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C\Documents\ARIPROS\Kamenné_Žehrovice\ZŠ_navýšení_kapacity\DPS\"/>
    </mc:Choice>
  </mc:AlternateContent>
  <xr:revisionPtr revIDLastSave="0" documentId="8_{C51B62DB-5842-435C-A037-ABA26BF196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01 - ASR" sheetId="2" r:id="rId2"/>
    <sheet name="02 - ASR úpravy stávající..." sheetId="3" r:id="rId3"/>
    <sheet name="03 - Vodovod" sheetId="4" r:id="rId4"/>
    <sheet name="04 - Kanalizace" sheetId="5" r:id="rId5"/>
    <sheet name="05 - UT" sheetId="6" r:id="rId6"/>
    <sheet name="06 - Elektroinstalace" sheetId="7" r:id="rId7"/>
    <sheet name="07 - VZT" sheetId="8" r:id="rId8"/>
    <sheet name="08 - VRN" sheetId="9" r:id="rId9"/>
  </sheets>
  <definedNames>
    <definedName name="_xlnm._FilterDatabase" localSheetId="1" hidden="1">'01 - ASR'!$C$146:$K$1402</definedName>
    <definedName name="_xlnm._FilterDatabase" localSheetId="2" hidden="1">'02 - ASR úpravy stávající...'!$C$127:$K$251</definedName>
    <definedName name="_xlnm._FilterDatabase" localSheetId="3" hidden="1">'03 - Vodovod'!$C$131:$K$343</definedName>
    <definedName name="_xlnm._FilterDatabase" localSheetId="4" hidden="1">'04 - Kanalizace'!$C$128:$K$354</definedName>
    <definedName name="_xlnm._FilterDatabase" localSheetId="5" hidden="1">'05 - UT'!$C$134:$K$362</definedName>
    <definedName name="_xlnm._FilterDatabase" localSheetId="6" hidden="1">'06 - Elektroinstalace'!$C$123:$K$256</definedName>
    <definedName name="_xlnm._FilterDatabase" localSheetId="7" hidden="1">'07 - VZT'!$C$119:$K$148</definedName>
    <definedName name="_xlnm._FilterDatabase" localSheetId="8" hidden="1">'08 - VRN'!$C$120:$K$182</definedName>
    <definedName name="_xlnm.Print_Titles" localSheetId="1">'01 - ASR'!$146:$146</definedName>
    <definedName name="_xlnm.Print_Titles" localSheetId="2">'02 - ASR úpravy stávající...'!$127:$127</definedName>
    <definedName name="_xlnm.Print_Titles" localSheetId="3">'03 - Vodovod'!$131:$131</definedName>
    <definedName name="_xlnm.Print_Titles" localSheetId="4">'04 - Kanalizace'!$128:$128</definedName>
    <definedName name="_xlnm.Print_Titles" localSheetId="5">'05 - UT'!$134:$134</definedName>
    <definedName name="_xlnm.Print_Titles" localSheetId="6">'06 - Elektroinstalace'!$123:$123</definedName>
    <definedName name="_xlnm.Print_Titles" localSheetId="7">'07 - VZT'!$119:$119</definedName>
    <definedName name="_xlnm.Print_Titles" localSheetId="8">'08 - VRN'!$120:$120</definedName>
    <definedName name="_xlnm.Print_Titles" localSheetId="0">'Rekapitulace stavby'!$92:$92</definedName>
    <definedName name="_xlnm.Print_Area" localSheetId="1">'01 - ASR'!$C$4:$J$76,'01 - ASR'!$C$82:$J$128,'01 - ASR'!$C$134:$J$1402</definedName>
    <definedName name="_xlnm.Print_Area" localSheetId="2">'02 - ASR úpravy stávající...'!$C$4:$J$76,'02 - ASR úpravy stávající...'!$C$82:$J$109,'02 - ASR úpravy stávající...'!$C$115:$J$251</definedName>
    <definedName name="_xlnm.Print_Area" localSheetId="3">'03 - Vodovod'!$C$4:$J$76,'03 - Vodovod'!$C$82:$J$113,'03 - Vodovod'!$C$119:$J$343</definedName>
    <definedName name="_xlnm.Print_Area" localSheetId="4">'04 - Kanalizace'!$C$4:$J$76,'04 - Kanalizace'!$C$82:$J$110,'04 - Kanalizace'!$C$116:$J$354</definedName>
    <definedName name="_xlnm.Print_Area" localSheetId="5">'05 - UT'!$C$4:$J$76,'05 - UT'!$C$82:$J$116,'05 - UT'!$C$122:$J$362</definedName>
    <definedName name="_xlnm.Print_Area" localSheetId="6">'06 - Elektroinstalace'!$C$4:$J$76,'06 - Elektroinstalace'!$C$82:$J$105,'06 - Elektroinstalace'!$C$111:$J$256</definedName>
    <definedName name="_xlnm.Print_Area" localSheetId="7">'07 - VZT'!$C$4:$J$76,'07 - VZT'!$C$82:$J$101,'07 - VZT'!$C$107:$J$148</definedName>
    <definedName name="_xlnm.Print_Area" localSheetId="8">'08 - VRN'!$C$4:$J$76,'08 - VRN'!$C$82:$J$102,'08 - VRN'!$C$108:$J$182</definedName>
    <definedName name="_xlnm.Print_Area" localSheetId="0">'Rekapitulace stavby'!$D$4:$AO$76,'Rekapitulace stavby'!$C$82:$AQ$103</definedName>
  </definedNames>
  <calcPr calcId="191029"/>
</workbook>
</file>

<file path=xl/calcChain.xml><?xml version="1.0" encoding="utf-8"?>
<calcChain xmlns="http://schemas.openxmlformats.org/spreadsheetml/2006/main">
  <c r="J37" i="9" l="1"/>
  <c r="J36" i="9"/>
  <c r="AY102" i="1"/>
  <c r="J35" i="9"/>
  <c r="AX102" i="1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79" i="9"/>
  <c r="BH179" i="9"/>
  <c r="BG179" i="9"/>
  <c r="BF179" i="9"/>
  <c r="T179" i="9"/>
  <c r="R179" i="9"/>
  <c r="P179" i="9"/>
  <c r="BI177" i="9"/>
  <c r="BH177" i="9"/>
  <c r="BG177" i="9"/>
  <c r="BF177" i="9"/>
  <c r="T177" i="9"/>
  <c r="R177" i="9"/>
  <c r="P177" i="9"/>
  <c r="BI175" i="9"/>
  <c r="BH175" i="9"/>
  <c r="BG175" i="9"/>
  <c r="BF175" i="9"/>
  <c r="T175" i="9"/>
  <c r="R175" i="9"/>
  <c r="P175" i="9"/>
  <c r="BI174" i="9"/>
  <c r="BH174" i="9"/>
  <c r="BG174" i="9"/>
  <c r="BF174" i="9"/>
  <c r="T174" i="9"/>
  <c r="R174" i="9"/>
  <c r="P174" i="9"/>
  <c r="BI171" i="9"/>
  <c r="BH171" i="9"/>
  <c r="BG171" i="9"/>
  <c r="BF171" i="9"/>
  <c r="T171" i="9"/>
  <c r="R171" i="9"/>
  <c r="P171" i="9"/>
  <c r="BI166" i="9"/>
  <c r="BH166" i="9"/>
  <c r="BG166" i="9"/>
  <c r="BF166" i="9"/>
  <c r="T166" i="9"/>
  <c r="R166" i="9"/>
  <c r="P166" i="9"/>
  <c r="BI158" i="9"/>
  <c r="BH158" i="9"/>
  <c r="BG158" i="9"/>
  <c r="BF158" i="9"/>
  <c r="T158" i="9"/>
  <c r="R158" i="9"/>
  <c r="P158" i="9"/>
  <c r="BI157" i="9"/>
  <c r="BH157" i="9"/>
  <c r="BG157" i="9"/>
  <c r="BF157" i="9"/>
  <c r="T157" i="9"/>
  <c r="R157" i="9"/>
  <c r="P157" i="9"/>
  <c r="BI149" i="9"/>
  <c r="BH149" i="9"/>
  <c r="BG149" i="9"/>
  <c r="BF149" i="9"/>
  <c r="T149" i="9"/>
  <c r="R149" i="9"/>
  <c r="P149" i="9"/>
  <c r="BI144" i="9"/>
  <c r="BH144" i="9"/>
  <c r="BG144" i="9"/>
  <c r="BF144" i="9"/>
  <c r="T144" i="9"/>
  <c r="R144" i="9"/>
  <c r="P144" i="9"/>
  <c r="BI143" i="9"/>
  <c r="BH143" i="9"/>
  <c r="BG143" i="9"/>
  <c r="BF143" i="9"/>
  <c r="T143" i="9"/>
  <c r="R143" i="9"/>
  <c r="P143" i="9"/>
  <c r="BI140" i="9"/>
  <c r="BH140" i="9"/>
  <c r="BG140" i="9"/>
  <c r="BF140" i="9"/>
  <c r="T140" i="9"/>
  <c r="R140" i="9"/>
  <c r="P140" i="9"/>
  <c r="BI139" i="9"/>
  <c r="BH139" i="9"/>
  <c r="BG139" i="9"/>
  <c r="BF139" i="9"/>
  <c r="T139" i="9"/>
  <c r="R139" i="9"/>
  <c r="P139" i="9"/>
  <c r="BI131" i="9"/>
  <c r="BH131" i="9"/>
  <c r="BG131" i="9"/>
  <c r="BF131" i="9"/>
  <c r="T131" i="9"/>
  <c r="R131" i="9"/>
  <c r="P131" i="9"/>
  <c r="BI130" i="9"/>
  <c r="BH130" i="9"/>
  <c r="BG130" i="9"/>
  <c r="BF130" i="9"/>
  <c r="T130" i="9"/>
  <c r="R130" i="9"/>
  <c r="P130" i="9"/>
  <c r="BI127" i="9"/>
  <c r="BH127" i="9"/>
  <c r="BG127" i="9"/>
  <c r="BF127" i="9"/>
  <c r="T127" i="9"/>
  <c r="R127" i="9"/>
  <c r="P127" i="9"/>
  <c r="BI124" i="9"/>
  <c r="BH124" i="9"/>
  <c r="BG124" i="9"/>
  <c r="BF124" i="9"/>
  <c r="T124" i="9"/>
  <c r="R124" i="9"/>
  <c r="P124" i="9"/>
  <c r="J118" i="9"/>
  <c r="J117" i="9"/>
  <c r="F117" i="9"/>
  <c r="F115" i="9"/>
  <c r="E113" i="9"/>
  <c r="J92" i="9"/>
  <c r="J91" i="9"/>
  <c r="F91" i="9"/>
  <c r="F89" i="9"/>
  <c r="E87" i="9"/>
  <c r="J18" i="9"/>
  <c r="E18" i="9"/>
  <c r="F118" i="9" s="1"/>
  <c r="J17" i="9"/>
  <c r="J12" i="9"/>
  <c r="J89" i="9"/>
  <c r="E7" i="9"/>
  <c r="E111" i="9"/>
  <c r="J37" i="8"/>
  <c r="J36" i="8"/>
  <c r="AY101" i="1"/>
  <c r="J35" i="8"/>
  <c r="AX101" i="1" s="1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4" i="8"/>
  <c r="BH144" i="8"/>
  <c r="BG144" i="8"/>
  <c r="BF144" i="8"/>
  <c r="T144" i="8"/>
  <c r="R144" i="8"/>
  <c r="P144" i="8"/>
  <c r="BI142" i="8"/>
  <c r="BH142" i="8"/>
  <c r="BG142" i="8"/>
  <c r="BF142" i="8"/>
  <c r="T142" i="8"/>
  <c r="R142" i="8"/>
  <c r="P142" i="8"/>
  <c r="BI140" i="8"/>
  <c r="BH140" i="8"/>
  <c r="BG140" i="8"/>
  <c r="BF140" i="8"/>
  <c r="T140" i="8"/>
  <c r="R140" i="8"/>
  <c r="P140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28" i="8"/>
  <c r="BH128" i="8"/>
  <c r="BG128" i="8"/>
  <c r="BF128" i="8"/>
  <c r="T128" i="8"/>
  <c r="R128" i="8"/>
  <c r="P128" i="8"/>
  <c r="BI124" i="8"/>
  <c r="BH124" i="8"/>
  <c r="BG124" i="8"/>
  <c r="BF124" i="8"/>
  <c r="T124" i="8"/>
  <c r="R124" i="8"/>
  <c r="P124" i="8"/>
  <c r="BI123" i="8"/>
  <c r="BH123" i="8"/>
  <c r="BG123" i="8"/>
  <c r="BF123" i="8"/>
  <c r="T123" i="8"/>
  <c r="R123" i="8"/>
  <c r="P123" i="8"/>
  <c r="J117" i="8"/>
  <c r="J116" i="8"/>
  <c r="F116" i="8"/>
  <c r="F114" i="8"/>
  <c r="E112" i="8"/>
  <c r="J92" i="8"/>
  <c r="J91" i="8"/>
  <c r="F91" i="8"/>
  <c r="F89" i="8"/>
  <c r="E87" i="8"/>
  <c r="J18" i="8"/>
  <c r="E18" i="8"/>
  <c r="F117" i="8" s="1"/>
  <c r="J17" i="8"/>
  <c r="J12" i="8"/>
  <c r="J89" i="8" s="1"/>
  <c r="E7" i="8"/>
  <c r="E110" i="8" s="1"/>
  <c r="J37" i="7"/>
  <c r="J36" i="7"/>
  <c r="AY100" i="1" s="1"/>
  <c r="J35" i="7"/>
  <c r="AX100" i="1"/>
  <c r="BI256" i="7"/>
  <c r="BH256" i="7"/>
  <c r="BG256" i="7"/>
  <c r="BF256" i="7"/>
  <c r="T256" i="7"/>
  <c r="R256" i="7"/>
  <c r="P256" i="7"/>
  <c r="BI255" i="7"/>
  <c r="BH255" i="7"/>
  <c r="BG255" i="7"/>
  <c r="BF255" i="7"/>
  <c r="T255" i="7"/>
  <c r="R255" i="7"/>
  <c r="P255" i="7"/>
  <c r="BI254" i="7"/>
  <c r="BH254" i="7"/>
  <c r="BG254" i="7"/>
  <c r="BF254" i="7"/>
  <c r="T254" i="7"/>
  <c r="R254" i="7"/>
  <c r="P254" i="7"/>
  <c r="BI252" i="7"/>
  <c r="BH252" i="7"/>
  <c r="BG252" i="7"/>
  <c r="BF252" i="7"/>
  <c r="T252" i="7"/>
  <c r="R252" i="7"/>
  <c r="P252" i="7"/>
  <c r="BI251" i="7"/>
  <c r="BH251" i="7"/>
  <c r="BG251" i="7"/>
  <c r="BF251" i="7"/>
  <c r="T251" i="7"/>
  <c r="R251" i="7"/>
  <c r="P251" i="7"/>
  <c r="BI250" i="7"/>
  <c r="BH250" i="7"/>
  <c r="BG250" i="7"/>
  <c r="BF250" i="7"/>
  <c r="T250" i="7"/>
  <c r="R250" i="7"/>
  <c r="P250" i="7"/>
  <c r="BI249" i="7"/>
  <c r="BH249" i="7"/>
  <c r="BG249" i="7"/>
  <c r="BF249" i="7"/>
  <c r="T249" i="7"/>
  <c r="R249" i="7"/>
  <c r="P249" i="7"/>
  <c r="BI248" i="7"/>
  <c r="BH248" i="7"/>
  <c r="BG248" i="7"/>
  <c r="BF248" i="7"/>
  <c r="T248" i="7"/>
  <c r="R248" i="7"/>
  <c r="P248" i="7"/>
  <c r="BI247" i="7"/>
  <c r="BH247" i="7"/>
  <c r="BG247" i="7"/>
  <c r="BF247" i="7"/>
  <c r="T247" i="7"/>
  <c r="R247" i="7"/>
  <c r="P247" i="7"/>
  <c r="BI246" i="7"/>
  <c r="BH246" i="7"/>
  <c r="BG246" i="7"/>
  <c r="BF246" i="7"/>
  <c r="T246" i="7"/>
  <c r="R246" i="7"/>
  <c r="P246" i="7"/>
  <c r="BI245" i="7"/>
  <c r="BH245" i="7"/>
  <c r="BG245" i="7"/>
  <c r="BF245" i="7"/>
  <c r="T245" i="7"/>
  <c r="R245" i="7"/>
  <c r="P245" i="7"/>
  <c r="BI244" i="7"/>
  <c r="BH244" i="7"/>
  <c r="BG244" i="7"/>
  <c r="BF244" i="7"/>
  <c r="T244" i="7"/>
  <c r="R244" i="7"/>
  <c r="P244" i="7"/>
  <c r="BI243" i="7"/>
  <c r="BH243" i="7"/>
  <c r="BG243" i="7"/>
  <c r="BF243" i="7"/>
  <c r="T243" i="7"/>
  <c r="R243" i="7"/>
  <c r="P243" i="7"/>
  <c r="BI242" i="7"/>
  <c r="BH242" i="7"/>
  <c r="BG242" i="7"/>
  <c r="BF242" i="7"/>
  <c r="T242" i="7"/>
  <c r="R242" i="7"/>
  <c r="P242" i="7"/>
  <c r="BI241" i="7"/>
  <c r="BH241" i="7"/>
  <c r="BG241" i="7"/>
  <c r="BF241" i="7"/>
  <c r="T241" i="7"/>
  <c r="R241" i="7"/>
  <c r="P241" i="7"/>
  <c r="BI240" i="7"/>
  <c r="BH240" i="7"/>
  <c r="BG240" i="7"/>
  <c r="BF240" i="7"/>
  <c r="T240" i="7"/>
  <c r="R240" i="7"/>
  <c r="P240" i="7"/>
  <c r="BI239" i="7"/>
  <c r="BH239" i="7"/>
  <c r="BG239" i="7"/>
  <c r="BF239" i="7"/>
  <c r="T239" i="7"/>
  <c r="R239" i="7"/>
  <c r="P239" i="7"/>
  <c r="BI238" i="7"/>
  <c r="BH238" i="7"/>
  <c r="BG238" i="7"/>
  <c r="BF238" i="7"/>
  <c r="T238" i="7"/>
  <c r="R238" i="7"/>
  <c r="P238" i="7"/>
  <c r="BI237" i="7"/>
  <c r="BH237" i="7"/>
  <c r="BG237" i="7"/>
  <c r="BF237" i="7"/>
  <c r="T237" i="7"/>
  <c r="R237" i="7"/>
  <c r="P237" i="7"/>
  <c r="BI236" i="7"/>
  <c r="BH236" i="7"/>
  <c r="BG236" i="7"/>
  <c r="BF236" i="7"/>
  <c r="T236" i="7"/>
  <c r="R236" i="7"/>
  <c r="P236" i="7"/>
  <c r="BI235" i="7"/>
  <c r="BH235" i="7"/>
  <c r="BG235" i="7"/>
  <c r="BF235" i="7"/>
  <c r="T235" i="7"/>
  <c r="R235" i="7"/>
  <c r="P235" i="7"/>
  <c r="BI234" i="7"/>
  <c r="BH234" i="7"/>
  <c r="BG234" i="7"/>
  <c r="BF234" i="7"/>
  <c r="T234" i="7"/>
  <c r="R234" i="7"/>
  <c r="P234" i="7"/>
  <c r="BI233" i="7"/>
  <c r="BH233" i="7"/>
  <c r="BG233" i="7"/>
  <c r="BF233" i="7"/>
  <c r="T233" i="7"/>
  <c r="R233" i="7"/>
  <c r="P233" i="7"/>
  <c r="BI232" i="7"/>
  <c r="BH232" i="7"/>
  <c r="BG232" i="7"/>
  <c r="BF232" i="7"/>
  <c r="T232" i="7"/>
  <c r="R232" i="7"/>
  <c r="P232" i="7"/>
  <c r="BI231" i="7"/>
  <c r="BH231" i="7"/>
  <c r="BG231" i="7"/>
  <c r="BF231" i="7"/>
  <c r="T231" i="7"/>
  <c r="R231" i="7"/>
  <c r="P231" i="7"/>
  <c r="BI230" i="7"/>
  <c r="BH230" i="7"/>
  <c r="BG230" i="7"/>
  <c r="BF230" i="7"/>
  <c r="T230" i="7"/>
  <c r="R230" i="7"/>
  <c r="P230" i="7"/>
  <c r="BI229" i="7"/>
  <c r="BH229" i="7"/>
  <c r="BG229" i="7"/>
  <c r="BF229" i="7"/>
  <c r="T229" i="7"/>
  <c r="R229" i="7"/>
  <c r="P229" i="7"/>
  <c r="BI228" i="7"/>
  <c r="BH228" i="7"/>
  <c r="BG228" i="7"/>
  <c r="BF228" i="7"/>
  <c r="T228" i="7"/>
  <c r="R228" i="7"/>
  <c r="P228" i="7"/>
  <c r="BI227" i="7"/>
  <c r="BH227" i="7"/>
  <c r="BG227" i="7"/>
  <c r="BF227" i="7"/>
  <c r="T227" i="7"/>
  <c r="R227" i="7"/>
  <c r="P227" i="7"/>
  <c r="BI226" i="7"/>
  <c r="BH226" i="7"/>
  <c r="BG226" i="7"/>
  <c r="BF226" i="7"/>
  <c r="T226" i="7"/>
  <c r="R226" i="7"/>
  <c r="P226" i="7"/>
  <c r="BI225" i="7"/>
  <c r="BH225" i="7"/>
  <c r="BG225" i="7"/>
  <c r="BF225" i="7"/>
  <c r="T225" i="7"/>
  <c r="R225" i="7"/>
  <c r="P225" i="7"/>
  <c r="BI224" i="7"/>
  <c r="BH224" i="7"/>
  <c r="BG224" i="7"/>
  <c r="BF224" i="7"/>
  <c r="T224" i="7"/>
  <c r="R224" i="7"/>
  <c r="P224" i="7"/>
  <c r="BI223" i="7"/>
  <c r="BH223" i="7"/>
  <c r="BG223" i="7"/>
  <c r="BF223" i="7"/>
  <c r="T223" i="7"/>
  <c r="R223" i="7"/>
  <c r="P223" i="7"/>
  <c r="BI222" i="7"/>
  <c r="BH222" i="7"/>
  <c r="BG222" i="7"/>
  <c r="BF222" i="7"/>
  <c r="T222" i="7"/>
  <c r="R222" i="7"/>
  <c r="P222" i="7"/>
  <c r="BI221" i="7"/>
  <c r="BH221" i="7"/>
  <c r="BG221" i="7"/>
  <c r="BF221" i="7"/>
  <c r="T221" i="7"/>
  <c r="R221" i="7"/>
  <c r="P221" i="7"/>
  <c r="BI220" i="7"/>
  <c r="BH220" i="7"/>
  <c r="BG220" i="7"/>
  <c r="BF220" i="7"/>
  <c r="T220" i="7"/>
  <c r="R220" i="7"/>
  <c r="P220" i="7"/>
  <c r="BI219" i="7"/>
  <c r="BH219" i="7"/>
  <c r="BG219" i="7"/>
  <c r="BF219" i="7"/>
  <c r="T219" i="7"/>
  <c r="R219" i="7"/>
  <c r="P219" i="7"/>
  <c r="BI218" i="7"/>
  <c r="BH218" i="7"/>
  <c r="BG218" i="7"/>
  <c r="BF218" i="7"/>
  <c r="T218" i="7"/>
  <c r="R218" i="7"/>
  <c r="P218" i="7"/>
  <c r="BI217" i="7"/>
  <c r="BH217" i="7"/>
  <c r="BG217" i="7"/>
  <c r="BF217" i="7"/>
  <c r="T217" i="7"/>
  <c r="R217" i="7"/>
  <c r="P217" i="7"/>
  <c r="BI216" i="7"/>
  <c r="BH216" i="7"/>
  <c r="BG216" i="7"/>
  <c r="BF216" i="7"/>
  <c r="T216" i="7"/>
  <c r="R216" i="7"/>
  <c r="P216" i="7"/>
  <c r="BI215" i="7"/>
  <c r="BH215" i="7"/>
  <c r="BG215" i="7"/>
  <c r="BF215" i="7"/>
  <c r="T215" i="7"/>
  <c r="R215" i="7"/>
  <c r="P215" i="7"/>
  <c r="BI214" i="7"/>
  <c r="BH214" i="7"/>
  <c r="BG214" i="7"/>
  <c r="BF214" i="7"/>
  <c r="T214" i="7"/>
  <c r="R214" i="7"/>
  <c r="P214" i="7"/>
  <c r="BI213" i="7"/>
  <c r="BH213" i="7"/>
  <c r="BG213" i="7"/>
  <c r="BF213" i="7"/>
  <c r="T213" i="7"/>
  <c r="R213" i="7"/>
  <c r="P213" i="7"/>
  <c r="BI212" i="7"/>
  <c r="BH212" i="7"/>
  <c r="BG212" i="7"/>
  <c r="BF212" i="7"/>
  <c r="T212" i="7"/>
  <c r="R212" i="7"/>
  <c r="P212" i="7"/>
  <c r="BI211" i="7"/>
  <c r="BH211" i="7"/>
  <c r="BG211" i="7"/>
  <c r="BF211" i="7"/>
  <c r="T211" i="7"/>
  <c r="R211" i="7"/>
  <c r="P211" i="7"/>
  <c r="BI210" i="7"/>
  <c r="BH210" i="7"/>
  <c r="BG210" i="7"/>
  <c r="BF210" i="7"/>
  <c r="T210" i="7"/>
  <c r="R210" i="7"/>
  <c r="P210" i="7"/>
  <c r="BI209" i="7"/>
  <c r="BH209" i="7"/>
  <c r="BG209" i="7"/>
  <c r="BF209" i="7"/>
  <c r="T209" i="7"/>
  <c r="R209" i="7"/>
  <c r="P209" i="7"/>
  <c r="BI208" i="7"/>
  <c r="BH208" i="7"/>
  <c r="BG208" i="7"/>
  <c r="BF208" i="7"/>
  <c r="T208" i="7"/>
  <c r="R208" i="7"/>
  <c r="P208" i="7"/>
  <c r="BI207" i="7"/>
  <c r="BH207" i="7"/>
  <c r="BG207" i="7"/>
  <c r="BF207" i="7"/>
  <c r="T207" i="7"/>
  <c r="R207" i="7"/>
  <c r="P207" i="7"/>
  <c r="BI206" i="7"/>
  <c r="BH206" i="7"/>
  <c r="BG206" i="7"/>
  <c r="BF206" i="7"/>
  <c r="T206" i="7"/>
  <c r="R206" i="7"/>
  <c r="P206" i="7"/>
  <c r="BI205" i="7"/>
  <c r="BH205" i="7"/>
  <c r="BG205" i="7"/>
  <c r="BF205" i="7"/>
  <c r="T205" i="7"/>
  <c r="R205" i="7"/>
  <c r="P205" i="7"/>
  <c r="BI204" i="7"/>
  <c r="BH204" i="7"/>
  <c r="BG204" i="7"/>
  <c r="BF204" i="7"/>
  <c r="T204" i="7"/>
  <c r="R204" i="7"/>
  <c r="P204" i="7"/>
  <c r="BI203" i="7"/>
  <c r="BH203" i="7"/>
  <c r="BG203" i="7"/>
  <c r="BF203" i="7"/>
  <c r="T203" i="7"/>
  <c r="R203" i="7"/>
  <c r="P203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200" i="7"/>
  <c r="BH200" i="7"/>
  <c r="BG200" i="7"/>
  <c r="BF200" i="7"/>
  <c r="T200" i="7"/>
  <c r="R200" i="7"/>
  <c r="P200" i="7"/>
  <c r="BI199" i="7"/>
  <c r="BH199" i="7"/>
  <c r="BG199" i="7"/>
  <c r="BF199" i="7"/>
  <c r="T199" i="7"/>
  <c r="R199" i="7"/>
  <c r="P199" i="7"/>
  <c r="BI198" i="7"/>
  <c r="BH198" i="7"/>
  <c r="BG198" i="7"/>
  <c r="BF198" i="7"/>
  <c r="T198" i="7"/>
  <c r="R198" i="7"/>
  <c r="P198" i="7"/>
  <c r="BI197" i="7"/>
  <c r="BH197" i="7"/>
  <c r="BG197" i="7"/>
  <c r="BF197" i="7"/>
  <c r="T197" i="7"/>
  <c r="R197" i="7"/>
  <c r="P197" i="7"/>
  <c r="BI196" i="7"/>
  <c r="BH196" i="7"/>
  <c r="BG196" i="7"/>
  <c r="BF196" i="7"/>
  <c r="T196" i="7"/>
  <c r="R196" i="7"/>
  <c r="P196" i="7"/>
  <c r="BI195" i="7"/>
  <c r="BH195" i="7"/>
  <c r="BG195" i="7"/>
  <c r="BF195" i="7"/>
  <c r="T195" i="7"/>
  <c r="R195" i="7"/>
  <c r="P195" i="7"/>
  <c r="BI194" i="7"/>
  <c r="BH194" i="7"/>
  <c r="BG194" i="7"/>
  <c r="BF194" i="7"/>
  <c r="T194" i="7"/>
  <c r="R194" i="7"/>
  <c r="P194" i="7"/>
  <c r="BI193" i="7"/>
  <c r="BH193" i="7"/>
  <c r="BG193" i="7"/>
  <c r="BF193" i="7"/>
  <c r="T193" i="7"/>
  <c r="R193" i="7"/>
  <c r="P193" i="7"/>
  <c r="BI192" i="7"/>
  <c r="BH192" i="7"/>
  <c r="BG192" i="7"/>
  <c r="BF192" i="7"/>
  <c r="T192" i="7"/>
  <c r="R192" i="7"/>
  <c r="P192" i="7"/>
  <c r="BI191" i="7"/>
  <c r="BH191" i="7"/>
  <c r="BG191" i="7"/>
  <c r="BF191" i="7"/>
  <c r="T191" i="7"/>
  <c r="R191" i="7"/>
  <c r="P191" i="7"/>
  <c r="BI190" i="7"/>
  <c r="BH190" i="7"/>
  <c r="BG190" i="7"/>
  <c r="BF190" i="7"/>
  <c r="T190" i="7"/>
  <c r="R190" i="7"/>
  <c r="P190" i="7"/>
  <c r="BI189" i="7"/>
  <c r="BH189" i="7"/>
  <c r="BG189" i="7"/>
  <c r="BF189" i="7"/>
  <c r="T189" i="7"/>
  <c r="R189" i="7"/>
  <c r="P189" i="7"/>
  <c r="BI187" i="7"/>
  <c r="BH187" i="7"/>
  <c r="BG187" i="7"/>
  <c r="BF187" i="7"/>
  <c r="T187" i="7"/>
  <c r="R187" i="7"/>
  <c r="P187" i="7"/>
  <c r="BI185" i="7"/>
  <c r="BH185" i="7"/>
  <c r="BG185" i="7"/>
  <c r="BF185" i="7"/>
  <c r="T185" i="7"/>
  <c r="R185" i="7"/>
  <c r="P185" i="7"/>
  <c r="BI184" i="7"/>
  <c r="BH184" i="7"/>
  <c r="BG184" i="7"/>
  <c r="BF184" i="7"/>
  <c r="T184" i="7"/>
  <c r="R184" i="7"/>
  <c r="P184" i="7"/>
  <c r="BI182" i="7"/>
  <c r="BH182" i="7"/>
  <c r="BG182" i="7"/>
  <c r="BF182" i="7"/>
  <c r="T182" i="7"/>
  <c r="R182" i="7"/>
  <c r="P182" i="7"/>
  <c r="BI181" i="7"/>
  <c r="BH181" i="7"/>
  <c r="BG181" i="7"/>
  <c r="BF181" i="7"/>
  <c r="T181" i="7"/>
  <c r="R181" i="7"/>
  <c r="P181" i="7"/>
  <c r="BI179" i="7"/>
  <c r="BH179" i="7"/>
  <c r="BG179" i="7"/>
  <c r="BF179" i="7"/>
  <c r="T179" i="7"/>
  <c r="R179" i="7"/>
  <c r="P179" i="7"/>
  <c r="BI178" i="7"/>
  <c r="BH178" i="7"/>
  <c r="BG178" i="7"/>
  <c r="BF178" i="7"/>
  <c r="T178" i="7"/>
  <c r="R178" i="7"/>
  <c r="P178" i="7"/>
  <c r="BI176" i="7"/>
  <c r="BH176" i="7"/>
  <c r="BG176" i="7"/>
  <c r="BF176" i="7"/>
  <c r="T176" i="7"/>
  <c r="R176" i="7"/>
  <c r="P176" i="7"/>
  <c r="BI175" i="7"/>
  <c r="BH175" i="7"/>
  <c r="BG175" i="7"/>
  <c r="BF175" i="7"/>
  <c r="T175" i="7"/>
  <c r="R175" i="7"/>
  <c r="P175" i="7"/>
  <c r="BI173" i="7"/>
  <c r="BH173" i="7"/>
  <c r="BG173" i="7"/>
  <c r="BF173" i="7"/>
  <c r="T173" i="7"/>
  <c r="R173" i="7"/>
  <c r="P173" i="7"/>
  <c r="BI172" i="7"/>
  <c r="BH172" i="7"/>
  <c r="BG172" i="7"/>
  <c r="BF172" i="7"/>
  <c r="T172" i="7"/>
  <c r="R172" i="7"/>
  <c r="P172" i="7"/>
  <c r="BI170" i="7"/>
  <c r="BH170" i="7"/>
  <c r="BG170" i="7"/>
  <c r="BF170" i="7"/>
  <c r="T170" i="7"/>
  <c r="R170" i="7"/>
  <c r="P170" i="7"/>
  <c r="BI169" i="7"/>
  <c r="BH169" i="7"/>
  <c r="BG169" i="7"/>
  <c r="BF169" i="7"/>
  <c r="T169" i="7"/>
  <c r="R169" i="7"/>
  <c r="P169" i="7"/>
  <c r="BI168" i="7"/>
  <c r="BH168" i="7"/>
  <c r="BG168" i="7"/>
  <c r="BF168" i="7"/>
  <c r="T168" i="7"/>
  <c r="R168" i="7"/>
  <c r="P168" i="7"/>
  <c r="BI166" i="7"/>
  <c r="BH166" i="7"/>
  <c r="BG166" i="7"/>
  <c r="BF166" i="7"/>
  <c r="T166" i="7"/>
  <c r="R166" i="7"/>
  <c r="P166" i="7"/>
  <c r="BI165" i="7"/>
  <c r="BH165" i="7"/>
  <c r="BG165" i="7"/>
  <c r="BF165" i="7"/>
  <c r="T165" i="7"/>
  <c r="R165" i="7"/>
  <c r="P165" i="7"/>
  <c r="BI164" i="7"/>
  <c r="BH164" i="7"/>
  <c r="BG164" i="7"/>
  <c r="BF164" i="7"/>
  <c r="T164" i="7"/>
  <c r="R164" i="7"/>
  <c r="P164" i="7"/>
  <c r="BI163" i="7"/>
  <c r="BH163" i="7"/>
  <c r="BG163" i="7"/>
  <c r="BF163" i="7"/>
  <c r="T163" i="7"/>
  <c r="R163" i="7"/>
  <c r="P163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3" i="7"/>
  <c r="BH153" i="7"/>
  <c r="BG153" i="7"/>
  <c r="BF153" i="7"/>
  <c r="T153" i="7"/>
  <c r="R153" i="7"/>
  <c r="P153" i="7"/>
  <c r="BI150" i="7"/>
  <c r="BH150" i="7"/>
  <c r="BG150" i="7"/>
  <c r="BF150" i="7"/>
  <c r="T150" i="7"/>
  <c r="R150" i="7"/>
  <c r="P150" i="7"/>
  <c r="BI149" i="7"/>
  <c r="BH149" i="7"/>
  <c r="BG149" i="7"/>
  <c r="BF149" i="7"/>
  <c r="T149" i="7"/>
  <c r="R149" i="7"/>
  <c r="P149" i="7"/>
  <c r="BI147" i="7"/>
  <c r="BH147" i="7"/>
  <c r="BG147" i="7"/>
  <c r="BF147" i="7"/>
  <c r="T147" i="7"/>
  <c r="R147" i="7"/>
  <c r="P147" i="7"/>
  <c r="BI146" i="7"/>
  <c r="BH146" i="7"/>
  <c r="BG146" i="7"/>
  <c r="BF146" i="7"/>
  <c r="T146" i="7"/>
  <c r="R146" i="7"/>
  <c r="P146" i="7"/>
  <c r="BI145" i="7"/>
  <c r="BH145" i="7"/>
  <c r="BG145" i="7"/>
  <c r="BF145" i="7"/>
  <c r="T145" i="7"/>
  <c r="R145" i="7"/>
  <c r="P145" i="7"/>
  <c r="BI144" i="7"/>
  <c r="BH144" i="7"/>
  <c r="BG144" i="7"/>
  <c r="BF144" i="7"/>
  <c r="T144" i="7"/>
  <c r="R144" i="7"/>
  <c r="P144" i="7"/>
  <c r="BI143" i="7"/>
  <c r="BH143" i="7"/>
  <c r="BG143" i="7"/>
  <c r="BF143" i="7"/>
  <c r="T143" i="7"/>
  <c r="R143" i="7"/>
  <c r="P143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5" i="7"/>
  <c r="BH135" i="7"/>
  <c r="BG135" i="7"/>
  <c r="BF135" i="7"/>
  <c r="T135" i="7"/>
  <c r="T134" i="7" s="1"/>
  <c r="R135" i="7"/>
  <c r="R134" i="7" s="1"/>
  <c r="P135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J121" i="7"/>
  <c r="J120" i="7"/>
  <c r="F120" i="7"/>
  <c r="F118" i="7"/>
  <c r="E116" i="7"/>
  <c r="J92" i="7"/>
  <c r="J91" i="7"/>
  <c r="F91" i="7"/>
  <c r="F89" i="7"/>
  <c r="E87" i="7"/>
  <c r="J18" i="7"/>
  <c r="E18" i="7"/>
  <c r="F92" i="7" s="1"/>
  <c r="J17" i="7"/>
  <c r="J12" i="7"/>
  <c r="J89" i="7" s="1"/>
  <c r="E7" i="7"/>
  <c r="E114" i="7" s="1"/>
  <c r="J37" i="6"/>
  <c r="J36" i="6"/>
  <c r="AY99" i="1" s="1"/>
  <c r="J35" i="6"/>
  <c r="AX99" i="1"/>
  <c r="BI359" i="6"/>
  <c r="BH359" i="6"/>
  <c r="BG359" i="6"/>
  <c r="BF359" i="6"/>
  <c r="T359" i="6"/>
  <c r="R359" i="6"/>
  <c r="P359" i="6"/>
  <c r="BI355" i="6"/>
  <c r="BH355" i="6"/>
  <c r="BG355" i="6"/>
  <c r="BF355" i="6"/>
  <c r="T355" i="6"/>
  <c r="R355" i="6"/>
  <c r="P355" i="6"/>
  <c r="BI353" i="6"/>
  <c r="BH353" i="6"/>
  <c r="BG353" i="6"/>
  <c r="BF353" i="6"/>
  <c r="T353" i="6"/>
  <c r="R353" i="6"/>
  <c r="P353" i="6"/>
  <c r="BI350" i="6"/>
  <c r="BH350" i="6"/>
  <c r="BG350" i="6"/>
  <c r="BF350" i="6"/>
  <c r="T350" i="6"/>
  <c r="R350" i="6"/>
  <c r="P350" i="6"/>
  <c r="BI349" i="6"/>
  <c r="BH349" i="6"/>
  <c r="BG349" i="6"/>
  <c r="BF349" i="6"/>
  <c r="T349" i="6"/>
  <c r="R349" i="6"/>
  <c r="P349" i="6"/>
  <c r="BI346" i="6"/>
  <c r="BH346" i="6"/>
  <c r="BG346" i="6"/>
  <c r="BF346" i="6"/>
  <c r="T346" i="6"/>
  <c r="R346" i="6"/>
  <c r="P346" i="6"/>
  <c r="BI345" i="6"/>
  <c r="BH345" i="6"/>
  <c r="BG345" i="6"/>
  <c r="BF345" i="6"/>
  <c r="T345" i="6"/>
  <c r="R345" i="6"/>
  <c r="P345" i="6"/>
  <c r="BI344" i="6"/>
  <c r="BH344" i="6"/>
  <c r="BG344" i="6"/>
  <c r="BF344" i="6"/>
  <c r="T344" i="6"/>
  <c r="R344" i="6"/>
  <c r="P344" i="6"/>
  <c r="BI343" i="6"/>
  <c r="BH343" i="6"/>
  <c r="BG343" i="6"/>
  <c r="BF343" i="6"/>
  <c r="T343" i="6"/>
  <c r="R343" i="6"/>
  <c r="P343" i="6"/>
  <c r="BI342" i="6"/>
  <c r="BH342" i="6"/>
  <c r="BG342" i="6"/>
  <c r="BF342" i="6"/>
  <c r="T342" i="6"/>
  <c r="R342" i="6"/>
  <c r="P342" i="6"/>
  <c r="BI341" i="6"/>
  <c r="BH341" i="6"/>
  <c r="BG341" i="6"/>
  <c r="BF341" i="6"/>
  <c r="T341" i="6"/>
  <c r="R341" i="6"/>
  <c r="P341" i="6"/>
  <c r="BI340" i="6"/>
  <c r="BH340" i="6"/>
  <c r="BG340" i="6"/>
  <c r="BF340" i="6"/>
  <c r="T340" i="6"/>
  <c r="R340" i="6"/>
  <c r="P340" i="6"/>
  <c r="BI336" i="6"/>
  <c r="BH336" i="6"/>
  <c r="BG336" i="6"/>
  <c r="BF336" i="6"/>
  <c r="T336" i="6"/>
  <c r="R336" i="6"/>
  <c r="P336" i="6"/>
  <c r="BI334" i="6"/>
  <c r="BH334" i="6"/>
  <c r="BG334" i="6"/>
  <c r="BF334" i="6"/>
  <c r="T334" i="6"/>
  <c r="R334" i="6"/>
  <c r="P334" i="6"/>
  <c r="BI332" i="6"/>
  <c r="BH332" i="6"/>
  <c r="BG332" i="6"/>
  <c r="BF332" i="6"/>
  <c r="T332" i="6"/>
  <c r="R332" i="6"/>
  <c r="P332" i="6"/>
  <c r="BI331" i="6"/>
  <c r="BH331" i="6"/>
  <c r="BG331" i="6"/>
  <c r="BF331" i="6"/>
  <c r="T331" i="6"/>
  <c r="R331" i="6"/>
  <c r="P331" i="6"/>
  <c r="BI329" i="6"/>
  <c r="BH329" i="6"/>
  <c r="BG329" i="6"/>
  <c r="BF329" i="6"/>
  <c r="T329" i="6"/>
  <c r="R329" i="6"/>
  <c r="P329" i="6"/>
  <c r="BI327" i="6"/>
  <c r="BH327" i="6"/>
  <c r="BG327" i="6"/>
  <c r="BF327" i="6"/>
  <c r="T327" i="6"/>
  <c r="R327" i="6"/>
  <c r="P327" i="6"/>
  <c r="BI325" i="6"/>
  <c r="BH325" i="6"/>
  <c r="BG325" i="6"/>
  <c r="BF325" i="6"/>
  <c r="T325" i="6"/>
  <c r="R325" i="6"/>
  <c r="P325" i="6"/>
  <c r="BI324" i="6"/>
  <c r="BH324" i="6"/>
  <c r="BG324" i="6"/>
  <c r="BF324" i="6"/>
  <c r="T324" i="6"/>
  <c r="R324" i="6"/>
  <c r="P324" i="6"/>
  <c r="BI323" i="6"/>
  <c r="BH323" i="6"/>
  <c r="BG323" i="6"/>
  <c r="BF323" i="6"/>
  <c r="T323" i="6"/>
  <c r="R323" i="6"/>
  <c r="P323" i="6"/>
  <c r="BI322" i="6"/>
  <c r="BH322" i="6"/>
  <c r="BG322" i="6"/>
  <c r="BF322" i="6"/>
  <c r="T322" i="6"/>
  <c r="R322" i="6"/>
  <c r="P322" i="6"/>
  <c r="BI321" i="6"/>
  <c r="BH321" i="6"/>
  <c r="BG321" i="6"/>
  <c r="BF321" i="6"/>
  <c r="T321" i="6"/>
  <c r="R321" i="6"/>
  <c r="P321" i="6"/>
  <c r="BI320" i="6"/>
  <c r="BH320" i="6"/>
  <c r="BG320" i="6"/>
  <c r="BF320" i="6"/>
  <c r="T320" i="6"/>
  <c r="R320" i="6"/>
  <c r="P320" i="6"/>
  <c r="BI316" i="6"/>
  <c r="BH316" i="6"/>
  <c r="BG316" i="6"/>
  <c r="BF316" i="6"/>
  <c r="T316" i="6"/>
  <c r="R316" i="6"/>
  <c r="P316" i="6"/>
  <c r="BI313" i="6"/>
  <c r="BH313" i="6"/>
  <c r="BG313" i="6"/>
  <c r="BF313" i="6"/>
  <c r="T313" i="6"/>
  <c r="R313" i="6"/>
  <c r="P313" i="6"/>
  <c r="BI309" i="6"/>
  <c r="BH309" i="6"/>
  <c r="BG309" i="6"/>
  <c r="BF309" i="6"/>
  <c r="T309" i="6"/>
  <c r="R309" i="6"/>
  <c r="P309" i="6"/>
  <c r="BI303" i="6"/>
  <c r="BH303" i="6"/>
  <c r="BG303" i="6"/>
  <c r="BF303" i="6"/>
  <c r="T303" i="6"/>
  <c r="R303" i="6"/>
  <c r="P303" i="6"/>
  <c r="BI301" i="6"/>
  <c r="BH301" i="6"/>
  <c r="BG301" i="6"/>
  <c r="BF301" i="6"/>
  <c r="T301" i="6"/>
  <c r="R301" i="6"/>
  <c r="P301" i="6"/>
  <c r="BI300" i="6"/>
  <c r="BH300" i="6"/>
  <c r="BG300" i="6"/>
  <c r="BF300" i="6"/>
  <c r="T300" i="6"/>
  <c r="R300" i="6"/>
  <c r="P300" i="6"/>
  <c r="BI299" i="6"/>
  <c r="BH299" i="6"/>
  <c r="BG299" i="6"/>
  <c r="BF299" i="6"/>
  <c r="T299" i="6"/>
  <c r="R299" i="6"/>
  <c r="P299" i="6"/>
  <c r="BI298" i="6"/>
  <c r="BH298" i="6"/>
  <c r="BG298" i="6"/>
  <c r="BF298" i="6"/>
  <c r="T298" i="6"/>
  <c r="R298" i="6"/>
  <c r="P298" i="6"/>
  <c r="BI297" i="6"/>
  <c r="BH297" i="6"/>
  <c r="BG297" i="6"/>
  <c r="BF297" i="6"/>
  <c r="T297" i="6"/>
  <c r="R297" i="6"/>
  <c r="P297" i="6"/>
  <c r="BI296" i="6"/>
  <c r="BH296" i="6"/>
  <c r="BG296" i="6"/>
  <c r="BF296" i="6"/>
  <c r="T296" i="6"/>
  <c r="R296" i="6"/>
  <c r="P296" i="6"/>
  <c r="BI295" i="6"/>
  <c r="BH295" i="6"/>
  <c r="BG295" i="6"/>
  <c r="BF295" i="6"/>
  <c r="T295" i="6"/>
  <c r="R295" i="6"/>
  <c r="P295" i="6"/>
  <c r="BI294" i="6"/>
  <c r="BH294" i="6"/>
  <c r="BG294" i="6"/>
  <c r="BF294" i="6"/>
  <c r="T294" i="6"/>
  <c r="R294" i="6"/>
  <c r="P294" i="6"/>
  <c r="BI293" i="6"/>
  <c r="BH293" i="6"/>
  <c r="BG293" i="6"/>
  <c r="BF293" i="6"/>
  <c r="T293" i="6"/>
  <c r="R293" i="6"/>
  <c r="P293" i="6"/>
  <c r="BI292" i="6"/>
  <c r="BH292" i="6"/>
  <c r="BG292" i="6"/>
  <c r="BF292" i="6"/>
  <c r="T292" i="6"/>
  <c r="R292" i="6"/>
  <c r="P292" i="6"/>
  <c r="BI291" i="6"/>
  <c r="BH291" i="6"/>
  <c r="BG291" i="6"/>
  <c r="BF291" i="6"/>
  <c r="T291" i="6"/>
  <c r="R291" i="6"/>
  <c r="P291" i="6"/>
  <c r="BI290" i="6"/>
  <c r="BH290" i="6"/>
  <c r="BG290" i="6"/>
  <c r="BF290" i="6"/>
  <c r="T290" i="6"/>
  <c r="R290" i="6"/>
  <c r="P290" i="6"/>
  <c r="BI289" i="6"/>
  <c r="BH289" i="6"/>
  <c r="BG289" i="6"/>
  <c r="BF289" i="6"/>
  <c r="T289" i="6"/>
  <c r="R289" i="6"/>
  <c r="P289" i="6"/>
  <c r="BI288" i="6"/>
  <c r="BH288" i="6"/>
  <c r="BG288" i="6"/>
  <c r="BF288" i="6"/>
  <c r="T288" i="6"/>
  <c r="R288" i="6"/>
  <c r="P288" i="6"/>
  <c r="BI287" i="6"/>
  <c r="BH287" i="6"/>
  <c r="BG287" i="6"/>
  <c r="BF287" i="6"/>
  <c r="T287" i="6"/>
  <c r="R287" i="6"/>
  <c r="P287" i="6"/>
  <c r="BI286" i="6"/>
  <c r="BH286" i="6"/>
  <c r="BG286" i="6"/>
  <c r="BF286" i="6"/>
  <c r="T286" i="6"/>
  <c r="R286" i="6"/>
  <c r="P286" i="6"/>
  <c r="BI285" i="6"/>
  <c r="BH285" i="6"/>
  <c r="BG285" i="6"/>
  <c r="BF285" i="6"/>
  <c r="T285" i="6"/>
  <c r="R285" i="6"/>
  <c r="P285" i="6"/>
  <c r="BI284" i="6"/>
  <c r="BH284" i="6"/>
  <c r="BG284" i="6"/>
  <c r="BF284" i="6"/>
  <c r="T284" i="6"/>
  <c r="R284" i="6"/>
  <c r="P284" i="6"/>
  <c r="BI283" i="6"/>
  <c r="BH283" i="6"/>
  <c r="BG283" i="6"/>
  <c r="BF283" i="6"/>
  <c r="T283" i="6"/>
  <c r="R283" i="6"/>
  <c r="P283" i="6"/>
  <c r="BI282" i="6"/>
  <c r="BH282" i="6"/>
  <c r="BG282" i="6"/>
  <c r="BF282" i="6"/>
  <c r="T282" i="6"/>
  <c r="R282" i="6"/>
  <c r="P282" i="6"/>
  <c r="BI280" i="6"/>
  <c r="BH280" i="6"/>
  <c r="BG280" i="6"/>
  <c r="BF280" i="6"/>
  <c r="T280" i="6"/>
  <c r="R280" i="6"/>
  <c r="P280" i="6"/>
  <c r="BI279" i="6"/>
  <c r="BH279" i="6"/>
  <c r="BG279" i="6"/>
  <c r="BF279" i="6"/>
  <c r="T279" i="6"/>
  <c r="R279" i="6"/>
  <c r="P279" i="6"/>
  <c r="BI278" i="6"/>
  <c r="BH278" i="6"/>
  <c r="BG278" i="6"/>
  <c r="BF278" i="6"/>
  <c r="T278" i="6"/>
  <c r="R278" i="6"/>
  <c r="P278" i="6"/>
  <c r="BI274" i="6"/>
  <c r="BH274" i="6"/>
  <c r="BG274" i="6"/>
  <c r="BF274" i="6"/>
  <c r="T274" i="6"/>
  <c r="R274" i="6"/>
  <c r="P274" i="6"/>
  <c r="BI273" i="6"/>
  <c r="BH273" i="6"/>
  <c r="BG273" i="6"/>
  <c r="BF273" i="6"/>
  <c r="T273" i="6"/>
  <c r="R273" i="6"/>
  <c r="P273" i="6"/>
  <c r="BI272" i="6"/>
  <c r="BH272" i="6"/>
  <c r="BG272" i="6"/>
  <c r="BF272" i="6"/>
  <c r="T272" i="6"/>
  <c r="R272" i="6"/>
  <c r="P272" i="6"/>
  <c r="BI271" i="6"/>
  <c r="BH271" i="6"/>
  <c r="BG271" i="6"/>
  <c r="BF271" i="6"/>
  <c r="T271" i="6"/>
  <c r="R271" i="6"/>
  <c r="P271" i="6"/>
  <c r="BI270" i="6"/>
  <c r="BH270" i="6"/>
  <c r="BG270" i="6"/>
  <c r="BF270" i="6"/>
  <c r="T270" i="6"/>
  <c r="R270" i="6"/>
  <c r="P270" i="6"/>
  <c r="BI266" i="6"/>
  <c r="BH266" i="6"/>
  <c r="BG266" i="6"/>
  <c r="BF266" i="6"/>
  <c r="T266" i="6"/>
  <c r="R266" i="6"/>
  <c r="P266" i="6"/>
  <c r="BI265" i="6"/>
  <c r="BH265" i="6"/>
  <c r="BG265" i="6"/>
  <c r="BF265" i="6"/>
  <c r="T265" i="6"/>
  <c r="R265" i="6"/>
  <c r="P265" i="6"/>
  <c r="BI264" i="6"/>
  <c r="BH264" i="6"/>
  <c r="BG264" i="6"/>
  <c r="BF264" i="6"/>
  <c r="T264" i="6"/>
  <c r="R264" i="6"/>
  <c r="P264" i="6"/>
  <c r="BI263" i="6"/>
  <c r="BH263" i="6"/>
  <c r="BG263" i="6"/>
  <c r="BF263" i="6"/>
  <c r="T263" i="6"/>
  <c r="R263" i="6"/>
  <c r="P263" i="6"/>
  <c r="BI262" i="6"/>
  <c r="BH262" i="6"/>
  <c r="BG262" i="6"/>
  <c r="BF262" i="6"/>
  <c r="T262" i="6"/>
  <c r="R262" i="6"/>
  <c r="P262" i="6"/>
  <c r="BI261" i="6"/>
  <c r="BH261" i="6"/>
  <c r="BG261" i="6"/>
  <c r="BF261" i="6"/>
  <c r="T261" i="6"/>
  <c r="R261" i="6"/>
  <c r="P261" i="6"/>
  <c r="BI259" i="6"/>
  <c r="BH259" i="6"/>
  <c r="BG259" i="6"/>
  <c r="BF259" i="6"/>
  <c r="T259" i="6"/>
  <c r="R259" i="6"/>
  <c r="P259" i="6"/>
  <c r="BI258" i="6"/>
  <c r="BH258" i="6"/>
  <c r="BG258" i="6"/>
  <c r="BF258" i="6"/>
  <c r="T258" i="6"/>
  <c r="R258" i="6"/>
  <c r="P258" i="6"/>
  <c r="BI257" i="6"/>
  <c r="BH257" i="6"/>
  <c r="BG257" i="6"/>
  <c r="BF257" i="6"/>
  <c r="T257" i="6"/>
  <c r="R257" i="6"/>
  <c r="P257" i="6"/>
  <c r="BI256" i="6"/>
  <c r="BH256" i="6"/>
  <c r="BG256" i="6"/>
  <c r="BF256" i="6"/>
  <c r="T256" i="6"/>
  <c r="R256" i="6"/>
  <c r="P256" i="6"/>
  <c r="BI255" i="6"/>
  <c r="BH255" i="6"/>
  <c r="BG255" i="6"/>
  <c r="BF255" i="6"/>
  <c r="T255" i="6"/>
  <c r="R255" i="6"/>
  <c r="P255" i="6"/>
  <c r="BI253" i="6"/>
  <c r="BH253" i="6"/>
  <c r="BG253" i="6"/>
  <c r="BF253" i="6"/>
  <c r="T253" i="6"/>
  <c r="R253" i="6"/>
  <c r="P253" i="6"/>
  <c r="BI252" i="6"/>
  <c r="BH252" i="6"/>
  <c r="BG252" i="6"/>
  <c r="BF252" i="6"/>
  <c r="T252" i="6"/>
  <c r="R252" i="6"/>
  <c r="P252" i="6"/>
  <c r="BI251" i="6"/>
  <c r="BH251" i="6"/>
  <c r="BG251" i="6"/>
  <c r="BF251" i="6"/>
  <c r="T251" i="6"/>
  <c r="R251" i="6"/>
  <c r="P251" i="6"/>
  <c r="BI248" i="6"/>
  <c r="BH248" i="6"/>
  <c r="BG248" i="6"/>
  <c r="BF248" i="6"/>
  <c r="T248" i="6"/>
  <c r="R248" i="6"/>
  <c r="P248" i="6"/>
  <c r="BI247" i="6"/>
  <c r="BH247" i="6"/>
  <c r="BG247" i="6"/>
  <c r="BF247" i="6"/>
  <c r="T247" i="6"/>
  <c r="R247" i="6"/>
  <c r="P247" i="6"/>
  <c r="BI246" i="6"/>
  <c r="BH246" i="6"/>
  <c r="BG246" i="6"/>
  <c r="BF246" i="6"/>
  <c r="T246" i="6"/>
  <c r="R246" i="6"/>
  <c r="P246" i="6"/>
  <c r="BI245" i="6"/>
  <c r="BH245" i="6"/>
  <c r="BG245" i="6"/>
  <c r="BF245" i="6"/>
  <c r="T245" i="6"/>
  <c r="R245" i="6"/>
  <c r="P245" i="6"/>
  <c r="BI244" i="6"/>
  <c r="BH244" i="6"/>
  <c r="BG244" i="6"/>
  <c r="BF244" i="6"/>
  <c r="T244" i="6"/>
  <c r="R244" i="6"/>
  <c r="P244" i="6"/>
  <c r="BI243" i="6"/>
  <c r="BH243" i="6"/>
  <c r="BG243" i="6"/>
  <c r="BF243" i="6"/>
  <c r="T243" i="6"/>
  <c r="R243" i="6"/>
  <c r="P243" i="6"/>
  <c r="BI241" i="6"/>
  <c r="BH241" i="6"/>
  <c r="BG241" i="6"/>
  <c r="BF241" i="6"/>
  <c r="T241" i="6"/>
  <c r="R241" i="6"/>
  <c r="P241" i="6"/>
  <c r="BI240" i="6"/>
  <c r="BH240" i="6"/>
  <c r="BG240" i="6"/>
  <c r="BF240" i="6"/>
  <c r="T240" i="6"/>
  <c r="R240" i="6"/>
  <c r="P240" i="6"/>
  <c r="BI238" i="6"/>
  <c r="BH238" i="6"/>
  <c r="BG238" i="6"/>
  <c r="BF238" i="6"/>
  <c r="T238" i="6"/>
  <c r="R238" i="6"/>
  <c r="P238" i="6"/>
  <c r="BI237" i="6"/>
  <c r="BH237" i="6"/>
  <c r="BG237" i="6"/>
  <c r="BF237" i="6"/>
  <c r="T237" i="6"/>
  <c r="R237" i="6"/>
  <c r="P237" i="6"/>
  <c r="BI235" i="6"/>
  <c r="BH235" i="6"/>
  <c r="BG235" i="6"/>
  <c r="BF235" i="6"/>
  <c r="T235" i="6"/>
  <c r="R235" i="6"/>
  <c r="P235" i="6"/>
  <c r="BI234" i="6"/>
  <c r="BH234" i="6"/>
  <c r="BG234" i="6"/>
  <c r="BF234" i="6"/>
  <c r="T234" i="6"/>
  <c r="R234" i="6"/>
  <c r="P234" i="6"/>
  <c r="BI232" i="6"/>
  <c r="BH232" i="6"/>
  <c r="BG232" i="6"/>
  <c r="BF232" i="6"/>
  <c r="T232" i="6"/>
  <c r="R232" i="6"/>
  <c r="P232" i="6"/>
  <c r="BI230" i="6"/>
  <c r="BH230" i="6"/>
  <c r="BG230" i="6"/>
  <c r="BF230" i="6"/>
  <c r="T230" i="6"/>
  <c r="R230" i="6"/>
  <c r="P230" i="6"/>
  <c r="BI228" i="6"/>
  <c r="BH228" i="6"/>
  <c r="BG228" i="6"/>
  <c r="BF228" i="6"/>
  <c r="T228" i="6"/>
  <c r="R228" i="6"/>
  <c r="P228" i="6"/>
  <c r="BI225" i="6"/>
  <c r="BH225" i="6"/>
  <c r="BG225" i="6"/>
  <c r="BF225" i="6"/>
  <c r="T225" i="6"/>
  <c r="R225" i="6"/>
  <c r="P225" i="6"/>
  <c r="BI222" i="6"/>
  <c r="BH222" i="6"/>
  <c r="BG222" i="6"/>
  <c r="BF222" i="6"/>
  <c r="T222" i="6"/>
  <c r="R222" i="6"/>
  <c r="P222" i="6"/>
  <c r="BI221" i="6"/>
  <c r="BH221" i="6"/>
  <c r="BG221" i="6"/>
  <c r="BF221" i="6"/>
  <c r="T221" i="6"/>
  <c r="R221" i="6"/>
  <c r="P221" i="6"/>
  <c r="BI219" i="6"/>
  <c r="BH219" i="6"/>
  <c r="BG219" i="6"/>
  <c r="BF219" i="6"/>
  <c r="T219" i="6"/>
  <c r="R219" i="6"/>
  <c r="P219" i="6"/>
  <c r="BI216" i="6"/>
  <c r="BH216" i="6"/>
  <c r="BG216" i="6"/>
  <c r="BF216" i="6"/>
  <c r="T216" i="6"/>
  <c r="R216" i="6"/>
  <c r="P216" i="6"/>
  <c r="BI215" i="6"/>
  <c r="BH215" i="6"/>
  <c r="BG215" i="6"/>
  <c r="BF215" i="6"/>
  <c r="T215" i="6"/>
  <c r="R215" i="6"/>
  <c r="P215" i="6"/>
  <c r="BI214" i="6"/>
  <c r="BH214" i="6"/>
  <c r="BG214" i="6"/>
  <c r="BF214" i="6"/>
  <c r="T214" i="6"/>
  <c r="R214" i="6"/>
  <c r="P214" i="6"/>
  <c r="BI211" i="6"/>
  <c r="BH211" i="6"/>
  <c r="BG211" i="6"/>
  <c r="BF211" i="6"/>
  <c r="T211" i="6"/>
  <c r="R211" i="6"/>
  <c r="P211" i="6"/>
  <c r="BI205" i="6"/>
  <c r="BH205" i="6"/>
  <c r="BG205" i="6"/>
  <c r="BF205" i="6"/>
  <c r="T205" i="6"/>
  <c r="R205" i="6"/>
  <c r="P205" i="6"/>
  <c r="BI201" i="6"/>
  <c r="BH201" i="6"/>
  <c r="BG201" i="6"/>
  <c r="BF201" i="6"/>
  <c r="T201" i="6"/>
  <c r="R201" i="6"/>
  <c r="P201" i="6"/>
  <c r="BI197" i="6"/>
  <c r="BH197" i="6"/>
  <c r="BG197" i="6"/>
  <c r="BF197" i="6"/>
  <c r="T197" i="6"/>
  <c r="R197" i="6"/>
  <c r="P197" i="6"/>
  <c r="BI194" i="6"/>
  <c r="BH194" i="6"/>
  <c r="BG194" i="6"/>
  <c r="BF194" i="6"/>
  <c r="T194" i="6"/>
  <c r="R194" i="6"/>
  <c r="P194" i="6"/>
  <c r="BI190" i="6"/>
  <c r="BH190" i="6"/>
  <c r="BG190" i="6"/>
  <c r="BF190" i="6"/>
  <c r="T190" i="6"/>
  <c r="R190" i="6"/>
  <c r="P190" i="6"/>
  <c r="BI188" i="6"/>
  <c r="BH188" i="6"/>
  <c r="BG188" i="6"/>
  <c r="BF188" i="6"/>
  <c r="T188" i="6"/>
  <c r="R188" i="6"/>
  <c r="P188" i="6"/>
  <c r="BI187" i="6"/>
  <c r="BH187" i="6"/>
  <c r="BG187" i="6"/>
  <c r="BF187" i="6"/>
  <c r="T187" i="6"/>
  <c r="R187" i="6"/>
  <c r="P187" i="6"/>
  <c r="BI183" i="6"/>
  <c r="BH183" i="6"/>
  <c r="BG183" i="6"/>
  <c r="BF183" i="6"/>
  <c r="T183" i="6"/>
  <c r="R183" i="6"/>
  <c r="P183" i="6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9" i="6"/>
  <c r="BH179" i="6"/>
  <c r="BG179" i="6"/>
  <c r="BF179" i="6"/>
  <c r="T179" i="6"/>
  <c r="R179" i="6"/>
  <c r="P179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67" i="6"/>
  <c r="BH167" i="6"/>
  <c r="BG167" i="6"/>
  <c r="BF167" i="6"/>
  <c r="T167" i="6"/>
  <c r="R167" i="6"/>
  <c r="P167" i="6"/>
  <c r="BI164" i="6"/>
  <c r="BH164" i="6"/>
  <c r="BG164" i="6"/>
  <c r="BF164" i="6"/>
  <c r="T164" i="6"/>
  <c r="R164" i="6"/>
  <c r="P164" i="6"/>
  <c r="BI161" i="6"/>
  <c r="BH161" i="6"/>
  <c r="BG161" i="6"/>
  <c r="BF161" i="6"/>
  <c r="T161" i="6"/>
  <c r="R161" i="6"/>
  <c r="P161" i="6"/>
  <c r="BI157" i="6"/>
  <c r="BH157" i="6"/>
  <c r="BG157" i="6"/>
  <c r="BF157" i="6"/>
  <c r="T157" i="6"/>
  <c r="T156" i="6"/>
  <c r="R157" i="6"/>
  <c r="R156" i="6" s="1"/>
  <c r="P157" i="6"/>
  <c r="P156" i="6" s="1"/>
  <c r="BI153" i="6"/>
  <c r="BH153" i="6"/>
  <c r="BG153" i="6"/>
  <c r="BF153" i="6"/>
  <c r="T153" i="6"/>
  <c r="R153" i="6"/>
  <c r="P153" i="6"/>
  <c r="BI150" i="6"/>
  <c r="BH150" i="6"/>
  <c r="BG150" i="6"/>
  <c r="BF150" i="6"/>
  <c r="T150" i="6"/>
  <c r="R150" i="6"/>
  <c r="P150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2" i="6"/>
  <c r="BH142" i="6"/>
  <c r="BG142" i="6"/>
  <c r="BF142" i="6"/>
  <c r="T142" i="6"/>
  <c r="R142" i="6"/>
  <c r="P142" i="6"/>
  <c r="BI138" i="6"/>
  <c r="BH138" i="6"/>
  <c r="BG138" i="6"/>
  <c r="BF138" i="6"/>
  <c r="T138" i="6"/>
  <c r="R138" i="6"/>
  <c r="P138" i="6"/>
  <c r="J132" i="6"/>
  <c r="J131" i="6"/>
  <c r="F131" i="6"/>
  <c r="F129" i="6"/>
  <c r="E127" i="6"/>
  <c r="J92" i="6"/>
  <c r="J91" i="6"/>
  <c r="F91" i="6"/>
  <c r="F89" i="6"/>
  <c r="E87" i="6"/>
  <c r="J18" i="6"/>
  <c r="E18" i="6"/>
  <c r="F132" i="6"/>
  <c r="J17" i="6"/>
  <c r="J12" i="6"/>
  <c r="J129" i="6" s="1"/>
  <c r="E7" i="6"/>
  <c r="E85" i="6"/>
  <c r="J37" i="5"/>
  <c r="J36" i="5"/>
  <c r="AY98" i="1"/>
  <c r="J35" i="5"/>
  <c r="AX98" i="1"/>
  <c r="BI354" i="5"/>
  <c r="BH354" i="5"/>
  <c r="BG354" i="5"/>
  <c r="BF354" i="5"/>
  <c r="T354" i="5"/>
  <c r="R354" i="5"/>
  <c r="P354" i="5"/>
  <c r="BI353" i="5"/>
  <c r="BH353" i="5"/>
  <c r="BG353" i="5"/>
  <c r="BF353" i="5"/>
  <c r="T353" i="5"/>
  <c r="R353" i="5"/>
  <c r="P353" i="5"/>
  <c r="BI352" i="5"/>
  <c r="BH352" i="5"/>
  <c r="BG352" i="5"/>
  <c r="BF352" i="5"/>
  <c r="T352" i="5"/>
  <c r="R352" i="5"/>
  <c r="P352" i="5"/>
  <c r="BI351" i="5"/>
  <c r="BH351" i="5"/>
  <c r="BG351" i="5"/>
  <c r="BF351" i="5"/>
  <c r="T351" i="5"/>
  <c r="R351" i="5"/>
  <c r="P351" i="5"/>
  <c r="BI349" i="5"/>
  <c r="BH349" i="5"/>
  <c r="BG349" i="5"/>
  <c r="BF349" i="5"/>
  <c r="T349" i="5"/>
  <c r="R349" i="5"/>
  <c r="P349" i="5"/>
  <c r="BI348" i="5"/>
  <c r="BH348" i="5"/>
  <c r="BG348" i="5"/>
  <c r="BF348" i="5"/>
  <c r="T348" i="5"/>
  <c r="R348" i="5"/>
  <c r="P348" i="5"/>
  <c r="BI347" i="5"/>
  <c r="BH347" i="5"/>
  <c r="BG347" i="5"/>
  <c r="BF347" i="5"/>
  <c r="T347" i="5"/>
  <c r="R347" i="5"/>
  <c r="P347" i="5"/>
  <c r="BI346" i="5"/>
  <c r="BH346" i="5"/>
  <c r="BG346" i="5"/>
  <c r="BF346" i="5"/>
  <c r="T346" i="5"/>
  <c r="R346" i="5"/>
  <c r="P346" i="5"/>
  <c r="BI345" i="5"/>
  <c r="BH345" i="5"/>
  <c r="BG345" i="5"/>
  <c r="BF345" i="5"/>
  <c r="T345" i="5"/>
  <c r="R345" i="5"/>
  <c r="P345" i="5"/>
  <c r="BI344" i="5"/>
  <c r="BH344" i="5"/>
  <c r="BG344" i="5"/>
  <c r="BF344" i="5"/>
  <c r="T344" i="5"/>
  <c r="R344" i="5"/>
  <c r="P344" i="5"/>
  <c r="BI343" i="5"/>
  <c r="BH343" i="5"/>
  <c r="BG343" i="5"/>
  <c r="BF343" i="5"/>
  <c r="T343" i="5"/>
  <c r="R343" i="5"/>
  <c r="P343" i="5"/>
  <c r="BI342" i="5"/>
  <c r="BH342" i="5"/>
  <c r="BG342" i="5"/>
  <c r="BF342" i="5"/>
  <c r="T342" i="5"/>
  <c r="R342" i="5"/>
  <c r="P342" i="5"/>
  <c r="BI341" i="5"/>
  <c r="BH341" i="5"/>
  <c r="BG341" i="5"/>
  <c r="BF341" i="5"/>
  <c r="T341" i="5"/>
  <c r="R341" i="5"/>
  <c r="P341" i="5"/>
  <c r="BI340" i="5"/>
  <c r="BH340" i="5"/>
  <c r="BG340" i="5"/>
  <c r="BF340" i="5"/>
  <c r="T340" i="5"/>
  <c r="R340" i="5"/>
  <c r="P340" i="5"/>
  <c r="BI339" i="5"/>
  <c r="BH339" i="5"/>
  <c r="BG339" i="5"/>
  <c r="BF339" i="5"/>
  <c r="T339" i="5"/>
  <c r="R339" i="5"/>
  <c r="P339" i="5"/>
  <c r="BI338" i="5"/>
  <c r="BH338" i="5"/>
  <c r="BG338" i="5"/>
  <c r="BF338" i="5"/>
  <c r="T338" i="5"/>
  <c r="R338" i="5"/>
  <c r="P338" i="5"/>
  <c r="BI337" i="5"/>
  <c r="BH337" i="5"/>
  <c r="BG337" i="5"/>
  <c r="BF337" i="5"/>
  <c r="T337" i="5"/>
  <c r="R337" i="5"/>
  <c r="P337" i="5"/>
  <c r="BI336" i="5"/>
  <c r="BH336" i="5"/>
  <c r="BG336" i="5"/>
  <c r="BF336" i="5"/>
  <c r="T336" i="5"/>
  <c r="R336" i="5"/>
  <c r="P336" i="5"/>
  <c r="BI334" i="5"/>
  <c r="BH334" i="5"/>
  <c r="BG334" i="5"/>
  <c r="BF334" i="5"/>
  <c r="T334" i="5"/>
  <c r="R334" i="5"/>
  <c r="P334" i="5"/>
  <c r="BI331" i="5"/>
  <c r="BH331" i="5"/>
  <c r="BG331" i="5"/>
  <c r="BF331" i="5"/>
  <c r="T331" i="5"/>
  <c r="R331" i="5"/>
  <c r="P331" i="5"/>
  <c r="BI330" i="5"/>
  <c r="BH330" i="5"/>
  <c r="BG330" i="5"/>
  <c r="BF330" i="5"/>
  <c r="T330" i="5"/>
  <c r="R330" i="5"/>
  <c r="P330" i="5"/>
  <c r="BI329" i="5"/>
  <c r="BH329" i="5"/>
  <c r="BG329" i="5"/>
  <c r="BF329" i="5"/>
  <c r="T329" i="5"/>
  <c r="R329" i="5"/>
  <c r="P329" i="5"/>
  <c r="BI328" i="5"/>
  <c r="BH328" i="5"/>
  <c r="BG328" i="5"/>
  <c r="BF328" i="5"/>
  <c r="T328" i="5"/>
  <c r="R328" i="5"/>
  <c r="P328" i="5"/>
  <c r="BI327" i="5"/>
  <c r="BH327" i="5"/>
  <c r="BG327" i="5"/>
  <c r="BF327" i="5"/>
  <c r="T327" i="5"/>
  <c r="R327" i="5"/>
  <c r="P327" i="5"/>
  <c r="BI326" i="5"/>
  <c r="BH326" i="5"/>
  <c r="BG326" i="5"/>
  <c r="BF326" i="5"/>
  <c r="T326" i="5"/>
  <c r="R326" i="5"/>
  <c r="P326" i="5"/>
  <c r="BI325" i="5"/>
  <c r="BH325" i="5"/>
  <c r="BG325" i="5"/>
  <c r="BF325" i="5"/>
  <c r="T325" i="5"/>
  <c r="R325" i="5"/>
  <c r="P325" i="5"/>
  <c r="BI324" i="5"/>
  <c r="BH324" i="5"/>
  <c r="BG324" i="5"/>
  <c r="BF324" i="5"/>
  <c r="T324" i="5"/>
  <c r="R324" i="5"/>
  <c r="P324" i="5"/>
  <c r="BI323" i="5"/>
  <c r="BH323" i="5"/>
  <c r="BG323" i="5"/>
  <c r="BF323" i="5"/>
  <c r="T323" i="5"/>
  <c r="R323" i="5"/>
  <c r="P323" i="5"/>
  <c r="BI322" i="5"/>
  <c r="BH322" i="5"/>
  <c r="BG322" i="5"/>
  <c r="BF322" i="5"/>
  <c r="T322" i="5"/>
  <c r="R322" i="5"/>
  <c r="P322" i="5"/>
  <c r="BI319" i="5"/>
  <c r="BH319" i="5"/>
  <c r="BG319" i="5"/>
  <c r="BF319" i="5"/>
  <c r="T319" i="5"/>
  <c r="T318" i="5" s="1"/>
  <c r="R319" i="5"/>
  <c r="R318" i="5" s="1"/>
  <c r="P319" i="5"/>
  <c r="P318" i="5" s="1"/>
  <c r="BI317" i="5"/>
  <c r="BH317" i="5"/>
  <c r="BG317" i="5"/>
  <c r="BF317" i="5"/>
  <c r="T317" i="5"/>
  <c r="R317" i="5"/>
  <c r="P317" i="5"/>
  <c r="BI314" i="5"/>
  <c r="BH314" i="5"/>
  <c r="BG314" i="5"/>
  <c r="BF314" i="5"/>
  <c r="T314" i="5"/>
  <c r="R314" i="5"/>
  <c r="P314" i="5"/>
  <c r="BI313" i="5"/>
  <c r="BH313" i="5"/>
  <c r="BG313" i="5"/>
  <c r="BF313" i="5"/>
  <c r="T313" i="5"/>
  <c r="R313" i="5"/>
  <c r="P313" i="5"/>
  <c r="BI312" i="5"/>
  <c r="BH312" i="5"/>
  <c r="BG312" i="5"/>
  <c r="BF312" i="5"/>
  <c r="T312" i="5"/>
  <c r="R312" i="5"/>
  <c r="P312" i="5"/>
  <c r="BI308" i="5"/>
  <c r="BH308" i="5"/>
  <c r="BG308" i="5"/>
  <c r="BF308" i="5"/>
  <c r="T308" i="5"/>
  <c r="R308" i="5"/>
  <c r="P308" i="5"/>
  <c r="BI305" i="5"/>
  <c r="BH305" i="5"/>
  <c r="BG305" i="5"/>
  <c r="BF305" i="5"/>
  <c r="T305" i="5"/>
  <c r="R305" i="5"/>
  <c r="P305" i="5"/>
  <c r="BI302" i="5"/>
  <c r="BH302" i="5"/>
  <c r="BG302" i="5"/>
  <c r="BF302" i="5"/>
  <c r="T302" i="5"/>
  <c r="R302" i="5"/>
  <c r="P302" i="5"/>
  <c r="BI299" i="5"/>
  <c r="BH299" i="5"/>
  <c r="BG299" i="5"/>
  <c r="BF299" i="5"/>
  <c r="T299" i="5"/>
  <c r="R299" i="5"/>
  <c r="P299" i="5"/>
  <c r="BI297" i="5"/>
  <c r="BH297" i="5"/>
  <c r="BG297" i="5"/>
  <c r="BF297" i="5"/>
  <c r="T297" i="5"/>
  <c r="R297" i="5"/>
  <c r="P297" i="5"/>
  <c r="BI295" i="5"/>
  <c r="BH295" i="5"/>
  <c r="BG295" i="5"/>
  <c r="BF295" i="5"/>
  <c r="T295" i="5"/>
  <c r="R295" i="5"/>
  <c r="P295" i="5"/>
  <c r="BI291" i="5"/>
  <c r="BH291" i="5"/>
  <c r="BG291" i="5"/>
  <c r="BF291" i="5"/>
  <c r="T291" i="5"/>
  <c r="R291" i="5"/>
  <c r="P291" i="5"/>
  <c r="BI285" i="5"/>
  <c r="BH285" i="5"/>
  <c r="BG285" i="5"/>
  <c r="BF285" i="5"/>
  <c r="T285" i="5"/>
  <c r="R285" i="5"/>
  <c r="P285" i="5"/>
  <c r="BI284" i="5"/>
  <c r="BH284" i="5"/>
  <c r="BG284" i="5"/>
  <c r="BF284" i="5"/>
  <c r="T284" i="5"/>
  <c r="R284" i="5"/>
  <c r="P284" i="5"/>
  <c r="BI283" i="5"/>
  <c r="BH283" i="5"/>
  <c r="BG283" i="5"/>
  <c r="BF283" i="5"/>
  <c r="T283" i="5"/>
  <c r="R283" i="5"/>
  <c r="P283" i="5"/>
  <c r="BI282" i="5"/>
  <c r="BH282" i="5"/>
  <c r="BG282" i="5"/>
  <c r="BF282" i="5"/>
  <c r="T282" i="5"/>
  <c r="R282" i="5"/>
  <c r="P282" i="5"/>
  <c r="BI281" i="5"/>
  <c r="BH281" i="5"/>
  <c r="BG281" i="5"/>
  <c r="BF281" i="5"/>
  <c r="T281" i="5"/>
  <c r="R281" i="5"/>
  <c r="P281" i="5"/>
  <c r="BI277" i="5"/>
  <c r="BH277" i="5"/>
  <c r="BG277" i="5"/>
  <c r="BF277" i="5"/>
  <c r="T277" i="5"/>
  <c r="R277" i="5"/>
  <c r="P277" i="5"/>
  <c r="BI276" i="5"/>
  <c r="BH276" i="5"/>
  <c r="BG276" i="5"/>
  <c r="BF276" i="5"/>
  <c r="T276" i="5"/>
  <c r="R276" i="5"/>
  <c r="P276" i="5"/>
  <c r="BI275" i="5"/>
  <c r="BH275" i="5"/>
  <c r="BG275" i="5"/>
  <c r="BF275" i="5"/>
  <c r="T275" i="5"/>
  <c r="R275" i="5"/>
  <c r="P275" i="5"/>
  <c r="BI272" i="5"/>
  <c r="BH272" i="5"/>
  <c r="BG272" i="5"/>
  <c r="BF272" i="5"/>
  <c r="T272" i="5"/>
  <c r="R272" i="5"/>
  <c r="P272" i="5"/>
  <c r="BI269" i="5"/>
  <c r="BH269" i="5"/>
  <c r="BG269" i="5"/>
  <c r="BF269" i="5"/>
  <c r="T269" i="5"/>
  <c r="R269" i="5"/>
  <c r="P269" i="5"/>
  <c r="BI268" i="5"/>
  <c r="BH268" i="5"/>
  <c r="BG268" i="5"/>
  <c r="BF268" i="5"/>
  <c r="T268" i="5"/>
  <c r="R268" i="5"/>
  <c r="P268" i="5"/>
  <c r="BI265" i="5"/>
  <c r="BH265" i="5"/>
  <c r="BG265" i="5"/>
  <c r="BF265" i="5"/>
  <c r="T265" i="5"/>
  <c r="R265" i="5"/>
  <c r="P265" i="5"/>
  <c r="BI264" i="5"/>
  <c r="BH264" i="5"/>
  <c r="BG264" i="5"/>
  <c r="BF264" i="5"/>
  <c r="T264" i="5"/>
  <c r="R264" i="5"/>
  <c r="P264" i="5"/>
  <c r="BI263" i="5"/>
  <c r="BH263" i="5"/>
  <c r="BG263" i="5"/>
  <c r="BF263" i="5"/>
  <c r="T263" i="5"/>
  <c r="R263" i="5"/>
  <c r="P263" i="5"/>
  <c r="BI260" i="5"/>
  <c r="BH260" i="5"/>
  <c r="BG260" i="5"/>
  <c r="BF260" i="5"/>
  <c r="T260" i="5"/>
  <c r="R260" i="5"/>
  <c r="P260" i="5"/>
  <c r="BI259" i="5"/>
  <c r="BH259" i="5"/>
  <c r="BG259" i="5"/>
  <c r="BF259" i="5"/>
  <c r="T259" i="5"/>
  <c r="R259" i="5"/>
  <c r="P259" i="5"/>
  <c r="BI258" i="5"/>
  <c r="BH258" i="5"/>
  <c r="BG258" i="5"/>
  <c r="BF258" i="5"/>
  <c r="T258" i="5"/>
  <c r="R258" i="5"/>
  <c r="P258" i="5"/>
  <c r="BI257" i="5"/>
  <c r="BH257" i="5"/>
  <c r="BG257" i="5"/>
  <c r="BF257" i="5"/>
  <c r="T257" i="5"/>
  <c r="R257" i="5"/>
  <c r="P257" i="5"/>
  <c r="BI256" i="5"/>
  <c r="BH256" i="5"/>
  <c r="BG256" i="5"/>
  <c r="BF256" i="5"/>
  <c r="T256" i="5"/>
  <c r="R256" i="5"/>
  <c r="P256" i="5"/>
  <c r="BI255" i="5"/>
  <c r="BH255" i="5"/>
  <c r="BG255" i="5"/>
  <c r="BF255" i="5"/>
  <c r="T255" i="5"/>
  <c r="R255" i="5"/>
  <c r="P255" i="5"/>
  <c r="BI254" i="5"/>
  <c r="BH254" i="5"/>
  <c r="BG254" i="5"/>
  <c r="BF254" i="5"/>
  <c r="T254" i="5"/>
  <c r="R254" i="5"/>
  <c r="P254" i="5"/>
  <c r="BI253" i="5"/>
  <c r="BH253" i="5"/>
  <c r="BG253" i="5"/>
  <c r="BF253" i="5"/>
  <c r="T253" i="5"/>
  <c r="R253" i="5"/>
  <c r="P253" i="5"/>
  <c r="BI247" i="5"/>
  <c r="BH247" i="5"/>
  <c r="BG247" i="5"/>
  <c r="BF247" i="5"/>
  <c r="T247" i="5"/>
  <c r="R247" i="5"/>
  <c r="P247" i="5"/>
  <c r="BI246" i="5"/>
  <c r="BH246" i="5"/>
  <c r="BG246" i="5"/>
  <c r="BF246" i="5"/>
  <c r="T246" i="5"/>
  <c r="R246" i="5"/>
  <c r="P246" i="5"/>
  <c r="BI240" i="5"/>
  <c r="BH240" i="5"/>
  <c r="BG240" i="5"/>
  <c r="BF240" i="5"/>
  <c r="T240" i="5"/>
  <c r="R240" i="5"/>
  <c r="P240" i="5"/>
  <c r="BI234" i="5"/>
  <c r="BH234" i="5"/>
  <c r="BG234" i="5"/>
  <c r="BF234" i="5"/>
  <c r="T234" i="5"/>
  <c r="R234" i="5"/>
  <c r="P234" i="5"/>
  <c r="BI233" i="5"/>
  <c r="BH233" i="5"/>
  <c r="BG233" i="5"/>
  <c r="BF233" i="5"/>
  <c r="T233" i="5"/>
  <c r="R233" i="5"/>
  <c r="P233" i="5"/>
  <c r="BI227" i="5"/>
  <c r="BH227" i="5"/>
  <c r="BG227" i="5"/>
  <c r="BF227" i="5"/>
  <c r="T227" i="5"/>
  <c r="R227" i="5"/>
  <c r="P227" i="5"/>
  <c r="BI226" i="5"/>
  <c r="BH226" i="5"/>
  <c r="BG226" i="5"/>
  <c r="BF226" i="5"/>
  <c r="T226" i="5"/>
  <c r="R226" i="5"/>
  <c r="P226" i="5"/>
  <c r="BI225" i="5"/>
  <c r="BH225" i="5"/>
  <c r="BG225" i="5"/>
  <c r="BF225" i="5"/>
  <c r="T225" i="5"/>
  <c r="R225" i="5"/>
  <c r="P225" i="5"/>
  <c r="BI219" i="5"/>
  <c r="BH219" i="5"/>
  <c r="BG219" i="5"/>
  <c r="BF219" i="5"/>
  <c r="T219" i="5"/>
  <c r="R219" i="5"/>
  <c r="P219" i="5"/>
  <c r="BI218" i="5"/>
  <c r="BH218" i="5"/>
  <c r="BG218" i="5"/>
  <c r="BF218" i="5"/>
  <c r="T218" i="5"/>
  <c r="R218" i="5"/>
  <c r="P218" i="5"/>
  <c r="BI212" i="5"/>
  <c r="BH212" i="5"/>
  <c r="BG212" i="5"/>
  <c r="BF212" i="5"/>
  <c r="T212" i="5"/>
  <c r="R212" i="5"/>
  <c r="P212" i="5"/>
  <c r="BI210" i="5"/>
  <c r="BH210" i="5"/>
  <c r="BG210" i="5"/>
  <c r="BF210" i="5"/>
  <c r="T210" i="5"/>
  <c r="R210" i="5"/>
  <c r="P210" i="5"/>
  <c r="BI208" i="5"/>
  <c r="BH208" i="5"/>
  <c r="BG208" i="5"/>
  <c r="BF208" i="5"/>
  <c r="T208" i="5"/>
  <c r="R208" i="5"/>
  <c r="P208" i="5"/>
  <c r="BI207" i="5"/>
  <c r="BH207" i="5"/>
  <c r="BG207" i="5"/>
  <c r="BF207" i="5"/>
  <c r="T207" i="5"/>
  <c r="R207" i="5"/>
  <c r="P207" i="5"/>
  <c r="BI205" i="5"/>
  <c r="BH205" i="5"/>
  <c r="BG205" i="5"/>
  <c r="BF205" i="5"/>
  <c r="T205" i="5"/>
  <c r="R205" i="5"/>
  <c r="P205" i="5"/>
  <c r="BI203" i="5"/>
  <c r="BH203" i="5"/>
  <c r="BG203" i="5"/>
  <c r="BF203" i="5"/>
  <c r="T203" i="5"/>
  <c r="R203" i="5"/>
  <c r="P203" i="5"/>
  <c r="BI197" i="5"/>
  <c r="BH197" i="5"/>
  <c r="BG197" i="5"/>
  <c r="BF197" i="5"/>
  <c r="T197" i="5"/>
  <c r="R197" i="5"/>
  <c r="P197" i="5"/>
  <c r="BI195" i="5"/>
  <c r="BH195" i="5"/>
  <c r="BG195" i="5"/>
  <c r="BF195" i="5"/>
  <c r="T195" i="5"/>
  <c r="R195" i="5"/>
  <c r="P195" i="5"/>
  <c r="BI193" i="5"/>
  <c r="BH193" i="5"/>
  <c r="BG193" i="5"/>
  <c r="BF193" i="5"/>
  <c r="T193" i="5"/>
  <c r="R193" i="5"/>
  <c r="P193" i="5"/>
  <c r="BI187" i="5"/>
  <c r="BH187" i="5"/>
  <c r="BG187" i="5"/>
  <c r="BF187" i="5"/>
  <c r="T187" i="5"/>
  <c r="R187" i="5"/>
  <c r="P187" i="5"/>
  <c r="BI183" i="5"/>
  <c r="BH183" i="5"/>
  <c r="BG183" i="5"/>
  <c r="BF183" i="5"/>
  <c r="T183" i="5"/>
  <c r="R183" i="5"/>
  <c r="P183" i="5"/>
  <c r="BI180" i="5"/>
  <c r="BH180" i="5"/>
  <c r="BG180" i="5"/>
  <c r="BF180" i="5"/>
  <c r="T180" i="5"/>
  <c r="R180" i="5"/>
  <c r="P180" i="5"/>
  <c r="BI172" i="5"/>
  <c r="BH172" i="5"/>
  <c r="BG172" i="5"/>
  <c r="BF172" i="5"/>
  <c r="T172" i="5"/>
  <c r="T171" i="5"/>
  <c r="R172" i="5"/>
  <c r="R171" i="5"/>
  <c r="P172" i="5"/>
  <c r="P171" i="5"/>
  <c r="BI170" i="5"/>
  <c r="BH170" i="5"/>
  <c r="BG170" i="5"/>
  <c r="BF170" i="5"/>
  <c r="T170" i="5"/>
  <c r="T169" i="5"/>
  <c r="R170" i="5"/>
  <c r="R169" i="5"/>
  <c r="P170" i="5"/>
  <c r="P169" i="5"/>
  <c r="BI166" i="5"/>
  <c r="BH166" i="5"/>
  <c r="BG166" i="5"/>
  <c r="BF166" i="5"/>
  <c r="T166" i="5"/>
  <c r="R166" i="5"/>
  <c r="P166" i="5"/>
  <c r="BI163" i="5"/>
  <c r="BH163" i="5"/>
  <c r="BG163" i="5"/>
  <c r="BF163" i="5"/>
  <c r="T163" i="5"/>
  <c r="R163" i="5"/>
  <c r="P163" i="5"/>
  <c r="BI161" i="5"/>
  <c r="BH161" i="5"/>
  <c r="BG161" i="5"/>
  <c r="BF161" i="5"/>
  <c r="T161" i="5"/>
  <c r="R161" i="5"/>
  <c r="P161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0" i="5"/>
  <c r="BH140" i="5"/>
  <c r="BG140" i="5"/>
  <c r="BF140" i="5"/>
  <c r="T140" i="5"/>
  <c r="R140" i="5"/>
  <c r="P140" i="5"/>
  <c r="BI132" i="5"/>
  <c r="BH132" i="5"/>
  <c r="BG132" i="5"/>
  <c r="BF132" i="5"/>
  <c r="T132" i="5"/>
  <c r="R132" i="5"/>
  <c r="P132" i="5"/>
  <c r="J126" i="5"/>
  <c r="J125" i="5"/>
  <c r="F125" i="5"/>
  <c r="F123" i="5"/>
  <c r="E121" i="5"/>
  <c r="J92" i="5"/>
  <c r="J91" i="5"/>
  <c r="F91" i="5"/>
  <c r="F89" i="5"/>
  <c r="E87" i="5"/>
  <c r="J18" i="5"/>
  <c r="E18" i="5"/>
  <c r="F126" i="5"/>
  <c r="J17" i="5"/>
  <c r="J12" i="5"/>
  <c r="J123" i="5" s="1"/>
  <c r="E7" i="5"/>
  <c r="E85" i="5" s="1"/>
  <c r="J37" i="4"/>
  <c r="J36" i="4"/>
  <c r="AY97" i="1"/>
  <c r="J35" i="4"/>
  <c r="AX97" i="1"/>
  <c r="BI343" i="4"/>
  <c r="BH343" i="4"/>
  <c r="BG343" i="4"/>
  <c r="BF343" i="4"/>
  <c r="T343" i="4"/>
  <c r="R343" i="4"/>
  <c r="P343" i="4"/>
  <c r="BI340" i="4"/>
  <c r="BH340" i="4"/>
  <c r="BG340" i="4"/>
  <c r="BF340" i="4"/>
  <c r="T340" i="4"/>
  <c r="R340" i="4"/>
  <c r="P340" i="4"/>
  <c r="BI338" i="4"/>
  <c r="BH338" i="4"/>
  <c r="BG338" i="4"/>
  <c r="BF338" i="4"/>
  <c r="T338" i="4"/>
  <c r="R338" i="4"/>
  <c r="P338" i="4"/>
  <c r="BI337" i="4"/>
  <c r="BH337" i="4"/>
  <c r="BG337" i="4"/>
  <c r="BF337" i="4"/>
  <c r="T337" i="4"/>
  <c r="R337" i="4"/>
  <c r="P337" i="4"/>
  <c r="BI335" i="4"/>
  <c r="BH335" i="4"/>
  <c r="BG335" i="4"/>
  <c r="BF335" i="4"/>
  <c r="T335" i="4"/>
  <c r="R335" i="4"/>
  <c r="P335" i="4"/>
  <c r="BI331" i="4"/>
  <c r="BH331" i="4"/>
  <c r="BG331" i="4"/>
  <c r="BF331" i="4"/>
  <c r="T331" i="4"/>
  <c r="R331" i="4"/>
  <c r="P331" i="4"/>
  <c r="BI329" i="4"/>
  <c r="BH329" i="4"/>
  <c r="BG329" i="4"/>
  <c r="BF329" i="4"/>
  <c r="T329" i="4"/>
  <c r="R329" i="4"/>
  <c r="P329" i="4"/>
  <c r="BI328" i="4"/>
  <c r="BH328" i="4"/>
  <c r="BG328" i="4"/>
  <c r="BF328" i="4"/>
  <c r="T328" i="4"/>
  <c r="R328" i="4"/>
  <c r="P328" i="4"/>
  <c r="BI327" i="4"/>
  <c r="BH327" i="4"/>
  <c r="BG327" i="4"/>
  <c r="BF327" i="4"/>
  <c r="T327" i="4"/>
  <c r="R327" i="4"/>
  <c r="P327" i="4"/>
  <c r="BI325" i="4"/>
  <c r="BH325" i="4"/>
  <c r="BG325" i="4"/>
  <c r="BF325" i="4"/>
  <c r="T325" i="4"/>
  <c r="R325" i="4"/>
  <c r="P325" i="4"/>
  <c r="BI324" i="4"/>
  <c r="BH324" i="4"/>
  <c r="BG324" i="4"/>
  <c r="BF324" i="4"/>
  <c r="T324" i="4"/>
  <c r="R324" i="4"/>
  <c r="P324" i="4"/>
  <c r="BI323" i="4"/>
  <c r="BH323" i="4"/>
  <c r="BG323" i="4"/>
  <c r="BF323" i="4"/>
  <c r="T323" i="4"/>
  <c r="R323" i="4"/>
  <c r="P323" i="4"/>
  <c r="BI322" i="4"/>
  <c r="BH322" i="4"/>
  <c r="BG322" i="4"/>
  <c r="BF322" i="4"/>
  <c r="T322" i="4"/>
  <c r="R322" i="4"/>
  <c r="P322" i="4"/>
  <c r="BI318" i="4"/>
  <c r="BH318" i="4"/>
  <c r="BG318" i="4"/>
  <c r="BF318" i="4"/>
  <c r="T318" i="4"/>
  <c r="R318" i="4"/>
  <c r="P318" i="4"/>
  <c r="BI317" i="4"/>
  <c r="BH317" i="4"/>
  <c r="BG317" i="4"/>
  <c r="BF317" i="4"/>
  <c r="T317" i="4"/>
  <c r="R317" i="4"/>
  <c r="P317" i="4"/>
  <c r="BI315" i="4"/>
  <c r="BH315" i="4"/>
  <c r="BG315" i="4"/>
  <c r="BF315" i="4"/>
  <c r="T315" i="4"/>
  <c r="R315" i="4"/>
  <c r="P315" i="4"/>
  <c r="BI314" i="4"/>
  <c r="BH314" i="4"/>
  <c r="BG314" i="4"/>
  <c r="BF314" i="4"/>
  <c r="T314" i="4"/>
  <c r="R314" i="4"/>
  <c r="P314" i="4"/>
  <c r="BI313" i="4"/>
  <c r="BH313" i="4"/>
  <c r="BG313" i="4"/>
  <c r="BF313" i="4"/>
  <c r="T313" i="4"/>
  <c r="R313" i="4"/>
  <c r="P313" i="4"/>
  <c r="BI312" i="4"/>
  <c r="BH312" i="4"/>
  <c r="BG312" i="4"/>
  <c r="BF312" i="4"/>
  <c r="T312" i="4"/>
  <c r="R312" i="4"/>
  <c r="P312" i="4"/>
  <c r="BI311" i="4"/>
  <c r="BH311" i="4"/>
  <c r="BG311" i="4"/>
  <c r="BF311" i="4"/>
  <c r="T311" i="4"/>
  <c r="R311" i="4"/>
  <c r="P311" i="4"/>
  <c r="BI310" i="4"/>
  <c r="BH310" i="4"/>
  <c r="BG310" i="4"/>
  <c r="BF310" i="4"/>
  <c r="T310" i="4"/>
  <c r="R310" i="4"/>
  <c r="P310" i="4"/>
  <c r="BI308" i="4"/>
  <c r="BH308" i="4"/>
  <c r="BG308" i="4"/>
  <c r="BF308" i="4"/>
  <c r="T308" i="4"/>
  <c r="R308" i="4"/>
  <c r="P308" i="4"/>
  <c r="BI307" i="4"/>
  <c r="BH307" i="4"/>
  <c r="BG307" i="4"/>
  <c r="BF307" i="4"/>
  <c r="T307" i="4"/>
  <c r="R307" i="4"/>
  <c r="P307" i="4"/>
  <c r="BI302" i="4"/>
  <c r="BH302" i="4"/>
  <c r="BG302" i="4"/>
  <c r="BF302" i="4"/>
  <c r="T302" i="4"/>
  <c r="R302" i="4"/>
  <c r="P302" i="4"/>
  <c r="BI301" i="4"/>
  <c r="BH301" i="4"/>
  <c r="BG301" i="4"/>
  <c r="BF301" i="4"/>
  <c r="T301" i="4"/>
  <c r="R301" i="4"/>
  <c r="P301" i="4"/>
  <c r="BI300" i="4"/>
  <c r="BH300" i="4"/>
  <c r="BG300" i="4"/>
  <c r="BF300" i="4"/>
  <c r="T300" i="4"/>
  <c r="R300" i="4"/>
  <c r="P300" i="4"/>
  <c r="BI299" i="4"/>
  <c r="BH299" i="4"/>
  <c r="BG299" i="4"/>
  <c r="BF299" i="4"/>
  <c r="T299" i="4"/>
  <c r="R299" i="4"/>
  <c r="P299" i="4"/>
  <c r="BI298" i="4"/>
  <c r="BH298" i="4"/>
  <c r="BG298" i="4"/>
  <c r="BF298" i="4"/>
  <c r="T298" i="4"/>
  <c r="R298" i="4"/>
  <c r="P298" i="4"/>
  <c r="BI297" i="4"/>
  <c r="BH297" i="4"/>
  <c r="BG297" i="4"/>
  <c r="BF297" i="4"/>
  <c r="T297" i="4"/>
  <c r="R297" i="4"/>
  <c r="P297" i="4"/>
  <c r="BI296" i="4"/>
  <c r="BH296" i="4"/>
  <c r="BG296" i="4"/>
  <c r="BF296" i="4"/>
  <c r="T296" i="4"/>
  <c r="R296" i="4"/>
  <c r="P296" i="4"/>
  <c r="BI295" i="4"/>
  <c r="BH295" i="4"/>
  <c r="BG295" i="4"/>
  <c r="BF295" i="4"/>
  <c r="T295" i="4"/>
  <c r="R295" i="4"/>
  <c r="P295" i="4"/>
  <c r="BI294" i="4"/>
  <c r="BH294" i="4"/>
  <c r="BG294" i="4"/>
  <c r="BF294" i="4"/>
  <c r="T294" i="4"/>
  <c r="R294" i="4"/>
  <c r="P294" i="4"/>
  <c r="BI293" i="4"/>
  <c r="BH293" i="4"/>
  <c r="BG293" i="4"/>
  <c r="BF293" i="4"/>
  <c r="T293" i="4"/>
  <c r="R293" i="4"/>
  <c r="P293" i="4"/>
  <c r="BI292" i="4"/>
  <c r="BH292" i="4"/>
  <c r="BG292" i="4"/>
  <c r="BF292" i="4"/>
  <c r="T292" i="4"/>
  <c r="R292" i="4"/>
  <c r="P292" i="4"/>
  <c r="BI291" i="4"/>
  <c r="BH291" i="4"/>
  <c r="BG291" i="4"/>
  <c r="BF291" i="4"/>
  <c r="T291" i="4"/>
  <c r="R291" i="4"/>
  <c r="P291" i="4"/>
  <c r="BI290" i="4"/>
  <c r="BH290" i="4"/>
  <c r="BG290" i="4"/>
  <c r="BF290" i="4"/>
  <c r="T290" i="4"/>
  <c r="R290" i="4"/>
  <c r="P290" i="4"/>
  <c r="BI289" i="4"/>
  <c r="BH289" i="4"/>
  <c r="BG289" i="4"/>
  <c r="BF289" i="4"/>
  <c r="T289" i="4"/>
  <c r="R289" i="4"/>
  <c r="P289" i="4"/>
  <c r="BI288" i="4"/>
  <c r="BH288" i="4"/>
  <c r="BG288" i="4"/>
  <c r="BF288" i="4"/>
  <c r="T288" i="4"/>
  <c r="R288" i="4"/>
  <c r="P288" i="4"/>
  <c r="BI287" i="4"/>
  <c r="BH287" i="4"/>
  <c r="BG287" i="4"/>
  <c r="BF287" i="4"/>
  <c r="T287" i="4"/>
  <c r="R287" i="4"/>
  <c r="P287" i="4"/>
  <c r="BI286" i="4"/>
  <c r="BH286" i="4"/>
  <c r="BG286" i="4"/>
  <c r="BF286" i="4"/>
  <c r="T286" i="4"/>
  <c r="R286" i="4"/>
  <c r="P286" i="4"/>
  <c r="BI285" i="4"/>
  <c r="BH285" i="4"/>
  <c r="BG285" i="4"/>
  <c r="BF285" i="4"/>
  <c r="T285" i="4"/>
  <c r="R285" i="4"/>
  <c r="P285" i="4"/>
  <c r="BI284" i="4"/>
  <c r="BH284" i="4"/>
  <c r="BG284" i="4"/>
  <c r="BF284" i="4"/>
  <c r="T284" i="4"/>
  <c r="R284" i="4"/>
  <c r="P284" i="4"/>
  <c r="BI283" i="4"/>
  <c r="BH283" i="4"/>
  <c r="BG283" i="4"/>
  <c r="BF283" i="4"/>
  <c r="T283" i="4"/>
  <c r="R283" i="4"/>
  <c r="P283" i="4"/>
  <c r="BI282" i="4"/>
  <c r="BH282" i="4"/>
  <c r="BG282" i="4"/>
  <c r="BF282" i="4"/>
  <c r="T282" i="4"/>
  <c r="R282" i="4"/>
  <c r="P282" i="4"/>
  <c r="BI281" i="4"/>
  <c r="BH281" i="4"/>
  <c r="BG281" i="4"/>
  <c r="BF281" i="4"/>
  <c r="T281" i="4"/>
  <c r="R281" i="4"/>
  <c r="P281" i="4"/>
  <c r="BI280" i="4"/>
  <c r="BH280" i="4"/>
  <c r="BG280" i="4"/>
  <c r="BF280" i="4"/>
  <c r="T280" i="4"/>
  <c r="R280" i="4"/>
  <c r="P280" i="4"/>
  <c r="BI279" i="4"/>
  <c r="BH279" i="4"/>
  <c r="BG279" i="4"/>
  <c r="BF279" i="4"/>
  <c r="T279" i="4"/>
  <c r="R279" i="4"/>
  <c r="P279" i="4"/>
  <c r="BI278" i="4"/>
  <c r="BH278" i="4"/>
  <c r="BG278" i="4"/>
  <c r="BF278" i="4"/>
  <c r="T278" i="4"/>
  <c r="R278" i="4"/>
  <c r="P278" i="4"/>
  <c r="BI277" i="4"/>
  <c r="BH277" i="4"/>
  <c r="BG277" i="4"/>
  <c r="BF277" i="4"/>
  <c r="T277" i="4"/>
  <c r="R277" i="4"/>
  <c r="P277" i="4"/>
  <c r="BI274" i="4"/>
  <c r="BH274" i="4"/>
  <c r="BG274" i="4"/>
  <c r="BF274" i="4"/>
  <c r="T274" i="4"/>
  <c r="R274" i="4"/>
  <c r="P274" i="4"/>
  <c r="BI271" i="4"/>
  <c r="BH271" i="4"/>
  <c r="BG271" i="4"/>
  <c r="BF271" i="4"/>
  <c r="T271" i="4"/>
  <c r="R271" i="4"/>
  <c r="P271" i="4"/>
  <c r="BI268" i="4"/>
  <c r="BH268" i="4"/>
  <c r="BG268" i="4"/>
  <c r="BF268" i="4"/>
  <c r="T268" i="4"/>
  <c r="R268" i="4"/>
  <c r="P268" i="4"/>
  <c r="BI265" i="4"/>
  <c r="BH265" i="4"/>
  <c r="BG265" i="4"/>
  <c r="BF265" i="4"/>
  <c r="T265" i="4"/>
  <c r="R265" i="4"/>
  <c r="P265" i="4"/>
  <c r="BI264" i="4"/>
  <c r="BH264" i="4"/>
  <c r="BG264" i="4"/>
  <c r="BF264" i="4"/>
  <c r="T264" i="4"/>
  <c r="R264" i="4"/>
  <c r="P264" i="4"/>
  <c r="BI261" i="4"/>
  <c r="BH261" i="4"/>
  <c r="BG261" i="4"/>
  <c r="BF261" i="4"/>
  <c r="T261" i="4"/>
  <c r="R261" i="4"/>
  <c r="P261" i="4"/>
  <c r="BI255" i="4"/>
  <c r="BH255" i="4"/>
  <c r="BG255" i="4"/>
  <c r="BF255" i="4"/>
  <c r="T255" i="4"/>
  <c r="R255" i="4"/>
  <c r="P255" i="4"/>
  <c r="BI249" i="4"/>
  <c r="BH249" i="4"/>
  <c r="BG249" i="4"/>
  <c r="BF249" i="4"/>
  <c r="T249" i="4"/>
  <c r="R249" i="4"/>
  <c r="P249" i="4"/>
  <c r="BI243" i="4"/>
  <c r="BH243" i="4"/>
  <c r="BG243" i="4"/>
  <c r="BF243" i="4"/>
  <c r="T243" i="4"/>
  <c r="R243" i="4"/>
  <c r="P243" i="4"/>
  <c r="BI242" i="4"/>
  <c r="BH242" i="4"/>
  <c r="BG242" i="4"/>
  <c r="BF242" i="4"/>
  <c r="T242" i="4"/>
  <c r="R242" i="4"/>
  <c r="P242" i="4"/>
  <c r="BI241" i="4"/>
  <c r="BH241" i="4"/>
  <c r="BG241" i="4"/>
  <c r="BF241" i="4"/>
  <c r="T241" i="4"/>
  <c r="R241" i="4"/>
  <c r="P241" i="4"/>
  <c r="BI240" i="4"/>
  <c r="BH240" i="4"/>
  <c r="BG240" i="4"/>
  <c r="BF240" i="4"/>
  <c r="T240" i="4"/>
  <c r="R240" i="4"/>
  <c r="P240" i="4"/>
  <c r="BI237" i="4"/>
  <c r="BH237" i="4"/>
  <c r="BG237" i="4"/>
  <c r="BF237" i="4"/>
  <c r="T237" i="4"/>
  <c r="T236" i="4" s="1"/>
  <c r="R237" i="4"/>
  <c r="R236" i="4" s="1"/>
  <c r="P237" i="4"/>
  <c r="P236" i="4" s="1"/>
  <c r="BI235" i="4"/>
  <c r="BH235" i="4"/>
  <c r="BG235" i="4"/>
  <c r="BF235" i="4"/>
  <c r="T235" i="4"/>
  <c r="R235" i="4"/>
  <c r="P235" i="4"/>
  <c r="BI233" i="4"/>
  <c r="BH233" i="4"/>
  <c r="BG233" i="4"/>
  <c r="BF233" i="4"/>
  <c r="T233" i="4"/>
  <c r="R233" i="4"/>
  <c r="P233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27" i="4"/>
  <c r="BH227" i="4"/>
  <c r="BG227" i="4"/>
  <c r="BF227" i="4"/>
  <c r="T227" i="4"/>
  <c r="R227" i="4"/>
  <c r="P227" i="4"/>
  <c r="BI224" i="4"/>
  <c r="BH224" i="4"/>
  <c r="BG224" i="4"/>
  <c r="BF224" i="4"/>
  <c r="T224" i="4"/>
  <c r="R224" i="4"/>
  <c r="P224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78" i="4"/>
  <c r="BH178" i="4"/>
  <c r="BG178" i="4"/>
  <c r="BF178" i="4"/>
  <c r="T178" i="4"/>
  <c r="R178" i="4"/>
  <c r="P178" i="4"/>
  <c r="BI175" i="4"/>
  <c r="BH175" i="4"/>
  <c r="BG175" i="4"/>
  <c r="BF175" i="4"/>
  <c r="T175" i="4"/>
  <c r="R175" i="4"/>
  <c r="P175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68" i="4"/>
  <c r="BH168" i="4"/>
  <c r="BG168" i="4"/>
  <c r="BF168" i="4"/>
  <c r="T168" i="4"/>
  <c r="R168" i="4"/>
  <c r="P168" i="4"/>
  <c r="BI163" i="4"/>
  <c r="BH163" i="4"/>
  <c r="BG163" i="4"/>
  <c r="BF163" i="4"/>
  <c r="T163" i="4"/>
  <c r="R163" i="4"/>
  <c r="P163" i="4"/>
  <c r="BI161" i="4"/>
  <c r="BH161" i="4"/>
  <c r="BG161" i="4"/>
  <c r="BF161" i="4"/>
  <c r="T161" i="4"/>
  <c r="R161" i="4"/>
  <c r="P161" i="4"/>
  <c r="BI158" i="4"/>
  <c r="BH158" i="4"/>
  <c r="BG158" i="4"/>
  <c r="BF158" i="4"/>
  <c r="T158" i="4"/>
  <c r="R158" i="4"/>
  <c r="P158" i="4"/>
  <c r="BI152" i="4"/>
  <c r="BH152" i="4"/>
  <c r="BG152" i="4"/>
  <c r="BF152" i="4"/>
  <c r="T152" i="4"/>
  <c r="R152" i="4"/>
  <c r="P152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3" i="4"/>
  <c r="BH143" i="4"/>
  <c r="BG143" i="4"/>
  <c r="BF143" i="4"/>
  <c r="T143" i="4"/>
  <c r="R143" i="4"/>
  <c r="P143" i="4"/>
  <c r="BI139" i="4"/>
  <c r="BH139" i="4"/>
  <c r="BG139" i="4"/>
  <c r="BF139" i="4"/>
  <c r="T139" i="4"/>
  <c r="R139" i="4"/>
  <c r="P139" i="4"/>
  <c r="BI135" i="4"/>
  <c r="BH135" i="4"/>
  <c r="BG135" i="4"/>
  <c r="BF135" i="4"/>
  <c r="T135" i="4"/>
  <c r="R135" i="4"/>
  <c r="P135" i="4"/>
  <c r="J129" i="4"/>
  <c r="J128" i="4"/>
  <c r="F128" i="4"/>
  <c r="F126" i="4"/>
  <c r="E124" i="4"/>
  <c r="J92" i="4"/>
  <c r="J91" i="4"/>
  <c r="F91" i="4"/>
  <c r="F89" i="4"/>
  <c r="E87" i="4"/>
  <c r="J18" i="4"/>
  <c r="E18" i="4"/>
  <c r="F129" i="4"/>
  <c r="J17" i="4"/>
  <c r="J12" i="4"/>
  <c r="J126" i="4" s="1"/>
  <c r="E7" i="4"/>
  <c r="E122" i="4" s="1"/>
  <c r="J37" i="3"/>
  <c r="J36" i="3"/>
  <c r="AY96" i="1"/>
  <c r="J35" i="3"/>
  <c r="AX96" i="1"/>
  <c r="BI251" i="3"/>
  <c r="BH251" i="3"/>
  <c r="BG251" i="3"/>
  <c r="BF251" i="3"/>
  <c r="T251" i="3"/>
  <c r="R251" i="3"/>
  <c r="P251" i="3"/>
  <c r="BI248" i="3"/>
  <c r="BH248" i="3"/>
  <c r="BG248" i="3"/>
  <c r="BF248" i="3"/>
  <c r="T248" i="3"/>
  <c r="R248" i="3"/>
  <c r="P248" i="3"/>
  <c r="BI247" i="3"/>
  <c r="BH247" i="3"/>
  <c r="BG247" i="3"/>
  <c r="BF247" i="3"/>
  <c r="T247" i="3"/>
  <c r="R247" i="3"/>
  <c r="P247" i="3"/>
  <c r="BI246" i="3"/>
  <c r="BH246" i="3"/>
  <c r="BG246" i="3"/>
  <c r="BF246" i="3"/>
  <c r="T246" i="3"/>
  <c r="R246" i="3"/>
  <c r="P246" i="3"/>
  <c r="BI243" i="3"/>
  <c r="BH243" i="3"/>
  <c r="BG243" i="3"/>
  <c r="BF243" i="3"/>
  <c r="T243" i="3"/>
  <c r="R243" i="3"/>
  <c r="P243" i="3"/>
  <c r="BI242" i="3"/>
  <c r="BH242" i="3"/>
  <c r="BG242" i="3"/>
  <c r="BF242" i="3"/>
  <c r="T242" i="3"/>
  <c r="R242" i="3"/>
  <c r="P242" i="3"/>
  <c r="BI239" i="3"/>
  <c r="BH239" i="3"/>
  <c r="BG239" i="3"/>
  <c r="BF239" i="3"/>
  <c r="T239" i="3"/>
  <c r="R239" i="3"/>
  <c r="P239" i="3"/>
  <c r="BI238" i="3"/>
  <c r="BH238" i="3"/>
  <c r="BG238" i="3"/>
  <c r="BF238" i="3"/>
  <c r="T238" i="3"/>
  <c r="R238" i="3"/>
  <c r="P238" i="3"/>
  <c r="BI236" i="3"/>
  <c r="BH236" i="3"/>
  <c r="BG236" i="3"/>
  <c r="BF236" i="3"/>
  <c r="T236" i="3"/>
  <c r="R236" i="3"/>
  <c r="P236" i="3"/>
  <c r="BI234" i="3"/>
  <c r="BH234" i="3"/>
  <c r="BG234" i="3"/>
  <c r="BF234" i="3"/>
  <c r="T234" i="3"/>
  <c r="R234" i="3"/>
  <c r="P234" i="3"/>
  <c r="BI232" i="3"/>
  <c r="BH232" i="3"/>
  <c r="BG232" i="3"/>
  <c r="BF232" i="3"/>
  <c r="T232" i="3"/>
  <c r="R232" i="3"/>
  <c r="P232" i="3"/>
  <c r="BI231" i="3"/>
  <c r="BH231" i="3"/>
  <c r="BG231" i="3"/>
  <c r="BF231" i="3"/>
  <c r="T231" i="3"/>
  <c r="R231" i="3"/>
  <c r="P231" i="3"/>
  <c r="BI228" i="3"/>
  <c r="BH228" i="3"/>
  <c r="BG228" i="3"/>
  <c r="BF228" i="3"/>
  <c r="T228" i="3"/>
  <c r="R228" i="3"/>
  <c r="P228" i="3"/>
  <c r="BI226" i="3"/>
  <c r="BH226" i="3"/>
  <c r="BG226" i="3"/>
  <c r="BF226" i="3"/>
  <c r="T226" i="3"/>
  <c r="R226" i="3"/>
  <c r="P226" i="3"/>
  <c r="BI224" i="3"/>
  <c r="BH224" i="3"/>
  <c r="BG224" i="3"/>
  <c r="BF224" i="3"/>
  <c r="T224" i="3"/>
  <c r="R224" i="3"/>
  <c r="P224" i="3"/>
  <c r="BI222" i="3"/>
  <c r="BH222" i="3"/>
  <c r="BG222" i="3"/>
  <c r="BF222" i="3"/>
  <c r="T222" i="3"/>
  <c r="R222" i="3"/>
  <c r="P222" i="3"/>
  <c r="BI218" i="3"/>
  <c r="BH218" i="3"/>
  <c r="BG218" i="3"/>
  <c r="BF218" i="3"/>
  <c r="T218" i="3"/>
  <c r="R218" i="3"/>
  <c r="P218" i="3"/>
  <c r="BI217" i="3"/>
  <c r="BH217" i="3"/>
  <c r="BG217" i="3"/>
  <c r="BF217" i="3"/>
  <c r="T217" i="3"/>
  <c r="R217" i="3"/>
  <c r="P217" i="3"/>
  <c r="BI216" i="3"/>
  <c r="BH216" i="3"/>
  <c r="BG216" i="3"/>
  <c r="BF216" i="3"/>
  <c r="T216" i="3"/>
  <c r="R216" i="3"/>
  <c r="P216" i="3"/>
  <c r="BI214" i="3"/>
  <c r="BH214" i="3"/>
  <c r="BG214" i="3"/>
  <c r="BF214" i="3"/>
  <c r="T214" i="3"/>
  <c r="R214" i="3"/>
  <c r="P214" i="3"/>
  <c r="BI213" i="3"/>
  <c r="BH213" i="3"/>
  <c r="BG213" i="3"/>
  <c r="BF213" i="3"/>
  <c r="T213" i="3"/>
  <c r="R213" i="3"/>
  <c r="P213" i="3"/>
  <c r="BI211" i="3"/>
  <c r="BH211" i="3"/>
  <c r="BG211" i="3"/>
  <c r="BF211" i="3"/>
  <c r="T211" i="3"/>
  <c r="R211" i="3"/>
  <c r="P211" i="3"/>
  <c r="BI208" i="3"/>
  <c r="BH208" i="3"/>
  <c r="BG208" i="3"/>
  <c r="BF208" i="3"/>
  <c r="T208" i="3"/>
  <c r="R208" i="3"/>
  <c r="P208" i="3"/>
  <c r="BI207" i="3"/>
  <c r="BH207" i="3"/>
  <c r="BG207" i="3"/>
  <c r="BF207" i="3"/>
  <c r="T207" i="3"/>
  <c r="R207" i="3"/>
  <c r="P207" i="3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0" i="3"/>
  <c r="BH200" i="3"/>
  <c r="BG200" i="3"/>
  <c r="BF200" i="3"/>
  <c r="T200" i="3"/>
  <c r="R200" i="3"/>
  <c r="P200" i="3"/>
  <c r="BI194" i="3"/>
  <c r="BH194" i="3"/>
  <c r="BG194" i="3"/>
  <c r="BF194" i="3"/>
  <c r="T194" i="3"/>
  <c r="R194" i="3"/>
  <c r="P194" i="3"/>
  <c r="BI191" i="3"/>
  <c r="BH191" i="3"/>
  <c r="BG191" i="3"/>
  <c r="BF191" i="3"/>
  <c r="T191" i="3"/>
  <c r="T190" i="3"/>
  <c r="R191" i="3"/>
  <c r="R190" i="3"/>
  <c r="P191" i="3"/>
  <c r="P190" i="3"/>
  <c r="BI189" i="3"/>
  <c r="BH189" i="3"/>
  <c r="BG189" i="3"/>
  <c r="BF189" i="3"/>
  <c r="T189" i="3"/>
  <c r="R189" i="3"/>
  <c r="P189" i="3"/>
  <c r="BI187" i="3"/>
  <c r="BH187" i="3"/>
  <c r="BG187" i="3"/>
  <c r="BF187" i="3"/>
  <c r="T187" i="3"/>
  <c r="R187" i="3"/>
  <c r="P187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4" i="3"/>
  <c r="BH174" i="3"/>
  <c r="BG174" i="3"/>
  <c r="BF174" i="3"/>
  <c r="T174" i="3"/>
  <c r="R174" i="3"/>
  <c r="P174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7" i="3"/>
  <c r="BH157" i="3"/>
  <c r="BG157" i="3"/>
  <c r="BF157" i="3"/>
  <c r="T157" i="3"/>
  <c r="R157" i="3"/>
  <c r="P157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49" i="3"/>
  <c r="BH149" i="3"/>
  <c r="BG149" i="3"/>
  <c r="BF149" i="3"/>
  <c r="T149" i="3"/>
  <c r="R149" i="3"/>
  <c r="P149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1" i="3"/>
  <c r="BH131" i="3"/>
  <c r="BG131" i="3"/>
  <c r="BF131" i="3"/>
  <c r="T131" i="3"/>
  <c r="R131" i="3"/>
  <c r="P131" i="3"/>
  <c r="J125" i="3"/>
  <c r="J124" i="3"/>
  <c r="F124" i="3"/>
  <c r="F122" i="3"/>
  <c r="E120" i="3"/>
  <c r="J92" i="3"/>
  <c r="J91" i="3"/>
  <c r="F91" i="3"/>
  <c r="F89" i="3"/>
  <c r="E87" i="3"/>
  <c r="J18" i="3"/>
  <c r="E18" i="3"/>
  <c r="F125" i="3"/>
  <c r="J17" i="3"/>
  <c r="J12" i="3"/>
  <c r="J122" i="3" s="1"/>
  <c r="E7" i="3"/>
  <c r="E85" i="3" s="1"/>
  <c r="J37" i="2"/>
  <c r="J36" i="2"/>
  <c r="AY95" i="1"/>
  <c r="J35" i="2"/>
  <c r="AX95" i="1"/>
  <c r="BI1399" i="2"/>
  <c r="BH1399" i="2"/>
  <c r="BG1399" i="2"/>
  <c r="BF1399" i="2"/>
  <c r="T1399" i="2"/>
  <c r="R1399" i="2"/>
  <c r="P1399" i="2"/>
  <c r="BI1398" i="2"/>
  <c r="BH1398" i="2"/>
  <c r="BG1398" i="2"/>
  <c r="BF1398" i="2"/>
  <c r="T1398" i="2"/>
  <c r="R1398" i="2"/>
  <c r="P1398" i="2"/>
  <c r="BI1397" i="2"/>
  <c r="BH1397" i="2"/>
  <c r="BG1397" i="2"/>
  <c r="BF1397" i="2"/>
  <c r="T1397" i="2"/>
  <c r="R1397" i="2"/>
  <c r="P1397" i="2"/>
  <c r="BI1396" i="2"/>
  <c r="BH1396" i="2"/>
  <c r="BG1396" i="2"/>
  <c r="BF1396" i="2"/>
  <c r="T1396" i="2"/>
  <c r="R1396" i="2"/>
  <c r="P1396" i="2"/>
  <c r="BI1393" i="2"/>
  <c r="BH1393" i="2"/>
  <c r="BG1393" i="2"/>
  <c r="BF1393" i="2"/>
  <c r="T1393" i="2"/>
  <c r="R1393" i="2"/>
  <c r="P1393" i="2"/>
  <c r="BI1385" i="2"/>
  <c r="BH1385" i="2"/>
  <c r="BG1385" i="2"/>
  <c r="BF1385" i="2"/>
  <c r="T1385" i="2"/>
  <c r="R1385" i="2"/>
  <c r="P1385" i="2"/>
  <c r="BI1383" i="2"/>
  <c r="BH1383" i="2"/>
  <c r="BG1383" i="2"/>
  <c r="BF1383" i="2"/>
  <c r="T1383" i="2"/>
  <c r="R1383" i="2"/>
  <c r="P1383" i="2"/>
  <c r="BI1382" i="2"/>
  <c r="BH1382" i="2"/>
  <c r="BG1382" i="2"/>
  <c r="BF1382" i="2"/>
  <c r="T1382" i="2"/>
  <c r="R1382" i="2"/>
  <c r="P1382" i="2"/>
  <c r="BI1374" i="2"/>
  <c r="BH1374" i="2"/>
  <c r="BG1374" i="2"/>
  <c r="BF1374" i="2"/>
  <c r="T1374" i="2"/>
  <c r="R1374" i="2"/>
  <c r="P1374" i="2"/>
  <c r="BI1372" i="2"/>
  <c r="BH1372" i="2"/>
  <c r="BG1372" i="2"/>
  <c r="BF1372" i="2"/>
  <c r="T1372" i="2"/>
  <c r="R1372" i="2"/>
  <c r="P1372" i="2"/>
  <c r="BI1369" i="2"/>
  <c r="BH1369" i="2"/>
  <c r="BG1369" i="2"/>
  <c r="BF1369" i="2"/>
  <c r="T1369" i="2"/>
  <c r="R1369" i="2"/>
  <c r="P1369" i="2"/>
  <c r="BI1368" i="2"/>
  <c r="BH1368" i="2"/>
  <c r="BG1368" i="2"/>
  <c r="BF1368" i="2"/>
  <c r="T1368" i="2"/>
  <c r="R1368" i="2"/>
  <c r="P1368" i="2"/>
  <c r="BI1366" i="2"/>
  <c r="BH1366" i="2"/>
  <c r="BG1366" i="2"/>
  <c r="BF1366" i="2"/>
  <c r="T1366" i="2"/>
  <c r="R1366" i="2"/>
  <c r="P1366" i="2"/>
  <c r="BI1357" i="2"/>
  <c r="BH1357" i="2"/>
  <c r="BG1357" i="2"/>
  <c r="BF1357" i="2"/>
  <c r="T1357" i="2"/>
  <c r="R1357" i="2"/>
  <c r="P1357" i="2"/>
  <c r="BI1354" i="2"/>
  <c r="BH1354" i="2"/>
  <c r="BG1354" i="2"/>
  <c r="BF1354" i="2"/>
  <c r="T1354" i="2"/>
  <c r="R1354" i="2"/>
  <c r="P1354" i="2"/>
  <c r="BI1351" i="2"/>
  <c r="BH1351" i="2"/>
  <c r="BG1351" i="2"/>
  <c r="BF1351" i="2"/>
  <c r="T1351" i="2"/>
  <c r="R1351" i="2"/>
  <c r="P1351" i="2"/>
  <c r="BI1340" i="2"/>
  <c r="BH1340" i="2"/>
  <c r="BG1340" i="2"/>
  <c r="BF1340" i="2"/>
  <c r="T1340" i="2"/>
  <c r="R1340" i="2"/>
  <c r="P1340" i="2"/>
  <c r="BI1338" i="2"/>
  <c r="BH1338" i="2"/>
  <c r="BG1338" i="2"/>
  <c r="BF1338" i="2"/>
  <c r="T1338" i="2"/>
  <c r="R1338" i="2"/>
  <c r="P1338" i="2"/>
  <c r="BI1333" i="2"/>
  <c r="BH1333" i="2"/>
  <c r="BG1333" i="2"/>
  <c r="BF1333" i="2"/>
  <c r="T1333" i="2"/>
  <c r="R1333" i="2"/>
  <c r="P1333" i="2"/>
  <c r="BI1329" i="2"/>
  <c r="BH1329" i="2"/>
  <c r="BG1329" i="2"/>
  <c r="BF1329" i="2"/>
  <c r="T1329" i="2"/>
  <c r="R1329" i="2"/>
  <c r="P1329" i="2"/>
  <c r="BI1320" i="2"/>
  <c r="BH1320" i="2"/>
  <c r="BG1320" i="2"/>
  <c r="BF1320" i="2"/>
  <c r="T1320" i="2"/>
  <c r="R1320" i="2"/>
  <c r="P1320" i="2"/>
  <c r="BI1304" i="2"/>
  <c r="BH1304" i="2"/>
  <c r="BG1304" i="2"/>
  <c r="BF1304" i="2"/>
  <c r="T1304" i="2"/>
  <c r="R1304" i="2"/>
  <c r="P1304" i="2"/>
  <c r="BI1302" i="2"/>
  <c r="BH1302" i="2"/>
  <c r="BG1302" i="2"/>
  <c r="BF1302" i="2"/>
  <c r="T1302" i="2"/>
  <c r="R1302" i="2"/>
  <c r="P1302" i="2"/>
  <c r="BI1296" i="2"/>
  <c r="BH1296" i="2"/>
  <c r="BG1296" i="2"/>
  <c r="BF1296" i="2"/>
  <c r="T1296" i="2"/>
  <c r="R1296" i="2"/>
  <c r="P1296" i="2"/>
  <c r="BI1288" i="2"/>
  <c r="BH1288" i="2"/>
  <c r="BG1288" i="2"/>
  <c r="BF1288" i="2"/>
  <c r="T1288" i="2"/>
  <c r="R1288" i="2"/>
  <c r="P1288" i="2"/>
  <c r="BI1286" i="2"/>
  <c r="BH1286" i="2"/>
  <c r="BG1286" i="2"/>
  <c r="BF1286" i="2"/>
  <c r="T1286" i="2"/>
  <c r="R1286" i="2"/>
  <c r="P1286" i="2"/>
  <c r="BI1285" i="2"/>
  <c r="BH1285" i="2"/>
  <c r="BG1285" i="2"/>
  <c r="BF1285" i="2"/>
  <c r="T1285" i="2"/>
  <c r="R1285" i="2"/>
  <c r="P1285" i="2"/>
  <c r="BI1282" i="2"/>
  <c r="BH1282" i="2"/>
  <c r="BG1282" i="2"/>
  <c r="BF1282" i="2"/>
  <c r="T1282" i="2"/>
  <c r="R1282" i="2"/>
  <c r="P1282" i="2"/>
  <c r="BI1279" i="2"/>
  <c r="BH1279" i="2"/>
  <c r="BG1279" i="2"/>
  <c r="BF1279" i="2"/>
  <c r="T1279" i="2"/>
  <c r="R1279" i="2"/>
  <c r="P1279" i="2"/>
  <c r="BI1276" i="2"/>
  <c r="BH1276" i="2"/>
  <c r="BG1276" i="2"/>
  <c r="BF1276" i="2"/>
  <c r="T1276" i="2"/>
  <c r="R1276" i="2"/>
  <c r="P1276" i="2"/>
  <c r="BI1267" i="2"/>
  <c r="BH1267" i="2"/>
  <c r="BG1267" i="2"/>
  <c r="BF1267" i="2"/>
  <c r="T1267" i="2"/>
  <c r="R1267" i="2"/>
  <c r="P1267" i="2"/>
  <c r="BI1261" i="2"/>
  <c r="BH1261" i="2"/>
  <c r="BG1261" i="2"/>
  <c r="BF1261" i="2"/>
  <c r="T1261" i="2"/>
  <c r="R1261" i="2"/>
  <c r="P1261" i="2"/>
  <c r="BI1259" i="2"/>
  <c r="BH1259" i="2"/>
  <c r="BG1259" i="2"/>
  <c r="BF1259" i="2"/>
  <c r="T1259" i="2"/>
  <c r="R1259" i="2"/>
  <c r="P1259" i="2"/>
  <c r="BI1257" i="2"/>
  <c r="BH1257" i="2"/>
  <c r="BG1257" i="2"/>
  <c r="BF1257" i="2"/>
  <c r="T1257" i="2"/>
  <c r="R1257" i="2"/>
  <c r="P1257" i="2"/>
  <c r="BI1254" i="2"/>
  <c r="BH1254" i="2"/>
  <c r="BG1254" i="2"/>
  <c r="BF1254" i="2"/>
  <c r="T1254" i="2"/>
  <c r="R1254" i="2"/>
  <c r="P1254" i="2"/>
  <c r="BI1252" i="2"/>
  <c r="BH1252" i="2"/>
  <c r="BG1252" i="2"/>
  <c r="BF1252" i="2"/>
  <c r="T1252" i="2"/>
  <c r="R1252" i="2"/>
  <c r="P1252" i="2"/>
  <c r="BI1246" i="2"/>
  <c r="BH1246" i="2"/>
  <c r="BG1246" i="2"/>
  <c r="BF1246" i="2"/>
  <c r="T1246" i="2"/>
  <c r="R1246" i="2"/>
  <c r="P1246" i="2"/>
  <c r="BI1244" i="2"/>
  <c r="BH1244" i="2"/>
  <c r="BG1244" i="2"/>
  <c r="BF1244" i="2"/>
  <c r="T1244" i="2"/>
  <c r="R1244" i="2"/>
  <c r="P1244" i="2"/>
  <c r="BI1240" i="2"/>
  <c r="BH1240" i="2"/>
  <c r="BG1240" i="2"/>
  <c r="BF1240" i="2"/>
  <c r="T1240" i="2"/>
  <c r="R1240" i="2"/>
  <c r="P1240" i="2"/>
  <c r="BI1237" i="2"/>
  <c r="BH1237" i="2"/>
  <c r="BG1237" i="2"/>
  <c r="BF1237" i="2"/>
  <c r="T1237" i="2"/>
  <c r="R1237" i="2"/>
  <c r="P1237" i="2"/>
  <c r="BI1234" i="2"/>
  <c r="BH1234" i="2"/>
  <c r="BG1234" i="2"/>
  <c r="BF1234" i="2"/>
  <c r="T1234" i="2"/>
  <c r="R1234" i="2"/>
  <c r="P1234" i="2"/>
  <c r="BI1231" i="2"/>
  <c r="BH1231" i="2"/>
  <c r="BG1231" i="2"/>
  <c r="BF1231" i="2"/>
  <c r="T1231" i="2"/>
  <c r="R1231" i="2"/>
  <c r="P1231" i="2"/>
  <c r="BI1229" i="2"/>
  <c r="BH1229" i="2"/>
  <c r="BG1229" i="2"/>
  <c r="BF1229" i="2"/>
  <c r="T1229" i="2"/>
  <c r="R1229" i="2"/>
  <c r="P1229" i="2"/>
  <c r="BI1217" i="2"/>
  <c r="BH1217" i="2"/>
  <c r="BG1217" i="2"/>
  <c r="BF1217" i="2"/>
  <c r="T1217" i="2"/>
  <c r="R1217" i="2"/>
  <c r="P1217" i="2"/>
  <c r="BI1204" i="2"/>
  <c r="BH1204" i="2"/>
  <c r="BG1204" i="2"/>
  <c r="BF1204" i="2"/>
  <c r="T1204" i="2"/>
  <c r="R1204" i="2"/>
  <c r="P1204" i="2"/>
  <c r="BI1200" i="2"/>
  <c r="BH1200" i="2"/>
  <c r="BG1200" i="2"/>
  <c r="BF1200" i="2"/>
  <c r="T1200" i="2"/>
  <c r="R1200" i="2"/>
  <c r="P1200" i="2"/>
  <c r="BI1197" i="2"/>
  <c r="BH1197" i="2"/>
  <c r="BG1197" i="2"/>
  <c r="BF1197" i="2"/>
  <c r="T1197" i="2"/>
  <c r="R1197" i="2"/>
  <c r="P1197" i="2"/>
  <c r="BI1195" i="2"/>
  <c r="BH1195" i="2"/>
  <c r="BG1195" i="2"/>
  <c r="BF1195" i="2"/>
  <c r="T1195" i="2"/>
  <c r="R1195" i="2"/>
  <c r="P1195" i="2"/>
  <c r="BI1192" i="2"/>
  <c r="BH1192" i="2"/>
  <c r="BG1192" i="2"/>
  <c r="BF1192" i="2"/>
  <c r="T1192" i="2"/>
  <c r="R1192" i="2"/>
  <c r="P1192" i="2"/>
  <c r="BI1188" i="2"/>
  <c r="BH1188" i="2"/>
  <c r="BG1188" i="2"/>
  <c r="BF1188" i="2"/>
  <c r="T1188" i="2"/>
  <c r="R1188" i="2"/>
  <c r="P1188" i="2"/>
  <c r="BI1186" i="2"/>
  <c r="BH1186" i="2"/>
  <c r="BG1186" i="2"/>
  <c r="BF1186" i="2"/>
  <c r="T1186" i="2"/>
  <c r="R1186" i="2"/>
  <c r="P1186" i="2"/>
  <c r="BI1179" i="2"/>
  <c r="BH1179" i="2"/>
  <c r="BG1179" i="2"/>
  <c r="BF1179" i="2"/>
  <c r="T1179" i="2"/>
  <c r="R1179" i="2"/>
  <c r="P1179" i="2"/>
  <c r="BI1176" i="2"/>
  <c r="BH1176" i="2"/>
  <c r="BG1176" i="2"/>
  <c r="BF1176" i="2"/>
  <c r="T1176" i="2"/>
  <c r="R1176" i="2"/>
  <c r="P1176" i="2"/>
  <c r="BI1172" i="2"/>
  <c r="BH1172" i="2"/>
  <c r="BG1172" i="2"/>
  <c r="BF1172" i="2"/>
  <c r="T1172" i="2"/>
  <c r="R1172" i="2"/>
  <c r="P1172" i="2"/>
  <c r="BI1166" i="2"/>
  <c r="BH1166" i="2"/>
  <c r="BG1166" i="2"/>
  <c r="BF1166" i="2"/>
  <c r="T1166" i="2"/>
  <c r="R1166" i="2"/>
  <c r="P1166" i="2"/>
  <c r="BI1156" i="2"/>
  <c r="BH1156" i="2"/>
  <c r="BG1156" i="2"/>
  <c r="BF1156" i="2"/>
  <c r="T1156" i="2"/>
  <c r="R1156" i="2"/>
  <c r="P1156" i="2"/>
  <c r="BI1154" i="2"/>
  <c r="BH1154" i="2"/>
  <c r="BG1154" i="2"/>
  <c r="BF1154" i="2"/>
  <c r="T1154" i="2"/>
  <c r="R1154" i="2"/>
  <c r="P1154" i="2"/>
  <c r="BI1152" i="2"/>
  <c r="BH1152" i="2"/>
  <c r="BG1152" i="2"/>
  <c r="BF1152" i="2"/>
  <c r="T1152" i="2"/>
  <c r="R1152" i="2"/>
  <c r="P1152" i="2"/>
  <c r="BI1150" i="2"/>
  <c r="BH1150" i="2"/>
  <c r="BG1150" i="2"/>
  <c r="BF1150" i="2"/>
  <c r="T1150" i="2"/>
  <c r="R1150" i="2"/>
  <c r="P1150" i="2"/>
  <c r="BI1143" i="2"/>
  <c r="BH1143" i="2"/>
  <c r="BG1143" i="2"/>
  <c r="BF1143" i="2"/>
  <c r="T1143" i="2"/>
  <c r="R1143" i="2"/>
  <c r="P1143" i="2"/>
  <c r="BI1142" i="2"/>
  <c r="BH1142" i="2"/>
  <c r="BG1142" i="2"/>
  <c r="BF1142" i="2"/>
  <c r="T1142" i="2"/>
  <c r="R1142" i="2"/>
  <c r="P1142" i="2"/>
  <c r="BI1141" i="2"/>
  <c r="BH1141" i="2"/>
  <c r="BG1141" i="2"/>
  <c r="BF1141" i="2"/>
  <c r="T1141" i="2"/>
  <c r="R1141" i="2"/>
  <c r="P1141" i="2"/>
  <c r="BI1140" i="2"/>
  <c r="BH1140" i="2"/>
  <c r="BG1140" i="2"/>
  <c r="BF1140" i="2"/>
  <c r="T1140" i="2"/>
  <c r="R1140" i="2"/>
  <c r="P1140" i="2"/>
  <c r="BI1139" i="2"/>
  <c r="BH1139" i="2"/>
  <c r="BG1139" i="2"/>
  <c r="BF1139" i="2"/>
  <c r="T1139" i="2"/>
  <c r="R1139" i="2"/>
  <c r="P1139" i="2"/>
  <c r="BI1138" i="2"/>
  <c r="BH1138" i="2"/>
  <c r="BG1138" i="2"/>
  <c r="BF1138" i="2"/>
  <c r="T1138" i="2"/>
  <c r="R1138" i="2"/>
  <c r="P1138" i="2"/>
  <c r="BI1137" i="2"/>
  <c r="BH1137" i="2"/>
  <c r="BG1137" i="2"/>
  <c r="BF1137" i="2"/>
  <c r="T1137" i="2"/>
  <c r="R1137" i="2"/>
  <c r="P1137" i="2"/>
  <c r="BI1136" i="2"/>
  <c r="BH1136" i="2"/>
  <c r="BG1136" i="2"/>
  <c r="BF1136" i="2"/>
  <c r="T1136" i="2"/>
  <c r="R1136" i="2"/>
  <c r="P1136" i="2"/>
  <c r="BI1135" i="2"/>
  <c r="BH1135" i="2"/>
  <c r="BG1135" i="2"/>
  <c r="BF1135" i="2"/>
  <c r="T1135" i="2"/>
  <c r="R1135" i="2"/>
  <c r="P1135" i="2"/>
  <c r="BI1129" i="2"/>
  <c r="BH1129" i="2"/>
  <c r="BG1129" i="2"/>
  <c r="BF1129" i="2"/>
  <c r="T1129" i="2"/>
  <c r="R1129" i="2"/>
  <c r="P1129" i="2"/>
  <c r="BI1128" i="2"/>
  <c r="BH1128" i="2"/>
  <c r="BG1128" i="2"/>
  <c r="BF1128" i="2"/>
  <c r="T1128" i="2"/>
  <c r="R1128" i="2"/>
  <c r="P1128" i="2"/>
  <c r="BI1120" i="2"/>
  <c r="BH1120" i="2"/>
  <c r="BG1120" i="2"/>
  <c r="BF1120" i="2"/>
  <c r="T1120" i="2"/>
  <c r="R1120" i="2"/>
  <c r="P1120" i="2"/>
  <c r="BI1119" i="2"/>
  <c r="BH1119" i="2"/>
  <c r="BG1119" i="2"/>
  <c r="BF1119" i="2"/>
  <c r="T1119" i="2"/>
  <c r="R1119" i="2"/>
  <c r="P1119" i="2"/>
  <c r="BI1118" i="2"/>
  <c r="BH1118" i="2"/>
  <c r="BG1118" i="2"/>
  <c r="BF1118" i="2"/>
  <c r="T1118" i="2"/>
  <c r="R1118" i="2"/>
  <c r="P1118" i="2"/>
  <c r="BI1117" i="2"/>
  <c r="BH1117" i="2"/>
  <c r="BG1117" i="2"/>
  <c r="BF1117" i="2"/>
  <c r="T1117" i="2"/>
  <c r="R1117" i="2"/>
  <c r="P1117" i="2"/>
  <c r="BI1116" i="2"/>
  <c r="BH1116" i="2"/>
  <c r="BG1116" i="2"/>
  <c r="BF1116" i="2"/>
  <c r="T1116" i="2"/>
  <c r="R1116" i="2"/>
  <c r="P1116" i="2"/>
  <c r="BI1115" i="2"/>
  <c r="BH1115" i="2"/>
  <c r="BG1115" i="2"/>
  <c r="BF1115" i="2"/>
  <c r="T1115" i="2"/>
  <c r="R1115" i="2"/>
  <c r="P1115" i="2"/>
  <c r="BI1114" i="2"/>
  <c r="BH1114" i="2"/>
  <c r="BG1114" i="2"/>
  <c r="BF1114" i="2"/>
  <c r="T1114" i="2"/>
  <c r="R1114" i="2"/>
  <c r="P1114" i="2"/>
  <c r="BI1113" i="2"/>
  <c r="BH1113" i="2"/>
  <c r="BG1113" i="2"/>
  <c r="BF1113" i="2"/>
  <c r="T1113" i="2"/>
  <c r="R1113" i="2"/>
  <c r="P1113" i="2"/>
  <c r="BI1112" i="2"/>
  <c r="BH1112" i="2"/>
  <c r="BG1112" i="2"/>
  <c r="BF1112" i="2"/>
  <c r="T1112" i="2"/>
  <c r="R1112" i="2"/>
  <c r="P1112" i="2"/>
  <c r="BI1109" i="2"/>
  <c r="BH1109" i="2"/>
  <c r="BG1109" i="2"/>
  <c r="BF1109" i="2"/>
  <c r="T1109" i="2"/>
  <c r="R1109" i="2"/>
  <c r="P1109" i="2"/>
  <c r="BI1107" i="2"/>
  <c r="BH1107" i="2"/>
  <c r="BG1107" i="2"/>
  <c r="BF1107" i="2"/>
  <c r="T1107" i="2"/>
  <c r="R1107" i="2"/>
  <c r="P1107" i="2"/>
  <c r="BI1105" i="2"/>
  <c r="BH1105" i="2"/>
  <c r="BG1105" i="2"/>
  <c r="BF1105" i="2"/>
  <c r="T1105" i="2"/>
  <c r="R1105" i="2"/>
  <c r="P1105" i="2"/>
  <c r="BI1102" i="2"/>
  <c r="BH1102" i="2"/>
  <c r="BG1102" i="2"/>
  <c r="BF1102" i="2"/>
  <c r="T1102" i="2"/>
  <c r="R1102" i="2"/>
  <c r="P1102" i="2"/>
  <c r="BI1099" i="2"/>
  <c r="BH1099" i="2"/>
  <c r="BG1099" i="2"/>
  <c r="BF1099" i="2"/>
  <c r="T1099" i="2"/>
  <c r="R1099" i="2"/>
  <c r="P1099" i="2"/>
  <c r="BI1093" i="2"/>
  <c r="BH1093" i="2"/>
  <c r="BG1093" i="2"/>
  <c r="BF1093" i="2"/>
  <c r="T1093" i="2"/>
  <c r="R1093" i="2"/>
  <c r="P1093" i="2"/>
  <c r="BI1092" i="2"/>
  <c r="BH1092" i="2"/>
  <c r="BG1092" i="2"/>
  <c r="BF1092" i="2"/>
  <c r="T1092" i="2"/>
  <c r="R1092" i="2"/>
  <c r="P1092" i="2"/>
  <c r="BI1091" i="2"/>
  <c r="BH1091" i="2"/>
  <c r="BG1091" i="2"/>
  <c r="BF1091" i="2"/>
  <c r="T1091" i="2"/>
  <c r="R1091" i="2"/>
  <c r="P1091" i="2"/>
  <c r="BI1090" i="2"/>
  <c r="BH1090" i="2"/>
  <c r="BG1090" i="2"/>
  <c r="BF1090" i="2"/>
  <c r="T1090" i="2"/>
  <c r="R1090" i="2"/>
  <c r="P1090" i="2"/>
  <c r="BI1089" i="2"/>
  <c r="BH1089" i="2"/>
  <c r="BG1089" i="2"/>
  <c r="BF1089" i="2"/>
  <c r="T1089" i="2"/>
  <c r="R1089" i="2"/>
  <c r="P1089" i="2"/>
  <c r="BI1088" i="2"/>
  <c r="BH1088" i="2"/>
  <c r="BG1088" i="2"/>
  <c r="BF1088" i="2"/>
  <c r="T1088" i="2"/>
  <c r="R1088" i="2"/>
  <c r="P1088" i="2"/>
  <c r="BI1087" i="2"/>
  <c r="BH1087" i="2"/>
  <c r="BG1087" i="2"/>
  <c r="BF1087" i="2"/>
  <c r="T1087" i="2"/>
  <c r="R1087" i="2"/>
  <c r="P1087" i="2"/>
  <c r="BI1086" i="2"/>
  <c r="BH1086" i="2"/>
  <c r="BG1086" i="2"/>
  <c r="BF1086" i="2"/>
  <c r="T1086" i="2"/>
  <c r="R1086" i="2"/>
  <c r="P1086" i="2"/>
  <c r="BI1085" i="2"/>
  <c r="BH1085" i="2"/>
  <c r="BG1085" i="2"/>
  <c r="BF1085" i="2"/>
  <c r="T1085" i="2"/>
  <c r="R1085" i="2"/>
  <c r="P1085" i="2"/>
  <c r="BI1084" i="2"/>
  <c r="BH1084" i="2"/>
  <c r="BG1084" i="2"/>
  <c r="BF1084" i="2"/>
  <c r="T1084" i="2"/>
  <c r="R1084" i="2"/>
  <c r="P1084" i="2"/>
  <c r="BI1083" i="2"/>
  <c r="BH1083" i="2"/>
  <c r="BG1083" i="2"/>
  <c r="BF1083" i="2"/>
  <c r="T1083" i="2"/>
  <c r="R1083" i="2"/>
  <c r="P1083" i="2"/>
  <c r="BI1082" i="2"/>
  <c r="BH1082" i="2"/>
  <c r="BG1082" i="2"/>
  <c r="BF1082" i="2"/>
  <c r="T1082" i="2"/>
  <c r="R1082" i="2"/>
  <c r="P1082" i="2"/>
  <c r="BI1081" i="2"/>
  <c r="BH1081" i="2"/>
  <c r="BG1081" i="2"/>
  <c r="BF1081" i="2"/>
  <c r="T1081" i="2"/>
  <c r="R1081" i="2"/>
  <c r="P1081" i="2"/>
  <c r="BI1080" i="2"/>
  <c r="BH1080" i="2"/>
  <c r="BG1080" i="2"/>
  <c r="BF1080" i="2"/>
  <c r="T1080" i="2"/>
  <c r="R1080" i="2"/>
  <c r="P1080" i="2"/>
  <c r="BI1079" i="2"/>
  <c r="BH1079" i="2"/>
  <c r="BG1079" i="2"/>
  <c r="BF1079" i="2"/>
  <c r="T1079" i="2"/>
  <c r="R1079" i="2"/>
  <c r="P1079" i="2"/>
  <c r="BI1078" i="2"/>
  <c r="BH1078" i="2"/>
  <c r="BG1078" i="2"/>
  <c r="BF1078" i="2"/>
  <c r="T1078" i="2"/>
  <c r="R1078" i="2"/>
  <c r="P1078" i="2"/>
  <c r="BI1077" i="2"/>
  <c r="BH1077" i="2"/>
  <c r="BG1077" i="2"/>
  <c r="BF1077" i="2"/>
  <c r="T1077" i="2"/>
  <c r="R1077" i="2"/>
  <c r="P1077" i="2"/>
  <c r="BI1076" i="2"/>
  <c r="BH1076" i="2"/>
  <c r="BG1076" i="2"/>
  <c r="BF1076" i="2"/>
  <c r="T1076" i="2"/>
  <c r="R1076" i="2"/>
  <c r="P1076" i="2"/>
  <c r="BI1075" i="2"/>
  <c r="BH1075" i="2"/>
  <c r="BG1075" i="2"/>
  <c r="BF1075" i="2"/>
  <c r="T1075" i="2"/>
  <c r="R1075" i="2"/>
  <c r="P1075" i="2"/>
  <c r="BI1069" i="2"/>
  <c r="BH1069" i="2"/>
  <c r="BG1069" i="2"/>
  <c r="BF1069" i="2"/>
  <c r="T1069" i="2"/>
  <c r="R1069" i="2"/>
  <c r="P1069" i="2"/>
  <c r="BI1068" i="2"/>
  <c r="BH1068" i="2"/>
  <c r="BG1068" i="2"/>
  <c r="BF1068" i="2"/>
  <c r="T1068" i="2"/>
  <c r="R1068" i="2"/>
  <c r="P1068" i="2"/>
  <c r="BI1062" i="2"/>
  <c r="BH1062" i="2"/>
  <c r="BG1062" i="2"/>
  <c r="BF1062" i="2"/>
  <c r="T1062" i="2"/>
  <c r="R1062" i="2"/>
  <c r="P1062" i="2"/>
  <c r="BI1061" i="2"/>
  <c r="BH1061" i="2"/>
  <c r="BG1061" i="2"/>
  <c r="BF1061" i="2"/>
  <c r="T1061" i="2"/>
  <c r="R1061" i="2"/>
  <c r="P1061" i="2"/>
  <c r="BI1058" i="2"/>
  <c r="BH1058" i="2"/>
  <c r="BG1058" i="2"/>
  <c r="BF1058" i="2"/>
  <c r="T1058" i="2"/>
  <c r="R1058" i="2"/>
  <c r="P1058" i="2"/>
  <c r="BI1057" i="2"/>
  <c r="BH1057" i="2"/>
  <c r="BG1057" i="2"/>
  <c r="BF1057" i="2"/>
  <c r="T1057" i="2"/>
  <c r="R1057" i="2"/>
  <c r="P1057" i="2"/>
  <c r="BI1056" i="2"/>
  <c r="BH1056" i="2"/>
  <c r="BG1056" i="2"/>
  <c r="BF1056" i="2"/>
  <c r="T1056" i="2"/>
  <c r="R1056" i="2"/>
  <c r="P1056" i="2"/>
  <c r="BI1055" i="2"/>
  <c r="BH1055" i="2"/>
  <c r="BG1055" i="2"/>
  <c r="BF1055" i="2"/>
  <c r="T1055" i="2"/>
  <c r="R1055" i="2"/>
  <c r="P1055" i="2"/>
  <c r="BI1054" i="2"/>
  <c r="BH1054" i="2"/>
  <c r="BG1054" i="2"/>
  <c r="BF1054" i="2"/>
  <c r="T1054" i="2"/>
  <c r="R1054" i="2"/>
  <c r="P1054" i="2"/>
  <c r="BI1053" i="2"/>
  <c r="BH1053" i="2"/>
  <c r="BG1053" i="2"/>
  <c r="BF1053" i="2"/>
  <c r="T1053" i="2"/>
  <c r="R1053" i="2"/>
  <c r="P1053" i="2"/>
  <c r="BI1052" i="2"/>
  <c r="BH1052" i="2"/>
  <c r="BG1052" i="2"/>
  <c r="BF1052" i="2"/>
  <c r="T1052" i="2"/>
  <c r="R1052" i="2"/>
  <c r="P1052" i="2"/>
  <c r="BI1050" i="2"/>
  <c r="BH1050" i="2"/>
  <c r="BG1050" i="2"/>
  <c r="BF1050" i="2"/>
  <c r="T1050" i="2"/>
  <c r="R1050" i="2"/>
  <c r="P1050" i="2"/>
  <c r="BI1045" i="2"/>
  <c r="BH1045" i="2"/>
  <c r="BG1045" i="2"/>
  <c r="BF1045" i="2"/>
  <c r="T1045" i="2"/>
  <c r="R1045" i="2"/>
  <c r="P1045" i="2"/>
  <c r="BI1042" i="2"/>
  <c r="BH1042" i="2"/>
  <c r="BG1042" i="2"/>
  <c r="BF1042" i="2"/>
  <c r="T1042" i="2"/>
  <c r="R1042" i="2"/>
  <c r="P1042" i="2"/>
  <c r="BI1038" i="2"/>
  <c r="BH1038" i="2"/>
  <c r="BG1038" i="2"/>
  <c r="BF1038" i="2"/>
  <c r="T1038" i="2"/>
  <c r="R1038" i="2"/>
  <c r="P1038" i="2"/>
  <c r="BI1034" i="2"/>
  <c r="BH1034" i="2"/>
  <c r="BG1034" i="2"/>
  <c r="BF1034" i="2"/>
  <c r="T1034" i="2"/>
  <c r="R1034" i="2"/>
  <c r="P1034" i="2"/>
  <c r="BI1033" i="2"/>
  <c r="BH1033" i="2"/>
  <c r="BG1033" i="2"/>
  <c r="BF1033" i="2"/>
  <c r="T1033" i="2"/>
  <c r="R1033" i="2"/>
  <c r="P1033" i="2"/>
  <c r="BI1032" i="2"/>
  <c r="BH1032" i="2"/>
  <c r="BG1032" i="2"/>
  <c r="BF1032" i="2"/>
  <c r="T1032" i="2"/>
  <c r="R1032" i="2"/>
  <c r="P1032" i="2"/>
  <c r="BI1031" i="2"/>
  <c r="BH1031" i="2"/>
  <c r="BG1031" i="2"/>
  <c r="BF1031" i="2"/>
  <c r="T1031" i="2"/>
  <c r="R1031" i="2"/>
  <c r="P1031" i="2"/>
  <c r="BI1030" i="2"/>
  <c r="BH1030" i="2"/>
  <c r="BG1030" i="2"/>
  <c r="BF1030" i="2"/>
  <c r="T1030" i="2"/>
  <c r="R1030" i="2"/>
  <c r="P1030" i="2"/>
  <c r="BI1021" i="2"/>
  <c r="BH1021" i="2"/>
  <c r="BG1021" i="2"/>
  <c r="BF1021" i="2"/>
  <c r="T1021" i="2"/>
  <c r="R1021" i="2"/>
  <c r="P1021" i="2"/>
  <c r="BI1013" i="2"/>
  <c r="BH1013" i="2"/>
  <c r="BG1013" i="2"/>
  <c r="BF1013" i="2"/>
  <c r="T1013" i="2"/>
  <c r="R1013" i="2"/>
  <c r="P1013" i="2"/>
  <c r="BI1011" i="2"/>
  <c r="BH1011" i="2"/>
  <c r="BG1011" i="2"/>
  <c r="BF1011" i="2"/>
  <c r="T1011" i="2"/>
  <c r="R1011" i="2"/>
  <c r="P1011" i="2"/>
  <c r="BI1009" i="2"/>
  <c r="BH1009" i="2"/>
  <c r="BG1009" i="2"/>
  <c r="BF1009" i="2"/>
  <c r="T1009" i="2"/>
  <c r="R1009" i="2"/>
  <c r="P1009" i="2"/>
  <c r="BI1007" i="2"/>
  <c r="BH1007" i="2"/>
  <c r="BG1007" i="2"/>
  <c r="BF1007" i="2"/>
  <c r="T1007" i="2"/>
  <c r="R1007" i="2"/>
  <c r="P1007" i="2"/>
  <c r="BI1006" i="2"/>
  <c r="BH1006" i="2"/>
  <c r="BG1006" i="2"/>
  <c r="BF1006" i="2"/>
  <c r="T1006" i="2"/>
  <c r="R1006" i="2"/>
  <c r="P1006" i="2"/>
  <c r="BI1005" i="2"/>
  <c r="BH1005" i="2"/>
  <c r="BG1005" i="2"/>
  <c r="BF1005" i="2"/>
  <c r="T1005" i="2"/>
  <c r="R1005" i="2"/>
  <c r="P1005" i="2"/>
  <c r="BI1003" i="2"/>
  <c r="BH1003" i="2"/>
  <c r="BG1003" i="2"/>
  <c r="BF1003" i="2"/>
  <c r="T1003" i="2"/>
  <c r="R1003" i="2"/>
  <c r="P1003" i="2"/>
  <c r="BI1000" i="2"/>
  <c r="BH1000" i="2"/>
  <c r="BG1000" i="2"/>
  <c r="BF1000" i="2"/>
  <c r="T1000" i="2"/>
  <c r="R1000" i="2"/>
  <c r="P1000" i="2"/>
  <c r="BI998" i="2"/>
  <c r="BH998" i="2"/>
  <c r="BG998" i="2"/>
  <c r="BF998" i="2"/>
  <c r="T998" i="2"/>
  <c r="R998" i="2"/>
  <c r="P998" i="2"/>
  <c r="BI995" i="2"/>
  <c r="BH995" i="2"/>
  <c r="BG995" i="2"/>
  <c r="BF995" i="2"/>
  <c r="T995" i="2"/>
  <c r="R995" i="2"/>
  <c r="P995" i="2"/>
  <c r="BI993" i="2"/>
  <c r="BH993" i="2"/>
  <c r="BG993" i="2"/>
  <c r="BF993" i="2"/>
  <c r="T993" i="2"/>
  <c r="R993" i="2"/>
  <c r="P993" i="2"/>
  <c r="BI992" i="2"/>
  <c r="BH992" i="2"/>
  <c r="BG992" i="2"/>
  <c r="BF992" i="2"/>
  <c r="T992" i="2"/>
  <c r="R992" i="2"/>
  <c r="P992" i="2"/>
  <c r="BI991" i="2"/>
  <c r="BH991" i="2"/>
  <c r="BG991" i="2"/>
  <c r="BF991" i="2"/>
  <c r="T991" i="2"/>
  <c r="R991" i="2"/>
  <c r="P991" i="2"/>
  <c r="BI990" i="2"/>
  <c r="BH990" i="2"/>
  <c r="BG990" i="2"/>
  <c r="BF990" i="2"/>
  <c r="T990" i="2"/>
  <c r="R990" i="2"/>
  <c r="P990" i="2"/>
  <c r="BI989" i="2"/>
  <c r="BH989" i="2"/>
  <c r="BG989" i="2"/>
  <c r="BF989" i="2"/>
  <c r="T989" i="2"/>
  <c r="R989" i="2"/>
  <c r="P989" i="2"/>
  <c r="BI988" i="2"/>
  <c r="BH988" i="2"/>
  <c r="BG988" i="2"/>
  <c r="BF988" i="2"/>
  <c r="T988" i="2"/>
  <c r="R988" i="2"/>
  <c r="P988" i="2"/>
  <c r="BI985" i="2"/>
  <c r="BH985" i="2"/>
  <c r="BG985" i="2"/>
  <c r="BF985" i="2"/>
  <c r="T985" i="2"/>
  <c r="R985" i="2"/>
  <c r="P985" i="2"/>
  <c r="BI984" i="2"/>
  <c r="BH984" i="2"/>
  <c r="BG984" i="2"/>
  <c r="BF984" i="2"/>
  <c r="T984" i="2"/>
  <c r="R984" i="2"/>
  <c r="P984" i="2"/>
  <c r="BI983" i="2"/>
  <c r="BH983" i="2"/>
  <c r="BG983" i="2"/>
  <c r="BF983" i="2"/>
  <c r="T983" i="2"/>
  <c r="R983" i="2"/>
  <c r="P983" i="2"/>
  <c r="BI982" i="2"/>
  <c r="BH982" i="2"/>
  <c r="BG982" i="2"/>
  <c r="BF982" i="2"/>
  <c r="T982" i="2"/>
  <c r="R982" i="2"/>
  <c r="P982" i="2"/>
  <c r="BI981" i="2"/>
  <c r="BH981" i="2"/>
  <c r="BG981" i="2"/>
  <c r="BF981" i="2"/>
  <c r="T981" i="2"/>
  <c r="R981" i="2"/>
  <c r="P981" i="2"/>
  <c r="BI980" i="2"/>
  <c r="BH980" i="2"/>
  <c r="BG980" i="2"/>
  <c r="BF980" i="2"/>
  <c r="T980" i="2"/>
  <c r="R980" i="2"/>
  <c r="P980" i="2"/>
  <c r="BI979" i="2"/>
  <c r="BH979" i="2"/>
  <c r="BG979" i="2"/>
  <c r="BF979" i="2"/>
  <c r="T979" i="2"/>
  <c r="R979" i="2"/>
  <c r="P979" i="2"/>
  <c r="BI978" i="2"/>
  <c r="BH978" i="2"/>
  <c r="BG978" i="2"/>
  <c r="BF978" i="2"/>
  <c r="T978" i="2"/>
  <c r="R978" i="2"/>
  <c r="P978" i="2"/>
  <c r="BI977" i="2"/>
  <c r="BH977" i="2"/>
  <c r="BG977" i="2"/>
  <c r="BF977" i="2"/>
  <c r="T977" i="2"/>
  <c r="R977" i="2"/>
  <c r="P977" i="2"/>
  <c r="BI976" i="2"/>
  <c r="BH976" i="2"/>
  <c r="BG976" i="2"/>
  <c r="BF976" i="2"/>
  <c r="T976" i="2"/>
  <c r="R976" i="2"/>
  <c r="P976" i="2"/>
  <c r="BI975" i="2"/>
  <c r="BH975" i="2"/>
  <c r="BG975" i="2"/>
  <c r="BF975" i="2"/>
  <c r="T975" i="2"/>
  <c r="R975" i="2"/>
  <c r="P975" i="2"/>
  <c r="BI974" i="2"/>
  <c r="BH974" i="2"/>
  <c r="BG974" i="2"/>
  <c r="BF974" i="2"/>
  <c r="T974" i="2"/>
  <c r="R974" i="2"/>
  <c r="P974" i="2"/>
  <c r="BI972" i="2"/>
  <c r="BH972" i="2"/>
  <c r="BG972" i="2"/>
  <c r="BF972" i="2"/>
  <c r="T972" i="2"/>
  <c r="R972" i="2"/>
  <c r="P972" i="2"/>
  <c r="BI969" i="2"/>
  <c r="BH969" i="2"/>
  <c r="BG969" i="2"/>
  <c r="BF969" i="2"/>
  <c r="T969" i="2"/>
  <c r="R969" i="2"/>
  <c r="P969" i="2"/>
  <c r="BI968" i="2"/>
  <c r="BH968" i="2"/>
  <c r="BG968" i="2"/>
  <c r="BF968" i="2"/>
  <c r="T968" i="2"/>
  <c r="R968" i="2"/>
  <c r="P968" i="2"/>
  <c r="BI967" i="2"/>
  <c r="BH967" i="2"/>
  <c r="BG967" i="2"/>
  <c r="BF967" i="2"/>
  <c r="T967" i="2"/>
  <c r="R967" i="2"/>
  <c r="P967" i="2"/>
  <c r="BI964" i="2"/>
  <c r="BH964" i="2"/>
  <c r="BG964" i="2"/>
  <c r="BF964" i="2"/>
  <c r="T964" i="2"/>
  <c r="R964" i="2"/>
  <c r="P964" i="2"/>
  <c r="BI963" i="2"/>
  <c r="BH963" i="2"/>
  <c r="BG963" i="2"/>
  <c r="BF963" i="2"/>
  <c r="T963" i="2"/>
  <c r="R963" i="2"/>
  <c r="P963" i="2"/>
  <c r="BI962" i="2"/>
  <c r="BH962" i="2"/>
  <c r="BG962" i="2"/>
  <c r="BF962" i="2"/>
  <c r="T962" i="2"/>
  <c r="R962" i="2"/>
  <c r="P962" i="2"/>
  <c r="BI961" i="2"/>
  <c r="BH961" i="2"/>
  <c r="BG961" i="2"/>
  <c r="BF961" i="2"/>
  <c r="T961" i="2"/>
  <c r="R961" i="2"/>
  <c r="P961" i="2"/>
  <c r="BI957" i="2"/>
  <c r="BH957" i="2"/>
  <c r="BG957" i="2"/>
  <c r="BF957" i="2"/>
  <c r="T957" i="2"/>
  <c r="R957" i="2"/>
  <c r="P957" i="2"/>
  <c r="BI953" i="2"/>
  <c r="BH953" i="2"/>
  <c r="BG953" i="2"/>
  <c r="BF953" i="2"/>
  <c r="T953" i="2"/>
  <c r="R953" i="2"/>
  <c r="P953" i="2"/>
  <c r="BI951" i="2"/>
  <c r="BH951" i="2"/>
  <c r="BG951" i="2"/>
  <c r="BF951" i="2"/>
  <c r="T951" i="2"/>
  <c r="R951" i="2"/>
  <c r="P951" i="2"/>
  <c r="BI950" i="2"/>
  <c r="BH950" i="2"/>
  <c r="BG950" i="2"/>
  <c r="BF950" i="2"/>
  <c r="T950" i="2"/>
  <c r="R950" i="2"/>
  <c r="P950" i="2"/>
  <c r="BI943" i="2"/>
  <c r="BH943" i="2"/>
  <c r="BG943" i="2"/>
  <c r="BF943" i="2"/>
  <c r="T943" i="2"/>
  <c r="R943" i="2"/>
  <c r="P943" i="2"/>
  <c r="BI942" i="2"/>
  <c r="BH942" i="2"/>
  <c r="BG942" i="2"/>
  <c r="BF942" i="2"/>
  <c r="T942" i="2"/>
  <c r="R942" i="2"/>
  <c r="P942" i="2"/>
  <c r="BI939" i="2"/>
  <c r="BH939" i="2"/>
  <c r="BG939" i="2"/>
  <c r="BF939" i="2"/>
  <c r="T939" i="2"/>
  <c r="R939" i="2"/>
  <c r="P939" i="2"/>
  <c r="BI935" i="2"/>
  <c r="BH935" i="2"/>
  <c r="BG935" i="2"/>
  <c r="BF935" i="2"/>
  <c r="T935" i="2"/>
  <c r="R935" i="2"/>
  <c r="P935" i="2"/>
  <c r="BI932" i="2"/>
  <c r="BH932" i="2"/>
  <c r="BG932" i="2"/>
  <c r="BF932" i="2"/>
  <c r="T932" i="2"/>
  <c r="R932" i="2"/>
  <c r="P932" i="2"/>
  <c r="BI928" i="2"/>
  <c r="BH928" i="2"/>
  <c r="BG928" i="2"/>
  <c r="BF928" i="2"/>
  <c r="T928" i="2"/>
  <c r="R928" i="2"/>
  <c r="P928" i="2"/>
  <c r="BI927" i="2"/>
  <c r="BH927" i="2"/>
  <c r="BG927" i="2"/>
  <c r="BF927" i="2"/>
  <c r="T927" i="2"/>
  <c r="R927" i="2"/>
  <c r="P927" i="2"/>
  <c r="BI924" i="2"/>
  <c r="BH924" i="2"/>
  <c r="BG924" i="2"/>
  <c r="BF924" i="2"/>
  <c r="T924" i="2"/>
  <c r="R924" i="2"/>
  <c r="P924" i="2"/>
  <c r="BI923" i="2"/>
  <c r="BH923" i="2"/>
  <c r="BG923" i="2"/>
  <c r="BF923" i="2"/>
  <c r="T923" i="2"/>
  <c r="R923" i="2"/>
  <c r="P923" i="2"/>
  <c r="BI922" i="2"/>
  <c r="BH922" i="2"/>
  <c r="BG922" i="2"/>
  <c r="BF922" i="2"/>
  <c r="T922" i="2"/>
  <c r="R922" i="2"/>
  <c r="P922" i="2"/>
  <c r="BI918" i="2"/>
  <c r="BH918" i="2"/>
  <c r="BG918" i="2"/>
  <c r="BF918" i="2"/>
  <c r="T918" i="2"/>
  <c r="R918" i="2"/>
  <c r="P918" i="2"/>
  <c r="BI916" i="2"/>
  <c r="BH916" i="2"/>
  <c r="BG916" i="2"/>
  <c r="BF916" i="2"/>
  <c r="T916" i="2"/>
  <c r="R916" i="2"/>
  <c r="P916" i="2"/>
  <c r="BI913" i="2"/>
  <c r="BH913" i="2"/>
  <c r="BG913" i="2"/>
  <c r="BF913" i="2"/>
  <c r="T913" i="2"/>
  <c r="R913" i="2"/>
  <c r="P913" i="2"/>
  <c r="BI911" i="2"/>
  <c r="BH911" i="2"/>
  <c r="BG911" i="2"/>
  <c r="BF911" i="2"/>
  <c r="T911" i="2"/>
  <c r="R911" i="2"/>
  <c r="P911" i="2"/>
  <c r="BI908" i="2"/>
  <c r="BH908" i="2"/>
  <c r="BG908" i="2"/>
  <c r="BF908" i="2"/>
  <c r="T908" i="2"/>
  <c r="R908" i="2"/>
  <c r="P908" i="2"/>
  <c r="BI905" i="2"/>
  <c r="BH905" i="2"/>
  <c r="BG905" i="2"/>
  <c r="BF905" i="2"/>
  <c r="T905" i="2"/>
  <c r="R905" i="2"/>
  <c r="P905" i="2"/>
  <c r="BI903" i="2"/>
  <c r="BH903" i="2"/>
  <c r="BG903" i="2"/>
  <c r="BF903" i="2"/>
  <c r="T903" i="2"/>
  <c r="R903" i="2"/>
  <c r="P903" i="2"/>
  <c r="BI899" i="2"/>
  <c r="BH899" i="2"/>
  <c r="BG899" i="2"/>
  <c r="BF899" i="2"/>
  <c r="T899" i="2"/>
  <c r="R899" i="2"/>
  <c r="P899" i="2"/>
  <c r="BI897" i="2"/>
  <c r="BH897" i="2"/>
  <c r="BG897" i="2"/>
  <c r="BF897" i="2"/>
  <c r="T897" i="2"/>
  <c r="R897" i="2"/>
  <c r="P897" i="2"/>
  <c r="BI894" i="2"/>
  <c r="BH894" i="2"/>
  <c r="BG894" i="2"/>
  <c r="BF894" i="2"/>
  <c r="T894" i="2"/>
  <c r="R894" i="2"/>
  <c r="P894" i="2"/>
  <c r="BI892" i="2"/>
  <c r="BH892" i="2"/>
  <c r="BG892" i="2"/>
  <c r="BF892" i="2"/>
  <c r="T892" i="2"/>
  <c r="R892" i="2"/>
  <c r="P892" i="2"/>
  <c r="BI889" i="2"/>
  <c r="BH889" i="2"/>
  <c r="BG889" i="2"/>
  <c r="BF889" i="2"/>
  <c r="T889" i="2"/>
  <c r="R889" i="2"/>
  <c r="P889" i="2"/>
  <c r="BI885" i="2"/>
  <c r="BH885" i="2"/>
  <c r="BG885" i="2"/>
  <c r="BF885" i="2"/>
  <c r="T885" i="2"/>
  <c r="R885" i="2"/>
  <c r="P885" i="2"/>
  <c r="BI881" i="2"/>
  <c r="BH881" i="2"/>
  <c r="BG881" i="2"/>
  <c r="BF881" i="2"/>
  <c r="T881" i="2"/>
  <c r="R881" i="2"/>
  <c r="P881" i="2"/>
  <c r="BI878" i="2"/>
  <c r="BH878" i="2"/>
  <c r="BG878" i="2"/>
  <c r="BF878" i="2"/>
  <c r="T878" i="2"/>
  <c r="R878" i="2"/>
  <c r="P878" i="2"/>
  <c r="BI876" i="2"/>
  <c r="BH876" i="2"/>
  <c r="BG876" i="2"/>
  <c r="BF876" i="2"/>
  <c r="T876" i="2"/>
  <c r="R876" i="2"/>
  <c r="P876" i="2"/>
  <c r="BI875" i="2"/>
  <c r="BH875" i="2"/>
  <c r="BG875" i="2"/>
  <c r="BF875" i="2"/>
  <c r="T875" i="2"/>
  <c r="R875" i="2"/>
  <c r="P875" i="2"/>
  <c r="BI872" i="2"/>
  <c r="BH872" i="2"/>
  <c r="BG872" i="2"/>
  <c r="BF872" i="2"/>
  <c r="T872" i="2"/>
  <c r="R872" i="2"/>
  <c r="P872" i="2"/>
  <c r="BI868" i="2"/>
  <c r="BH868" i="2"/>
  <c r="BG868" i="2"/>
  <c r="BF868" i="2"/>
  <c r="T868" i="2"/>
  <c r="R868" i="2"/>
  <c r="P868" i="2"/>
  <c r="BI867" i="2"/>
  <c r="BH867" i="2"/>
  <c r="BG867" i="2"/>
  <c r="BF867" i="2"/>
  <c r="T867" i="2"/>
  <c r="R867" i="2"/>
  <c r="P867" i="2"/>
  <c r="BI860" i="2"/>
  <c r="BH860" i="2"/>
  <c r="BG860" i="2"/>
  <c r="BF860" i="2"/>
  <c r="T860" i="2"/>
  <c r="R860" i="2"/>
  <c r="P860" i="2"/>
  <c r="BI857" i="2"/>
  <c r="BH857" i="2"/>
  <c r="BG857" i="2"/>
  <c r="BF857" i="2"/>
  <c r="T857" i="2"/>
  <c r="R857" i="2"/>
  <c r="P857" i="2"/>
  <c r="BI854" i="2"/>
  <c r="BH854" i="2"/>
  <c r="BG854" i="2"/>
  <c r="BF854" i="2"/>
  <c r="T854" i="2"/>
  <c r="R854" i="2"/>
  <c r="P854" i="2"/>
  <c r="BI850" i="2"/>
  <c r="BH850" i="2"/>
  <c r="BG850" i="2"/>
  <c r="BF850" i="2"/>
  <c r="T850" i="2"/>
  <c r="R850" i="2"/>
  <c r="P850" i="2"/>
  <c r="BI846" i="2"/>
  <c r="BH846" i="2"/>
  <c r="BG846" i="2"/>
  <c r="BF846" i="2"/>
  <c r="T846" i="2"/>
  <c r="R846" i="2"/>
  <c r="P846" i="2"/>
  <c r="BI843" i="2"/>
  <c r="BH843" i="2"/>
  <c r="BG843" i="2"/>
  <c r="BF843" i="2"/>
  <c r="T843" i="2"/>
  <c r="R843" i="2"/>
  <c r="P843" i="2"/>
  <c r="BI840" i="2"/>
  <c r="BH840" i="2"/>
  <c r="BG840" i="2"/>
  <c r="BF840" i="2"/>
  <c r="T840" i="2"/>
  <c r="R840" i="2"/>
  <c r="P840" i="2"/>
  <c r="BI836" i="2"/>
  <c r="BH836" i="2"/>
  <c r="BG836" i="2"/>
  <c r="BF836" i="2"/>
  <c r="T836" i="2"/>
  <c r="R836" i="2"/>
  <c r="P836" i="2"/>
  <c r="BI833" i="2"/>
  <c r="BH833" i="2"/>
  <c r="BG833" i="2"/>
  <c r="BF833" i="2"/>
  <c r="T833" i="2"/>
  <c r="R833" i="2"/>
  <c r="P833" i="2"/>
  <c r="BI829" i="2"/>
  <c r="BH829" i="2"/>
  <c r="BG829" i="2"/>
  <c r="BF829" i="2"/>
  <c r="T829" i="2"/>
  <c r="R829" i="2"/>
  <c r="P829" i="2"/>
  <c r="BI828" i="2"/>
  <c r="BH828" i="2"/>
  <c r="BG828" i="2"/>
  <c r="BF828" i="2"/>
  <c r="T828" i="2"/>
  <c r="R828" i="2"/>
  <c r="P828" i="2"/>
  <c r="BI824" i="2"/>
  <c r="BH824" i="2"/>
  <c r="BG824" i="2"/>
  <c r="BF824" i="2"/>
  <c r="T824" i="2"/>
  <c r="R824" i="2"/>
  <c r="P824" i="2"/>
  <c r="BI822" i="2"/>
  <c r="BH822" i="2"/>
  <c r="BG822" i="2"/>
  <c r="BF822" i="2"/>
  <c r="T822" i="2"/>
  <c r="R822" i="2"/>
  <c r="P822" i="2"/>
  <c r="BI820" i="2"/>
  <c r="BH820" i="2"/>
  <c r="BG820" i="2"/>
  <c r="BF820" i="2"/>
  <c r="T820" i="2"/>
  <c r="R820" i="2"/>
  <c r="P820" i="2"/>
  <c r="BI818" i="2"/>
  <c r="BH818" i="2"/>
  <c r="BG818" i="2"/>
  <c r="BF818" i="2"/>
  <c r="T818" i="2"/>
  <c r="R818" i="2"/>
  <c r="P818" i="2"/>
  <c r="BI816" i="2"/>
  <c r="BH816" i="2"/>
  <c r="BG816" i="2"/>
  <c r="BF816" i="2"/>
  <c r="T816" i="2"/>
  <c r="R816" i="2"/>
  <c r="P816" i="2"/>
  <c r="BI815" i="2"/>
  <c r="BH815" i="2"/>
  <c r="BG815" i="2"/>
  <c r="BF815" i="2"/>
  <c r="T815" i="2"/>
  <c r="R815" i="2"/>
  <c r="P815" i="2"/>
  <c r="BI813" i="2"/>
  <c r="BH813" i="2"/>
  <c r="BG813" i="2"/>
  <c r="BF813" i="2"/>
  <c r="T813" i="2"/>
  <c r="R813" i="2"/>
  <c r="P813" i="2"/>
  <c r="BI812" i="2"/>
  <c r="BH812" i="2"/>
  <c r="BG812" i="2"/>
  <c r="BF812" i="2"/>
  <c r="T812" i="2"/>
  <c r="R812" i="2"/>
  <c r="P812" i="2"/>
  <c r="BI809" i="2"/>
  <c r="BH809" i="2"/>
  <c r="BG809" i="2"/>
  <c r="BF809" i="2"/>
  <c r="T809" i="2"/>
  <c r="R809" i="2"/>
  <c r="P809" i="2"/>
  <c r="BI807" i="2"/>
  <c r="BH807" i="2"/>
  <c r="BG807" i="2"/>
  <c r="BF807" i="2"/>
  <c r="T807" i="2"/>
  <c r="R807" i="2"/>
  <c r="P807" i="2"/>
  <c r="BI806" i="2"/>
  <c r="BH806" i="2"/>
  <c r="BG806" i="2"/>
  <c r="BF806" i="2"/>
  <c r="T806" i="2"/>
  <c r="R806" i="2"/>
  <c r="P806" i="2"/>
  <c r="BI805" i="2"/>
  <c r="BH805" i="2"/>
  <c r="BG805" i="2"/>
  <c r="BF805" i="2"/>
  <c r="T805" i="2"/>
  <c r="R805" i="2"/>
  <c r="P805" i="2"/>
  <c r="BI803" i="2"/>
  <c r="BH803" i="2"/>
  <c r="BG803" i="2"/>
  <c r="BF803" i="2"/>
  <c r="T803" i="2"/>
  <c r="T802" i="2" s="1"/>
  <c r="R803" i="2"/>
  <c r="R802" i="2" s="1"/>
  <c r="P803" i="2"/>
  <c r="P802" i="2" s="1"/>
  <c r="BI801" i="2"/>
  <c r="BH801" i="2"/>
  <c r="BG801" i="2"/>
  <c r="BF801" i="2"/>
  <c r="T801" i="2"/>
  <c r="R801" i="2"/>
  <c r="P801" i="2"/>
  <c r="BI798" i="2"/>
  <c r="BH798" i="2"/>
  <c r="BG798" i="2"/>
  <c r="BF798" i="2"/>
  <c r="T798" i="2"/>
  <c r="R798" i="2"/>
  <c r="P798" i="2"/>
  <c r="BI795" i="2"/>
  <c r="BH795" i="2"/>
  <c r="BG795" i="2"/>
  <c r="BF795" i="2"/>
  <c r="T795" i="2"/>
  <c r="R795" i="2"/>
  <c r="P795" i="2"/>
  <c r="BI793" i="2"/>
  <c r="BH793" i="2"/>
  <c r="BG793" i="2"/>
  <c r="BF793" i="2"/>
  <c r="T793" i="2"/>
  <c r="R793" i="2"/>
  <c r="P793" i="2"/>
  <c r="BI791" i="2"/>
  <c r="BH791" i="2"/>
  <c r="BG791" i="2"/>
  <c r="BF791" i="2"/>
  <c r="T791" i="2"/>
  <c r="R791" i="2"/>
  <c r="P791" i="2"/>
  <c r="BI790" i="2"/>
  <c r="BH790" i="2"/>
  <c r="BG790" i="2"/>
  <c r="BF790" i="2"/>
  <c r="T790" i="2"/>
  <c r="R790" i="2"/>
  <c r="P790" i="2"/>
  <c r="BI788" i="2"/>
  <c r="BH788" i="2"/>
  <c r="BG788" i="2"/>
  <c r="BF788" i="2"/>
  <c r="T788" i="2"/>
  <c r="R788" i="2"/>
  <c r="P788" i="2"/>
  <c r="BI787" i="2"/>
  <c r="BH787" i="2"/>
  <c r="BG787" i="2"/>
  <c r="BF787" i="2"/>
  <c r="T787" i="2"/>
  <c r="R787" i="2"/>
  <c r="P787" i="2"/>
  <c r="BI785" i="2"/>
  <c r="BH785" i="2"/>
  <c r="BG785" i="2"/>
  <c r="BF785" i="2"/>
  <c r="T785" i="2"/>
  <c r="R785" i="2"/>
  <c r="P785" i="2"/>
  <c r="BI783" i="2"/>
  <c r="BH783" i="2"/>
  <c r="BG783" i="2"/>
  <c r="BF783" i="2"/>
  <c r="T783" i="2"/>
  <c r="R783" i="2"/>
  <c r="P783" i="2"/>
  <c r="BI780" i="2"/>
  <c r="BH780" i="2"/>
  <c r="BG780" i="2"/>
  <c r="BF780" i="2"/>
  <c r="T780" i="2"/>
  <c r="R780" i="2"/>
  <c r="P780" i="2"/>
  <c r="BI777" i="2"/>
  <c r="BH777" i="2"/>
  <c r="BG777" i="2"/>
  <c r="BF777" i="2"/>
  <c r="T777" i="2"/>
  <c r="R777" i="2"/>
  <c r="P777" i="2"/>
  <c r="BI776" i="2"/>
  <c r="BH776" i="2"/>
  <c r="BG776" i="2"/>
  <c r="BF776" i="2"/>
  <c r="T776" i="2"/>
  <c r="R776" i="2"/>
  <c r="P776" i="2"/>
  <c r="BI774" i="2"/>
  <c r="BH774" i="2"/>
  <c r="BG774" i="2"/>
  <c r="BF774" i="2"/>
  <c r="T774" i="2"/>
  <c r="R774" i="2"/>
  <c r="P774" i="2"/>
  <c r="BI762" i="2"/>
  <c r="BH762" i="2"/>
  <c r="BG762" i="2"/>
  <c r="BF762" i="2"/>
  <c r="T762" i="2"/>
  <c r="R762" i="2"/>
  <c r="P762" i="2"/>
  <c r="BI760" i="2"/>
  <c r="BH760" i="2"/>
  <c r="BG760" i="2"/>
  <c r="BF760" i="2"/>
  <c r="T760" i="2"/>
  <c r="R760" i="2"/>
  <c r="P760" i="2"/>
  <c r="BI758" i="2"/>
  <c r="BH758" i="2"/>
  <c r="BG758" i="2"/>
  <c r="BF758" i="2"/>
  <c r="T758" i="2"/>
  <c r="R758" i="2"/>
  <c r="P758" i="2"/>
  <c r="BI755" i="2"/>
  <c r="BH755" i="2"/>
  <c r="BG755" i="2"/>
  <c r="BF755" i="2"/>
  <c r="T755" i="2"/>
  <c r="R755" i="2"/>
  <c r="P755" i="2"/>
  <c r="BI753" i="2"/>
  <c r="BH753" i="2"/>
  <c r="BG753" i="2"/>
  <c r="BF753" i="2"/>
  <c r="T753" i="2"/>
  <c r="R753" i="2"/>
  <c r="P753" i="2"/>
  <c r="BI751" i="2"/>
  <c r="BH751" i="2"/>
  <c r="BG751" i="2"/>
  <c r="BF751" i="2"/>
  <c r="T751" i="2"/>
  <c r="R751" i="2"/>
  <c r="P751" i="2"/>
  <c r="BI747" i="2"/>
  <c r="BH747" i="2"/>
  <c r="BG747" i="2"/>
  <c r="BF747" i="2"/>
  <c r="T747" i="2"/>
  <c r="R747" i="2"/>
  <c r="P747" i="2"/>
  <c r="BI745" i="2"/>
  <c r="BH745" i="2"/>
  <c r="BG745" i="2"/>
  <c r="BF745" i="2"/>
  <c r="T745" i="2"/>
  <c r="R745" i="2"/>
  <c r="P745" i="2"/>
  <c r="BI743" i="2"/>
  <c r="BH743" i="2"/>
  <c r="BG743" i="2"/>
  <c r="BF743" i="2"/>
  <c r="T743" i="2"/>
  <c r="R743" i="2"/>
  <c r="P743" i="2"/>
  <c r="BI742" i="2"/>
  <c r="BH742" i="2"/>
  <c r="BG742" i="2"/>
  <c r="BF742" i="2"/>
  <c r="T742" i="2"/>
  <c r="R742" i="2"/>
  <c r="P742" i="2"/>
  <c r="BI740" i="2"/>
  <c r="BH740" i="2"/>
  <c r="BG740" i="2"/>
  <c r="BF740" i="2"/>
  <c r="T740" i="2"/>
  <c r="R740" i="2"/>
  <c r="P740" i="2"/>
  <c r="BI737" i="2"/>
  <c r="BH737" i="2"/>
  <c r="BG737" i="2"/>
  <c r="BF737" i="2"/>
  <c r="T737" i="2"/>
  <c r="R737" i="2"/>
  <c r="P737" i="2"/>
  <c r="BI736" i="2"/>
  <c r="BH736" i="2"/>
  <c r="BG736" i="2"/>
  <c r="BF736" i="2"/>
  <c r="T736" i="2"/>
  <c r="R736" i="2"/>
  <c r="P736" i="2"/>
  <c r="BI732" i="2"/>
  <c r="BH732" i="2"/>
  <c r="BG732" i="2"/>
  <c r="BF732" i="2"/>
  <c r="T732" i="2"/>
  <c r="R732" i="2"/>
  <c r="P732" i="2"/>
  <c r="BI731" i="2"/>
  <c r="BH731" i="2"/>
  <c r="BG731" i="2"/>
  <c r="BF731" i="2"/>
  <c r="T731" i="2"/>
  <c r="R731" i="2"/>
  <c r="P731" i="2"/>
  <c r="BI729" i="2"/>
  <c r="BH729" i="2"/>
  <c r="BG729" i="2"/>
  <c r="BF729" i="2"/>
  <c r="T729" i="2"/>
  <c r="R729" i="2"/>
  <c r="P729" i="2"/>
  <c r="BI725" i="2"/>
  <c r="BH725" i="2"/>
  <c r="BG725" i="2"/>
  <c r="BF725" i="2"/>
  <c r="T725" i="2"/>
  <c r="R725" i="2"/>
  <c r="P725" i="2"/>
  <c r="BI722" i="2"/>
  <c r="BH722" i="2"/>
  <c r="BG722" i="2"/>
  <c r="BF722" i="2"/>
  <c r="T722" i="2"/>
  <c r="R722" i="2"/>
  <c r="P722" i="2"/>
  <c r="BI719" i="2"/>
  <c r="BH719" i="2"/>
  <c r="BG719" i="2"/>
  <c r="BF719" i="2"/>
  <c r="T719" i="2"/>
  <c r="R719" i="2"/>
  <c r="P719" i="2"/>
  <c r="BI717" i="2"/>
  <c r="BH717" i="2"/>
  <c r="BG717" i="2"/>
  <c r="BF717" i="2"/>
  <c r="T717" i="2"/>
  <c r="R717" i="2"/>
  <c r="P717" i="2"/>
  <c r="BI713" i="2"/>
  <c r="BH713" i="2"/>
  <c r="BG713" i="2"/>
  <c r="BF713" i="2"/>
  <c r="T713" i="2"/>
  <c r="R713" i="2"/>
  <c r="P713" i="2"/>
  <c r="BI710" i="2"/>
  <c r="BH710" i="2"/>
  <c r="BG710" i="2"/>
  <c r="BF710" i="2"/>
  <c r="T710" i="2"/>
  <c r="R710" i="2"/>
  <c r="P710" i="2"/>
  <c r="BI707" i="2"/>
  <c r="BH707" i="2"/>
  <c r="BG707" i="2"/>
  <c r="BF707" i="2"/>
  <c r="T707" i="2"/>
  <c r="T706" i="2" s="1"/>
  <c r="R707" i="2"/>
  <c r="R706" i="2" s="1"/>
  <c r="P707" i="2"/>
  <c r="P706" i="2" s="1"/>
  <c r="BI703" i="2"/>
  <c r="BH703" i="2"/>
  <c r="BG703" i="2"/>
  <c r="BF703" i="2"/>
  <c r="T703" i="2"/>
  <c r="T702" i="2" s="1"/>
  <c r="R703" i="2"/>
  <c r="R702" i="2" s="1"/>
  <c r="P703" i="2"/>
  <c r="P702" i="2" s="1"/>
  <c r="BI700" i="2"/>
  <c r="BH700" i="2"/>
  <c r="BG700" i="2"/>
  <c r="BF700" i="2"/>
  <c r="T700" i="2"/>
  <c r="R700" i="2"/>
  <c r="P700" i="2"/>
  <c r="BI697" i="2"/>
  <c r="BH697" i="2"/>
  <c r="BG697" i="2"/>
  <c r="BF697" i="2"/>
  <c r="T697" i="2"/>
  <c r="R697" i="2"/>
  <c r="P697" i="2"/>
  <c r="BI695" i="2"/>
  <c r="BH695" i="2"/>
  <c r="BG695" i="2"/>
  <c r="BF695" i="2"/>
  <c r="T695" i="2"/>
  <c r="R695" i="2"/>
  <c r="P695" i="2"/>
  <c r="BI693" i="2"/>
  <c r="BH693" i="2"/>
  <c r="BG693" i="2"/>
  <c r="BF693" i="2"/>
  <c r="T693" i="2"/>
  <c r="R693" i="2"/>
  <c r="P693" i="2"/>
  <c r="BI692" i="2"/>
  <c r="BH692" i="2"/>
  <c r="BG692" i="2"/>
  <c r="BF692" i="2"/>
  <c r="T692" i="2"/>
  <c r="R692" i="2"/>
  <c r="P692" i="2"/>
  <c r="BI691" i="2"/>
  <c r="BH691" i="2"/>
  <c r="BG691" i="2"/>
  <c r="BF691" i="2"/>
  <c r="T691" i="2"/>
  <c r="R691" i="2"/>
  <c r="P691" i="2"/>
  <c r="BI690" i="2"/>
  <c r="BH690" i="2"/>
  <c r="BG690" i="2"/>
  <c r="BF690" i="2"/>
  <c r="T690" i="2"/>
  <c r="R690" i="2"/>
  <c r="P690" i="2"/>
  <c r="BI689" i="2"/>
  <c r="BH689" i="2"/>
  <c r="BG689" i="2"/>
  <c r="BF689" i="2"/>
  <c r="T689" i="2"/>
  <c r="R689" i="2"/>
  <c r="P689" i="2"/>
  <c r="BI688" i="2"/>
  <c r="BH688" i="2"/>
  <c r="BG688" i="2"/>
  <c r="BF688" i="2"/>
  <c r="T688" i="2"/>
  <c r="R688" i="2"/>
  <c r="P688" i="2"/>
  <c r="BI685" i="2"/>
  <c r="BH685" i="2"/>
  <c r="BG685" i="2"/>
  <c r="BF685" i="2"/>
  <c r="T685" i="2"/>
  <c r="R685" i="2"/>
  <c r="P685" i="2"/>
  <c r="BI684" i="2"/>
  <c r="BH684" i="2"/>
  <c r="BG684" i="2"/>
  <c r="BF684" i="2"/>
  <c r="T684" i="2"/>
  <c r="R684" i="2"/>
  <c r="P684" i="2"/>
  <c r="BI681" i="2"/>
  <c r="BH681" i="2"/>
  <c r="BG681" i="2"/>
  <c r="BF681" i="2"/>
  <c r="T681" i="2"/>
  <c r="R681" i="2"/>
  <c r="P681" i="2"/>
  <c r="BI680" i="2"/>
  <c r="BH680" i="2"/>
  <c r="BG680" i="2"/>
  <c r="BF680" i="2"/>
  <c r="T680" i="2"/>
  <c r="R680" i="2"/>
  <c r="P680" i="2"/>
  <c r="BI679" i="2"/>
  <c r="BH679" i="2"/>
  <c r="BG679" i="2"/>
  <c r="BF679" i="2"/>
  <c r="T679" i="2"/>
  <c r="R679" i="2"/>
  <c r="P679" i="2"/>
  <c r="BI676" i="2"/>
  <c r="BH676" i="2"/>
  <c r="BG676" i="2"/>
  <c r="BF676" i="2"/>
  <c r="T676" i="2"/>
  <c r="R676" i="2"/>
  <c r="P676" i="2"/>
  <c r="BI675" i="2"/>
  <c r="BH675" i="2"/>
  <c r="BG675" i="2"/>
  <c r="BF675" i="2"/>
  <c r="T675" i="2"/>
  <c r="R675" i="2"/>
  <c r="P675" i="2"/>
  <c r="BI672" i="2"/>
  <c r="BH672" i="2"/>
  <c r="BG672" i="2"/>
  <c r="BF672" i="2"/>
  <c r="T672" i="2"/>
  <c r="R672" i="2"/>
  <c r="P672" i="2"/>
  <c r="BI671" i="2"/>
  <c r="BH671" i="2"/>
  <c r="BG671" i="2"/>
  <c r="BF671" i="2"/>
  <c r="T671" i="2"/>
  <c r="R671" i="2"/>
  <c r="P671" i="2"/>
  <c r="BI668" i="2"/>
  <c r="BH668" i="2"/>
  <c r="BG668" i="2"/>
  <c r="BF668" i="2"/>
  <c r="T668" i="2"/>
  <c r="R668" i="2"/>
  <c r="P668" i="2"/>
  <c r="BI665" i="2"/>
  <c r="BH665" i="2"/>
  <c r="BG665" i="2"/>
  <c r="BF665" i="2"/>
  <c r="T665" i="2"/>
  <c r="R665" i="2"/>
  <c r="P665" i="2"/>
  <c r="BI664" i="2"/>
  <c r="BH664" i="2"/>
  <c r="BG664" i="2"/>
  <c r="BF664" i="2"/>
  <c r="T664" i="2"/>
  <c r="R664" i="2"/>
  <c r="P664" i="2"/>
  <c r="BI662" i="2"/>
  <c r="BH662" i="2"/>
  <c r="BG662" i="2"/>
  <c r="BF662" i="2"/>
  <c r="T662" i="2"/>
  <c r="R662" i="2"/>
  <c r="P662" i="2"/>
  <c r="BI658" i="2"/>
  <c r="BH658" i="2"/>
  <c r="BG658" i="2"/>
  <c r="BF658" i="2"/>
  <c r="T658" i="2"/>
  <c r="R658" i="2"/>
  <c r="P658" i="2"/>
  <c r="BI657" i="2"/>
  <c r="BH657" i="2"/>
  <c r="BG657" i="2"/>
  <c r="BF657" i="2"/>
  <c r="T657" i="2"/>
  <c r="R657" i="2"/>
  <c r="P657" i="2"/>
  <c r="BI656" i="2"/>
  <c r="BH656" i="2"/>
  <c r="BG656" i="2"/>
  <c r="BF656" i="2"/>
  <c r="T656" i="2"/>
  <c r="R656" i="2"/>
  <c r="P656" i="2"/>
  <c r="BI648" i="2"/>
  <c r="BH648" i="2"/>
  <c r="BG648" i="2"/>
  <c r="BF648" i="2"/>
  <c r="T648" i="2"/>
  <c r="R648" i="2"/>
  <c r="P648" i="2"/>
  <c r="BI645" i="2"/>
  <c r="BH645" i="2"/>
  <c r="BG645" i="2"/>
  <c r="BF645" i="2"/>
  <c r="T645" i="2"/>
  <c r="R645" i="2"/>
  <c r="P645" i="2"/>
  <c r="BI641" i="2"/>
  <c r="BH641" i="2"/>
  <c r="BG641" i="2"/>
  <c r="BF641" i="2"/>
  <c r="T641" i="2"/>
  <c r="R641" i="2"/>
  <c r="P641" i="2"/>
  <c r="BI638" i="2"/>
  <c r="BH638" i="2"/>
  <c r="BG638" i="2"/>
  <c r="BF638" i="2"/>
  <c r="T638" i="2"/>
  <c r="R638" i="2"/>
  <c r="P638" i="2"/>
  <c r="BI635" i="2"/>
  <c r="BH635" i="2"/>
  <c r="BG635" i="2"/>
  <c r="BF635" i="2"/>
  <c r="T635" i="2"/>
  <c r="R635" i="2"/>
  <c r="P635" i="2"/>
  <c r="BI632" i="2"/>
  <c r="BH632" i="2"/>
  <c r="BG632" i="2"/>
  <c r="BF632" i="2"/>
  <c r="T632" i="2"/>
  <c r="R632" i="2"/>
  <c r="P632" i="2"/>
  <c r="BI631" i="2"/>
  <c r="BH631" i="2"/>
  <c r="BG631" i="2"/>
  <c r="BF631" i="2"/>
  <c r="T631" i="2"/>
  <c r="R631" i="2"/>
  <c r="P631" i="2"/>
  <c r="BI630" i="2"/>
  <c r="BH630" i="2"/>
  <c r="BG630" i="2"/>
  <c r="BF630" i="2"/>
  <c r="T630" i="2"/>
  <c r="R630" i="2"/>
  <c r="P630" i="2"/>
  <c r="BI627" i="2"/>
  <c r="BH627" i="2"/>
  <c r="BG627" i="2"/>
  <c r="BF627" i="2"/>
  <c r="T627" i="2"/>
  <c r="R627" i="2"/>
  <c r="P627" i="2"/>
  <c r="BI618" i="2"/>
  <c r="BH618" i="2"/>
  <c r="BG618" i="2"/>
  <c r="BF618" i="2"/>
  <c r="T618" i="2"/>
  <c r="R618" i="2"/>
  <c r="P618" i="2"/>
  <c r="BI615" i="2"/>
  <c r="BH615" i="2"/>
  <c r="BG615" i="2"/>
  <c r="BF615" i="2"/>
  <c r="T615" i="2"/>
  <c r="R615" i="2"/>
  <c r="P615" i="2"/>
  <c r="BI612" i="2"/>
  <c r="BH612" i="2"/>
  <c r="BG612" i="2"/>
  <c r="BF612" i="2"/>
  <c r="T612" i="2"/>
  <c r="R612" i="2"/>
  <c r="P612" i="2"/>
  <c r="BI608" i="2"/>
  <c r="BH608" i="2"/>
  <c r="BG608" i="2"/>
  <c r="BF608" i="2"/>
  <c r="T608" i="2"/>
  <c r="R608" i="2"/>
  <c r="P608" i="2"/>
  <c r="BI607" i="2"/>
  <c r="BH607" i="2"/>
  <c r="BG607" i="2"/>
  <c r="BF607" i="2"/>
  <c r="T607" i="2"/>
  <c r="R607" i="2"/>
  <c r="P607" i="2"/>
  <c r="BI606" i="2"/>
  <c r="BH606" i="2"/>
  <c r="BG606" i="2"/>
  <c r="BF606" i="2"/>
  <c r="T606" i="2"/>
  <c r="R606" i="2"/>
  <c r="P606" i="2"/>
  <c r="BI604" i="2"/>
  <c r="BH604" i="2"/>
  <c r="BG604" i="2"/>
  <c r="BF604" i="2"/>
  <c r="T604" i="2"/>
  <c r="R604" i="2"/>
  <c r="P604" i="2"/>
  <c r="BI600" i="2"/>
  <c r="BH600" i="2"/>
  <c r="BG600" i="2"/>
  <c r="BF600" i="2"/>
  <c r="T600" i="2"/>
  <c r="R600" i="2"/>
  <c r="P600" i="2"/>
  <c r="BI598" i="2"/>
  <c r="BH598" i="2"/>
  <c r="BG598" i="2"/>
  <c r="BF598" i="2"/>
  <c r="T598" i="2"/>
  <c r="R598" i="2"/>
  <c r="P598" i="2"/>
  <c r="BI590" i="2"/>
  <c r="BH590" i="2"/>
  <c r="BG590" i="2"/>
  <c r="BF590" i="2"/>
  <c r="T590" i="2"/>
  <c r="R590" i="2"/>
  <c r="P590" i="2"/>
  <c r="BI587" i="2"/>
  <c r="BH587" i="2"/>
  <c r="BG587" i="2"/>
  <c r="BF587" i="2"/>
  <c r="T587" i="2"/>
  <c r="R587" i="2"/>
  <c r="P587" i="2"/>
  <c r="BI580" i="2"/>
  <c r="BH580" i="2"/>
  <c r="BG580" i="2"/>
  <c r="BF580" i="2"/>
  <c r="T580" i="2"/>
  <c r="R580" i="2"/>
  <c r="P580" i="2"/>
  <c r="BI578" i="2"/>
  <c r="BH578" i="2"/>
  <c r="BG578" i="2"/>
  <c r="BF578" i="2"/>
  <c r="T578" i="2"/>
  <c r="R578" i="2"/>
  <c r="P578" i="2"/>
  <c r="BI574" i="2"/>
  <c r="BH574" i="2"/>
  <c r="BG574" i="2"/>
  <c r="BF574" i="2"/>
  <c r="T574" i="2"/>
  <c r="R574" i="2"/>
  <c r="P574" i="2"/>
  <c r="BI560" i="2"/>
  <c r="BH560" i="2"/>
  <c r="BG560" i="2"/>
  <c r="BF560" i="2"/>
  <c r="T560" i="2"/>
  <c r="R560" i="2"/>
  <c r="P560" i="2"/>
  <c r="BI555" i="2"/>
  <c r="BH555" i="2"/>
  <c r="BG555" i="2"/>
  <c r="BF555" i="2"/>
  <c r="T555" i="2"/>
  <c r="R555" i="2"/>
  <c r="P555" i="2"/>
  <c r="BI553" i="2"/>
  <c r="BH553" i="2"/>
  <c r="BG553" i="2"/>
  <c r="BF553" i="2"/>
  <c r="T553" i="2"/>
  <c r="R553" i="2"/>
  <c r="P553" i="2"/>
  <c r="BI543" i="2"/>
  <c r="BH543" i="2"/>
  <c r="BG543" i="2"/>
  <c r="BF543" i="2"/>
  <c r="T543" i="2"/>
  <c r="R543" i="2"/>
  <c r="P543" i="2"/>
  <c r="BI540" i="2"/>
  <c r="BH540" i="2"/>
  <c r="BG540" i="2"/>
  <c r="BF540" i="2"/>
  <c r="T540" i="2"/>
  <c r="R540" i="2"/>
  <c r="P540" i="2"/>
  <c r="BI537" i="2"/>
  <c r="BH537" i="2"/>
  <c r="BG537" i="2"/>
  <c r="BF537" i="2"/>
  <c r="T537" i="2"/>
  <c r="R537" i="2"/>
  <c r="P537" i="2"/>
  <c r="BI533" i="2"/>
  <c r="BH533" i="2"/>
  <c r="BG533" i="2"/>
  <c r="BF533" i="2"/>
  <c r="T533" i="2"/>
  <c r="R533" i="2"/>
  <c r="P533" i="2"/>
  <c r="BI531" i="2"/>
  <c r="BH531" i="2"/>
  <c r="BG531" i="2"/>
  <c r="BF531" i="2"/>
  <c r="T531" i="2"/>
  <c r="R531" i="2"/>
  <c r="P531" i="2"/>
  <c r="BI530" i="2"/>
  <c r="BH530" i="2"/>
  <c r="BG530" i="2"/>
  <c r="BF530" i="2"/>
  <c r="T530" i="2"/>
  <c r="R530" i="2"/>
  <c r="P530" i="2"/>
  <c r="BI528" i="2"/>
  <c r="BH528" i="2"/>
  <c r="BG528" i="2"/>
  <c r="BF528" i="2"/>
  <c r="T528" i="2"/>
  <c r="R528" i="2"/>
  <c r="P528" i="2"/>
  <c r="BI526" i="2"/>
  <c r="BH526" i="2"/>
  <c r="BG526" i="2"/>
  <c r="BF526" i="2"/>
  <c r="T526" i="2"/>
  <c r="R526" i="2"/>
  <c r="P526" i="2"/>
  <c r="BI524" i="2"/>
  <c r="BH524" i="2"/>
  <c r="BG524" i="2"/>
  <c r="BF524" i="2"/>
  <c r="T524" i="2"/>
  <c r="R524" i="2"/>
  <c r="P524" i="2"/>
  <c r="BI520" i="2"/>
  <c r="BH520" i="2"/>
  <c r="BG520" i="2"/>
  <c r="BF520" i="2"/>
  <c r="T520" i="2"/>
  <c r="R520" i="2"/>
  <c r="P520" i="2"/>
  <c r="BI516" i="2"/>
  <c r="BH516" i="2"/>
  <c r="BG516" i="2"/>
  <c r="BF516" i="2"/>
  <c r="T516" i="2"/>
  <c r="R516" i="2"/>
  <c r="P516" i="2"/>
  <c r="BI510" i="2"/>
  <c r="BH510" i="2"/>
  <c r="BG510" i="2"/>
  <c r="BF510" i="2"/>
  <c r="T510" i="2"/>
  <c r="R510" i="2"/>
  <c r="P510" i="2"/>
  <c r="BI504" i="2"/>
  <c r="BH504" i="2"/>
  <c r="BG504" i="2"/>
  <c r="BF504" i="2"/>
  <c r="T504" i="2"/>
  <c r="R504" i="2"/>
  <c r="P504" i="2"/>
  <c r="BI496" i="2"/>
  <c r="BH496" i="2"/>
  <c r="BG496" i="2"/>
  <c r="BF496" i="2"/>
  <c r="T496" i="2"/>
  <c r="R496" i="2"/>
  <c r="P496" i="2"/>
  <c r="BI486" i="2"/>
  <c r="BH486" i="2"/>
  <c r="BG486" i="2"/>
  <c r="BF486" i="2"/>
  <c r="T486" i="2"/>
  <c r="R486" i="2"/>
  <c r="P486" i="2"/>
  <c r="BI483" i="2"/>
  <c r="BH483" i="2"/>
  <c r="BG483" i="2"/>
  <c r="BF483" i="2"/>
  <c r="T483" i="2"/>
  <c r="R483" i="2"/>
  <c r="P483" i="2"/>
  <c r="BI477" i="2"/>
  <c r="BH477" i="2"/>
  <c r="BG477" i="2"/>
  <c r="BF477" i="2"/>
  <c r="T477" i="2"/>
  <c r="R477" i="2"/>
  <c r="P477" i="2"/>
  <c r="BI461" i="2"/>
  <c r="BH461" i="2"/>
  <c r="BG461" i="2"/>
  <c r="BF461" i="2"/>
  <c r="T461" i="2"/>
  <c r="R461" i="2"/>
  <c r="P461" i="2"/>
  <c r="BI457" i="2"/>
  <c r="BH457" i="2"/>
  <c r="BG457" i="2"/>
  <c r="BF457" i="2"/>
  <c r="T457" i="2"/>
  <c r="R457" i="2"/>
  <c r="P457" i="2"/>
  <c r="BI455" i="2"/>
  <c r="BH455" i="2"/>
  <c r="BG455" i="2"/>
  <c r="BF455" i="2"/>
  <c r="T455" i="2"/>
  <c r="R455" i="2"/>
  <c r="P455" i="2"/>
  <c r="BI454" i="2"/>
  <c r="BH454" i="2"/>
  <c r="BG454" i="2"/>
  <c r="BF454" i="2"/>
  <c r="T454" i="2"/>
  <c r="R454" i="2"/>
  <c r="P454" i="2"/>
  <c r="BI452" i="2"/>
  <c r="BH452" i="2"/>
  <c r="BG452" i="2"/>
  <c r="BF452" i="2"/>
  <c r="T452" i="2"/>
  <c r="R452" i="2"/>
  <c r="P452" i="2"/>
  <c r="BI446" i="2"/>
  <c r="BH446" i="2"/>
  <c r="BG446" i="2"/>
  <c r="BF446" i="2"/>
  <c r="T446" i="2"/>
  <c r="R446" i="2"/>
  <c r="P446" i="2"/>
  <c r="BI445" i="2"/>
  <c r="BH445" i="2"/>
  <c r="BG445" i="2"/>
  <c r="BF445" i="2"/>
  <c r="T445" i="2"/>
  <c r="R445" i="2"/>
  <c r="P445" i="2"/>
  <c r="BI439" i="2"/>
  <c r="BH439" i="2"/>
  <c r="BG439" i="2"/>
  <c r="BF439" i="2"/>
  <c r="T439" i="2"/>
  <c r="R439" i="2"/>
  <c r="P439" i="2"/>
  <c r="BI437" i="2"/>
  <c r="BH437" i="2"/>
  <c r="BG437" i="2"/>
  <c r="BF437" i="2"/>
  <c r="T437" i="2"/>
  <c r="R437" i="2"/>
  <c r="P437" i="2"/>
  <c r="BI433" i="2"/>
  <c r="BH433" i="2"/>
  <c r="BG433" i="2"/>
  <c r="BF433" i="2"/>
  <c r="T433" i="2"/>
  <c r="R433" i="2"/>
  <c r="P433" i="2"/>
  <c r="BI430" i="2"/>
  <c r="BH430" i="2"/>
  <c r="BG430" i="2"/>
  <c r="BF430" i="2"/>
  <c r="T430" i="2"/>
  <c r="R430" i="2"/>
  <c r="P430" i="2"/>
  <c r="BI420" i="2"/>
  <c r="BH420" i="2"/>
  <c r="BG420" i="2"/>
  <c r="BF420" i="2"/>
  <c r="T420" i="2"/>
  <c r="R420" i="2"/>
  <c r="P420" i="2"/>
  <c r="BI419" i="2"/>
  <c r="BH419" i="2"/>
  <c r="BG419" i="2"/>
  <c r="BF419" i="2"/>
  <c r="T419" i="2"/>
  <c r="R419" i="2"/>
  <c r="P419" i="2"/>
  <c r="BI411" i="2"/>
  <c r="BH411" i="2"/>
  <c r="BG411" i="2"/>
  <c r="BF411" i="2"/>
  <c r="T411" i="2"/>
  <c r="R411" i="2"/>
  <c r="P411" i="2"/>
  <c r="BI405" i="2"/>
  <c r="BH405" i="2"/>
  <c r="BG405" i="2"/>
  <c r="BF405" i="2"/>
  <c r="T405" i="2"/>
  <c r="R405" i="2"/>
  <c r="P405" i="2"/>
  <c r="BI403" i="2"/>
  <c r="BH403" i="2"/>
  <c r="BG403" i="2"/>
  <c r="BF403" i="2"/>
  <c r="T403" i="2"/>
  <c r="R403" i="2"/>
  <c r="P403" i="2"/>
  <c r="BI400" i="2"/>
  <c r="BH400" i="2"/>
  <c r="BG400" i="2"/>
  <c r="BF400" i="2"/>
  <c r="T400" i="2"/>
  <c r="R400" i="2"/>
  <c r="P400" i="2"/>
  <c r="BI398" i="2"/>
  <c r="BH398" i="2"/>
  <c r="BG398" i="2"/>
  <c r="BF398" i="2"/>
  <c r="T398" i="2"/>
  <c r="R398" i="2"/>
  <c r="P398" i="2"/>
  <c r="BI394" i="2"/>
  <c r="BH394" i="2"/>
  <c r="BG394" i="2"/>
  <c r="BF394" i="2"/>
  <c r="T394" i="2"/>
  <c r="R394" i="2"/>
  <c r="P394" i="2"/>
  <c r="BI393" i="2"/>
  <c r="BH393" i="2"/>
  <c r="BG393" i="2"/>
  <c r="BF393" i="2"/>
  <c r="T393" i="2"/>
  <c r="R393" i="2"/>
  <c r="P393" i="2"/>
  <c r="BI390" i="2"/>
  <c r="BH390" i="2"/>
  <c r="BG390" i="2"/>
  <c r="BF390" i="2"/>
  <c r="T390" i="2"/>
  <c r="R390" i="2"/>
  <c r="P390" i="2"/>
  <c r="BI388" i="2"/>
  <c r="BH388" i="2"/>
  <c r="BG388" i="2"/>
  <c r="BF388" i="2"/>
  <c r="T388" i="2"/>
  <c r="R388" i="2"/>
  <c r="P388" i="2"/>
  <c r="BI385" i="2"/>
  <c r="BH385" i="2"/>
  <c r="BG385" i="2"/>
  <c r="BF385" i="2"/>
  <c r="T385" i="2"/>
  <c r="R385" i="2"/>
  <c r="P385" i="2"/>
  <c r="BI384" i="2"/>
  <c r="BH384" i="2"/>
  <c r="BG384" i="2"/>
  <c r="BF384" i="2"/>
  <c r="T384" i="2"/>
  <c r="R384" i="2"/>
  <c r="P384" i="2"/>
  <c r="BI380" i="2"/>
  <c r="BH380" i="2"/>
  <c r="BG380" i="2"/>
  <c r="BF380" i="2"/>
  <c r="T380" i="2"/>
  <c r="R380" i="2"/>
  <c r="P380" i="2"/>
  <c r="BI376" i="2"/>
  <c r="BH376" i="2"/>
  <c r="BG376" i="2"/>
  <c r="BF376" i="2"/>
  <c r="T376" i="2"/>
  <c r="R376" i="2"/>
  <c r="P376" i="2"/>
  <c r="BI373" i="2"/>
  <c r="BH373" i="2"/>
  <c r="BG373" i="2"/>
  <c r="BF373" i="2"/>
  <c r="T373" i="2"/>
  <c r="R373" i="2"/>
  <c r="P373" i="2"/>
  <c r="BI371" i="2"/>
  <c r="BH371" i="2"/>
  <c r="BG371" i="2"/>
  <c r="BF371" i="2"/>
  <c r="T371" i="2"/>
  <c r="R371" i="2"/>
  <c r="P371" i="2"/>
  <c r="BI370" i="2"/>
  <c r="BH370" i="2"/>
  <c r="BG370" i="2"/>
  <c r="BF370" i="2"/>
  <c r="T370" i="2"/>
  <c r="R370" i="2"/>
  <c r="P370" i="2"/>
  <c r="BI363" i="2"/>
  <c r="BH363" i="2"/>
  <c r="BG363" i="2"/>
  <c r="BF363" i="2"/>
  <c r="T363" i="2"/>
  <c r="R363" i="2"/>
  <c r="P363" i="2"/>
  <c r="BI360" i="2"/>
  <c r="BH360" i="2"/>
  <c r="BG360" i="2"/>
  <c r="BF360" i="2"/>
  <c r="T360" i="2"/>
  <c r="R360" i="2"/>
  <c r="P360" i="2"/>
  <c r="BI358" i="2"/>
  <c r="BH358" i="2"/>
  <c r="BG358" i="2"/>
  <c r="BF358" i="2"/>
  <c r="T358" i="2"/>
  <c r="R358" i="2"/>
  <c r="P358" i="2"/>
  <c r="BI350" i="2"/>
  <c r="BH350" i="2"/>
  <c r="BG350" i="2"/>
  <c r="BF350" i="2"/>
  <c r="T350" i="2"/>
  <c r="R350" i="2"/>
  <c r="P350" i="2"/>
  <c r="BI342" i="2"/>
  <c r="BH342" i="2"/>
  <c r="BG342" i="2"/>
  <c r="BF342" i="2"/>
  <c r="T342" i="2"/>
  <c r="R342" i="2"/>
  <c r="P342" i="2"/>
  <c r="BI341" i="2"/>
  <c r="BH341" i="2"/>
  <c r="BG341" i="2"/>
  <c r="BF341" i="2"/>
  <c r="T341" i="2"/>
  <c r="R341" i="2"/>
  <c r="P341" i="2"/>
  <c r="BI340" i="2"/>
  <c r="BH340" i="2"/>
  <c r="BG340" i="2"/>
  <c r="BF340" i="2"/>
  <c r="T340" i="2"/>
  <c r="R340" i="2"/>
  <c r="P340" i="2"/>
  <c r="BI332" i="2"/>
  <c r="BH332" i="2"/>
  <c r="BG332" i="2"/>
  <c r="BF332" i="2"/>
  <c r="T332" i="2"/>
  <c r="R332" i="2"/>
  <c r="P332" i="2"/>
  <c r="BI331" i="2"/>
  <c r="BH331" i="2"/>
  <c r="BG331" i="2"/>
  <c r="BF331" i="2"/>
  <c r="T331" i="2"/>
  <c r="R331" i="2"/>
  <c r="P331" i="2"/>
  <c r="BI330" i="2"/>
  <c r="BH330" i="2"/>
  <c r="BG330" i="2"/>
  <c r="BF330" i="2"/>
  <c r="T330" i="2"/>
  <c r="R330" i="2"/>
  <c r="P330" i="2"/>
  <c r="BI325" i="2"/>
  <c r="BH325" i="2"/>
  <c r="BG325" i="2"/>
  <c r="BF325" i="2"/>
  <c r="T325" i="2"/>
  <c r="R325" i="2"/>
  <c r="P325" i="2"/>
  <c r="BI320" i="2"/>
  <c r="BH320" i="2"/>
  <c r="BG320" i="2"/>
  <c r="BF320" i="2"/>
  <c r="T320" i="2"/>
  <c r="R320" i="2"/>
  <c r="P320" i="2"/>
  <c r="BI319" i="2"/>
  <c r="BH319" i="2"/>
  <c r="BG319" i="2"/>
  <c r="BF319" i="2"/>
  <c r="T319" i="2"/>
  <c r="R319" i="2"/>
  <c r="P319" i="2"/>
  <c r="BI314" i="2"/>
  <c r="BH314" i="2"/>
  <c r="BG314" i="2"/>
  <c r="BF314" i="2"/>
  <c r="T314" i="2"/>
  <c r="R314" i="2"/>
  <c r="P314" i="2"/>
  <c r="BI313" i="2"/>
  <c r="BH313" i="2"/>
  <c r="BG313" i="2"/>
  <c r="BF313" i="2"/>
  <c r="T313" i="2"/>
  <c r="R313" i="2"/>
  <c r="P313" i="2"/>
  <c r="BI309" i="2"/>
  <c r="BH309" i="2"/>
  <c r="BG309" i="2"/>
  <c r="BF309" i="2"/>
  <c r="T309" i="2"/>
  <c r="R309" i="2"/>
  <c r="P309" i="2"/>
  <c r="BI306" i="2"/>
  <c r="BH306" i="2"/>
  <c r="BG306" i="2"/>
  <c r="BF306" i="2"/>
  <c r="T306" i="2"/>
  <c r="R306" i="2"/>
  <c r="P306" i="2"/>
  <c r="BI300" i="2"/>
  <c r="BH300" i="2"/>
  <c r="BG300" i="2"/>
  <c r="BF300" i="2"/>
  <c r="T300" i="2"/>
  <c r="R300" i="2"/>
  <c r="P300" i="2"/>
  <c r="BI294" i="2"/>
  <c r="BH294" i="2"/>
  <c r="BG294" i="2"/>
  <c r="BF294" i="2"/>
  <c r="T294" i="2"/>
  <c r="R294" i="2"/>
  <c r="P294" i="2"/>
  <c r="BI290" i="2"/>
  <c r="BH290" i="2"/>
  <c r="BG290" i="2"/>
  <c r="BF290" i="2"/>
  <c r="T290" i="2"/>
  <c r="R290" i="2"/>
  <c r="P290" i="2"/>
  <c r="BI280" i="2"/>
  <c r="BH280" i="2"/>
  <c r="BG280" i="2"/>
  <c r="BF280" i="2"/>
  <c r="T280" i="2"/>
  <c r="R280" i="2"/>
  <c r="P280" i="2"/>
  <c r="BI272" i="2"/>
  <c r="BH272" i="2"/>
  <c r="BG272" i="2"/>
  <c r="BF272" i="2"/>
  <c r="T272" i="2"/>
  <c r="R272" i="2"/>
  <c r="P272" i="2"/>
  <c r="BI268" i="2"/>
  <c r="BH268" i="2"/>
  <c r="BG268" i="2"/>
  <c r="BF268" i="2"/>
  <c r="T268" i="2"/>
  <c r="R268" i="2"/>
  <c r="P268" i="2"/>
  <c r="BI259" i="2"/>
  <c r="BH259" i="2"/>
  <c r="BG259" i="2"/>
  <c r="BF259" i="2"/>
  <c r="T259" i="2"/>
  <c r="R259" i="2"/>
  <c r="P259" i="2"/>
  <c r="BI253" i="2"/>
  <c r="BH253" i="2"/>
  <c r="BG253" i="2"/>
  <c r="BF253" i="2"/>
  <c r="T253" i="2"/>
  <c r="R253" i="2"/>
  <c r="P253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4" i="2"/>
  <c r="BH244" i="2"/>
  <c r="BG244" i="2"/>
  <c r="BF244" i="2"/>
  <c r="T244" i="2"/>
  <c r="R244" i="2"/>
  <c r="P244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1" i="2"/>
  <c r="BH231" i="2"/>
  <c r="BG231" i="2"/>
  <c r="BF231" i="2"/>
  <c r="T231" i="2"/>
  <c r="R231" i="2"/>
  <c r="P231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10" i="2"/>
  <c r="BH210" i="2"/>
  <c r="BG210" i="2"/>
  <c r="BF210" i="2"/>
  <c r="T210" i="2"/>
  <c r="R210" i="2"/>
  <c r="P210" i="2"/>
  <c r="BI206" i="2"/>
  <c r="BH206" i="2"/>
  <c r="BG206" i="2"/>
  <c r="BF206" i="2"/>
  <c r="T206" i="2"/>
  <c r="R206" i="2"/>
  <c r="P206" i="2"/>
  <c r="BI203" i="2"/>
  <c r="BH203" i="2"/>
  <c r="BG203" i="2"/>
  <c r="BF203" i="2"/>
  <c r="T203" i="2"/>
  <c r="R203" i="2"/>
  <c r="P203" i="2"/>
  <c r="BI189" i="2"/>
  <c r="BH189" i="2"/>
  <c r="BG189" i="2"/>
  <c r="BF189" i="2"/>
  <c r="T189" i="2"/>
  <c r="R189" i="2"/>
  <c r="P189" i="2"/>
  <c r="BI183" i="2"/>
  <c r="BH183" i="2"/>
  <c r="BG183" i="2"/>
  <c r="BF183" i="2"/>
  <c r="T183" i="2"/>
  <c r="R183" i="2"/>
  <c r="P183" i="2"/>
  <c r="BI178" i="2"/>
  <c r="BH178" i="2"/>
  <c r="BG178" i="2"/>
  <c r="BF178" i="2"/>
  <c r="T178" i="2"/>
  <c r="R178" i="2"/>
  <c r="P178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R169" i="2"/>
  <c r="P169" i="2"/>
  <c r="BI165" i="2"/>
  <c r="BH165" i="2"/>
  <c r="BG165" i="2"/>
  <c r="BF165" i="2"/>
  <c r="T165" i="2"/>
  <c r="R165" i="2"/>
  <c r="P165" i="2"/>
  <c r="BI162" i="2"/>
  <c r="BH162" i="2"/>
  <c r="BG162" i="2"/>
  <c r="BF162" i="2"/>
  <c r="T162" i="2"/>
  <c r="R162" i="2"/>
  <c r="P162" i="2"/>
  <c r="BI159" i="2"/>
  <c r="BH159" i="2"/>
  <c r="BG159" i="2"/>
  <c r="BF159" i="2"/>
  <c r="T159" i="2"/>
  <c r="R159" i="2"/>
  <c r="P159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J144" i="2"/>
  <c r="J143" i="2"/>
  <c r="F143" i="2"/>
  <c r="F141" i="2"/>
  <c r="E139" i="2"/>
  <c r="J92" i="2"/>
  <c r="J91" i="2"/>
  <c r="F91" i="2"/>
  <c r="F89" i="2"/>
  <c r="E87" i="2"/>
  <c r="J18" i="2"/>
  <c r="E18" i="2"/>
  <c r="F144" i="2"/>
  <c r="J17" i="2"/>
  <c r="J12" i="2"/>
  <c r="J141" i="2" s="1"/>
  <c r="E7" i="2"/>
  <c r="E85" i="2" s="1"/>
  <c r="L90" i="1"/>
  <c r="AM90" i="1"/>
  <c r="AM89" i="1"/>
  <c r="L89" i="1"/>
  <c r="AM87" i="1"/>
  <c r="L87" i="1"/>
  <c r="L85" i="1"/>
  <c r="L84" i="1"/>
  <c r="J1398" i="2"/>
  <c r="J1372" i="2"/>
  <c r="BK1288" i="2"/>
  <c r="J1244" i="2"/>
  <c r="J1120" i="2"/>
  <c r="J1079" i="2"/>
  <c r="BK1038" i="2"/>
  <c r="J981" i="2"/>
  <c r="BK961" i="2"/>
  <c r="BK922" i="2"/>
  <c r="J876" i="2"/>
  <c r="BK822" i="2"/>
  <c r="J787" i="2"/>
  <c r="J731" i="2"/>
  <c r="J671" i="2"/>
  <c r="BK656" i="2"/>
  <c r="J590" i="2"/>
  <c r="J496" i="2"/>
  <c r="BK405" i="2"/>
  <c r="BK360" i="2"/>
  <c r="J319" i="2"/>
  <c r="BK248" i="2"/>
  <c r="J226" i="2"/>
  <c r="J1397" i="2"/>
  <c r="BK1372" i="2"/>
  <c r="BK1320" i="2"/>
  <c r="J1285" i="2"/>
  <c r="J1254" i="2"/>
  <c r="J1229" i="2"/>
  <c r="J1128" i="2"/>
  <c r="BK1092" i="2"/>
  <c r="J1069" i="2"/>
  <c r="J1042" i="2"/>
  <c r="J982" i="2"/>
  <c r="J943" i="2"/>
  <c r="J822" i="2"/>
  <c r="J747" i="2"/>
  <c r="BK740" i="2"/>
  <c r="J695" i="2"/>
  <c r="J657" i="2"/>
  <c r="J537" i="2"/>
  <c r="J486" i="2"/>
  <c r="J394" i="2"/>
  <c r="J350" i="2"/>
  <c r="BK319" i="2"/>
  <c r="BK253" i="2"/>
  <c r="BK227" i="2"/>
  <c r="J1304" i="2"/>
  <c r="BK1172" i="2"/>
  <c r="BK1139" i="2"/>
  <c r="BK1117" i="2"/>
  <c r="J1091" i="2"/>
  <c r="J1078" i="2"/>
  <c r="J1052" i="2"/>
  <c r="BK995" i="2"/>
  <c r="J962" i="2"/>
  <c r="J922" i="2"/>
  <c r="J854" i="2"/>
  <c r="BK824" i="2"/>
  <c r="BK785" i="2"/>
  <c r="BK747" i="2"/>
  <c r="J722" i="2"/>
  <c r="J680" i="2"/>
  <c r="J668" i="2"/>
  <c r="J608" i="2"/>
  <c r="BK516" i="2"/>
  <c r="BK430" i="2"/>
  <c r="BK373" i="2"/>
  <c r="J330" i="2"/>
  <c r="J238" i="2"/>
  <c r="J173" i="2"/>
  <c r="J1259" i="2"/>
  <c r="BK1231" i="2"/>
  <c r="BK1141" i="2"/>
  <c r="J1102" i="2"/>
  <c r="J1081" i="2"/>
  <c r="J1034" i="2"/>
  <c r="J1000" i="2"/>
  <c r="BK988" i="2"/>
  <c r="BK950" i="2"/>
  <c r="BK899" i="2"/>
  <c r="J820" i="2"/>
  <c r="BK801" i="2"/>
  <c r="BK753" i="2"/>
  <c r="J688" i="2"/>
  <c r="BK657" i="2"/>
  <c r="BK598" i="2"/>
  <c r="J530" i="2"/>
  <c r="BK455" i="2"/>
  <c r="J400" i="2"/>
  <c r="BK280" i="2"/>
  <c r="J214" i="2"/>
  <c r="J1200" i="2"/>
  <c r="BK1118" i="2"/>
  <c r="J1089" i="2"/>
  <c r="BK1057" i="2"/>
  <c r="BK1031" i="2"/>
  <c r="J1003" i="2"/>
  <c r="J984" i="2"/>
  <c r="BK935" i="2"/>
  <c r="J903" i="2"/>
  <c r="BK843" i="2"/>
  <c r="J805" i="2"/>
  <c r="J758" i="2"/>
  <c r="BK679" i="2"/>
  <c r="BK618" i="2"/>
  <c r="J560" i="2"/>
  <c r="J419" i="2"/>
  <c r="BK332" i="2"/>
  <c r="J224" i="2"/>
  <c r="J203" i="2"/>
  <c r="BK155" i="2"/>
  <c r="BK1282" i="2"/>
  <c r="BK1244" i="2"/>
  <c r="J1139" i="2"/>
  <c r="J1116" i="2"/>
  <c r="J1088" i="2"/>
  <c r="BK1054" i="2"/>
  <c r="J1031" i="2"/>
  <c r="BK984" i="2"/>
  <c r="J976" i="2"/>
  <c r="J939" i="2"/>
  <c r="J889" i="2"/>
  <c r="BK820" i="2"/>
  <c r="J813" i="2"/>
  <c r="J742" i="2"/>
  <c r="BK703" i="2"/>
  <c r="BK681" i="2"/>
  <c r="J648" i="2"/>
  <c r="J607" i="2"/>
  <c r="J510" i="2"/>
  <c r="J430" i="2"/>
  <c r="BK390" i="2"/>
  <c r="BK313" i="2"/>
  <c r="BK244" i="2"/>
  <c r="BK203" i="2"/>
  <c r="BK154" i="2"/>
  <c r="BK224" i="3"/>
  <c r="BK194" i="3"/>
  <c r="J251" i="3"/>
  <c r="BK236" i="3"/>
  <c r="J211" i="3"/>
  <c r="J178" i="3"/>
  <c r="J143" i="3"/>
  <c r="BK135" i="3"/>
  <c r="BK187" i="3"/>
  <c r="J144" i="3"/>
  <c r="BK231" i="3"/>
  <c r="BK182" i="3"/>
  <c r="BK139" i="3"/>
  <c r="J228" i="3"/>
  <c r="BK191" i="3"/>
  <c r="BK149" i="3"/>
  <c r="J226" i="3"/>
  <c r="J182" i="3"/>
  <c r="BK144" i="3"/>
  <c r="J331" i="4"/>
  <c r="BK301" i="4"/>
  <c r="BK281" i="4"/>
  <c r="J274" i="4"/>
  <c r="J237" i="4"/>
  <c r="BK202" i="4"/>
  <c r="BK178" i="4"/>
  <c r="BK343" i="4"/>
  <c r="BK328" i="4"/>
  <c r="J301" i="4"/>
  <c r="BK289" i="4"/>
  <c r="J255" i="4"/>
  <c r="J206" i="4"/>
  <c r="J178" i="4"/>
  <c r="BK338" i="4"/>
  <c r="J290" i="4"/>
  <c r="J235" i="4"/>
  <c r="J210" i="4"/>
  <c r="BK185" i="4"/>
  <c r="J323" i="4"/>
  <c r="J310" i="4"/>
  <c r="BK288" i="4"/>
  <c r="J279" i="4"/>
  <c r="BK237" i="4"/>
  <c r="BK227" i="4"/>
  <c r="J217" i="4"/>
  <c r="J200" i="4"/>
  <c r="BK194" i="4"/>
  <c r="BK173" i="4"/>
  <c r="BK323" i="4"/>
  <c r="J308" i="4"/>
  <c r="J297" i="4"/>
  <c r="BK287" i="4"/>
  <c r="J281" i="4"/>
  <c r="BK243" i="4"/>
  <c r="BK217" i="4"/>
  <c r="J197" i="4"/>
  <c r="J168" i="4"/>
  <c r="J317" i="4"/>
  <c r="J271" i="4"/>
  <c r="J211" i="4"/>
  <c r="BK172" i="4"/>
  <c r="BK346" i="5"/>
  <c r="J336" i="5"/>
  <c r="BK323" i="5"/>
  <c r="J295" i="5"/>
  <c r="J275" i="5"/>
  <c r="BK258" i="5"/>
  <c r="BK338" i="5"/>
  <c r="BK269" i="5"/>
  <c r="BK254" i="5"/>
  <c r="J193" i="5"/>
  <c r="BK146" i="5"/>
  <c r="BK339" i="5"/>
  <c r="BK324" i="5"/>
  <c r="J276" i="5"/>
  <c r="BK225" i="5"/>
  <c r="J203" i="5"/>
  <c r="BK349" i="5"/>
  <c r="BK337" i="5"/>
  <c r="BK317" i="5"/>
  <c r="BK276" i="5"/>
  <c r="BK265" i="5"/>
  <c r="J227" i="5"/>
  <c r="BK151" i="5"/>
  <c r="J348" i="5"/>
  <c r="J330" i="5"/>
  <c r="BK313" i="5"/>
  <c r="BK256" i="5"/>
  <c r="BK246" i="5"/>
  <c r="J161" i="5"/>
  <c r="J312" i="5"/>
  <c r="BK226" i="5"/>
  <c r="J180" i="5"/>
  <c r="BK147" i="5"/>
  <c r="BK344" i="6"/>
  <c r="BK321" i="6"/>
  <c r="BK294" i="6"/>
  <c r="J237" i="6"/>
  <c r="BK146" i="6"/>
  <c r="BK346" i="6"/>
  <c r="BK341" i="6"/>
  <c r="BK295" i="6"/>
  <c r="BK262" i="6"/>
  <c r="J247" i="6"/>
  <c r="J225" i="6"/>
  <c r="J173" i="6"/>
  <c r="BK325" i="6"/>
  <c r="J293" i="6"/>
  <c r="BK278" i="6"/>
  <c r="J255" i="6"/>
  <c r="BK240" i="6"/>
  <c r="BK219" i="6"/>
  <c r="J182" i="6"/>
  <c r="J353" i="6"/>
  <c r="BK329" i="6"/>
  <c r="BK303" i="6"/>
  <c r="J291" i="6"/>
  <c r="J270" i="6"/>
  <c r="J190" i="6"/>
  <c r="J150" i="6"/>
  <c r="BK332" i="6"/>
  <c r="BK282" i="6"/>
  <c r="J271" i="6"/>
  <c r="BK263" i="6"/>
  <c r="BK252" i="6"/>
  <c r="J241" i="6"/>
  <c r="BK225" i="6"/>
  <c r="BK197" i="6"/>
  <c r="J172" i="6"/>
  <c r="BK331" i="6"/>
  <c r="BK300" i="6"/>
  <c r="J274" i="6"/>
  <c r="J252" i="6"/>
  <c r="J215" i="6"/>
  <c r="J239" i="7"/>
  <c r="BK234" i="7"/>
  <c r="BK222" i="7"/>
  <c r="J206" i="7"/>
  <c r="BK196" i="7"/>
  <c r="BK175" i="7"/>
  <c r="J147" i="7"/>
  <c r="J133" i="7"/>
  <c r="J230" i="7"/>
  <c r="BK211" i="7"/>
  <c r="BK191" i="7"/>
  <c r="BK157" i="7"/>
  <c r="BK256" i="7"/>
  <c r="BK240" i="7"/>
  <c r="BK223" i="7"/>
  <c r="J207" i="7"/>
  <c r="J184" i="7"/>
  <c r="J197" i="7"/>
  <c r="J181" i="7"/>
  <c r="BK169" i="7"/>
  <c r="BK246" i="7"/>
  <c r="BK235" i="7"/>
  <c r="J219" i="7"/>
  <c r="J205" i="7"/>
  <c r="J164" i="7"/>
  <c r="J136" i="8"/>
  <c r="BK128" i="8"/>
  <c r="BK136" i="8"/>
  <c r="J144" i="8"/>
  <c r="BK147" i="8"/>
  <c r="BK181" i="9"/>
  <c r="J166" i="9"/>
  <c r="BK124" i="9"/>
  <c r="BK182" i="9"/>
  <c r="BK166" i="9"/>
  <c r="J124" i="9"/>
  <c r="J1383" i="2"/>
  <c r="J1369" i="2"/>
  <c r="J1340" i="2"/>
  <c r="BK1276" i="2"/>
  <c r="J1188" i="2"/>
  <c r="BK1143" i="2"/>
  <c r="J1112" i="2"/>
  <c r="BK1050" i="2"/>
  <c r="BK992" i="2"/>
  <c r="BK975" i="2"/>
  <c r="J957" i="2"/>
  <c r="J881" i="2"/>
  <c r="J829" i="2"/>
  <c r="BK798" i="2"/>
  <c r="BK783" i="2"/>
  <c r="BK725" i="2"/>
  <c r="BK668" i="2"/>
  <c r="BK658" i="2"/>
  <c r="BK537" i="2"/>
  <c r="BK461" i="2"/>
  <c r="BK403" i="2"/>
  <c r="J371" i="2"/>
  <c r="BK294" i="2"/>
  <c r="BK189" i="2"/>
  <c r="BK1398" i="2"/>
  <c r="BK1385" i="2"/>
  <c r="BK1366" i="2"/>
  <c r="J1296" i="2"/>
  <c r="J1276" i="2"/>
  <c r="BK1234" i="2"/>
  <c r="J1166" i="2"/>
  <c r="BK1105" i="2"/>
  <c r="J1075" i="2"/>
  <c r="J1033" i="2"/>
  <c r="BK981" i="2"/>
  <c r="J935" i="2"/>
  <c r="BK875" i="2"/>
  <c r="BK743" i="2"/>
  <c r="BK680" i="2"/>
  <c r="J600" i="2"/>
  <c r="J524" i="2"/>
  <c r="J411" i="2"/>
  <c r="J380" i="2"/>
  <c r="J342" i="2"/>
  <c r="BK314" i="2"/>
  <c r="J247" i="2"/>
  <c r="BK162" i="2"/>
  <c r="J1320" i="2"/>
  <c r="BK1240" i="2"/>
  <c r="BK1156" i="2"/>
  <c r="J1129" i="2"/>
  <c r="BK1115" i="2"/>
  <c r="J1086" i="2"/>
  <c r="BK1075" i="2"/>
  <c r="BK1030" i="2"/>
  <c r="BK989" i="2"/>
  <c r="BK974" i="2"/>
  <c r="BK939" i="2"/>
  <c r="J867" i="2"/>
  <c r="J840" i="2"/>
  <c r="BK790" i="2"/>
  <c r="BK745" i="2"/>
  <c r="J691" i="2"/>
  <c r="BK675" i="2"/>
  <c r="J645" i="2"/>
  <c r="BK528" i="2"/>
  <c r="J445" i="2"/>
  <c r="J370" i="2"/>
  <c r="J309" i="2"/>
  <c r="BK169" i="2"/>
  <c r="J1257" i="2"/>
  <c r="J1179" i="2"/>
  <c r="J1118" i="2"/>
  <c r="BK1091" i="2"/>
  <c r="BK1078" i="2"/>
  <c r="J1055" i="2"/>
  <c r="J1007" i="2"/>
  <c r="J975" i="2"/>
  <c r="J953" i="2"/>
  <c r="BK913" i="2"/>
  <c r="J833" i="2"/>
  <c r="BK809" i="2"/>
  <c r="J783" i="2"/>
  <c r="BK722" i="2"/>
  <c r="J684" i="2"/>
  <c r="J635" i="2"/>
  <c r="J580" i="2"/>
  <c r="BK524" i="2"/>
  <c r="BK454" i="2"/>
  <c r="BK384" i="2"/>
  <c r="J253" i="2"/>
  <c r="J156" i="2"/>
  <c r="BK1150" i="2"/>
  <c r="J1099" i="2"/>
  <c r="BK1055" i="2"/>
  <c r="J1021" i="2"/>
  <c r="J1006" i="2"/>
  <c r="J992" i="2"/>
  <c r="BK962" i="2"/>
  <c r="J894" i="2"/>
  <c r="BK833" i="2"/>
  <c r="J803" i="2"/>
  <c r="BK774" i="2"/>
  <c r="J690" i="2"/>
  <c r="BK608" i="2"/>
  <c r="J433" i="2"/>
  <c r="J376" i="2"/>
  <c r="BK309" i="2"/>
  <c r="J231" i="2"/>
  <c r="BK159" i="2"/>
  <c r="BK1296" i="2"/>
  <c r="J1231" i="2"/>
  <c r="J1152" i="2"/>
  <c r="J1138" i="2"/>
  <c r="J1113" i="2"/>
  <c r="BK1079" i="2"/>
  <c r="J1045" i="2"/>
  <c r="BK1000" i="2"/>
  <c r="J980" i="2"/>
  <c r="J967" i="2"/>
  <c r="J918" i="2"/>
  <c r="J875" i="2"/>
  <c r="J818" i="2"/>
  <c r="BK755" i="2"/>
  <c r="BK729" i="2"/>
  <c r="BK690" i="2"/>
  <c r="J679" i="2"/>
  <c r="BK555" i="2"/>
  <c r="J526" i="2"/>
  <c r="BK446" i="2"/>
  <c r="J405" i="2"/>
  <c r="BK358" i="2"/>
  <c r="J280" i="2"/>
  <c r="J223" i="2"/>
  <c r="BK251" i="3"/>
  <c r="BK216" i="3"/>
  <c r="J181" i="3"/>
  <c r="J248" i="3"/>
  <c r="BK226" i="3"/>
  <c r="J204" i="3"/>
  <c r="J167" i="3"/>
  <c r="J152" i="3"/>
  <c r="BK136" i="3"/>
  <c r="BK203" i="3"/>
  <c r="BK157" i="3"/>
  <c r="J238" i="3"/>
  <c r="BK211" i="3"/>
  <c r="J157" i="3"/>
  <c r="J137" i="3"/>
  <c r="BK232" i="3"/>
  <c r="BK208" i="3"/>
  <c r="BK143" i="3"/>
  <c r="BK214" i="3"/>
  <c r="BK174" i="3"/>
  <c r="J131" i="3"/>
  <c r="J329" i="4"/>
  <c r="BK311" i="4"/>
  <c r="BK293" i="4"/>
  <c r="BK264" i="4"/>
  <c r="J224" i="4"/>
  <c r="BK206" i="4"/>
  <c r="BK199" i="4"/>
  <c r="BK161" i="4"/>
  <c r="BK335" i="4"/>
  <c r="J311" i="4"/>
  <c r="J296" i="4"/>
  <c r="J280" i="4"/>
  <c r="J264" i="4"/>
  <c r="BK208" i="4"/>
  <c r="J192" i="4"/>
  <c r="J148" i="4"/>
  <c r="BK300" i="4"/>
  <c r="BK220" i="4"/>
  <c r="J186" i="4"/>
  <c r="BK340" i="4"/>
  <c r="J327" i="4"/>
  <c r="J307" i="4"/>
  <c r="J284" i="4"/>
  <c r="J243" i="4"/>
  <c r="BK232" i="4"/>
  <c r="BK224" i="4"/>
  <c r="BK201" i="4"/>
  <c r="BK195" i="4"/>
  <c r="BK182" i="4"/>
  <c r="J139" i="4"/>
  <c r="J313" i="4"/>
  <c r="J300" i="4"/>
  <c r="J291" i="4"/>
  <c r="J282" i="4"/>
  <c r="J218" i="4"/>
  <c r="BK207" i="4"/>
  <c r="BK186" i="4"/>
  <c r="BK143" i="4"/>
  <c r="BK294" i="4"/>
  <c r="J265" i="4"/>
  <c r="J195" i="4"/>
  <c r="J161" i="4"/>
  <c r="J354" i="5"/>
  <c r="BK334" i="5"/>
  <c r="BK253" i="5"/>
  <c r="J163" i="5"/>
  <c r="BK312" i="5"/>
  <c r="BK285" i="5"/>
  <c r="J302" i="5"/>
  <c r="BK203" i="5"/>
  <c r="J359" i="6"/>
  <c r="J343" i="6"/>
  <c r="BK298" i="6"/>
  <c r="J289" i="6"/>
  <c r="J222" i="6"/>
  <c r="J142" i="6"/>
  <c r="BK336" i="6"/>
  <c r="BK297" i="6"/>
  <c r="BK287" i="6"/>
  <c r="BK257" i="6"/>
  <c r="J244" i="6"/>
  <c r="BK211" i="6"/>
  <c r="J340" i="6"/>
  <c r="J321" i="6"/>
  <c r="BK286" i="6"/>
  <c r="BK264" i="6"/>
  <c r="J251" i="6"/>
  <c r="BK228" i="6"/>
  <c r="J194" i="6"/>
  <c r="J181" i="6"/>
  <c r="J349" i="6"/>
  <c r="BK327" i="6"/>
  <c r="J301" i="6"/>
  <c r="BK292" i="6"/>
  <c r="J245" i="6"/>
  <c r="BK171" i="6"/>
  <c r="J334" i="6"/>
  <c r="J325" i="6"/>
  <c r="BK274" i="6"/>
  <c r="J264" i="6"/>
  <c r="BK248" i="6"/>
  <c r="BK230" i="6"/>
  <c r="BK194" i="6"/>
  <c r="J171" i="6"/>
  <c r="J324" i="6"/>
  <c r="J294" i="6"/>
  <c r="J283" i="6"/>
  <c r="J253" i="6"/>
  <c r="J138" i="6"/>
  <c r="BK247" i="7"/>
  <c r="J235" i="7"/>
  <c r="J211" i="7"/>
  <c r="J179" i="7"/>
  <c r="BK170" i="7"/>
  <c r="BK159" i="7"/>
  <c r="BK135" i="7"/>
  <c r="BK238" i="7"/>
  <c r="J210" i="7"/>
  <c r="BK179" i="7"/>
  <c r="J150" i="7"/>
  <c r="BK128" i="7"/>
  <c r="J233" i="7"/>
  <c r="BK217" i="7"/>
  <c r="BK200" i="7"/>
  <c r="J182" i="7"/>
  <c r="J187" i="7"/>
  <c r="J170" i="7"/>
  <c r="BK145" i="7"/>
  <c r="J250" i="7"/>
  <c r="J238" i="7"/>
  <c r="J217" i="7"/>
  <c r="J204" i="7"/>
  <c r="J165" i="7"/>
  <c r="BK147" i="7"/>
  <c r="J138" i="8"/>
  <c r="BK138" i="8"/>
  <c r="BK142" i="8"/>
  <c r="J140" i="8"/>
  <c r="BK124" i="8"/>
  <c r="BK177" i="9"/>
  <c r="J130" i="9"/>
  <c r="BK139" i="9"/>
  <c r="BK131" i="9"/>
  <c r="BK157" i="9"/>
  <c r="J177" i="9"/>
  <c r="J1385" i="2"/>
  <c r="BK1368" i="2"/>
  <c r="BK1333" i="2"/>
  <c r="BK1257" i="2"/>
  <c r="BK1186" i="2"/>
  <c r="BK1138" i="2"/>
  <c r="BK1083" i="2"/>
  <c r="J1005" i="2"/>
  <c r="BK967" i="2"/>
  <c r="J927" i="2"/>
  <c r="BK854" i="2"/>
  <c r="BK812" i="2"/>
  <c r="J774" i="2"/>
  <c r="J707" i="2"/>
  <c r="BK631" i="2"/>
  <c r="BK574" i="2"/>
  <c r="J483" i="2"/>
  <c r="BK433" i="2"/>
  <c r="J373" i="2"/>
  <c r="BK320" i="2"/>
  <c r="BK247" i="2"/>
  <c r="J1399" i="2"/>
  <c r="BK1383" i="2"/>
  <c r="BK1351" i="2"/>
  <c r="BK1267" i="2"/>
  <c r="J1237" i="2"/>
  <c r="BK1176" i="2"/>
  <c r="J1115" i="2"/>
  <c r="J1084" i="2"/>
  <c r="J1062" i="2"/>
  <c r="BK983" i="2"/>
  <c r="J951" i="2"/>
  <c r="J801" i="2"/>
  <c r="BK710" i="2"/>
  <c r="J630" i="2"/>
  <c r="BK578" i="2"/>
  <c r="BK530" i="2"/>
  <c r="BK445" i="2"/>
  <c r="BK363" i="2"/>
  <c r="BK300" i="2"/>
  <c r="J241" i="2"/>
  <c r="J154" i="2"/>
  <c r="J1338" i="2"/>
  <c r="J1267" i="2"/>
  <c r="BK1166" i="2"/>
  <c r="BK1136" i="2"/>
  <c r="BK1093" i="2"/>
  <c r="BK1076" i="2"/>
  <c r="J1032" i="2"/>
  <c r="BK977" i="2"/>
  <c r="BK942" i="2"/>
  <c r="BK872" i="2"/>
  <c r="BK829" i="2"/>
  <c r="BK787" i="2"/>
  <c r="J755" i="2"/>
  <c r="J736" i="2"/>
  <c r="BK689" i="2"/>
  <c r="J665" i="2"/>
  <c r="BK587" i="2"/>
  <c r="BK496" i="2"/>
  <c r="J420" i="2"/>
  <c r="BK341" i="2"/>
  <c r="J306" i="2"/>
  <c r="BK221" i="2"/>
  <c r="J150" i="2"/>
  <c r="BK1237" i="2"/>
  <c r="BK1154" i="2"/>
  <c r="J1114" i="2"/>
  <c r="BK1090" i="2"/>
  <c r="BK1069" i="2"/>
  <c r="J1050" i="2"/>
  <c r="J993" i="2"/>
  <c r="BK980" i="2"/>
  <c r="J961" i="2"/>
  <c r="BK905" i="2"/>
  <c r="J812" i="2"/>
  <c r="BK795" i="2"/>
  <c r="BK731" i="2"/>
  <c r="BK692" i="2"/>
  <c r="J632" i="2"/>
  <c r="J553" i="2"/>
  <c r="BK520" i="2"/>
  <c r="BK452" i="2"/>
  <c r="BK380" i="2"/>
  <c r="BK220" i="2"/>
  <c r="J1186" i="2"/>
  <c r="BK1109" i="2"/>
  <c r="J1083" i="2"/>
  <c r="BK1045" i="2"/>
  <c r="BK1007" i="2"/>
  <c r="BK963" i="2"/>
  <c r="J923" i="2"/>
  <c r="BK889" i="2"/>
  <c r="BK813" i="2"/>
  <c r="BK793" i="2"/>
  <c r="J700" i="2"/>
  <c r="BK612" i="2"/>
  <c r="J574" i="2"/>
  <c r="J398" i="2"/>
  <c r="BK331" i="2"/>
  <c r="J221" i="2"/>
  <c r="J178" i="2"/>
  <c r="J151" i="2"/>
  <c r="BK1285" i="2"/>
  <c r="J1234" i="2"/>
  <c r="J1141" i="2"/>
  <c r="J1117" i="2"/>
  <c r="J1056" i="2"/>
  <c r="J1038" i="2"/>
  <c r="BK1005" i="2"/>
  <c r="J950" i="2"/>
  <c r="J908" i="2"/>
  <c r="BK850" i="2"/>
  <c r="BK816" i="2"/>
  <c r="J788" i="2"/>
  <c r="J732" i="2"/>
  <c r="BK693" i="2"/>
  <c r="J676" i="2"/>
  <c r="BK604" i="2"/>
  <c r="J540" i="2"/>
  <c r="BK486" i="2"/>
  <c r="BK437" i="2"/>
  <c r="BK398" i="2"/>
  <c r="J341" i="2"/>
  <c r="J259" i="2"/>
  <c r="J189" i="2"/>
  <c r="AS94" i="1"/>
  <c r="J149" i="3"/>
  <c r="BK242" i="3"/>
  <c r="BK178" i="3"/>
  <c r="BK222" i="3"/>
  <c r="BK181" i="3"/>
  <c r="J138" i="3"/>
  <c r="J239" i="3"/>
  <c r="J214" i="3"/>
  <c r="BK246" i="3"/>
  <c r="BK200" i="3"/>
  <c r="BK168" i="3"/>
  <c r="J136" i="3"/>
  <c r="BK315" i="4"/>
  <c r="BK284" i="4"/>
  <c r="BK279" i="4"/>
  <c r="BK261" i="4"/>
  <c r="BK218" i="4"/>
  <c r="BK203" i="4"/>
  <c r="J183" i="4"/>
  <c r="J338" i="4"/>
  <c r="J324" i="4"/>
  <c r="BK298" i="4"/>
  <c r="BK278" i="4"/>
  <c r="BK211" i="4"/>
  <c r="BK197" i="4"/>
  <c r="J175" i="4"/>
  <c r="J343" i="4"/>
  <c r="BK325" i="4"/>
  <c r="J231" i="4"/>
  <c r="J278" i="4"/>
  <c r="J240" i="4"/>
  <c r="J216" i="4"/>
  <c r="BK200" i="4"/>
  <c r="BK175" i="4"/>
  <c r="BK302" i="4"/>
  <c r="J287" i="4"/>
  <c r="BK219" i="4"/>
  <c r="BK193" i="4"/>
  <c r="BK147" i="4"/>
  <c r="J347" i="5"/>
  <c r="J343" i="5"/>
  <c r="J329" i="5"/>
  <c r="J299" i="5"/>
  <c r="BK264" i="5"/>
  <c r="J234" i="5"/>
  <c r="J212" i="5"/>
  <c r="J172" i="5"/>
  <c r="J349" i="5"/>
  <c r="BK344" i="5"/>
  <c r="BK297" i="5"/>
  <c r="J260" i="5"/>
  <c r="BK234" i="5"/>
  <c r="J197" i="5"/>
  <c r="BK170" i="5"/>
  <c r="BK342" i="5"/>
  <c r="J313" i="5"/>
  <c r="BK291" i="5"/>
  <c r="BK283" i="5"/>
  <c r="J265" i="5"/>
  <c r="J233" i="5"/>
  <c r="J208" i="5"/>
  <c r="BK353" i="5"/>
  <c r="BK345" i="5"/>
  <c r="J323" i="5"/>
  <c r="BK282" i="5"/>
  <c r="J269" i="5"/>
  <c r="J247" i="5"/>
  <c r="BK180" i="5"/>
  <c r="BK351" i="5"/>
  <c r="J334" i="5"/>
  <c r="J326" i="5"/>
  <c r="BK257" i="5"/>
  <c r="J218" i="5"/>
  <c r="J195" i="5"/>
  <c r="J331" i="5"/>
  <c r="J317" i="5"/>
  <c r="J246" i="5"/>
  <c r="BK208" i="5"/>
  <c r="BK166" i="5"/>
  <c r="BK349" i="6"/>
  <c r="BK296" i="6"/>
  <c r="J278" i="6"/>
  <c r="BK190" i="6"/>
  <c r="J355" i="6"/>
  <c r="BK313" i="6"/>
  <c r="J292" i="6"/>
  <c r="BK283" i="6"/>
  <c r="BK258" i="6"/>
  <c r="BK237" i="6"/>
  <c r="BK214" i="6"/>
  <c r="J153" i="6"/>
  <c r="BK323" i="6"/>
  <c r="BK291" i="6"/>
  <c r="BK266" i="6"/>
  <c r="J257" i="6"/>
  <c r="BK244" i="6"/>
  <c r="BK216" i="6"/>
  <c r="J161" i="6"/>
  <c r="J346" i="6"/>
  <c r="BK316" i="6"/>
  <c r="J298" i="6"/>
  <c r="J288" i="6"/>
  <c r="J232" i="6"/>
  <c r="J157" i="6"/>
  <c r="BK340" i="6"/>
  <c r="BK290" i="6"/>
  <c r="J273" i="6"/>
  <c r="BK261" i="6"/>
  <c r="BK243" i="6"/>
  <c r="J205" i="6"/>
  <c r="BK181" i="6"/>
  <c r="BK157" i="6"/>
  <c r="J316" i="6"/>
  <c r="J286" i="6"/>
  <c r="J265" i="6"/>
  <c r="BK221" i="6"/>
  <c r="BK205" i="6"/>
  <c r="BK249" i="7"/>
  <c r="J237" i="7"/>
  <c r="BK218" i="7"/>
  <c r="J208" i="7"/>
  <c r="BK193" i="7"/>
  <c r="BK163" i="7"/>
  <c r="J143" i="7"/>
  <c r="J248" i="7"/>
  <c r="J227" i="7"/>
  <c r="J202" i="7"/>
  <c r="J185" i="7"/>
  <c r="BK166" i="7"/>
  <c r="BK146" i="7"/>
  <c r="J249" i="7"/>
  <c r="BK220" i="7"/>
  <c r="J168" i="7"/>
  <c r="J163" i="7"/>
  <c r="BK161" i="7"/>
  <c r="J159" i="7"/>
  <c r="J157" i="7"/>
  <c r="J156" i="7"/>
  <c r="BK153" i="7"/>
  <c r="J145" i="7"/>
  <c r="J135" i="7"/>
  <c r="BK133" i="7"/>
  <c r="J128" i="7"/>
  <c r="J256" i="7"/>
  <c r="J251" i="7"/>
  <c r="J247" i="7"/>
  <c r="BK243" i="7"/>
  <c r="J240" i="7"/>
  <c r="BK236" i="7"/>
  <c r="BK233" i="7"/>
  <c r="J232" i="7"/>
  <c r="BK230" i="7"/>
  <c r="BK229" i="7"/>
  <c r="J224" i="7"/>
  <c r="BK221" i="7"/>
  <c r="BK219" i="7"/>
  <c r="BK215" i="7"/>
  <c r="BK212" i="7"/>
  <c r="J209" i="7"/>
  <c r="BK203" i="7"/>
  <c r="J200" i="7"/>
  <c r="BK199" i="7"/>
  <c r="J196" i="7"/>
  <c r="BK195" i="7"/>
  <c r="BK192" i="7"/>
  <c r="J191" i="7"/>
  <c r="BK189" i="7"/>
  <c r="BK185" i="7"/>
  <c r="BK172" i="7"/>
  <c r="BK168" i="7"/>
  <c r="BK162" i="7"/>
  <c r="J161" i="7"/>
  <c r="J153" i="7"/>
  <c r="BK150" i="7"/>
  <c r="BK149" i="7"/>
  <c r="BK132" i="7"/>
  <c r="J255" i="7"/>
  <c r="J254" i="7"/>
  <c r="J252" i="7"/>
  <c r="BK251" i="7"/>
  <c r="BK250" i="7"/>
  <c r="BK245" i="7"/>
  <c r="BK242" i="7"/>
  <c r="BK237" i="7"/>
  <c r="J236" i="7"/>
  <c r="J234" i="7"/>
  <c r="BK232" i="7"/>
  <c r="BK231" i="7"/>
  <c r="J226" i="7"/>
  <c r="J221" i="7"/>
  <c r="J218" i="7"/>
  <c r="J216" i="7"/>
  <c r="BK214" i="7"/>
  <c r="BK210" i="7"/>
  <c r="BK208" i="7"/>
  <c r="BK206" i="7"/>
  <c r="BK205" i="7"/>
  <c r="J201" i="7"/>
  <c r="J198" i="7"/>
  <c r="BK194" i="7"/>
  <c r="BK160" i="7"/>
  <c r="BK139" i="7"/>
  <c r="J241" i="7"/>
  <c r="BK224" i="7"/>
  <c r="BK207" i="7"/>
  <c r="J190" i="7"/>
  <c r="BK127" i="7"/>
  <c r="BK146" i="8"/>
  <c r="BK144" i="8"/>
  <c r="J124" i="8"/>
  <c r="J137" i="8"/>
  <c r="BK171" i="9"/>
  <c r="J140" i="9"/>
  <c r="J171" i="9"/>
  <c r="J174" i="9"/>
  <c r="J158" i="9"/>
  <c r="J131" i="9"/>
  <c r="BK140" i="9"/>
  <c r="BK1393" i="2"/>
  <c r="BK1382" i="2"/>
  <c r="J1354" i="2"/>
  <c r="J1329" i="2"/>
  <c r="J1197" i="2"/>
  <c r="BK1135" i="2"/>
  <c r="J1087" i="2"/>
  <c r="BK1077" i="2"/>
  <c r="BK998" i="2"/>
  <c r="BK978" i="2"/>
  <c r="BK897" i="2"/>
  <c r="J868" i="2"/>
  <c r="J816" i="2"/>
  <c r="J790" i="2"/>
  <c r="BK758" i="2"/>
  <c r="J719" i="2"/>
  <c r="J662" i="2"/>
  <c r="J612" i="2"/>
  <c r="J504" i="2"/>
  <c r="J457" i="2"/>
  <c r="BK393" i="2"/>
  <c r="J332" i="2"/>
  <c r="J268" i="2"/>
  <c r="J244" i="2"/>
  <c r="J169" i="2"/>
  <c r="J1393" i="2"/>
  <c r="J1368" i="2"/>
  <c r="J1302" i="2"/>
  <c r="BK1259" i="2"/>
  <c r="BK1200" i="2"/>
  <c r="J1142" i="2"/>
  <c r="BK1086" i="2"/>
  <c r="J1068" i="2"/>
  <c r="J991" i="2"/>
  <c r="BK780" i="2"/>
  <c r="BK717" i="2"/>
  <c r="BK684" i="2"/>
  <c r="BK635" i="2"/>
  <c r="BK590" i="2"/>
  <c r="BK526" i="2"/>
  <c r="BK439" i="2"/>
  <c r="J360" i="2"/>
  <c r="BK330" i="2"/>
  <c r="BK238" i="2"/>
  <c r="BK165" i="2"/>
  <c r="J1333" i="2"/>
  <c r="J1282" i="2"/>
  <c r="BK1192" i="2"/>
  <c r="J1150" i="2"/>
  <c r="J1119" i="2"/>
  <c r="J1105" i="2"/>
  <c r="BK1082" i="2"/>
  <c r="BK1062" i="2"/>
  <c r="BK1003" i="2"/>
  <c r="BK979" i="2"/>
  <c r="BK943" i="2"/>
  <c r="J878" i="2"/>
  <c r="BK807" i="2"/>
  <c r="J780" i="2"/>
  <c r="J740" i="2"/>
  <c r="J693" i="2"/>
  <c r="BK665" i="2"/>
  <c r="J615" i="2"/>
  <c r="BK580" i="2"/>
  <c r="J437" i="2"/>
  <c r="J358" i="2"/>
  <c r="J320" i="2"/>
  <c r="J248" i="2"/>
  <c r="J206" i="2"/>
  <c r="J1240" i="2"/>
  <c r="J1192" i="2"/>
  <c r="BK1128" i="2"/>
  <c r="J1093" i="2"/>
  <c r="J1076" i="2"/>
  <c r="BK1053" i="2"/>
  <c r="J998" i="2"/>
  <c r="J983" i="2"/>
  <c r="J969" i="2"/>
  <c r="J932" i="2"/>
  <c r="BK894" i="2"/>
  <c r="BK815" i="2"/>
  <c r="J762" i="2"/>
  <c r="J729" i="2"/>
  <c r="BK695" i="2"/>
  <c r="J658" i="2"/>
  <c r="BK606" i="2"/>
  <c r="J555" i="2"/>
  <c r="BK504" i="2"/>
  <c r="J390" i="2"/>
  <c r="J313" i="2"/>
  <c r="J210" i="2"/>
  <c r="J1156" i="2"/>
  <c r="BK1102" i="2"/>
  <c r="BK1087" i="2"/>
  <c r="BK1042" i="2"/>
  <c r="BK1011" i="2"/>
  <c r="BK976" i="2"/>
  <c r="J928" i="2"/>
  <c r="BK911" i="2"/>
  <c r="BK840" i="2"/>
  <c r="J807" i="2"/>
  <c r="J791" i="2"/>
  <c r="BK732" i="2"/>
  <c r="BK662" i="2"/>
  <c r="BK632" i="2"/>
  <c r="J587" i="2"/>
  <c r="BK388" i="2"/>
  <c r="BK306" i="2"/>
  <c r="J220" i="2"/>
  <c r="BK183" i="2"/>
  <c r="BK1302" i="2"/>
  <c r="BK1261" i="2"/>
  <c r="J1217" i="2"/>
  <c r="J1143" i="2"/>
  <c r="BK1137" i="2"/>
  <c r="J1090" i="2"/>
  <c r="BK1058" i="2"/>
  <c r="J1011" i="2"/>
  <c r="BK982" i="2"/>
  <c r="J963" i="2"/>
  <c r="BK903" i="2"/>
  <c r="BK846" i="2"/>
  <c r="BK791" i="2"/>
  <c r="J745" i="2"/>
  <c r="BK707" i="2"/>
  <c r="J689" i="2"/>
  <c r="J675" i="2"/>
  <c r="BK627" i="2"/>
  <c r="J543" i="2"/>
  <c r="BK457" i="2"/>
  <c r="BK411" i="2"/>
  <c r="BK376" i="2"/>
  <c r="J272" i="2"/>
  <c r="BK173" i="2"/>
  <c r="BK247" i="3"/>
  <c r="BK207" i="3"/>
  <c r="J177" i="3"/>
  <c r="J242" i="3"/>
  <c r="J224" i="3"/>
  <c r="J203" i="3"/>
  <c r="J191" i="3"/>
  <c r="J162" i="3"/>
  <c r="J247" i="3"/>
  <c r="J208" i="3"/>
  <c r="J168" i="3"/>
  <c r="J246" i="3"/>
  <c r="BK228" i="3"/>
  <c r="J187" i="3"/>
  <c r="J153" i="3"/>
  <c r="BK234" i="3"/>
  <c r="J218" i="3"/>
  <c r="J186" i="3"/>
  <c r="J135" i="3"/>
  <c r="J232" i="3"/>
  <c r="J164" i="3"/>
  <c r="J335" i="4"/>
  <c r="BK322" i="4"/>
  <c r="BK308" i="4"/>
  <c r="BK282" i="4"/>
  <c r="BK268" i="4"/>
  <c r="J220" i="4"/>
  <c r="J204" i="4"/>
  <c r="J188" i="4"/>
  <c r="J172" i="4"/>
  <c r="BK135" i="4"/>
  <c r="J318" i="4"/>
  <c r="J293" i="4"/>
  <c r="J268" i="4"/>
  <c r="J233" i="4"/>
  <c r="BK205" i="4"/>
  <c r="BK191" i="4"/>
  <c r="J143" i="4"/>
  <c r="J289" i="4"/>
  <c r="J232" i="4"/>
  <c r="J189" i="4"/>
  <c r="BK183" i="4"/>
  <c r="J328" i="4"/>
  <c r="BK313" i="4"/>
  <c r="BK297" i="4"/>
  <c r="BK283" i="4"/>
  <c r="BK241" i="4"/>
  <c r="BK231" i="4"/>
  <c r="J209" i="4"/>
  <c r="J199" i="4"/>
  <c r="J185" i="4"/>
  <c r="J158" i="4"/>
  <c r="BK317" i="4"/>
  <c r="J302" i="4"/>
  <c r="J295" i="4"/>
  <c r="J286" i="4"/>
  <c r="BK277" i="4"/>
  <c r="BK235" i="4"/>
  <c r="J208" i="4"/>
  <c r="J193" i="4"/>
  <c r="BK158" i="4"/>
  <c r="BK324" i="4"/>
  <c r="BK295" i="4"/>
  <c r="BK255" i="4"/>
  <c r="J345" i="5"/>
  <c r="BK319" i="5"/>
  <c r="J284" i="5"/>
  <c r="J268" i="5"/>
  <c r="BK255" i="5"/>
  <c r="J219" i="5"/>
  <c r="J187" i="5"/>
  <c r="J351" i="5"/>
  <c r="BK348" i="5"/>
  <c r="J337" i="5"/>
  <c r="J281" i="5"/>
  <c r="J257" i="5"/>
  <c r="BK233" i="5"/>
  <c r="BK187" i="5"/>
  <c r="J340" i="5"/>
  <c r="J328" i="5"/>
  <c r="BK308" i="5"/>
  <c r="J285" i="5"/>
  <c r="BK272" i="5"/>
  <c r="BK227" i="5"/>
  <c r="BK163" i="5"/>
  <c r="BK340" i="5"/>
  <c r="J291" i="5"/>
  <c r="BK275" i="5"/>
  <c r="J259" i="5"/>
  <c r="BK207" i="5"/>
  <c r="BK140" i="5"/>
  <c r="J341" i="5"/>
  <c r="BK327" i="5"/>
  <c r="J305" i="5"/>
  <c r="J264" i="5"/>
  <c r="BK240" i="5"/>
  <c r="BK212" i="5"/>
  <c r="J147" i="5"/>
  <c r="J322" i="5"/>
  <c r="BK219" i="5"/>
  <c r="BK161" i="5"/>
  <c r="BK353" i="6"/>
  <c r="J329" i="6"/>
  <c r="J299" i="6"/>
  <c r="J243" i="6"/>
  <c r="J228" i="6"/>
  <c r="BK359" i="6"/>
  <c r="BK343" i="6"/>
  <c r="BK334" i="6"/>
  <c r="BK289" i="6"/>
  <c r="BK265" i="6"/>
  <c r="BK253" i="6"/>
  <c r="BK234" i="6"/>
  <c r="J183" i="6"/>
  <c r="J327" i="6"/>
  <c r="BK309" i="6"/>
  <c r="BK284" i="6"/>
  <c r="J261" i="6"/>
  <c r="BK238" i="6"/>
  <c r="J214" i="6"/>
  <c r="J188" i="6"/>
  <c r="BK153" i="6"/>
  <c r="BK345" i="6"/>
  <c r="BK324" i="6"/>
  <c r="J297" i="6"/>
  <c r="BK273" i="6"/>
  <c r="J216" i="6"/>
  <c r="BK172" i="6"/>
  <c r="BK138" i="6"/>
  <c r="J331" i="6"/>
  <c r="BK279" i="6"/>
  <c r="J266" i="6"/>
  <c r="BK255" i="6"/>
  <c r="BK245" i="6"/>
  <c r="J211" i="6"/>
  <c r="BK188" i="6"/>
  <c r="J146" i="6"/>
  <c r="BK293" i="6"/>
  <c r="J284" i="6"/>
  <c r="J219" i="6"/>
  <c r="BK252" i="7"/>
  <c r="BK225" i="7"/>
  <c r="BK216" i="7"/>
  <c r="J203" i="7"/>
  <c r="J178" i="7"/>
  <c r="J162" i="7"/>
  <c r="BK144" i="7"/>
  <c r="BK241" i="7"/>
  <c r="J223" i="7"/>
  <c r="J199" i="7"/>
  <c r="J176" i="7"/>
  <c r="J139" i="7"/>
  <c r="J246" i="7"/>
  <c r="J215" i="7"/>
  <c r="J193" i="7"/>
  <c r="J175" i="7"/>
  <c r="J172" i="7"/>
  <c r="J166" i="7"/>
  <c r="BK143" i="7"/>
  <c r="J244" i="7"/>
  <c r="BK227" i="7"/>
  <c r="J214" i="7"/>
  <c r="J192" i="7"/>
  <c r="BK140" i="7"/>
  <c r="J134" i="8"/>
  <c r="BK123" i="8"/>
  <c r="J123" i="8"/>
  <c r="J146" i="8"/>
  <c r="J181" i="9"/>
  <c r="J157" i="9"/>
  <c r="BK175" i="9"/>
  <c r="BK127" i="9"/>
  <c r="J175" i="9"/>
  <c r="J127" i="9"/>
  <c r="BK144" i="9"/>
  <c r="BK1397" i="2"/>
  <c r="J1366" i="2"/>
  <c r="J1351" i="2"/>
  <c r="BK1286" i="2"/>
  <c r="BK1229" i="2"/>
  <c r="J1172" i="2"/>
  <c r="BK1119" i="2"/>
  <c r="BK1084" i="2"/>
  <c r="BK1021" i="2"/>
  <c r="J985" i="2"/>
  <c r="BK969" i="2"/>
  <c r="J942" i="2"/>
  <c r="J892" i="2"/>
  <c r="J843" i="2"/>
  <c r="BK806" i="2"/>
  <c r="J785" i="2"/>
  <c r="BK737" i="2"/>
  <c r="J697" i="2"/>
  <c r="J638" i="2"/>
  <c r="J533" i="2"/>
  <c r="J454" i="2"/>
  <c r="J363" i="2"/>
  <c r="BK259" i="2"/>
  <c r="J227" i="2"/>
  <c r="J159" i="2"/>
  <c r="J1382" i="2"/>
  <c r="BK1369" i="2"/>
  <c r="BK1304" i="2"/>
  <c r="J1261" i="2"/>
  <c r="BK1246" i="2"/>
  <c r="BK1179" i="2"/>
  <c r="BK1116" i="2"/>
  <c r="BK1088" i="2"/>
  <c r="J1061" i="2"/>
  <c r="J989" i="2"/>
  <c r="BK957" i="2"/>
  <c r="J795" i="2"/>
  <c r="J725" i="2"/>
  <c r="BK671" i="2"/>
  <c r="J618" i="2"/>
  <c r="BK553" i="2"/>
  <c r="J455" i="2"/>
  <c r="J388" i="2"/>
  <c r="BK371" i="2"/>
  <c r="J290" i="2"/>
  <c r="BK231" i="2"/>
  <c r="BK1340" i="2"/>
  <c r="J1288" i="2"/>
  <c r="BK1197" i="2"/>
  <c r="J1154" i="2"/>
  <c r="BK1120" i="2"/>
  <c r="BK1113" i="2"/>
  <c r="BK1080" i="2"/>
  <c r="J1058" i="2"/>
  <c r="BK1006" i="2"/>
  <c r="J988" i="2"/>
  <c r="BK953" i="2"/>
  <c r="J905" i="2"/>
  <c r="J846" i="2"/>
  <c r="J806" i="2"/>
  <c r="J760" i="2"/>
  <c r="J737" i="2"/>
  <c r="J681" i="2"/>
  <c r="BK672" i="2"/>
  <c r="BK641" i="2"/>
  <c r="J461" i="2"/>
  <c r="J385" i="2"/>
  <c r="BK325" i="2"/>
  <c r="BK226" i="2"/>
  <c r="J165" i="2"/>
  <c r="J1246" i="2"/>
  <c r="BK1195" i="2"/>
  <c r="BK1142" i="2"/>
  <c r="BK1112" i="2"/>
  <c r="J1082" i="2"/>
  <c r="J1057" i="2"/>
  <c r="BK1009" i="2"/>
  <c r="J979" i="2"/>
  <c r="BK964" i="2"/>
  <c r="BK918" i="2"/>
  <c r="J828" i="2"/>
  <c r="BK803" i="2"/>
  <c r="J743" i="2"/>
  <c r="BK697" i="2"/>
  <c r="J672" i="2"/>
  <c r="J627" i="2"/>
  <c r="BK531" i="2"/>
  <c r="BK510" i="2"/>
  <c r="BK394" i="2"/>
  <c r="J294" i="2"/>
  <c r="BK217" i="2"/>
  <c r="BK151" i="2"/>
  <c r="BK1107" i="2"/>
  <c r="J1085" i="2"/>
  <c r="J1053" i="2"/>
  <c r="J1009" i="2"/>
  <c r="J974" i="2"/>
  <c r="BK951" i="2"/>
  <c r="J916" i="2"/>
  <c r="BK867" i="2"/>
  <c r="J824" i="2"/>
  <c r="J798" i="2"/>
  <c r="BK736" i="2"/>
  <c r="BK691" i="2"/>
  <c r="BK638" i="2"/>
  <c r="BK600" i="2"/>
  <c r="J528" i="2"/>
  <c r="BK400" i="2"/>
  <c r="BK342" i="2"/>
  <c r="J314" i="2"/>
  <c r="BK206" i="2"/>
  <c r="J1396" i="2"/>
  <c r="J1252" i="2"/>
  <c r="BK1188" i="2"/>
  <c r="BK1129" i="2"/>
  <c r="J1109" i="2"/>
  <c r="BK1061" i="2"/>
  <c r="BK1032" i="2"/>
  <c r="BK993" i="2"/>
  <c r="J978" i="2"/>
  <c r="BK968" i="2"/>
  <c r="BK923" i="2"/>
  <c r="BK860" i="2"/>
  <c r="BK836" i="2"/>
  <c r="J815" i="2"/>
  <c r="BK751" i="2"/>
  <c r="BK700" i="2"/>
  <c r="BK688" i="2"/>
  <c r="J641" i="2"/>
  <c r="J578" i="2"/>
  <c r="BK533" i="2"/>
  <c r="BK483" i="2"/>
  <c r="BK420" i="2"/>
  <c r="J393" i="2"/>
  <c r="J331" i="2"/>
  <c r="BK224" i="2"/>
  <c r="J162" i="2"/>
  <c r="J222" i="3"/>
  <c r="BK186" i="3"/>
  <c r="J161" i="3"/>
  <c r="BK238" i="3"/>
  <c r="BK213" i="3"/>
  <c r="J194" i="3"/>
  <c r="J185" i="3"/>
  <c r="J154" i="3"/>
  <c r="J139" i="3"/>
  <c r="BK239" i="3"/>
  <c r="BK152" i="3"/>
  <c r="J234" i="3"/>
  <c r="BK204" i="3"/>
  <c r="BK164" i="3"/>
  <c r="BK131" i="3"/>
  <c r="J231" i="3"/>
  <c r="J207" i="3"/>
  <c r="BK154" i="3"/>
  <c r="J236" i="3"/>
  <c r="J189" i="3"/>
  <c r="BK167" i="3"/>
  <c r="BK337" i="4"/>
  <c r="J325" i="4"/>
  <c r="BK296" i="4"/>
  <c r="BK280" i="4"/>
  <c r="BK249" i="4"/>
  <c r="BK216" i="4"/>
  <c r="BK196" i="4"/>
  <c r="J147" i="4"/>
  <c r="J337" i="4"/>
  <c r="BK310" i="4"/>
  <c r="J294" i="4"/>
  <c r="J283" i="4"/>
  <c r="J241" i="4"/>
  <c r="J202" i="4"/>
  <c r="BK189" i="4"/>
  <c r="J340" i="4"/>
  <c r="BK314" i="4"/>
  <c r="J298" i="4"/>
  <c r="J288" i="4"/>
  <c r="J261" i="4"/>
  <c r="J227" i="4"/>
  <c r="BK204" i="4"/>
  <c r="J191" i="4"/>
  <c r="BK152" i="4"/>
  <c r="J312" i="4"/>
  <c r="J292" i="4"/>
  <c r="BK242" i="4"/>
  <c r="J201" i="4"/>
  <c r="J173" i="4"/>
  <c r="BK148" i="4"/>
  <c r="J353" i="5"/>
  <c r="J344" i="5"/>
  <c r="J327" i="5"/>
  <c r="BK314" i="5"/>
  <c r="BK281" i="5"/>
  <c r="BK259" i="5"/>
  <c r="J226" i="5"/>
  <c r="J207" i="5"/>
  <c r="J170" i="5"/>
  <c r="BK354" i="5"/>
  <c r="J342" i="5"/>
  <c r="J325" i="5"/>
  <c r="J277" i="5"/>
  <c r="J256" i="5"/>
  <c r="J210" i="5"/>
  <c r="J140" i="5"/>
  <c r="J338" i="5"/>
  <c r="J319" i="5"/>
  <c r="BK295" i="5"/>
  <c r="J282" i="5"/>
  <c r="BK263" i="5"/>
  <c r="BK210" i="5"/>
  <c r="BK205" i="5"/>
  <c r="BK352" i="5"/>
  <c r="BK336" i="5"/>
  <c r="BK302" i="5"/>
  <c r="J263" i="5"/>
  <c r="J258" i="5"/>
  <c r="BK195" i="5"/>
  <c r="J150" i="5"/>
  <c r="BK343" i="5"/>
  <c r="BK331" i="5"/>
  <c r="J314" i="5"/>
  <c r="BK268" i="5"/>
  <c r="BK247" i="5"/>
  <c r="BK197" i="5"/>
  <c r="BK132" i="5"/>
  <c r="BK325" i="5"/>
  <c r="BK305" i="5"/>
  <c r="BK218" i="5"/>
  <c r="BK172" i="5"/>
  <c r="BK355" i="6"/>
  <c r="J332" i="6"/>
  <c r="BK301" i="6"/>
  <c r="J279" i="6"/>
  <c r="J230" i="6"/>
  <c r="J179" i="6"/>
  <c r="J344" i="6"/>
  <c r="J300" i="6"/>
  <c r="BK285" i="6"/>
  <c r="BK256" i="6"/>
  <c r="J221" i="6"/>
  <c r="J164" i="6"/>
  <c r="J147" i="6"/>
  <c r="BK322" i="6"/>
  <c r="J285" i="6"/>
  <c r="J263" i="6"/>
  <c r="J235" i="6"/>
  <c r="BK222" i="6"/>
  <c r="BK187" i="6"/>
  <c r="J167" i="6"/>
  <c r="J350" i="6"/>
  <c r="J322" i="6"/>
  <c r="BK299" i="6"/>
  <c r="BK271" i="6"/>
  <c r="BK201" i="6"/>
  <c r="BK167" i="6"/>
  <c r="J342" i="6"/>
  <c r="J280" i="6"/>
  <c r="BK270" i="6"/>
  <c r="J256" i="6"/>
  <c r="BK246" i="6"/>
  <c r="J238" i="6"/>
  <c r="J201" i="6"/>
  <c r="BK180" i="6"/>
  <c r="BK150" i="6"/>
  <c r="J320" i="6"/>
  <c r="BK288" i="6"/>
  <c r="BK280" i="6"/>
  <c r="J258" i="6"/>
  <c r="BK161" i="6"/>
  <c r="J245" i="7"/>
  <c r="J231" i="7"/>
  <c r="BK209" i="7"/>
  <c r="BK202" i="7"/>
  <c r="BK173" i="7"/>
  <c r="J160" i="7"/>
  <c r="J140" i="7"/>
  <c r="J243" i="7"/>
  <c r="J228" i="7"/>
  <c r="BK197" i="7"/>
  <c r="BK182" i="7"/>
  <c r="BK164" i="7"/>
  <c r="J144" i="7"/>
  <c r="BK255" i="7"/>
  <c r="J229" i="7"/>
  <c r="BK204" i="7"/>
  <c r="BK187" i="7"/>
  <c r="J173" i="7"/>
  <c r="BK176" i="7"/>
  <c r="J146" i="7"/>
  <c r="BK254" i="7"/>
  <c r="BK239" i="7"/>
  <c r="BK226" i="7"/>
  <c r="J212" i="7"/>
  <c r="J194" i="7"/>
  <c r="BK156" i="7"/>
  <c r="J147" i="8"/>
  <c r="BK148" i="8"/>
  <c r="J148" i="8"/>
  <c r="BK134" i="8"/>
  <c r="J128" i="8"/>
  <c r="J182" i="9"/>
  <c r="J139" i="9"/>
  <c r="BK143" i="9"/>
  <c r="J149" i="9"/>
  <c r="J144" i="9"/>
  <c r="BK158" i="9"/>
  <c r="BK1399" i="2"/>
  <c r="J1374" i="2"/>
  <c r="BK1357" i="2"/>
  <c r="BK1338" i="2"/>
  <c r="BK1217" i="2"/>
  <c r="BK1152" i="2"/>
  <c r="J1107" i="2"/>
  <c r="BK1056" i="2"/>
  <c r="BK1033" i="2"/>
  <c r="BK990" i="2"/>
  <c r="J972" i="2"/>
  <c r="J924" i="2"/>
  <c r="J860" i="2"/>
  <c r="BK818" i="2"/>
  <c r="J793" i="2"/>
  <c r="BK777" i="2"/>
  <c r="J713" i="2"/>
  <c r="J664" i="2"/>
  <c r="BK630" i="2"/>
  <c r="J520" i="2"/>
  <c r="J452" i="2"/>
  <c r="BK385" i="2"/>
  <c r="BK290" i="2"/>
  <c r="BK178" i="2"/>
  <c r="BK1396" i="2"/>
  <c r="BK1374" i="2"/>
  <c r="J1357" i="2"/>
  <c r="J1279" i="2"/>
  <c r="BK1252" i="2"/>
  <c r="J1195" i="2"/>
  <c r="J1140" i="2"/>
  <c r="BK1099" i="2"/>
  <c r="BK1081" i="2"/>
  <c r="J1054" i="2"/>
  <c r="BK932" i="2"/>
  <c r="BK928" i="2"/>
  <c r="BK916" i="2"/>
  <c r="J899" i="2"/>
  <c r="J897" i="2"/>
  <c r="BK892" i="2"/>
  <c r="BK885" i="2"/>
  <c r="J885" i="2"/>
  <c r="BK881" i="2"/>
  <c r="BK878" i="2"/>
  <c r="BK876" i="2"/>
  <c r="BK868" i="2"/>
  <c r="J777" i="2"/>
  <c r="BK762" i="2"/>
  <c r="J751" i="2"/>
  <c r="BK742" i="2"/>
  <c r="BK713" i="2"/>
  <c r="J692" i="2"/>
  <c r="BK648" i="2"/>
  <c r="J604" i="2"/>
  <c r="BK540" i="2"/>
  <c r="J384" i="2"/>
  <c r="J340" i="2"/>
  <c r="BK272" i="2"/>
  <c r="BK214" i="2"/>
  <c r="BK1354" i="2"/>
  <c r="BK1329" i="2"/>
  <c r="BK1279" i="2"/>
  <c r="J1176" i="2"/>
  <c r="BK1140" i="2"/>
  <c r="BK1114" i="2"/>
  <c r="BK1085" i="2"/>
  <c r="BK1068" i="2"/>
  <c r="BK1013" i="2"/>
  <c r="BK985" i="2"/>
  <c r="J968" i="2"/>
  <c r="J911" i="2"/>
  <c r="J850" i="2"/>
  <c r="J836" i="2"/>
  <c r="BK776" i="2"/>
  <c r="J753" i="2"/>
  <c r="J717" i="2"/>
  <c r="BK676" i="2"/>
  <c r="BK664" i="2"/>
  <c r="BK607" i="2"/>
  <c r="BK560" i="2"/>
  <c r="J446" i="2"/>
  <c r="BK419" i="2"/>
  <c r="BK350" i="2"/>
  <c r="BK268" i="2"/>
  <c r="J183" i="2"/>
  <c r="J1286" i="2"/>
  <c r="J1204" i="2"/>
  <c r="J1136" i="2"/>
  <c r="J1077" i="2"/>
  <c r="J1030" i="2"/>
  <c r="J990" i="2"/>
  <c r="J977" i="2"/>
  <c r="BK927" i="2"/>
  <c r="J872" i="2"/>
  <c r="BK805" i="2"/>
  <c r="BK760" i="2"/>
  <c r="J703" i="2"/>
  <c r="J685" i="2"/>
  <c r="BK645" i="2"/>
  <c r="BK615" i="2"/>
  <c r="BK543" i="2"/>
  <c r="J516" i="2"/>
  <c r="J439" i="2"/>
  <c r="BK340" i="2"/>
  <c r="BK223" i="2"/>
  <c r="J155" i="2"/>
  <c r="J1137" i="2"/>
  <c r="J1092" i="2"/>
  <c r="J1080" i="2"/>
  <c r="BK1034" i="2"/>
  <c r="J995" i="2"/>
  <c r="J964" i="2"/>
  <c r="BK924" i="2"/>
  <c r="BK908" i="2"/>
  <c r="BK857" i="2"/>
  <c r="J809" i="2"/>
  <c r="BK788" i="2"/>
  <c r="J710" i="2"/>
  <c r="J656" i="2"/>
  <c r="J598" i="2"/>
  <c r="BK477" i="2"/>
  <c r="BK370" i="2"/>
  <c r="J325" i="2"/>
  <c r="BK241" i="2"/>
  <c r="BK210" i="2"/>
  <c r="BK150" i="2"/>
  <c r="BK1254" i="2"/>
  <c r="BK1204" i="2"/>
  <c r="J1135" i="2"/>
  <c r="BK1089" i="2"/>
  <c r="BK1052" i="2"/>
  <c r="J1013" i="2"/>
  <c r="BK991" i="2"/>
  <c r="BK972" i="2"/>
  <c r="J913" i="2"/>
  <c r="J857" i="2"/>
  <c r="BK828" i="2"/>
  <c r="J776" i="2"/>
  <c r="BK719" i="2"/>
  <c r="BK685" i="2"/>
  <c r="J631" i="2"/>
  <c r="J606" i="2"/>
  <c r="J531" i="2"/>
  <c r="J477" i="2"/>
  <c r="J403" i="2"/>
  <c r="J300" i="2"/>
  <c r="J217" i="2"/>
  <c r="BK156" i="2"/>
  <c r="J243" i="3"/>
  <c r="J213" i="3"/>
  <c r="BK153" i="3"/>
  <c r="BK218" i="3"/>
  <c r="J200" i="3"/>
  <c r="BK189" i="3"/>
  <c r="BK161" i="3"/>
  <c r="BK137" i="3"/>
  <c r="J217" i="3"/>
  <c r="BK138" i="3"/>
  <c r="J216" i="3"/>
  <c r="J174" i="3"/>
  <c r="BK248" i="3"/>
  <c r="BK217" i="3"/>
  <c r="BK177" i="3"/>
  <c r="BK243" i="3"/>
  <c r="BK185" i="3"/>
  <c r="BK162" i="3"/>
  <c r="J314" i="4"/>
  <c r="BK291" i="4"/>
  <c r="J277" i="4"/>
  <c r="BK240" i="4"/>
  <c r="BK209" i="4"/>
  <c r="J198" i="4"/>
  <c r="BK139" i="4"/>
  <c r="BK331" i="4"/>
  <c r="BK307" i="4"/>
  <c r="BK292" i="4"/>
  <c r="BK274" i="4"/>
  <c r="J249" i="4"/>
  <c r="J207" i="4"/>
  <c r="J194" i="4"/>
  <c r="J163" i="4"/>
  <c r="BK327" i="4"/>
  <c r="J322" i="4"/>
  <c r="J242" i="4"/>
  <c r="BK188" i="4"/>
  <c r="BK329" i="4"/>
  <c r="J315" i="4"/>
  <c r="J299" i="4"/>
  <c r="BK285" i="4"/>
  <c r="BK265" i="4"/>
  <c r="BK233" i="4"/>
  <c r="J219" i="4"/>
  <c r="J203" i="4"/>
  <c r="J196" i="4"/>
  <c r="BK192" i="4"/>
  <c r="BK168" i="4"/>
  <c r="BK318" i="4"/>
  <c r="BK312" i="4"/>
  <c r="BK290" i="4"/>
  <c r="J285" i="4"/>
  <c r="BK271" i="4"/>
  <c r="BK210" i="4"/>
  <c r="BK198" i="4"/>
  <c r="BK163" i="4"/>
  <c r="J135" i="4"/>
  <c r="BK299" i="4"/>
  <c r="BK286" i="4"/>
  <c r="J205" i="4"/>
  <c r="J182" i="4"/>
  <c r="J152" i="4"/>
  <c r="J352" i="5"/>
  <c r="BK341" i="5"/>
  <c r="BK326" i="5"/>
  <c r="J283" i="5"/>
  <c r="J253" i="5"/>
  <c r="BK193" i="5"/>
  <c r="J146" i="5"/>
  <c r="J346" i="5"/>
  <c r="J324" i="5"/>
  <c r="J240" i="5"/>
  <c r="J183" i="5"/>
  <c r="BK329" i="5"/>
  <c r="BK299" i="5"/>
  <c r="BK284" i="5"/>
  <c r="J255" i="5"/>
  <c r="J151" i="5"/>
  <c r="BK347" i="5"/>
  <c r="BK330" i="5"/>
  <c r="J297" i="5"/>
  <c r="J272" i="5"/>
  <c r="BK260" i="5"/>
  <c r="J166" i="5"/>
  <c r="J132" i="5"/>
  <c r="J339" i="5"/>
  <c r="BK322" i="5"/>
  <c r="BK277" i="5"/>
  <c r="J254" i="5"/>
  <c r="J225" i="5"/>
  <c r="J205" i="5"/>
  <c r="BK328" i="5"/>
  <c r="J308" i="5"/>
  <c r="BK183" i="5"/>
  <c r="BK150" i="5"/>
  <c r="BK350" i="6"/>
  <c r="BK320" i="6"/>
  <c r="J295" i="6"/>
  <c r="BK232" i="6"/>
  <c r="J180" i="6"/>
  <c r="J345" i="6"/>
  <c r="J309" i="6"/>
  <c r="J290" i="6"/>
  <c r="J259" i="6"/>
  <c r="J248" i="6"/>
  <c r="BK235" i="6"/>
  <c r="J187" i="6"/>
  <c r="J336" i="6"/>
  <c r="J313" i="6"/>
  <c r="J282" i="6"/>
  <c r="J246" i="6"/>
  <c r="J234" i="6"/>
  <c r="J197" i="6"/>
  <c r="BK183" i="6"/>
  <c r="BK147" i="6"/>
  <c r="BK342" i="6"/>
  <c r="J323" i="6"/>
  <c r="J296" i="6"/>
  <c r="BK272" i="6"/>
  <c r="BK241" i="6"/>
  <c r="BK179" i="6"/>
  <c r="J341" i="6"/>
  <c r="J303" i="6"/>
  <c r="J272" i="6"/>
  <c r="J262" i="6"/>
  <c r="BK247" i="6"/>
  <c r="J240" i="6"/>
  <c r="BK215" i="6"/>
  <c r="BK182" i="6"/>
  <c r="BK164" i="6"/>
  <c r="BK142" i="6"/>
  <c r="J287" i="6"/>
  <c r="BK259" i="6"/>
  <c r="BK251" i="6"/>
  <c r="BK173" i="6"/>
  <c r="BK248" i="7"/>
  <c r="BK228" i="7"/>
  <c r="J213" i="7"/>
  <c r="BK181" i="7"/>
  <c r="BK244" i="7"/>
  <c r="J220" i="7"/>
  <c r="BK201" i="7"/>
  <c r="J189" i="7"/>
  <c r="J169" i="7"/>
  <c r="J149" i="7"/>
  <c r="J127" i="7"/>
  <c r="J225" i="7"/>
  <c r="BK213" i="7"/>
  <c r="BK190" i="7"/>
  <c r="BK178" i="7"/>
  <c r="J195" i="7"/>
  <c r="BK165" i="7"/>
  <c r="J132" i="7"/>
  <c r="J242" i="7"/>
  <c r="J222" i="7"/>
  <c r="BK198" i="7"/>
  <c r="BK184" i="7"/>
  <c r="J142" i="8"/>
  <c r="BK135" i="8"/>
  <c r="BK137" i="8"/>
  <c r="J135" i="8"/>
  <c r="BK140" i="8"/>
  <c r="BK179" i="9"/>
  <c r="BK149" i="9"/>
  <c r="J179" i="9"/>
  <c r="BK174" i="9"/>
  <c r="J143" i="9"/>
  <c r="BK130" i="9"/>
  <c r="P271" i="2" l="1"/>
  <c r="R456" i="2"/>
  <c r="T746" i="2"/>
  <c r="P794" i="2"/>
  <c r="T794" i="2"/>
  <c r="BK804" i="2"/>
  <c r="J804" i="2" s="1"/>
  <c r="J113" i="2" s="1"/>
  <c r="R804" i="2"/>
  <c r="T804" i="2"/>
  <c r="BK877" i="2"/>
  <c r="J877" i="2"/>
  <c r="J115" i="2"/>
  <c r="T877" i="2"/>
  <c r="T1012" i="2"/>
  <c r="P1155" i="2"/>
  <c r="P1260" i="2"/>
  <c r="R1339" i="2"/>
  <c r="BK1384" i="2"/>
  <c r="J1384" i="2"/>
  <c r="J125" i="2"/>
  <c r="R1395" i="2"/>
  <c r="R1394" i="2" s="1"/>
  <c r="T130" i="3"/>
  <c r="BK163" i="3"/>
  <c r="J163" i="3" s="1"/>
  <c r="J100" i="3" s="1"/>
  <c r="P184" i="3"/>
  <c r="BK193" i="3"/>
  <c r="R202" i="3"/>
  <c r="R215" i="3"/>
  <c r="BK237" i="3"/>
  <c r="J237" i="3" s="1"/>
  <c r="J108" i="3" s="1"/>
  <c r="P167" i="4"/>
  <c r="T167" i="4"/>
  <c r="P174" i="4"/>
  <c r="R174" i="4"/>
  <c r="BK215" i="4"/>
  <c r="J215" i="4"/>
  <c r="J102" i="4" s="1"/>
  <c r="R215" i="4"/>
  <c r="BK230" i="4"/>
  <c r="J230" i="4"/>
  <c r="J103" i="4"/>
  <c r="T230" i="4"/>
  <c r="P309" i="4"/>
  <c r="R316" i="4"/>
  <c r="P330" i="4"/>
  <c r="BK339" i="4"/>
  <c r="J339" i="4" s="1"/>
  <c r="J112" i="4" s="1"/>
  <c r="P186" i="5"/>
  <c r="T298" i="5"/>
  <c r="T130" i="5" s="1"/>
  <c r="P335" i="5"/>
  <c r="T350" i="5"/>
  <c r="T320" i="5" s="1"/>
  <c r="P137" i="6"/>
  <c r="P170" i="6"/>
  <c r="T189" i="6"/>
  <c r="BK220" i="6"/>
  <c r="J220" i="6"/>
  <c r="J104" i="6"/>
  <c r="R220" i="6"/>
  <c r="P236" i="6"/>
  <c r="P242" i="6"/>
  <c r="T260" i="6"/>
  <c r="BK302" i="6"/>
  <c r="J302" i="6"/>
  <c r="J112" i="6"/>
  <c r="BK335" i="6"/>
  <c r="J335" i="6" s="1"/>
  <c r="J114" i="6" s="1"/>
  <c r="R354" i="6"/>
  <c r="BK126" i="7"/>
  <c r="J126" i="7"/>
  <c r="J98" i="7"/>
  <c r="R126" i="7"/>
  <c r="BK138" i="7"/>
  <c r="J138" i="7" s="1"/>
  <c r="J100" i="7" s="1"/>
  <c r="R138" i="7"/>
  <c r="BK148" i="7"/>
  <c r="J148" i="7"/>
  <c r="J101" i="7"/>
  <c r="R148" i="7"/>
  <c r="P253" i="7"/>
  <c r="BK149" i="2"/>
  <c r="J149" i="2"/>
  <c r="J98" i="2" s="1"/>
  <c r="R271" i="2"/>
  <c r="P456" i="2"/>
  <c r="P644" i="2"/>
  <c r="P709" i="2"/>
  <c r="R746" i="2"/>
  <c r="BK794" i="2"/>
  <c r="J794" i="2"/>
  <c r="J111" i="2" s="1"/>
  <c r="R794" i="2"/>
  <c r="P804" i="2"/>
  <c r="BK912" i="2"/>
  <c r="J912" i="2"/>
  <c r="J116" i="2"/>
  <c r="P1012" i="2"/>
  <c r="R1106" i="2"/>
  <c r="BK1260" i="2"/>
  <c r="J1260" i="2" s="1"/>
  <c r="J122" i="2" s="1"/>
  <c r="T1339" i="2"/>
  <c r="P1384" i="2"/>
  <c r="T1395" i="2"/>
  <c r="T1394" i="2" s="1"/>
  <c r="R130" i="3"/>
  <c r="P163" i="3"/>
  <c r="T184" i="3"/>
  <c r="R193" i="3"/>
  <c r="BK221" i="3"/>
  <c r="J221" i="3"/>
  <c r="J107" i="3"/>
  <c r="R237" i="3"/>
  <c r="T134" i="4"/>
  <c r="R167" i="4"/>
  <c r="BK174" i="4"/>
  <c r="J174" i="4"/>
  <c r="J100" i="4"/>
  <c r="T174" i="4"/>
  <c r="BK239" i="4"/>
  <c r="J239" i="4" s="1"/>
  <c r="J106" i="4" s="1"/>
  <c r="R309" i="4"/>
  <c r="P326" i="4"/>
  <c r="BK336" i="4"/>
  <c r="J336" i="4"/>
  <c r="J111" i="4"/>
  <c r="R339" i="4"/>
  <c r="T186" i="5"/>
  <c r="BK311" i="5"/>
  <c r="J311" i="5" s="1"/>
  <c r="J104" i="5" s="1"/>
  <c r="BK335" i="5"/>
  <c r="J335" i="5"/>
  <c r="J108" i="5"/>
  <c r="R350" i="5"/>
  <c r="R137" i="6"/>
  <c r="BK160" i="6"/>
  <c r="J160" i="6" s="1"/>
  <c r="J100" i="6" s="1"/>
  <c r="BK189" i="6"/>
  <c r="J189" i="6"/>
  <c r="J102" i="6"/>
  <c r="BK213" i="6"/>
  <c r="J213" i="6" s="1"/>
  <c r="J103" i="6" s="1"/>
  <c r="BK224" i="6"/>
  <c r="J224" i="6" s="1"/>
  <c r="J106" i="6" s="1"/>
  <c r="BK242" i="6"/>
  <c r="J242" i="6"/>
  <c r="J109" i="6"/>
  <c r="P260" i="6"/>
  <c r="P302" i="6"/>
  <c r="P335" i="6"/>
  <c r="T354" i="6"/>
  <c r="R155" i="7"/>
  <c r="R154" i="7" s="1"/>
  <c r="P149" i="2"/>
  <c r="BK225" i="2"/>
  <c r="BK148" i="2" s="1"/>
  <c r="J148" i="2" s="1"/>
  <c r="J97" i="2" s="1"/>
  <c r="R225" i="2"/>
  <c r="BK369" i="2"/>
  <c r="J369" i="2"/>
  <c r="J101" i="2" s="1"/>
  <c r="T369" i="2"/>
  <c r="P453" i="2"/>
  <c r="T453" i="2"/>
  <c r="BK644" i="2"/>
  <c r="J644" i="2" s="1"/>
  <c r="J104" i="2" s="1"/>
  <c r="BK709" i="2"/>
  <c r="J709" i="2" s="1"/>
  <c r="J108" i="2" s="1"/>
  <c r="BK746" i="2"/>
  <c r="BK708" i="2" s="1"/>
  <c r="J708" i="2" s="1"/>
  <c r="J107" i="2" s="1"/>
  <c r="BK808" i="2"/>
  <c r="J808" i="2" s="1"/>
  <c r="J114" i="2" s="1"/>
  <c r="T912" i="2"/>
  <c r="P994" i="2"/>
  <c r="R994" i="2"/>
  <c r="BK1106" i="2"/>
  <c r="J1106" i="2"/>
  <c r="J119" i="2" s="1"/>
  <c r="T1155" i="2"/>
  <c r="T1260" i="2"/>
  <c r="P1373" i="2"/>
  <c r="T1384" i="2"/>
  <c r="BK148" i="3"/>
  <c r="J148" i="3" s="1"/>
  <c r="J99" i="3" s="1"/>
  <c r="T163" i="3"/>
  <c r="BK202" i="3"/>
  <c r="J202" i="3"/>
  <c r="J105" i="3"/>
  <c r="P215" i="3"/>
  <c r="R221" i="3"/>
  <c r="BK167" i="4"/>
  <c r="J167" i="4"/>
  <c r="J99" i="4" s="1"/>
  <c r="P181" i="4"/>
  <c r="R239" i="4"/>
  <c r="BK316" i="4"/>
  <c r="J316" i="4"/>
  <c r="J108" i="4"/>
  <c r="R326" i="4"/>
  <c r="T330" i="4"/>
  <c r="P339" i="4"/>
  <c r="R186" i="5"/>
  <c r="T311" i="5"/>
  <c r="T335" i="5"/>
  <c r="T137" i="6"/>
  <c r="R160" i="6"/>
  <c r="T170" i="6"/>
  <c r="P213" i="6"/>
  <c r="P220" i="6"/>
  <c r="T220" i="6"/>
  <c r="BK236" i="6"/>
  <c r="J236" i="6" s="1"/>
  <c r="J107" i="6" s="1"/>
  <c r="P239" i="6"/>
  <c r="R242" i="6"/>
  <c r="BK281" i="6"/>
  <c r="J281" i="6" s="1"/>
  <c r="J111" i="6" s="1"/>
  <c r="R281" i="6"/>
  <c r="P326" i="6"/>
  <c r="T326" i="6"/>
  <c r="P354" i="6"/>
  <c r="BK155" i="7"/>
  <c r="BK154" i="7"/>
  <c r="J154" i="7" s="1"/>
  <c r="J102" i="7" s="1"/>
  <c r="T253" i="7"/>
  <c r="P122" i="8"/>
  <c r="P121" i="8"/>
  <c r="BK127" i="8"/>
  <c r="J127" i="8" s="1"/>
  <c r="J100" i="8" s="1"/>
  <c r="P148" i="9"/>
  <c r="T271" i="2"/>
  <c r="T456" i="2"/>
  <c r="BK730" i="2"/>
  <c r="J730" i="2"/>
  <c r="J109" i="2"/>
  <c r="R730" i="2"/>
  <c r="R808" i="2"/>
  <c r="P912" i="2"/>
  <c r="R1012" i="2"/>
  <c r="BK1155" i="2"/>
  <c r="J1155" i="2" s="1"/>
  <c r="J120" i="2" s="1"/>
  <c r="P1230" i="2"/>
  <c r="T1230" i="2"/>
  <c r="BK1339" i="2"/>
  <c r="J1339" i="2" s="1"/>
  <c r="J123" i="2" s="1"/>
  <c r="R1373" i="2"/>
  <c r="BK1395" i="2"/>
  <c r="J1395" i="2"/>
  <c r="J127" i="2"/>
  <c r="P148" i="3"/>
  <c r="R163" i="3"/>
  <c r="P202" i="3"/>
  <c r="P221" i="3"/>
  <c r="P237" i="3"/>
  <c r="R134" i="4"/>
  <c r="T181" i="4"/>
  <c r="P215" i="4"/>
  <c r="T215" i="4"/>
  <c r="P230" i="4"/>
  <c r="R230" i="4"/>
  <c r="BK309" i="4"/>
  <c r="J309" i="4"/>
  <c r="J107" i="4" s="1"/>
  <c r="P316" i="4"/>
  <c r="T326" i="4"/>
  <c r="P336" i="4"/>
  <c r="T339" i="4"/>
  <c r="BK131" i="5"/>
  <c r="J131" i="5" s="1"/>
  <c r="J98" i="5" s="1"/>
  <c r="R131" i="5"/>
  <c r="BK179" i="5"/>
  <c r="J179" i="5"/>
  <c r="J101" i="5" s="1"/>
  <c r="R179" i="5"/>
  <c r="BK298" i="5"/>
  <c r="J298" i="5" s="1"/>
  <c r="J103" i="5" s="1"/>
  <c r="R311" i="5"/>
  <c r="P321" i="5"/>
  <c r="R321" i="5"/>
  <c r="P350" i="5"/>
  <c r="P320" i="5" s="1"/>
  <c r="T160" i="6"/>
  <c r="P189" i="6"/>
  <c r="T213" i="6"/>
  <c r="P224" i="6"/>
  <c r="BK239" i="6"/>
  <c r="BK223" i="6" s="1"/>
  <c r="J223" i="6" s="1"/>
  <c r="J105" i="6" s="1"/>
  <c r="J239" i="6"/>
  <c r="J108" i="6" s="1"/>
  <c r="T239" i="6"/>
  <c r="BK260" i="6"/>
  <c r="J260" i="6" s="1"/>
  <c r="J110" i="6" s="1"/>
  <c r="R302" i="6"/>
  <c r="T335" i="6"/>
  <c r="P126" i="7"/>
  <c r="T126" i="7"/>
  <c r="P138" i="7"/>
  <c r="T138" i="7"/>
  <c r="P148" i="7"/>
  <c r="T148" i="7"/>
  <c r="BK253" i="7"/>
  <c r="J253" i="7"/>
  <c r="J104" i="7"/>
  <c r="BK122" i="8"/>
  <c r="BK121" i="8"/>
  <c r="J121" i="8" s="1"/>
  <c r="J97" i="8" s="1"/>
  <c r="P127" i="8"/>
  <c r="P126" i="8" s="1"/>
  <c r="P123" i="9"/>
  <c r="BK148" i="9"/>
  <c r="J148" i="9" s="1"/>
  <c r="J99" i="9" s="1"/>
  <c r="T149" i="2"/>
  <c r="BK271" i="2"/>
  <c r="J271" i="2"/>
  <c r="J100" i="2" s="1"/>
  <c r="P369" i="2"/>
  <c r="R369" i="2"/>
  <c r="R148" i="2" s="1"/>
  <c r="BK453" i="2"/>
  <c r="J453" i="2"/>
  <c r="J102" i="2" s="1"/>
  <c r="R453" i="2"/>
  <c r="R644" i="2"/>
  <c r="R709" i="2"/>
  <c r="P746" i="2"/>
  <c r="T808" i="2"/>
  <c r="R912" i="2"/>
  <c r="BK994" i="2"/>
  <c r="J994" i="2" s="1"/>
  <c r="J117" i="2" s="1"/>
  <c r="T994" i="2"/>
  <c r="P1106" i="2"/>
  <c r="T1106" i="2"/>
  <c r="BK1230" i="2"/>
  <c r="J1230" i="2" s="1"/>
  <c r="J121" i="2" s="1"/>
  <c r="R1230" i="2"/>
  <c r="P1339" i="2"/>
  <c r="T1373" i="2"/>
  <c r="P1395" i="2"/>
  <c r="P1394" i="2"/>
  <c r="P130" i="3"/>
  <c r="P129" i="3" s="1"/>
  <c r="P128" i="3" s="1"/>
  <c r="AU96" i="1" s="1"/>
  <c r="R148" i="3"/>
  <c r="BK184" i="3"/>
  <c r="J184" i="3" s="1"/>
  <c r="J101" i="3" s="1"/>
  <c r="P193" i="3"/>
  <c r="P192" i="3" s="1"/>
  <c r="T202" i="3"/>
  <c r="T215" i="3"/>
  <c r="T237" i="3"/>
  <c r="P134" i="4"/>
  <c r="P133" i="4" s="1"/>
  <c r="BK181" i="4"/>
  <c r="BK133" i="4" s="1"/>
  <c r="J133" i="4" s="1"/>
  <c r="J97" i="4" s="1"/>
  <c r="J181" i="4"/>
  <c r="J101" i="4" s="1"/>
  <c r="P239" i="4"/>
  <c r="P238" i="4" s="1"/>
  <c r="T309" i="4"/>
  <c r="BK326" i="4"/>
  <c r="J326" i="4" s="1"/>
  <c r="J109" i="4" s="1"/>
  <c r="R330" i="4"/>
  <c r="T336" i="4"/>
  <c r="P131" i="5"/>
  <c r="P130" i="5" s="1"/>
  <c r="T131" i="5"/>
  <c r="P179" i="5"/>
  <c r="T179" i="5"/>
  <c r="P298" i="5"/>
  <c r="P311" i="5"/>
  <c r="R335" i="5"/>
  <c r="BK137" i="6"/>
  <c r="J137" i="6" s="1"/>
  <c r="J98" i="6" s="1"/>
  <c r="BK170" i="6"/>
  <c r="J170" i="6" s="1"/>
  <c r="J101" i="6" s="1"/>
  <c r="R189" i="6"/>
  <c r="T224" i="6"/>
  <c r="R236" i="6"/>
  <c r="T242" i="6"/>
  <c r="P281" i="6"/>
  <c r="T281" i="6"/>
  <c r="BK326" i="6"/>
  <c r="J326" i="6"/>
  <c r="J113" i="6" s="1"/>
  <c r="R326" i="6"/>
  <c r="BK354" i="6"/>
  <c r="J354" i="6" s="1"/>
  <c r="J115" i="6" s="1"/>
  <c r="P155" i="7"/>
  <c r="P154" i="7" s="1"/>
  <c r="R253" i="7"/>
  <c r="R122" i="8"/>
  <c r="R121" i="8" s="1"/>
  <c r="R120" i="8" s="1"/>
  <c r="T127" i="8"/>
  <c r="T126" i="8" s="1"/>
  <c r="BK123" i="9"/>
  <c r="J123" i="9"/>
  <c r="J98" i="9" s="1"/>
  <c r="T123" i="9"/>
  <c r="R148" i="9"/>
  <c r="P176" i="9"/>
  <c r="R180" i="9"/>
  <c r="R149" i="2"/>
  <c r="P225" i="2"/>
  <c r="T225" i="2"/>
  <c r="BK456" i="2"/>
  <c r="J456" i="2" s="1"/>
  <c r="J103" i="2" s="1"/>
  <c r="T644" i="2"/>
  <c r="T709" i="2"/>
  <c r="P730" i="2"/>
  <c r="T730" i="2"/>
  <c r="P808" i="2"/>
  <c r="P877" i="2"/>
  <c r="R877" i="2"/>
  <c r="BK1012" i="2"/>
  <c r="J1012" i="2"/>
  <c r="J118" i="2" s="1"/>
  <c r="R1155" i="2"/>
  <c r="R1260" i="2"/>
  <c r="BK1373" i="2"/>
  <c r="J1373" i="2"/>
  <c r="J124" i="2" s="1"/>
  <c r="R1384" i="2"/>
  <c r="BK130" i="3"/>
  <c r="T148" i="3"/>
  <c r="R184" i="3"/>
  <c r="T193" i="3"/>
  <c r="BK215" i="3"/>
  <c r="J215" i="3"/>
  <c r="J106" i="3" s="1"/>
  <c r="T221" i="3"/>
  <c r="BK134" i="4"/>
  <c r="J134" i="4" s="1"/>
  <c r="J98" i="4" s="1"/>
  <c r="R181" i="4"/>
  <c r="T239" i="4"/>
  <c r="T238" i="4"/>
  <c r="T316" i="4"/>
  <c r="BK330" i="4"/>
  <c r="J330" i="4"/>
  <c r="J110" i="4" s="1"/>
  <c r="R336" i="4"/>
  <c r="BK186" i="5"/>
  <c r="J186" i="5" s="1"/>
  <c r="J102" i="5" s="1"/>
  <c r="R298" i="5"/>
  <c r="BK321" i="5"/>
  <c r="J321" i="5"/>
  <c r="J107" i="5" s="1"/>
  <c r="T321" i="5"/>
  <c r="BK350" i="5"/>
  <c r="J350" i="5"/>
  <c r="J109" i="5" s="1"/>
  <c r="P160" i="6"/>
  <c r="R170" i="6"/>
  <c r="R213" i="6"/>
  <c r="R224" i="6"/>
  <c r="T236" i="6"/>
  <c r="R239" i="6"/>
  <c r="R260" i="6"/>
  <c r="T302" i="6"/>
  <c r="R335" i="6"/>
  <c r="T155" i="7"/>
  <c r="T154" i="7" s="1"/>
  <c r="T122" i="8"/>
  <c r="T121" i="8"/>
  <c r="R127" i="8"/>
  <c r="R126" i="8"/>
  <c r="R123" i="9"/>
  <c r="R122" i="9"/>
  <c r="R121" i="9" s="1"/>
  <c r="T148" i="9"/>
  <c r="BK176" i="9"/>
  <c r="J176" i="9" s="1"/>
  <c r="J100" i="9" s="1"/>
  <c r="R176" i="9"/>
  <c r="T176" i="9"/>
  <c r="BK180" i="9"/>
  <c r="J180" i="9" s="1"/>
  <c r="J101" i="9" s="1"/>
  <c r="P180" i="9"/>
  <c r="T180" i="9"/>
  <c r="BK702" i="2"/>
  <c r="J702" i="2" s="1"/>
  <c r="J105" i="2" s="1"/>
  <c r="BK706" i="2"/>
  <c r="J706" i="2" s="1"/>
  <c r="J106" i="2" s="1"/>
  <c r="BK134" i="7"/>
  <c r="J134" i="7" s="1"/>
  <c r="J99" i="7" s="1"/>
  <c r="BK802" i="2"/>
  <c r="J802" i="2" s="1"/>
  <c r="J112" i="2" s="1"/>
  <c r="BK318" i="5"/>
  <c r="J318" i="5"/>
  <c r="J105" i="5"/>
  <c r="BK190" i="3"/>
  <c r="J190" i="3"/>
  <c r="J102" i="3" s="1"/>
  <c r="BK236" i="4"/>
  <c r="J236" i="4"/>
  <c r="J104" i="4" s="1"/>
  <c r="BK169" i="5"/>
  <c r="BK130" i="5" s="1"/>
  <c r="J130" i="5" s="1"/>
  <c r="J97" i="5" s="1"/>
  <c r="J169" i="5"/>
  <c r="J99" i="5" s="1"/>
  <c r="BK171" i="5"/>
  <c r="J171" i="5" s="1"/>
  <c r="J100" i="5" s="1"/>
  <c r="BK156" i="6"/>
  <c r="J156" i="6" s="1"/>
  <c r="J99" i="6" s="1"/>
  <c r="J122" i="8"/>
  <c r="J98" i="8" s="1"/>
  <c r="E85" i="9"/>
  <c r="J115" i="9"/>
  <c r="BE127" i="9"/>
  <c r="BE174" i="9"/>
  <c r="BE175" i="9"/>
  <c r="BE139" i="9"/>
  <c r="BE149" i="9"/>
  <c r="BE157" i="9"/>
  <c r="BE166" i="9"/>
  <c r="BE171" i="9"/>
  <c r="BE177" i="9"/>
  <c r="BE181" i="9"/>
  <c r="BE182" i="9"/>
  <c r="BE130" i="9"/>
  <c r="F92" i="9"/>
  <c r="BE131" i="9"/>
  <c r="BE144" i="9"/>
  <c r="BE124" i="9"/>
  <c r="BE140" i="9"/>
  <c r="BE143" i="9"/>
  <c r="BE158" i="9"/>
  <c r="BE179" i="9"/>
  <c r="E85" i="8"/>
  <c r="J114" i="8"/>
  <c r="BE135" i="8"/>
  <c r="J155" i="7"/>
  <c r="J103" i="7" s="1"/>
  <c r="F92" i="8"/>
  <c r="BE134" i="8"/>
  <c r="BE137" i="8"/>
  <c r="BE138" i="8"/>
  <c r="BE142" i="8"/>
  <c r="BE148" i="8"/>
  <c r="BE140" i="8"/>
  <c r="BE146" i="8"/>
  <c r="BE124" i="8"/>
  <c r="BE136" i="8"/>
  <c r="BE147" i="8"/>
  <c r="BE123" i="8"/>
  <c r="BE128" i="8"/>
  <c r="BE144" i="8"/>
  <c r="E85" i="7"/>
  <c r="F121" i="7"/>
  <c r="BE146" i="7"/>
  <c r="BE153" i="7"/>
  <c r="BE197" i="7"/>
  <c r="BE211" i="7"/>
  <c r="BE215" i="7"/>
  <c r="BE218" i="7"/>
  <c r="BE231" i="7"/>
  <c r="BE234" i="7"/>
  <c r="BE237" i="7"/>
  <c r="BE247" i="7"/>
  <c r="BE248" i="7"/>
  <c r="BE249" i="7"/>
  <c r="BE252" i="7"/>
  <c r="BE144" i="7"/>
  <c r="BE159" i="7"/>
  <c r="BE161" i="7"/>
  <c r="BE164" i="7"/>
  <c r="BE168" i="7"/>
  <c r="BE170" i="7"/>
  <c r="BE185" i="7"/>
  <c r="BE196" i="7"/>
  <c r="BE217" i="7"/>
  <c r="BE230" i="7"/>
  <c r="BE238" i="7"/>
  <c r="BE244" i="7"/>
  <c r="BE128" i="7"/>
  <c r="BE133" i="7"/>
  <c r="BE145" i="7"/>
  <c r="BE160" i="7"/>
  <c r="BE173" i="7"/>
  <c r="BE179" i="7"/>
  <c r="BE182" i="7"/>
  <c r="BE184" i="7"/>
  <c r="BE187" i="7"/>
  <c r="BE190" i="7"/>
  <c r="BE202" i="7"/>
  <c r="BE204" i="7"/>
  <c r="BE206" i="7"/>
  <c r="BE208" i="7"/>
  <c r="BE210" i="7"/>
  <c r="BE214" i="7"/>
  <c r="BE220" i="7"/>
  <c r="BE223" i="7"/>
  <c r="BE228" i="7"/>
  <c r="BE239" i="7"/>
  <c r="BE246" i="7"/>
  <c r="BE250" i="7"/>
  <c r="BE254" i="7"/>
  <c r="J118" i="7"/>
  <c r="BE127" i="7"/>
  <c r="BE150" i="7"/>
  <c r="BE166" i="7"/>
  <c r="BE172" i="7"/>
  <c r="BE176" i="7"/>
  <c r="BE181" i="7"/>
  <c r="BE189" i="7"/>
  <c r="BE191" i="7"/>
  <c r="BE192" i="7"/>
  <c r="BE198" i="7"/>
  <c r="BE199" i="7"/>
  <c r="BE203" i="7"/>
  <c r="BE216" i="7"/>
  <c r="BE219" i="7"/>
  <c r="BE222" i="7"/>
  <c r="BE241" i="7"/>
  <c r="BE242" i="7"/>
  <c r="BE243" i="7"/>
  <c r="BE245" i="7"/>
  <c r="BE251" i="7"/>
  <c r="BE256" i="7"/>
  <c r="BE132" i="7"/>
  <c r="BE135" i="7"/>
  <c r="BE140" i="7"/>
  <c r="BE143" i="7"/>
  <c r="BE147" i="7"/>
  <c r="BE156" i="7"/>
  <c r="BE162" i="7"/>
  <c r="BE163" i="7"/>
  <c r="BE165" i="7"/>
  <c r="BE175" i="7"/>
  <c r="BE178" i="7"/>
  <c r="BE193" i="7"/>
  <c r="BE209" i="7"/>
  <c r="BE213" i="7"/>
  <c r="BE225" i="7"/>
  <c r="BE229" i="7"/>
  <c r="BE232" i="7"/>
  <c r="BE235" i="7"/>
  <c r="BE236" i="7"/>
  <c r="BE240" i="7"/>
  <c r="BE139" i="7"/>
  <c r="BE149" i="7"/>
  <c r="BE157" i="7"/>
  <c r="BE169" i="7"/>
  <c r="BE194" i="7"/>
  <c r="BE195" i="7"/>
  <c r="BE200" i="7"/>
  <c r="BE201" i="7"/>
  <c r="BE205" i="7"/>
  <c r="BE207" i="7"/>
  <c r="BE212" i="7"/>
  <c r="BE221" i="7"/>
  <c r="BE224" i="7"/>
  <c r="BE226" i="7"/>
  <c r="BE227" i="7"/>
  <c r="BE233" i="7"/>
  <c r="BE255" i="7"/>
  <c r="J89" i="6"/>
  <c r="F92" i="6"/>
  <c r="BE171" i="6"/>
  <c r="BE235" i="6"/>
  <c r="BE247" i="6"/>
  <c r="BE271" i="6"/>
  <c r="BE273" i="6"/>
  <c r="BE279" i="6"/>
  <c r="BE297" i="6"/>
  <c r="BE298" i="6"/>
  <c r="BE299" i="6"/>
  <c r="BE322" i="6"/>
  <c r="E125" i="6"/>
  <c r="BE147" i="6"/>
  <c r="BE167" i="6"/>
  <c r="BE179" i="6"/>
  <c r="BE183" i="6"/>
  <c r="BE190" i="6"/>
  <c r="BE201" i="6"/>
  <c r="BE214" i="6"/>
  <c r="BE228" i="6"/>
  <c r="BE232" i="6"/>
  <c r="BE237" i="6"/>
  <c r="BE244" i="6"/>
  <c r="BE257" i="6"/>
  <c r="BE265" i="6"/>
  <c r="BE278" i="6"/>
  <c r="BE287" i="6"/>
  <c r="BE288" i="6"/>
  <c r="BE289" i="6"/>
  <c r="BE301" i="6"/>
  <c r="BE309" i="6"/>
  <c r="BE342" i="6"/>
  <c r="BE343" i="6"/>
  <c r="BE345" i="6"/>
  <c r="BE142" i="6"/>
  <c r="BE153" i="6"/>
  <c r="BE173" i="6"/>
  <c r="BE180" i="6"/>
  <c r="BE181" i="6"/>
  <c r="BE188" i="6"/>
  <c r="BE194" i="6"/>
  <c r="BE215" i="6"/>
  <c r="BE230" i="6"/>
  <c r="BE240" i="6"/>
  <c r="BE246" i="6"/>
  <c r="BE248" i="6"/>
  <c r="BE253" i="6"/>
  <c r="BE258" i="6"/>
  <c r="BE261" i="6"/>
  <c r="BE264" i="6"/>
  <c r="BE270" i="6"/>
  <c r="BE285" i="6"/>
  <c r="BE300" i="6"/>
  <c r="BE313" i="6"/>
  <c r="BE325" i="6"/>
  <c r="BE334" i="6"/>
  <c r="BE349" i="6"/>
  <c r="BE353" i="6"/>
  <c r="BE355" i="6"/>
  <c r="BE146" i="6"/>
  <c r="BE157" i="6"/>
  <c r="BE211" i="6"/>
  <c r="BE219" i="6"/>
  <c r="BE221" i="6"/>
  <c r="BE225" i="6"/>
  <c r="BE241" i="6"/>
  <c r="BE243" i="6"/>
  <c r="BE245" i="6"/>
  <c r="BE259" i="6"/>
  <c r="BE262" i="6"/>
  <c r="BE272" i="6"/>
  <c r="BE280" i="6"/>
  <c r="BE283" i="6"/>
  <c r="BE290" i="6"/>
  <c r="BE295" i="6"/>
  <c r="BE344" i="6"/>
  <c r="BE150" i="6"/>
  <c r="BE161" i="6"/>
  <c r="BE164" i="6"/>
  <c r="BE172" i="6"/>
  <c r="BE182" i="6"/>
  <c r="BE205" i="6"/>
  <c r="BE216" i="6"/>
  <c r="BE222" i="6"/>
  <c r="BE238" i="6"/>
  <c r="BE252" i="6"/>
  <c r="BE256" i="6"/>
  <c r="BE263" i="6"/>
  <c r="BE266" i="6"/>
  <c r="BE282" i="6"/>
  <c r="BE284" i="6"/>
  <c r="BE286" i="6"/>
  <c r="BE291" i="6"/>
  <c r="BE294" i="6"/>
  <c r="BE296" i="6"/>
  <c r="BE316" i="6"/>
  <c r="BE320" i="6"/>
  <c r="BE321" i="6"/>
  <c r="BE323" i="6"/>
  <c r="BE324" i="6"/>
  <c r="BE332" i="6"/>
  <c r="BE340" i="6"/>
  <c r="BE350" i="6"/>
  <c r="BE359" i="6"/>
  <c r="BE138" i="6"/>
  <c r="BE187" i="6"/>
  <c r="BE197" i="6"/>
  <c r="BE234" i="6"/>
  <c r="BE251" i="6"/>
  <c r="BE255" i="6"/>
  <c r="BE274" i="6"/>
  <c r="BE292" i="6"/>
  <c r="BE293" i="6"/>
  <c r="BE303" i="6"/>
  <c r="BE327" i="6"/>
  <c r="BE329" i="6"/>
  <c r="BE331" i="6"/>
  <c r="BE336" i="6"/>
  <c r="BE341" i="6"/>
  <c r="BE346" i="6"/>
  <c r="F92" i="5"/>
  <c r="BE212" i="5"/>
  <c r="BE225" i="5"/>
  <c r="BE233" i="5"/>
  <c r="BE234" i="5"/>
  <c r="BE256" i="5"/>
  <c r="BE326" i="5"/>
  <c r="BE327" i="5"/>
  <c r="BK238" i="4"/>
  <c r="J238" i="4" s="1"/>
  <c r="J105" i="4" s="1"/>
  <c r="BE146" i="5"/>
  <c r="BE151" i="5"/>
  <c r="BE166" i="5"/>
  <c r="BE187" i="5"/>
  <c r="BE193" i="5"/>
  <c r="BE203" i="5"/>
  <c r="BE205" i="5"/>
  <c r="BE207" i="5"/>
  <c r="BE219" i="5"/>
  <c r="BE253" i="5"/>
  <c r="BE263" i="5"/>
  <c r="BE265" i="5"/>
  <c r="BE269" i="5"/>
  <c r="BE284" i="5"/>
  <c r="BE319" i="5"/>
  <c r="BE330" i="5"/>
  <c r="BE338" i="5"/>
  <c r="BE345" i="5"/>
  <c r="J89" i="5"/>
  <c r="BE163" i="5"/>
  <c r="BE170" i="5"/>
  <c r="BE218" i="5"/>
  <c r="BE246" i="5"/>
  <c r="BE257" i="5"/>
  <c r="BE264" i="5"/>
  <c r="BE268" i="5"/>
  <c r="BE281" i="5"/>
  <c r="BE283" i="5"/>
  <c r="BE299" i="5"/>
  <c r="BE314" i="5"/>
  <c r="BE328" i="5"/>
  <c r="BE329" i="5"/>
  <c r="BE334" i="5"/>
  <c r="BE342" i="5"/>
  <c r="BE347" i="5"/>
  <c r="BE348" i="5"/>
  <c r="BE351" i="5"/>
  <c r="BE354" i="5"/>
  <c r="BE140" i="5"/>
  <c r="BE172" i="5"/>
  <c r="BE197" i="5"/>
  <c r="BE226" i="5"/>
  <c r="BE240" i="5"/>
  <c r="BE259" i="5"/>
  <c r="BE275" i="5"/>
  <c r="BE276" i="5"/>
  <c r="BE277" i="5"/>
  <c r="BE285" i="5"/>
  <c r="BE291" i="5"/>
  <c r="BE295" i="5"/>
  <c r="BE302" i="5"/>
  <c r="BE305" i="5"/>
  <c r="BE317" i="5"/>
  <c r="BE337" i="5"/>
  <c r="BE341" i="5"/>
  <c r="E119" i="5"/>
  <c r="BE132" i="5"/>
  <c r="BE147" i="5"/>
  <c r="BE161" i="5"/>
  <c r="BE180" i="5"/>
  <c r="BE195" i="5"/>
  <c r="BE227" i="5"/>
  <c r="BE247" i="5"/>
  <c r="BE255" i="5"/>
  <c r="BE258" i="5"/>
  <c r="BE272" i="5"/>
  <c r="BE282" i="5"/>
  <c r="BE322" i="5"/>
  <c r="BE323" i="5"/>
  <c r="BE336" i="5"/>
  <c r="BE343" i="5"/>
  <c r="BE344" i="5"/>
  <c r="BE353" i="5"/>
  <c r="BE150" i="5"/>
  <c r="BE183" i="5"/>
  <c r="BE208" i="5"/>
  <c r="BE210" i="5"/>
  <c r="BE254" i="5"/>
  <c r="BE260" i="5"/>
  <c r="BE297" i="5"/>
  <c r="BE308" i="5"/>
  <c r="BE312" i="5"/>
  <c r="BE313" i="5"/>
  <c r="BE324" i="5"/>
  <c r="BE325" i="5"/>
  <c r="BE331" i="5"/>
  <c r="BE339" i="5"/>
  <c r="BE340" i="5"/>
  <c r="BE346" i="5"/>
  <c r="BE349" i="5"/>
  <c r="BE352" i="5"/>
  <c r="E85" i="4"/>
  <c r="BE191" i="4"/>
  <c r="BE198" i="4"/>
  <c r="BE203" i="4"/>
  <c r="BE217" i="4"/>
  <c r="BE218" i="4"/>
  <c r="BE220" i="4"/>
  <c r="BE231" i="4"/>
  <c r="BE240" i="4"/>
  <c r="BE281" i="4"/>
  <c r="BE282" i="4"/>
  <c r="BE301" i="4"/>
  <c r="BE313" i="4"/>
  <c r="J130" i="3"/>
  <c r="J98" i="3" s="1"/>
  <c r="J193" i="3"/>
  <c r="J104" i="3" s="1"/>
  <c r="J89" i="4"/>
  <c r="BE139" i="4"/>
  <c r="BE148" i="4"/>
  <c r="BE161" i="4"/>
  <c r="BE182" i="4"/>
  <c r="BE185" i="4"/>
  <c r="BE192" i="4"/>
  <c r="BE194" i="4"/>
  <c r="BE195" i="4"/>
  <c r="BE206" i="4"/>
  <c r="BE209" i="4"/>
  <c r="BE211" i="4"/>
  <c r="BE224" i="4"/>
  <c r="BE237" i="4"/>
  <c r="BE242" i="4"/>
  <c r="BE268" i="4"/>
  <c r="BE274" i="4"/>
  <c r="BE284" i="4"/>
  <c r="BE297" i="4"/>
  <c r="BE307" i="4"/>
  <c r="BE310" i="4"/>
  <c r="BE311" i="4"/>
  <c r="BE325" i="4"/>
  <c r="F92" i="4"/>
  <c r="BE135" i="4"/>
  <c r="BE152" i="4"/>
  <c r="BE163" i="4"/>
  <c r="BE172" i="4"/>
  <c r="BE175" i="4"/>
  <c r="BE178" i="4"/>
  <c r="BE189" i="4"/>
  <c r="BE193" i="4"/>
  <c r="BE197" i="4"/>
  <c r="BE199" i="4"/>
  <c r="BE202" i="4"/>
  <c r="BE205" i="4"/>
  <c r="BE208" i="4"/>
  <c r="BE235" i="4"/>
  <c r="BE278" i="4"/>
  <c r="BE280" i="4"/>
  <c r="BE287" i="4"/>
  <c r="BE291" i="4"/>
  <c r="BE293" i="4"/>
  <c r="BE296" i="4"/>
  <c r="BE308" i="4"/>
  <c r="BE314" i="4"/>
  <c r="BE315" i="4"/>
  <c r="BE322" i="4"/>
  <c r="BE327" i="4"/>
  <c r="BE328" i="4"/>
  <c r="BE331" i="4"/>
  <c r="BE335" i="4"/>
  <c r="BE338" i="4"/>
  <c r="BE340" i="4"/>
  <c r="BE343" i="4"/>
  <c r="BE168" i="4"/>
  <c r="BE196" i="4"/>
  <c r="BE249" i="4"/>
  <c r="BE255" i="4"/>
  <c r="BE264" i="4"/>
  <c r="BE286" i="4"/>
  <c r="BE292" i="4"/>
  <c r="BE294" i="4"/>
  <c r="BE295" i="4"/>
  <c r="BE298" i="4"/>
  <c r="BE324" i="4"/>
  <c r="BE147" i="4"/>
  <c r="BE173" i="4"/>
  <c r="BE183" i="4"/>
  <c r="BE188" i="4"/>
  <c r="BE204" i="4"/>
  <c r="BE210" i="4"/>
  <c r="BE216" i="4"/>
  <c r="BE219" i="4"/>
  <c r="BE227" i="4"/>
  <c r="BE232" i="4"/>
  <c r="BE243" i="4"/>
  <c r="BE261" i="4"/>
  <c r="BE279" i="4"/>
  <c r="BE290" i="4"/>
  <c r="BE299" i="4"/>
  <c r="BE302" i="4"/>
  <c r="BE312" i="4"/>
  <c r="BE317" i="4"/>
  <c r="BE329" i="4"/>
  <c r="BE337" i="4"/>
  <c r="BE143" i="4"/>
  <c r="BE158" i="4"/>
  <c r="BE186" i="4"/>
  <c r="BE200" i="4"/>
  <c r="BE201" i="4"/>
  <c r="BE207" i="4"/>
  <c r="BE233" i="4"/>
  <c r="BE241" i="4"/>
  <c r="BE265" i="4"/>
  <c r="BE271" i="4"/>
  <c r="BE277" i="4"/>
  <c r="BE283" i="4"/>
  <c r="BE285" i="4"/>
  <c r="BE288" i="4"/>
  <c r="BE289" i="4"/>
  <c r="BE300" i="4"/>
  <c r="BE318" i="4"/>
  <c r="BE323" i="4"/>
  <c r="BK1394" i="2"/>
  <c r="J1394" i="2"/>
  <c r="J126" i="2" s="1"/>
  <c r="F92" i="3"/>
  <c r="BE138" i="3"/>
  <c r="BE139" i="3"/>
  <c r="BE143" i="3"/>
  <c r="BE161" i="3"/>
  <c r="BE194" i="3"/>
  <c r="BE228" i="3"/>
  <c r="BE239" i="3"/>
  <c r="BE242" i="3"/>
  <c r="BE144" i="3"/>
  <c r="BE152" i="3"/>
  <c r="BE185" i="3"/>
  <c r="BE204" i="3"/>
  <c r="BE213" i="3"/>
  <c r="BE226" i="3"/>
  <c r="BE135" i="3"/>
  <c r="BE136" i="3"/>
  <c r="BE162" i="3"/>
  <c r="BE167" i="3"/>
  <c r="BE178" i="3"/>
  <c r="BE186" i="3"/>
  <c r="BE189" i="3"/>
  <c r="BE203" i="3"/>
  <c r="BE208" i="3"/>
  <c r="BE214" i="3"/>
  <c r="BE224" i="3"/>
  <c r="BE232" i="3"/>
  <c r="J89" i="3"/>
  <c r="E118" i="3"/>
  <c r="BE137" i="3"/>
  <c r="BE149" i="3"/>
  <c r="BE154" i="3"/>
  <c r="BE177" i="3"/>
  <c r="BE200" i="3"/>
  <c r="BE207" i="3"/>
  <c r="BE216" i="3"/>
  <c r="BE231" i="3"/>
  <c r="BE236" i="3"/>
  <c r="BE238" i="3"/>
  <c r="BE246" i="3"/>
  <c r="BE247" i="3"/>
  <c r="BE131" i="3"/>
  <c r="BE153" i="3"/>
  <c r="BE157" i="3"/>
  <c r="BE164" i="3"/>
  <c r="BE181" i="3"/>
  <c r="BE182" i="3"/>
  <c r="BE187" i="3"/>
  <c r="BE211" i="3"/>
  <c r="BE222" i="3"/>
  <c r="BE234" i="3"/>
  <c r="BE243" i="3"/>
  <c r="BE248" i="3"/>
  <c r="BE251" i="3"/>
  <c r="BE168" i="3"/>
  <c r="BE174" i="3"/>
  <c r="BE191" i="3"/>
  <c r="BE217" i="3"/>
  <c r="BE218" i="3"/>
  <c r="J89" i="2"/>
  <c r="BE155" i="2"/>
  <c r="BE165" i="2"/>
  <c r="BE241" i="2"/>
  <c r="BE280" i="2"/>
  <c r="BE294" i="2"/>
  <c r="BE306" i="2"/>
  <c r="BE325" i="2"/>
  <c r="BE330" i="2"/>
  <c r="BE340" i="2"/>
  <c r="BE350" i="2"/>
  <c r="BE370" i="2"/>
  <c r="BE385" i="2"/>
  <c r="BE388" i="2"/>
  <c r="BE394" i="2"/>
  <c r="BE400" i="2"/>
  <c r="BE445" i="2"/>
  <c r="BE452" i="2"/>
  <c r="BE524" i="2"/>
  <c r="BE530" i="2"/>
  <c r="BE543" i="2"/>
  <c r="BE574" i="2"/>
  <c r="BE618" i="2"/>
  <c r="BE630" i="2"/>
  <c r="BE645" i="2"/>
  <c r="BE662" i="2"/>
  <c r="BE672" i="2"/>
  <c r="BE680" i="2"/>
  <c r="BE717" i="2"/>
  <c r="BE725" i="2"/>
  <c r="BE736" i="2"/>
  <c r="BE740" i="2"/>
  <c r="BE747" i="2"/>
  <c r="BE774" i="2"/>
  <c r="BE787" i="2"/>
  <c r="BE790" i="2"/>
  <c r="BE793" i="2"/>
  <c r="BE806" i="2"/>
  <c r="BE809" i="2"/>
  <c r="BE824" i="2"/>
  <c r="BE833" i="2"/>
  <c r="BE899" i="2"/>
  <c r="BE928" i="2"/>
  <c r="BE951" i="2"/>
  <c r="BE962" i="2"/>
  <c r="BE977" i="2"/>
  <c r="BE979" i="2"/>
  <c r="BE988" i="2"/>
  <c r="BE989" i="2"/>
  <c r="BE990" i="2"/>
  <c r="BE992" i="2"/>
  <c r="BE1003" i="2"/>
  <c r="BE1053" i="2"/>
  <c r="BE1055" i="2"/>
  <c r="BE1062" i="2"/>
  <c r="BE1069" i="2"/>
  <c r="BE1077" i="2"/>
  <c r="BE1078" i="2"/>
  <c r="BE1087" i="2"/>
  <c r="BE1102" i="2"/>
  <c r="BE1105" i="2"/>
  <c r="BE1107" i="2"/>
  <c r="BE1115" i="2"/>
  <c r="BE1136" i="2"/>
  <c r="BE1138" i="2"/>
  <c r="BE1186" i="2"/>
  <c r="BE1246" i="2"/>
  <c r="BE1288" i="2"/>
  <c r="F92" i="2"/>
  <c r="BE154" i="2"/>
  <c r="BE156" i="2"/>
  <c r="BE169" i="2"/>
  <c r="BE223" i="2"/>
  <c r="BE226" i="2"/>
  <c r="BE238" i="2"/>
  <c r="BE244" i="2"/>
  <c r="BE300" i="2"/>
  <c r="BE341" i="2"/>
  <c r="BE373" i="2"/>
  <c r="BE403" i="2"/>
  <c r="BE411" i="2"/>
  <c r="BE420" i="2"/>
  <c r="BE430" i="2"/>
  <c r="BE461" i="2"/>
  <c r="BE580" i="2"/>
  <c r="BE635" i="2"/>
  <c r="BE641" i="2"/>
  <c r="BE657" i="2"/>
  <c r="BE658" i="2"/>
  <c r="BE684" i="2"/>
  <c r="BE689" i="2"/>
  <c r="BE692" i="2"/>
  <c r="BE745" i="2"/>
  <c r="BE753" i="2"/>
  <c r="BE755" i="2"/>
  <c r="BE762" i="2"/>
  <c r="BE777" i="2"/>
  <c r="BE780" i="2"/>
  <c r="BE801" i="2"/>
  <c r="BE816" i="2"/>
  <c r="BE836" i="2"/>
  <c r="BE854" i="2"/>
  <c r="BE868" i="2"/>
  <c r="BE876" i="2"/>
  <c r="BE922" i="2"/>
  <c r="BE927" i="2"/>
  <c r="BE950" i="2"/>
  <c r="BE961" i="2"/>
  <c r="BE967" i="2"/>
  <c r="BE975" i="2"/>
  <c r="BE982" i="2"/>
  <c r="BE991" i="2"/>
  <c r="BE1030" i="2"/>
  <c r="BE1032" i="2"/>
  <c r="BE1033" i="2"/>
  <c r="BE1054" i="2"/>
  <c r="BE1056" i="2"/>
  <c r="BE1082" i="2"/>
  <c r="BE1086" i="2"/>
  <c r="BE1091" i="2"/>
  <c r="BE1093" i="2"/>
  <c r="BE1117" i="2"/>
  <c r="BE1119" i="2"/>
  <c r="BE1120" i="2"/>
  <c r="BE1142" i="2"/>
  <c r="BE1143" i="2"/>
  <c r="BE1166" i="2"/>
  <c r="BE1172" i="2"/>
  <c r="BE1179" i="2"/>
  <c r="BE178" i="2"/>
  <c r="BE183" i="2"/>
  <c r="BE221" i="2"/>
  <c r="BE227" i="2"/>
  <c r="BE231" i="2"/>
  <c r="BE248" i="2"/>
  <c r="BE290" i="2"/>
  <c r="BE320" i="2"/>
  <c r="BE332" i="2"/>
  <c r="BE371" i="2"/>
  <c r="BE393" i="2"/>
  <c r="BE398" i="2"/>
  <c r="BE419" i="2"/>
  <c r="BE446" i="2"/>
  <c r="BE496" i="2"/>
  <c r="BE533" i="2"/>
  <c r="BE537" i="2"/>
  <c r="BE540" i="2"/>
  <c r="BE590" i="2"/>
  <c r="BE612" i="2"/>
  <c r="BE656" i="2"/>
  <c r="BE675" i="2"/>
  <c r="BE676" i="2"/>
  <c r="BE691" i="2"/>
  <c r="BE693" i="2"/>
  <c r="BE707" i="2"/>
  <c r="BE719" i="2"/>
  <c r="BE758" i="2"/>
  <c r="BE785" i="2"/>
  <c r="BE807" i="2"/>
  <c r="BE818" i="2"/>
  <c r="BE829" i="2"/>
  <c r="BE875" i="2"/>
  <c r="BE892" i="2"/>
  <c r="BE911" i="2"/>
  <c r="BE924" i="2"/>
  <c r="BE939" i="2"/>
  <c r="BE942" i="2"/>
  <c r="BE943" i="2"/>
  <c r="BE957" i="2"/>
  <c r="BE963" i="2"/>
  <c r="BE974" i="2"/>
  <c r="BE981" i="2"/>
  <c r="BE985" i="2"/>
  <c r="BE1006" i="2"/>
  <c r="BE1011" i="2"/>
  <c r="BE1021" i="2"/>
  <c r="BE1052" i="2"/>
  <c r="BE1068" i="2"/>
  <c r="BE1075" i="2"/>
  <c r="BE1089" i="2"/>
  <c r="BE1099" i="2"/>
  <c r="BE1109" i="2"/>
  <c r="BE1135" i="2"/>
  <c r="BE1140" i="2"/>
  <c r="BE1188" i="2"/>
  <c r="BE1229" i="2"/>
  <c r="BE1234" i="2"/>
  <c r="BE1267" i="2"/>
  <c r="BE1282" i="2"/>
  <c r="E137" i="2"/>
  <c r="BE162" i="2"/>
  <c r="BE214" i="2"/>
  <c r="BE217" i="2"/>
  <c r="BE253" i="2"/>
  <c r="BE259" i="2"/>
  <c r="BE272" i="2"/>
  <c r="BE314" i="2"/>
  <c r="BE319" i="2"/>
  <c r="BE360" i="2"/>
  <c r="BE363" i="2"/>
  <c r="BE380" i="2"/>
  <c r="BE384" i="2"/>
  <c r="BE433" i="2"/>
  <c r="BE439" i="2"/>
  <c r="BE454" i="2"/>
  <c r="BE455" i="2"/>
  <c r="BE457" i="2"/>
  <c r="BE504" i="2"/>
  <c r="BE510" i="2"/>
  <c r="BE526" i="2"/>
  <c r="BE553" i="2"/>
  <c r="BE555" i="2"/>
  <c r="BE578" i="2"/>
  <c r="BE600" i="2"/>
  <c r="BE638" i="2"/>
  <c r="BE648" i="2"/>
  <c r="BE668" i="2"/>
  <c r="BE688" i="2"/>
  <c r="BE690" i="2"/>
  <c r="BE695" i="2"/>
  <c r="BE700" i="2"/>
  <c r="BE703" i="2"/>
  <c r="BE713" i="2"/>
  <c r="BE729" i="2"/>
  <c r="BE742" i="2"/>
  <c r="BE743" i="2"/>
  <c r="BE751" i="2"/>
  <c r="BE783" i="2"/>
  <c r="BE805" i="2"/>
  <c r="BE812" i="2"/>
  <c r="BE822" i="2"/>
  <c r="BE843" i="2"/>
  <c r="BE860" i="2"/>
  <c r="BE897" i="2"/>
  <c r="BE903" i="2"/>
  <c r="BE913" i="2"/>
  <c r="BE935" i="2"/>
  <c r="BE964" i="2"/>
  <c r="BE969" i="2"/>
  <c r="BE972" i="2"/>
  <c r="BE976" i="2"/>
  <c r="BE978" i="2"/>
  <c r="BE998" i="2"/>
  <c r="BE1000" i="2"/>
  <c r="BE1005" i="2"/>
  <c r="BE1031" i="2"/>
  <c r="BE1042" i="2"/>
  <c r="BE1050" i="2"/>
  <c r="BE1061" i="2"/>
  <c r="BE1081" i="2"/>
  <c r="BE1083" i="2"/>
  <c r="BE1084" i="2"/>
  <c r="BE1088" i="2"/>
  <c r="BE1112" i="2"/>
  <c r="BE1116" i="2"/>
  <c r="BE1118" i="2"/>
  <c r="BE1137" i="2"/>
  <c r="BE1152" i="2"/>
  <c r="BE1195" i="2"/>
  <c r="BE1200" i="2"/>
  <c r="BE1237" i="2"/>
  <c r="BE1244" i="2"/>
  <c r="BE1259" i="2"/>
  <c r="BE1261" i="2"/>
  <c r="BE1285" i="2"/>
  <c r="BE1286" i="2"/>
  <c r="BE1302" i="2"/>
  <c r="BE1366" i="2"/>
  <c r="BE150" i="2"/>
  <c r="BE151" i="2"/>
  <c r="BE159" i="2"/>
  <c r="BE189" i="2"/>
  <c r="BE203" i="2"/>
  <c r="BE206" i="2"/>
  <c r="BE210" i="2"/>
  <c r="BE247" i="2"/>
  <c r="BE268" i="2"/>
  <c r="BE309" i="2"/>
  <c r="BE313" i="2"/>
  <c r="BE376" i="2"/>
  <c r="BE405" i="2"/>
  <c r="BE437" i="2"/>
  <c r="BE483" i="2"/>
  <c r="BE516" i="2"/>
  <c r="BE520" i="2"/>
  <c r="BE528" i="2"/>
  <c r="BE587" i="2"/>
  <c r="BE598" i="2"/>
  <c r="BE615" i="2"/>
  <c r="BE631" i="2"/>
  <c r="BE632" i="2"/>
  <c r="BE671" i="2"/>
  <c r="BE679" i="2"/>
  <c r="BE681" i="2"/>
  <c r="BE685" i="2"/>
  <c r="BE697" i="2"/>
  <c r="BE737" i="2"/>
  <c r="BE760" i="2"/>
  <c r="BE776" i="2"/>
  <c r="BE798" i="2"/>
  <c r="BE820" i="2"/>
  <c r="BE846" i="2"/>
  <c r="BE867" i="2"/>
  <c r="BE881" i="2"/>
  <c r="BE885" i="2"/>
  <c r="BE894" i="2"/>
  <c r="BE905" i="2"/>
  <c r="BE908" i="2"/>
  <c r="BE980" i="2"/>
  <c r="BE995" i="2"/>
  <c r="BE1013" i="2"/>
  <c r="BE1038" i="2"/>
  <c r="BE1076" i="2"/>
  <c r="BE1079" i="2"/>
  <c r="BE1080" i="2"/>
  <c r="BE1085" i="2"/>
  <c r="BE1113" i="2"/>
  <c r="BE1114" i="2"/>
  <c r="BE1141" i="2"/>
  <c r="BE1156" i="2"/>
  <c r="BE1192" i="2"/>
  <c r="BE1197" i="2"/>
  <c r="BE1217" i="2"/>
  <c r="BE1254" i="2"/>
  <c r="BE1257" i="2"/>
  <c r="BE1320" i="2"/>
  <c r="BE1329" i="2"/>
  <c r="BE1338" i="2"/>
  <c r="BE1340" i="2"/>
  <c r="BE1354" i="2"/>
  <c r="BE1369" i="2"/>
  <c r="BE1374" i="2"/>
  <c r="BE1382" i="2"/>
  <c r="BE1393" i="2"/>
  <c r="BE1398" i="2"/>
  <c r="BE1399" i="2"/>
  <c r="BE173" i="2"/>
  <c r="BE220" i="2"/>
  <c r="BE224" i="2"/>
  <c r="BE331" i="2"/>
  <c r="BE342" i="2"/>
  <c r="BE358" i="2"/>
  <c r="BE390" i="2"/>
  <c r="BE477" i="2"/>
  <c r="BE486" i="2"/>
  <c r="BE531" i="2"/>
  <c r="BE560" i="2"/>
  <c r="BE604" i="2"/>
  <c r="BE606" i="2"/>
  <c r="BE607" i="2"/>
  <c r="BE608" i="2"/>
  <c r="BE627" i="2"/>
  <c r="BE664" i="2"/>
  <c r="BE665" i="2"/>
  <c r="BE710" i="2"/>
  <c r="BE722" i="2"/>
  <c r="BE731" i="2"/>
  <c r="BE732" i="2"/>
  <c r="BE788" i="2"/>
  <c r="BE791" i="2"/>
  <c r="BE795" i="2"/>
  <c r="BE803" i="2"/>
  <c r="BE813" i="2"/>
  <c r="BE815" i="2"/>
  <c r="BE828" i="2"/>
  <c r="BE840" i="2"/>
  <c r="BE850" i="2"/>
  <c r="BE857" i="2"/>
  <c r="BE872" i="2"/>
  <c r="BE878" i="2"/>
  <c r="BE889" i="2"/>
  <c r="BE916" i="2"/>
  <c r="BE918" i="2"/>
  <c r="BE923" i="2"/>
  <c r="BE932" i="2"/>
  <c r="BE953" i="2"/>
  <c r="BE968" i="2"/>
  <c r="BE983" i="2"/>
  <c r="BE984" i="2"/>
  <c r="BE993" i="2"/>
  <c r="BE1007" i="2"/>
  <c r="BE1009" i="2"/>
  <c r="BE1034" i="2"/>
  <c r="BE1045" i="2"/>
  <c r="BE1057" i="2"/>
  <c r="BE1058" i="2"/>
  <c r="BE1090" i="2"/>
  <c r="BE1092" i="2"/>
  <c r="BE1128" i="2"/>
  <c r="BE1129" i="2"/>
  <c r="BE1139" i="2"/>
  <c r="BE1150" i="2"/>
  <c r="BE1154" i="2"/>
  <c r="BE1176" i="2"/>
  <c r="BE1204" i="2"/>
  <c r="BE1231" i="2"/>
  <c r="BE1240" i="2"/>
  <c r="BE1252" i="2"/>
  <c r="BE1276" i="2"/>
  <c r="BE1279" i="2"/>
  <c r="BE1296" i="2"/>
  <c r="BE1304" i="2"/>
  <c r="BE1333" i="2"/>
  <c r="BE1351" i="2"/>
  <c r="BE1357" i="2"/>
  <c r="BE1368" i="2"/>
  <c r="BE1372" i="2"/>
  <c r="BE1383" i="2"/>
  <c r="BE1385" i="2"/>
  <c r="BE1396" i="2"/>
  <c r="BE1397" i="2"/>
  <c r="J34" i="2"/>
  <c r="AW95" i="1" s="1"/>
  <c r="F36" i="5"/>
  <c r="BC98" i="1" s="1"/>
  <c r="J34" i="6"/>
  <c r="AW99" i="1"/>
  <c r="F34" i="7"/>
  <c r="BA100" i="1"/>
  <c r="F37" i="9"/>
  <c r="BD102" i="1" s="1"/>
  <c r="F34" i="2"/>
  <c r="BA95" i="1" s="1"/>
  <c r="F36" i="4"/>
  <c r="BC97" i="1"/>
  <c r="F34" i="6"/>
  <c r="BA99" i="1"/>
  <c r="F36" i="7"/>
  <c r="BC100" i="1" s="1"/>
  <c r="J34" i="9"/>
  <c r="AW102" i="1" s="1"/>
  <c r="F35" i="2"/>
  <c r="BB95" i="1"/>
  <c r="F35" i="5"/>
  <c r="BB98" i="1"/>
  <c r="J34" i="7"/>
  <c r="AW100" i="1" s="1"/>
  <c r="F34" i="9"/>
  <c r="BA102" i="1" s="1"/>
  <c r="F37" i="2"/>
  <c r="BD95" i="1"/>
  <c r="F37" i="5"/>
  <c r="BD98" i="1"/>
  <c r="F36" i="6"/>
  <c r="BC99" i="1" s="1"/>
  <c r="F35" i="7"/>
  <c r="BB100" i="1" s="1"/>
  <c r="F36" i="2"/>
  <c r="BC95" i="1"/>
  <c r="J34" i="5"/>
  <c r="AW98" i="1"/>
  <c r="F35" i="6"/>
  <c r="BB99" i="1" s="1"/>
  <c r="F37" i="7"/>
  <c r="BD100" i="1" s="1"/>
  <c r="F34" i="8"/>
  <c r="BA101" i="1"/>
  <c r="F35" i="9"/>
  <c r="BB102" i="1"/>
  <c r="F37" i="3"/>
  <c r="BD96" i="1" s="1"/>
  <c r="F34" i="3"/>
  <c r="BA96" i="1" s="1"/>
  <c r="F36" i="3"/>
  <c r="BC96" i="1"/>
  <c r="F35" i="3"/>
  <c r="BB96" i="1"/>
  <c r="J34" i="3"/>
  <c r="AW96" i="1" s="1"/>
  <c r="F34" i="4"/>
  <c r="BA97" i="1" s="1"/>
  <c r="F35" i="4"/>
  <c r="BB97" i="1"/>
  <c r="J34" i="4"/>
  <c r="AW97" i="1"/>
  <c r="F37" i="4"/>
  <c r="BD97" i="1" s="1"/>
  <c r="F34" i="5"/>
  <c r="BA98" i="1" s="1"/>
  <c r="F37" i="6"/>
  <c r="BD99" i="1"/>
  <c r="F36" i="8"/>
  <c r="BC101" i="1"/>
  <c r="F35" i="8"/>
  <c r="BB101" i="1" s="1"/>
  <c r="J34" i="8"/>
  <c r="AW101" i="1" s="1"/>
  <c r="F37" i="8"/>
  <c r="BD101" i="1"/>
  <c r="F36" i="9"/>
  <c r="BC102" i="1"/>
  <c r="P129" i="5" l="1"/>
  <c r="AU98" i="1" s="1"/>
  <c r="P120" i="8"/>
  <c r="AU101" i="1" s="1"/>
  <c r="J746" i="2"/>
  <c r="J110" i="2" s="1"/>
  <c r="J225" i="2"/>
  <c r="J99" i="2" s="1"/>
  <c r="BK136" i="6"/>
  <c r="T708" i="2"/>
  <c r="T147" i="2" s="1"/>
  <c r="T120" i="8"/>
  <c r="P122" i="9"/>
  <c r="P121" i="9" s="1"/>
  <c r="AU102" i="1" s="1"/>
  <c r="T136" i="6"/>
  <c r="T223" i="6"/>
  <c r="R708" i="2"/>
  <c r="R147" i="2"/>
  <c r="R320" i="5"/>
  <c r="R192" i="3"/>
  <c r="R128" i="3" s="1"/>
  <c r="R223" i="6"/>
  <c r="BK129" i="3"/>
  <c r="P148" i="2"/>
  <c r="R136" i="6"/>
  <c r="R135" i="6" s="1"/>
  <c r="T133" i="4"/>
  <c r="T132" i="4"/>
  <c r="T129" i="3"/>
  <c r="T128" i="3" s="1"/>
  <c r="T192" i="3"/>
  <c r="T148" i="2"/>
  <c r="T125" i="7"/>
  <c r="T124" i="7"/>
  <c r="R133" i="4"/>
  <c r="R132" i="4"/>
  <c r="R238" i="4"/>
  <c r="BK192" i="3"/>
  <c r="J192" i="3"/>
  <c r="J103" i="3"/>
  <c r="T122" i="9"/>
  <c r="T121" i="9"/>
  <c r="P132" i="4"/>
  <c r="AU97" i="1"/>
  <c r="P125" i="7"/>
  <c r="P124" i="7" s="1"/>
  <c r="AU100" i="1" s="1"/>
  <c r="R130" i="5"/>
  <c r="R129" i="5" s="1"/>
  <c r="R125" i="7"/>
  <c r="R124" i="7"/>
  <c r="P136" i="6"/>
  <c r="T129" i="5"/>
  <c r="P223" i="6"/>
  <c r="R129" i="3"/>
  <c r="P708" i="2"/>
  <c r="BK320" i="5"/>
  <c r="J320" i="5"/>
  <c r="J106" i="5"/>
  <c r="BK122" i="9"/>
  <c r="J122" i="9"/>
  <c r="J97" i="9"/>
  <c r="BK125" i="7"/>
  <c r="J125" i="7" s="1"/>
  <c r="J97" i="7" s="1"/>
  <c r="BK126" i="8"/>
  <c r="J126" i="8"/>
  <c r="J99" i="8" s="1"/>
  <c r="BK135" i="6"/>
  <c r="J135" i="6"/>
  <c r="J136" i="6"/>
  <c r="J97" i="6" s="1"/>
  <c r="BK129" i="5"/>
  <c r="J129" i="5"/>
  <c r="J96" i="5"/>
  <c r="BK132" i="4"/>
  <c r="J132" i="4"/>
  <c r="J96" i="4"/>
  <c r="BK147" i="2"/>
  <c r="J147" i="2" s="1"/>
  <c r="J96" i="2" s="1"/>
  <c r="J33" i="4"/>
  <c r="AV97" i="1"/>
  <c r="AT97" i="1" s="1"/>
  <c r="F33" i="6"/>
  <c r="AZ99" i="1"/>
  <c r="F33" i="8"/>
  <c r="AZ101" i="1" s="1"/>
  <c r="J33" i="9"/>
  <c r="AV102" i="1"/>
  <c r="AT102" i="1"/>
  <c r="F33" i="2"/>
  <c r="AZ95" i="1" s="1"/>
  <c r="F33" i="4"/>
  <c r="AZ97" i="1"/>
  <c r="J33" i="6"/>
  <c r="AV99" i="1"/>
  <c r="AT99" i="1"/>
  <c r="J33" i="8"/>
  <c r="AV101" i="1"/>
  <c r="AT101" i="1" s="1"/>
  <c r="BB94" i="1"/>
  <c r="AX94" i="1" s="1"/>
  <c r="J33" i="3"/>
  <c r="AV96" i="1"/>
  <c r="AT96" i="1"/>
  <c r="F33" i="5"/>
  <c r="AZ98" i="1"/>
  <c r="J30" i="6"/>
  <c r="AG99" i="1" s="1"/>
  <c r="J33" i="7"/>
  <c r="AV100" i="1" s="1"/>
  <c r="AT100" i="1" s="1"/>
  <c r="BC94" i="1"/>
  <c r="W32" i="1"/>
  <c r="BA94" i="1"/>
  <c r="W30" i="1" s="1"/>
  <c r="BD94" i="1"/>
  <c r="W33" i="1"/>
  <c r="J33" i="2"/>
  <c r="AV95" i="1" s="1"/>
  <c r="AT95" i="1" s="1"/>
  <c r="F33" i="3"/>
  <c r="AZ96" i="1" s="1"/>
  <c r="J33" i="5"/>
  <c r="AV98" i="1" s="1"/>
  <c r="AT98" i="1" s="1"/>
  <c r="F33" i="7"/>
  <c r="AZ100" i="1"/>
  <c r="F33" i="9"/>
  <c r="AZ102" i="1"/>
  <c r="P135" i="6" l="1"/>
  <c r="AU99" i="1"/>
  <c r="P147" i="2"/>
  <c r="AU95" i="1"/>
  <c r="BK128" i="3"/>
  <c r="J128" i="3"/>
  <c r="T135" i="6"/>
  <c r="BK124" i="7"/>
  <c r="J124" i="7"/>
  <c r="J96" i="7"/>
  <c r="BK120" i="8"/>
  <c r="J120" i="8"/>
  <c r="J96" i="8"/>
  <c r="J129" i="3"/>
  <c r="J97" i="3" s="1"/>
  <c r="BK121" i="9"/>
  <c r="J121" i="9"/>
  <c r="J96" i="9"/>
  <c r="AN99" i="1"/>
  <c r="J96" i="6"/>
  <c r="J39" i="6"/>
  <c r="J30" i="3"/>
  <c r="AG96" i="1" s="1"/>
  <c r="J30" i="5"/>
  <c r="AG98" i="1"/>
  <c r="AN98" i="1"/>
  <c r="AY94" i="1"/>
  <c r="J30" i="2"/>
  <c r="AG95" i="1"/>
  <c r="J30" i="4"/>
  <c r="AG97" i="1" s="1"/>
  <c r="AN97" i="1" s="1"/>
  <c r="AZ94" i="1"/>
  <c r="W29" i="1" s="1"/>
  <c r="W31" i="1"/>
  <c r="AW94" i="1"/>
  <c r="AK30" i="1"/>
  <c r="J39" i="3" l="1"/>
  <c r="J96" i="3"/>
  <c r="J39" i="5"/>
  <c r="J39" i="4"/>
  <c r="J39" i="2"/>
  <c r="AN95" i="1"/>
  <c r="AN96" i="1"/>
  <c r="J30" i="8"/>
  <c r="AG101" i="1"/>
  <c r="AU94" i="1"/>
  <c r="AV94" i="1"/>
  <c r="AK29" i="1" s="1"/>
  <c r="J30" i="9"/>
  <c r="AG102" i="1"/>
  <c r="J30" i="7"/>
  <c r="AG100" i="1"/>
  <c r="AN100" i="1"/>
  <c r="J39" i="7" l="1"/>
  <c r="J39" i="8"/>
  <c r="J39" i="9"/>
  <c r="AN102" i="1"/>
  <c r="AN101" i="1"/>
  <c r="AG94" i="1"/>
  <c r="AK26" i="1"/>
  <c r="AK35" i="1"/>
  <c r="AT94" i="1"/>
  <c r="AN94" i="1"/>
</calcChain>
</file>

<file path=xl/sharedStrings.xml><?xml version="1.0" encoding="utf-8"?>
<sst xmlns="http://schemas.openxmlformats.org/spreadsheetml/2006/main" count="26104" uniqueCount="3988">
  <si>
    <t>Export Komplet</t>
  </si>
  <si>
    <t/>
  </si>
  <si>
    <t>2.0</t>
  </si>
  <si>
    <t>ZAMOK</t>
  </si>
  <si>
    <t>False</t>
  </si>
  <si>
    <t>{a6a93619-d6c8-4341-bfc0-b5fcfcf49f39}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</si>
  <si>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</si>
  <si>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</si>
  <si>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</si>
  <si>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</si>
  <si>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</si>
  <si>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</si>
  <si>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</si>
  <si>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</si>
  <si>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</si>
  <si>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</si>
  <si>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</si>
  <si>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a přístavba objektu ZŠ Kamenné Žehrovice</t>
  </si>
  <si>
    <t>KSO:</t>
  </si>
  <si>
    <t>801 32</t>
  </si>
  <si>
    <t>CC-CZ:</t>
  </si>
  <si>
    <t>Místo:</t>
  </si>
  <si>
    <t>Karlovarská třída 150, Kamenné Žehrovice</t>
  </si>
  <si>
    <t>Datum:</t>
  </si>
  <si>
    <t>26. 3. 2025</t>
  </si>
  <si>
    <t>Zadavatel:</t>
  </si>
  <si>
    <t>IČ:</t>
  </si>
  <si>
    <t>00234508</t>
  </si>
  <si>
    <t>Obec Kamnenné Žehrovice</t>
  </si>
  <si>
    <t>DIČ:</t>
  </si>
  <si>
    <t>Uchazeč:</t>
  </si>
  <si>
    <t>Vyplň údaj</t>
  </si>
  <si>
    <t>Projektant:</t>
  </si>
  <si>
    <t>26174936</t>
  </si>
  <si>
    <t>Aripros s.r.o.</t>
  </si>
  <si>
    <t>CZ26174936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</si>
  <si>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</si>
  <si>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</si>
  <si>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</si>
  <si>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</si>
  <si>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</si>
  <si>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</si>
  <si>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</si>
  <si>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</si>
  <si>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</si>
  <si>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</si>
  <si>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</si>
  <si>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</si>
  <si>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</si>
  <si>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</si>
  <si>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</si>
  <si>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</si>
  <si>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</si>
  <si>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</si>
  <si>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</si>
  <si>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</si>
  <si>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</si>
  <si>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</si>
  <si>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</si>
  <si>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</si>
  <si>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</si>
  <si>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</si>
  <si>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</si>
  <si>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</si>
  <si>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</si>
  <si>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</si>
  <si>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</si>
  <si>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</si>
  <si>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</si>
  <si>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</si>
  <si>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</si>
  <si>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</si>
  <si>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</si>
  <si>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</si>
  <si>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</si>
  <si>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</si>
  <si>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</si>
  <si>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</si>
  <si>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</si>
  <si>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</si>
  <si>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</si>
  <si>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</si>
  <si>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</si>
  <si>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</si>
  <si>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</si>
  <si>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ASR</t>
  </si>
  <si>
    <t>STA</t>
  </si>
  <si>
    <t>1</t>
  </si>
  <si>
    <t>{aa699f3f-3747-4ab3-a385-964e3aa5f91d}</t>
  </si>
  <si>
    <t>2</t>
  </si>
  <si>
    <t>ASR úpravy stávající budovy</t>
  </si>
  <si>
    <t>{7fb92d6d-20f0-425b-b7d1-2fcd56afc870}</t>
  </si>
  <si>
    <t>03</t>
  </si>
  <si>
    <t>Vodovod</t>
  </si>
  <si>
    <t>{4feeeb3a-8a85-41c8-a6e6-419c00d7404e}</t>
  </si>
  <si>
    <t>04</t>
  </si>
  <si>
    <t>Kanalizace</t>
  </si>
  <si>
    <t>{f489f092-0c38-4bb7-b293-01fad902ec63}</t>
  </si>
  <si>
    <t>05</t>
  </si>
  <si>
    <t>UT</t>
  </si>
  <si>
    <t>{e4346abd-a242-4878-b6e1-a63a8d136910}</t>
  </si>
  <si>
    <t>06</t>
  </si>
  <si>
    <t>Elektroinstalace</t>
  </si>
  <si>
    <t>{43ab8838-1093-4f5e-87de-8c0d31b90457}</t>
  </si>
  <si>
    <t>07</t>
  </si>
  <si>
    <t>VZT</t>
  </si>
  <si>
    <t>{11f264d7-2bec-4c6d-9491-089d96627fce}</t>
  </si>
  <si>
    <t>08</t>
  </si>
  <si>
    <t>VRN</t>
  </si>
  <si>
    <t>{cd93bf7a-7cee-4491-9a3f-baeff1a68d7e}</t>
  </si>
  <si>
    <t>KRYCÍ LIST SOUPISU PRACÍ</t>
  </si>
  <si>
    <t>Objekt:</t>
  </si>
  <si>
    <t>01 - ASR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</si>
  <si>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</si>
  <si>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</si>
  <si>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</si>
  <si>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</si>
  <si>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</si>
  <si>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</si>
  <si>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</si>
  <si>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</si>
  <si>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</si>
  <si>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</si>
  <si>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</si>
  <si>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</si>
  <si>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</si>
  <si>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</si>
  <si>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</si>
  <si>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</si>
  <si>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</si>
  <si>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</si>
  <si>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</si>
  <si>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714 - Akustická a protiotřesová opatření</t>
  </si>
  <si>
    <t xml:space="preserve">    741 - Elektroinstalace - silnoproud</t>
  </si>
  <si>
    <t xml:space="preserve">    755 - Dopravní zařízení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</si>
  <si>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</si>
  <si>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</si>
  <si>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</si>
  <si>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</si>
  <si>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</si>
  <si>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</si>
  <si>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</si>
  <si>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</si>
  <si>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</si>
  <si>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</si>
  <si>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 xml:space="preserve">    786 - Dokončovací práce - čalounické úpravy</t>
  </si>
  <si>
    <t xml:space="preserve">    789 - Povrchové úpravy ocelových konstrukcí a technologických zařízení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</si>
  <si>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</si>
  <si>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</si>
  <si>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</si>
  <si>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</si>
  <si>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</si>
  <si>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</si>
  <si>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</si>
  <si>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</si>
  <si>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</si>
  <si>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</si>
  <si>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</si>
  <si>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</si>
  <si>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</si>
  <si>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</si>
  <si>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</si>
  <si>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</si>
  <si>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</si>
  <si>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</si>
  <si>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</si>
  <si>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</si>
  <si>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111111102</t>
  </si>
  <si>
    <t>Odstranění travin ve svahu přes 1:5 ručně</t>
  </si>
  <si>
    <t>m2</t>
  </si>
  <si>
    <t>4</t>
  </si>
  <si>
    <t>1798403964</t>
  </si>
  <si>
    <t>111211101</t>
  </si>
  <si>
    <t>Odstranění křovin a stromů průměru kmene do 100 mm i s kořeny sklonu terénu do 1:5 ručně</t>
  </si>
  <si>
    <t>157731287</t>
  </si>
  <si>
    <t>VV</t>
  </si>
  <si>
    <t>518</t>
  </si>
  <si>
    <t>Součet</t>
  </si>
  <si>
    <t>3</t>
  </si>
  <si>
    <t>111211211</t>
  </si>
  <si>
    <t>Snesení jehličnatého klestu D do 30 cm ve svahu do 1:3</t>
  </si>
  <si>
    <t>kus</t>
  </si>
  <si>
    <t>416697467</t>
  </si>
  <si>
    <t>112251101</t>
  </si>
  <si>
    <t>Odstranění pařezů průměru přes 100 do 300 mm</t>
  </si>
  <si>
    <t>-1281988053</t>
  </si>
  <si>
    <t>5</t>
  </si>
  <si>
    <t>113106023</t>
  </si>
  <si>
    <t>Rozebrání dlažeb při překopech komunikací pro pěší ze zámkové dlažby ručně</t>
  </si>
  <si>
    <t>496255329</t>
  </si>
  <si>
    <t>3,5*11+2*15+3*3</t>
  </si>
  <si>
    <t>6</t>
  </si>
  <si>
    <t>115101201</t>
  </si>
  <si>
    <t>Čerpání vody na dopravní výšku do 10 m průměrný přítok do 500 l/min</t>
  </si>
  <si>
    <t>hod</t>
  </si>
  <si>
    <t>794420375</t>
  </si>
  <si>
    <t>24*31</t>
  </si>
  <si>
    <t>7</t>
  </si>
  <si>
    <t>121151114</t>
  </si>
  <si>
    <t>Sejmutí ornice plochy do 500 m2 tl vrstvy přes 200 do 250 mm strojně</t>
  </si>
  <si>
    <t>437489952</t>
  </si>
  <si>
    <t>820</t>
  </si>
  <si>
    <t>8</t>
  </si>
  <si>
    <t>122351102</t>
  </si>
  <si>
    <t>Odkopávky a prokopávky nezapažené v hornině třídy těžitelnosti II skupiny 4 objem do 50 m3 strojně</t>
  </si>
  <si>
    <t>m3</t>
  </si>
  <si>
    <t>-1238803589</t>
  </si>
  <si>
    <t>Odtěžení pro podklad desky</t>
  </si>
  <si>
    <t>(6,2*8,85+8,85*4,64+5,6*6,45*2+5,6*1,9*2)*0,2</t>
  </si>
  <si>
    <t>9</t>
  </si>
  <si>
    <t>122351105</t>
  </si>
  <si>
    <t>Odkopávky a prokopávky nezapažené v hornině třídy těžitelnosti II skupiny 4 objem do 1000 m3 strojně</t>
  </si>
  <si>
    <t>-538326269</t>
  </si>
  <si>
    <t>Hlavní výkop na úroveň pod desku</t>
  </si>
  <si>
    <t>841</t>
  </si>
  <si>
    <t>10</t>
  </si>
  <si>
    <t>132351102</t>
  </si>
  <si>
    <t>Hloubení rýh nezapažených š do 800 mm v hornině třídy těžitelnosti II skupiny 4 objem do 50 m3 strojně</t>
  </si>
  <si>
    <t>950288520</t>
  </si>
  <si>
    <t>Výkop základových pasů</t>
  </si>
  <si>
    <t>0,5*0,95*(8,85*3+1,01+2,5+2,5+2,1+2,1+2,45+4,64+5,6*2+7,7*2+2,435*3)</t>
  </si>
  <si>
    <t>0,5*1,32*(2,435*3+7,7-1,5)</t>
  </si>
  <si>
    <t>11</t>
  </si>
  <si>
    <t>132351253</t>
  </si>
  <si>
    <t>Hloubení rýh nezapažených š do 2000 mm v hornině třídy těžitelnosti II skupiny 4 objem do 100 m3 strojně</t>
  </si>
  <si>
    <t>-1771326232</t>
  </si>
  <si>
    <t xml:space="preserve">Výkop základových pasů </t>
  </si>
  <si>
    <t>0,96*0,95*(10,62+25,31-0,96-0,81)</t>
  </si>
  <si>
    <t>0,81*0,95*(10,62+25,31-0,96-0,81)</t>
  </si>
  <si>
    <t>162351103</t>
  </si>
  <si>
    <t>Vodorovné přemístění přes 50 do 500 m výkopku/sypaniny z horniny třídy těžitelnosti I skupiny 1 až 3</t>
  </si>
  <si>
    <t>-2037907861</t>
  </si>
  <si>
    <t>Ornice na dočasnou deponii</t>
  </si>
  <si>
    <t>820*0,25</t>
  </si>
  <si>
    <t>Ornice zpět k rozprostření</t>
  </si>
  <si>
    <t>13</t>
  </si>
  <si>
    <t>162751137</t>
  </si>
  <si>
    <t>Vodorovné přemístění přes 9 000 do 10000 m výkopku/sypaniny z horniny třídy těžitelnosti II skupiny 4 a 5</t>
  </si>
  <si>
    <t>-1281773549</t>
  </si>
  <si>
    <t xml:space="preserve">Výkop jámy a hloubení rýh pro pasy </t>
  </si>
  <si>
    <t>25,16*10,47*2,1+45,847+57,440+37,891</t>
  </si>
  <si>
    <t>Tráva, kořeny, stomy</t>
  </si>
  <si>
    <t>Obsyp drenáží</t>
  </si>
  <si>
    <t>117,6</t>
  </si>
  <si>
    <t>Zásyp vnějšího schodiště</t>
  </si>
  <si>
    <t>-54,56</t>
  </si>
  <si>
    <t>Doprava obsypového materiálu na drenáže</t>
  </si>
  <si>
    <t>54,56</t>
  </si>
  <si>
    <t>Doprava kačírku na okapový chodník</t>
  </si>
  <si>
    <t>31,02*0,15</t>
  </si>
  <si>
    <t>14</t>
  </si>
  <si>
    <t>162751139</t>
  </si>
  <si>
    <t>Příplatek k vodorovnému přemístění výkopku/sypaniny z horniny třídy těžitelnosti II skupiny 4 a 5 ZKD 1000 m přes 10000 m</t>
  </si>
  <si>
    <t>-1205725382</t>
  </si>
  <si>
    <t>826,624*14</t>
  </si>
  <si>
    <t>15</t>
  </si>
  <si>
    <t>171111103</t>
  </si>
  <si>
    <t>Uložení sypaniny z hornin soudržných do násypů zhutněných ručně</t>
  </si>
  <si>
    <t>-861351354</t>
  </si>
  <si>
    <t>8,8*6,2</t>
  </si>
  <si>
    <t>16</t>
  </si>
  <si>
    <t>171111105</t>
  </si>
  <si>
    <t>Uložení sypaniny z hornin nesoudržných kamenitých do násypů zhutněných ručně</t>
  </si>
  <si>
    <t>-1597886433</t>
  </si>
  <si>
    <t xml:space="preserve">Drenážní vrstva </t>
  </si>
  <si>
    <t>80*0,8+30*0,8+37*0,8</t>
  </si>
  <si>
    <t>17</t>
  </si>
  <si>
    <t>171201221</t>
  </si>
  <si>
    <t>Poplatek za uložení na skládce (skládkovné) zeminy a kamení kód odpadu 17 05 04</t>
  </si>
  <si>
    <t>t</t>
  </si>
  <si>
    <t>2099955652</t>
  </si>
  <si>
    <t>826,624*1,8</t>
  </si>
  <si>
    <t>18</t>
  </si>
  <si>
    <t>181311105</t>
  </si>
  <si>
    <t>Rozprostření ornice tl vrstvy přes 250 do 300 mm v rovině nebo ve svahu do 1:5 ručně</t>
  </si>
  <si>
    <t>462326448</t>
  </si>
  <si>
    <t>850-26*11</t>
  </si>
  <si>
    <t>19</t>
  </si>
  <si>
    <t>181411131</t>
  </si>
  <si>
    <t>Založení parkového trávníku výsevem pl do 1000 m2 v rovině a ve svahu do 1:5</t>
  </si>
  <si>
    <t>1020306567</t>
  </si>
  <si>
    <t>20</t>
  </si>
  <si>
    <t>M</t>
  </si>
  <si>
    <t>00572420</t>
  </si>
  <si>
    <t>osivo směs travní parková okrasná</t>
  </si>
  <si>
    <t>kg</t>
  </si>
  <si>
    <t>687706952</t>
  </si>
  <si>
    <t>50*0,02 'Přepočtené koeficientem množství</t>
  </si>
  <si>
    <t>184813521</t>
  </si>
  <si>
    <t>Chemické odplevelení po založení kultury postřikem na široko v rovině a svahu do 1:5 ručně</t>
  </si>
  <si>
    <t>1622298565</t>
  </si>
  <si>
    <t>22</t>
  </si>
  <si>
    <t>185803111</t>
  </si>
  <si>
    <t>Ošetření trávníku shrabáním v rovině a svahu do 1:5</t>
  </si>
  <si>
    <t>-701361478</t>
  </si>
  <si>
    <t>Zakládání</t>
  </si>
  <si>
    <t>23</t>
  </si>
  <si>
    <t>212750101</t>
  </si>
  <si>
    <t>Trativod z drenážních trubek PVC-U SN 4 perforace 360° včetně lože otevřený výkop DN 100 pro budovy plocha pro vtékání vody min. 80 cm2/m</t>
  </si>
  <si>
    <t>m</t>
  </si>
  <si>
    <t>909939713</t>
  </si>
  <si>
    <t>24</t>
  </si>
  <si>
    <t>271532212</t>
  </si>
  <si>
    <t>Podsyp pod základové konstrukce se zhutněním z hrubého kameniva frakce 16 až 32 mm</t>
  </si>
  <si>
    <t>-1662892390</t>
  </si>
  <si>
    <t>podklad desky</t>
  </si>
  <si>
    <t>25</t>
  </si>
  <si>
    <t>271532213</t>
  </si>
  <si>
    <t>Podsyp pod základové konstrukce se zhutněním z hrubého kameniva frakce 8 až 16 mm</t>
  </si>
  <si>
    <t>1653676692</t>
  </si>
  <si>
    <t>Základové pasy</t>
  </si>
  <si>
    <t>0,5*(8,85*3+1,01+2,5+2,5+2,1+2,1+2,45+4,64+5,6*2+7,7*2+2,435*3)*0,05</t>
  </si>
  <si>
    <t>0,5*(2,435*3+7,7-1,5)*0,05</t>
  </si>
  <si>
    <t>0,96*(10,62+25,31-0,96-0,81)*0,05</t>
  </si>
  <si>
    <t>0,81*(10,62+25,31-0,96-0,81)*0,05</t>
  </si>
  <si>
    <t>26</t>
  </si>
  <si>
    <t>273322511</t>
  </si>
  <si>
    <t>Základové desky ze ŽB se zvýšenými nároky na prostředí tř. C 25/30</t>
  </si>
  <si>
    <t>-1676082158</t>
  </si>
  <si>
    <t>(10,62*25,31)*0,2</t>
  </si>
  <si>
    <t>27</t>
  </si>
  <si>
    <t>273325912</t>
  </si>
  <si>
    <t>Příplatek k ŽB základových desek za úpravu povrchů přehlazením</t>
  </si>
  <si>
    <t>-44800702</t>
  </si>
  <si>
    <t>(10,62*25,31)</t>
  </si>
  <si>
    <t>28</t>
  </si>
  <si>
    <t>273351121</t>
  </si>
  <si>
    <t>Zřízení bednění základových desek</t>
  </si>
  <si>
    <t>929592853</t>
  </si>
  <si>
    <t>(10,62+25,31)*2*0,4+(1,95+1,78)*2*0,4</t>
  </si>
  <si>
    <t>29</t>
  </si>
  <si>
    <t>273351122</t>
  </si>
  <si>
    <t>Odstranění bednění základových desek</t>
  </si>
  <si>
    <t>2108247390</t>
  </si>
  <si>
    <t>30</t>
  </si>
  <si>
    <t>273362021</t>
  </si>
  <si>
    <t>Výztuž základových desek svařovanými sítěmi Kari</t>
  </si>
  <si>
    <t>183054185</t>
  </si>
  <si>
    <t>(10,62*25,31)/1,7/2,7*2*47,4/1000</t>
  </si>
  <si>
    <t>"Distančníky"0,4</t>
  </si>
  <si>
    <t>5,952*1,1 'Přepočtené koeficientem množství</t>
  </si>
  <si>
    <t>31</t>
  </si>
  <si>
    <t>274321311</t>
  </si>
  <si>
    <t>Základové pasy ze ŽB bez zvýšených nároků na prostředí tř. C 16/20</t>
  </si>
  <si>
    <t>899034711</t>
  </si>
  <si>
    <t>0,5*0,9*(8,85*3+1,01+2,5+2,5+2,1+2,1+2,45+4,64+5,6*2+7,7*2+2,435*3)</t>
  </si>
  <si>
    <t>0,5*6*(2,435*6+7,7*2-1,5*2)*0,5</t>
  </si>
  <si>
    <t>0,96*0,9*(10,62+25,31-0,96-0,81)</t>
  </si>
  <si>
    <t>0,81*0,9*(10,62+25,31-0,96-0,81)</t>
  </si>
  <si>
    <t>32</t>
  </si>
  <si>
    <t>274361821</t>
  </si>
  <si>
    <t>Výztuž základových pasů betonářskou ocelí 10 505 (R)</t>
  </si>
  <si>
    <t>1594904036</t>
  </si>
  <si>
    <t>Výztuž základových pasů</t>
  </si>
  <si>
    <t>(8,85*3+1,01+2,5+2,5+2,1+2,1+2,45+4,64+5,6*2+7,7+2,435*3+2,435*3+7,7*2-1,5)*5*1,21/1000</t>
  </si>
  <si>
    <t>(8,85*3+1,01+2,5+2,5+2,1+2,1+2,45+4,64+5,6*2+7,7+2,435*3+2,435*3+7,7*2-1,5)*0,5*0,89/1000</t>
  </si>
  <si>
    <t>(10,62+25,31-0,96-0,81)*8*1,21/1000</t>
  </si>
  <si>
    <t>(10,62+25,31-0,96-0,81)*0,5*0,89/1000</t>
  </si>
  <si>
    <t>"ZB základu šachty" (2,57+2,47)*2*16*0,89*1,2/1000</t>
  </si>
  <si>
    <t>1,111*1,3 'Přepočtené koeficientem množství</t>
  </si>
  <si>
    <t>33</t>
  </si>
  <si>
    <t>279113143</t>
  </si>
  <si>
    <t>Základová zeď tl přes 200 do 250 mm z tvárnic ztraceného bednění včetně výplně z betonu tř. C 20/25</t>
  </si>
  <si>
    <t>-1094915833</t>
  </si>
  <si>
    <t>(2,57+2,47)*2</t>
  </si>
  <si>
    <t>Svislé a kompletní konstrukce</t>
  </si>
  <si>
    <t>34</t>
  </si>
  <si>
    <t>311235161</t>
  </si>
  <si>
    <t>Zdivo jednovrstvé z cihel broušených přes P10 do P15 na tenkovrstvou maltu tl 300 mm</t>
  </si>
  <si>
    <t>2006740285</t>
  </si>
  <si>
    <t>1NP</t>
  </si>
  <si>
    <t>(9,25+1,6+5,15+12,3)*3,75</t>
  </si>
  <si>
    <t>-(0,9*2*4-0,7*2)</t>
  </si>
  <si>
    <t>2NP</t>
  </si>
  <si>
    <t>(8,1*3,5+5,15+9,25)*3,5</t>
  </si>
  <si>
    <t>-(0,9*2*2)</t>
  </si>
  <si>
    <t>35</t>
  </si>
  <si>
    <t>311235221</t>
  </si>
  <si>
    <t>Zdivo jednovrstvé z cihel broušených přes P10 do P15 na tenkovrstvou maltu tl 440 mm</t>
  </si>
  <si>
    <t>-940047415</t>
  </si>
  <si>
    <t>(24,86+9,27)*2*3,75</t>
  </si>
  <si>
    <t>-(1,45*1,05*7+1,45*2,1*8+0,8*1,6*3+2,2*2,1)</t>
  </si>
  <si>
    <t>(24,86+9,27)*2*3,5</t>
  </si>
  <si>
    <t>-(1,45*2,1*15+2,01*3+1,88*2,5+0,8*1,6*4)</t>
  </si>
  <si>
    <t>Štít</t>
  </si>
  <si>
    <t>9,27*2</t>
  </si>
  <si>
    <t>36</t>
  </si>
  <si>
    <t>311237110</t>
  </si>
  <si>
    <t>Zdivo jednovrstvé tepelně izolační z cihel broušených na tenkovrstvou maltu U přes 0,30 W/m2K tl zdiva 250 mm</t>
  </si>
  <si>
    <t>-1860351337</t>
  </si>
  <si>
    <t>Krček</t>
  </si>
  <si>
    <t>3,7*2,75*2-1,45*1,5*2</t>
  </si>
  <si>
    <t>37</t>
  </si>
  <si>
    <t>311238912</t>
  </si>
  <si>
    <t>Výplň kapes obvodového zdiva extrudovaným polystyrénem lepeným do drážky</t>
  </si>
  <si>
    <t>930674254</t>
  </si>
  <si>
    <t>1,05*2*7+2,1*2*8+1,6*2*3+2,1*2</t>
  </si>
  <si>
    <t>(2,1*15+3+2,5+1,6*4)*2</t>
  </si>
  <si>
    <t>38</t>
  </si>
  <si>
    <t>311238937</t>
  </si>
  <si>
    <t>Založení zdiva z cihel děrovaných broušených na zakládací maltu tloušťky přes 250 do 300 mm</t>
  </si>
  <si>
    <t>-2023829981</t>
  </si>
  <si>
    <t>(9,25+1,6+5,15+12,3)</t>
  </si>
  <si>
    <t>(8,1*3,5+5,15+9,25)</t>
  </si>
  <si>
    <t>39</t>
  </si>
  <si>
    <t>311238941</t>
  </si>
  <si>
    <t>Založení zdiva z cihel děrovaných broušených na zakládací maltu tloušťky přes 380 do 440 mm</t>
  </si>
  <si>
    <t>-929393132</t>
  </si>
  <si>
    <t>(25,2+10,2)*2*2</t>
  </si>
  <si>
    <t>40</t>
  </si>
  <si>
    <t>311351121</t>
  </si>
  <si>
    <t>Zřízení oboustranného bednění nosných nadzákladových zdí</t>
  </si>
  <si>
    <t>-838731743</t>
  </si>
  <si>
    <t>Vnější schodiště</t>
  </si>
  <si>
    <t>2,435*5*2*3+2,435*2,5*2*3+(7,7-1,5)*5+(7,7-1,5)*1,5*2</t>
  </si>
  <si>
    <t>41</t>
  </si>
  <si>
    <t>311351122</t>
  </si>
  <si>
    <t>Odstranění oboustranného bednění nosných nadzákladových zdí</t>
  </si>
  <si>
    <t>10178192</t>
  </si>
  <si>
    <t>42</t>
  </si>
  <si>
    <t>311353111</t>
  </si>
  <si>
    <t>Zřízení oboustranného bednění šachet</t>
  </si>
  <si>
    <t>-773648441</t>
  </si>
  <si>
    <t>Výtahová šachta</t>
  </si>
  <si>
    <t>(2,15+2,05)*2*8,6*2</t>
  </si>
  <si>
    <t>2,15*2,05</t>
  </si>
  <si>
    <t>43</t>
  </si>
  <si>
    <t>311353112</t>
  </si>
  <si>
    <t>Odstranění oboustranného bednění šachet</t>
  </si>
  <si>
    <t>1093087610</t>
  </si>
  <si>
    <t>44</t>
  </si>
  <si>
    <t>311361821</t>
  </si>
  <si>
    <t>Výztuž nosných zdí betonářskou ocelí 10 505</t>
  </si>
  <si>
    <t>1231580399</t>
  </si>
  <si>
    <t>(2,15+1,65)*2*8,6*0,2*0,04*7,85</t>
  </si>
  <si>
    <t>2,15*2,05*0,2*0,04*7,85</t>
  </si>
  <si>
    <t>45</t>
  </si>
  <si>
    <t>317142422</t>
  </si>
  <si>
    <t>Překlad nenosný pórobetonový š 100 mm v do 250 mm na tenkovrstvou maltu dl přes 1000 do 1250 mm</t>
  </si>
  <si>
    <t>-1672783787</t>
  </si>
  <si>
    <t>46</t>
  </si>
  <si>
    <t>317168052</t>
  </si>
  <si>
    <t>Překlad keramický vysoký v 238 mm dl 1250 mm</t>
  </si>
  <si>
    <t>-1845949491</t>
  </si>
  <si>
    <t>47</t>
  </si>
  <si>
    <t>317168054</t>
  </si>
  <si>
    <t>Překlad keramický vysoký v 238 mm dl 1750 mm</t>
  </si>
  <si>
    <t>1693435833</t>
  </si>
  <si>
    <t>48</t>
  </si>
  <si>
    <t>317168055</t>
  </si>
  <si>
    <t>Překlad keramický vysoký v 238 mm dl 2000 mm</t>
  </si>
  <si>
    <t>-1330390646</t>
  </si>
  <si>
    <t>15*5</t>
  </si>
  <si>
    <t>49</t>
  </si>
  <si>
    <t>317168057</t>
  </si>
  <si>
    <t>Překlad keramický vysoký v 238 mm dl 2500 mm</t>
  </si>
  <si>
    <t>1611914125</t>
  </si>
  <si>
    <t>50</t>
  </si>
  <si>
    <t>317168058</t>
  </si>
  <si>
    <t>Překlad keramický vysoký v 238 mm dl 2750 mm</t>
  </si>
  <si>
    <t>1165670656</t>
  </si>
  <si>
    <t>51</t>
  </si>
  <si>
    <t>317998114</t>
  </si>
  <si>
    <t>Tepelná izolace mezi překlady v 24 cm z EPS tl 90 mm</t>
  </si>
  <si>
    <t>-313679570</t>
  </si>
  <si>
    <t>2*15+2,75+1,25*3+1,75*5+1,25</t>
  </si>
  <si>
    <t>1,45*15+2,5+2,5+1,25*4+1,5*2</t>
  </si>
  <si>
    <t>2*2</t>
  </si>
  <si>
    <t>52</t>
  </si>
  <si>
    <t>342272225</t>
  </si>
  <si>
    <t>Příčka z pórobetonových hladkých tvárnic na tenkovrstvou maltu tl 100 mm</t>
  </si>
  <si>
    <t>-1413266244</t>
  </si>
  <si>
    <t>(2,75+1,6+5,05+2,7+1,6+5,05+1,3+1,3+1,3+1,25+4,05+2+0,4*2+1,4*2+6,75*2+1,2+1,2)*3,75</t>
  </si>
  <si>
    <t>-0,7*2*9-0,9*2</t>
  </si>
  <si>
    <t>(1,3*3+1*3+0,9+2,86+1,4+0,9+1,9+2+2,6+1,5+1,09+2)*3,5</t>
  </si>
  <si>
    <t>-0,7*2*7-0,8*2*2</t>
  </si>
  <si>
    <t>53</t>
  </si>
  <si>
    <t>342272245</t>
  </si>
  <si>
    <t>Příčka z pórobetonových hladkých tvárnic na tenkovrstvou maltu tl 150 mm</t>
  </si>
  <si>
    <t>1768911245</t>
  </si>
  <si>
    <t>2,45*3,5</t>
  </si>
  <si>
    <t>54</t>
  </si>
  <si>
    <t>346244821</t>
  </si>
  <si>
    <t>Přizdívky izolační tl 140 mm z cihel dl 290 mm pevnosti P 10 až P 20 na MC 10</t>
  </si>
  <si>
    <t>512470232</t>
  </si>
  <si>
    <t>1,75*23+1,75*8,5+1,8*8,7+1*23+0,7*8,5</t>
  </si>
  <si>
    <t>55</t>
  </si>
  <si>
    <t>346272266</t>
  </si>
  <si>
    <t>Přizdívka z pórobetonových tvárnic tl 200 mm</t>
  </si>
  <si>
    <t>133803966</t>
  </si>
  <si>
    <t>0,9*1,5*4+1,6*1,5+1,25*1,5+1,4*1,5+1,9*1,5</t>
  </si>
  <si>
    <t>0,9*1,5*5+1,45*1,5*3+0,99*1,5</t>
  </si>
  <si>
    <t>Vodorovné konstrukce</t>
  </si>
  <si>
    <t>56</t>
  </si>
  <si>
    <t>411121121</t>
  </si>
  <si>
    <t>Montáž prefabrikovaných ŽB stropů ze stropních panelů š 1200 mm dl do 3800 mm</t>
  </si>
  <si>
    <t>-2010556507</t>
  </si>
  <si>
    <t>57</t>
  </si>
  <si>
    <t>411121125</t>
  </si>
  <si>
    <t>Montáž prefabrikovaných ŽB stropů ze stropních panelů š 1200 mm dl přes 3800 do 7000 mm</t>
  </si>
  <si>
    <t>-741658192</t>
  </si>
  <si>
    <t>58</t>
  </si>
  <si>
    <t>59346871</t>
  </si>
  <si>
    <t>panel stropní předpjatý š 1190mm v 200mm, počet lan 7 + 2</t>
  </si>
  <si>
    <t>-148629587</t>
  </si>
  <si>
    <t>6,75*8+2,4*15+7*10+5,05*2</t>
  </si>
  <si>
    <t>59</t>
  </si>
  <si>
    <t>411321414</t>
  </si>
  <si>
    <t>Stropy deskové ze ŽB tř. C 25/30</t>
  </si>
  <si>
    <t>1298804742</t>
  </si>
  <si>
    <t>Spojovací krček</t>
  </si>
  <si>
    <t>4,5*2,4*0,11</t>
  </si>
  <si>
    <t>60</t>
  </si>
  <si>
    <t>411351011</t>
  </si>
  <si>
    <t>Zřízení bednění stropů deskových tl přes 5 do 25 cm bez podpěrné kce</t>
  </si>
  <si>
    <t>-148656249</t>
  </si>
  <si>
    <t>Boky spojovacího krčku</t>
  </si>
  <si>
    <t>4,5*0,35*2</t>
  </si>
  <si>
    <t>61</t>
  </si>
  <si>
    <t>411351012</t>
  </si>
  <si>
    <t>Odstranění bednění stropů deskových tl přes 5 do 25 cm bez podpěrné kce</t>
  </si>
  <si>
    <t>166122402</t>
  </si>
  <si>
    <t>62</t>
  </si>
  <si>
    <t>411354214</t>
  </si>
  <si>
    <t>Bednění stropů ztracené z hraněných trapézových vln v 60 mm plech lesklý tl 0,88 mm</t>
  </si>
  <si>
    <t>2110546884</t>
  </si>
  <si>
    <t>2,38*4,5</t>
  </si>
  <si>
    <t>63</t>
  </si>
  <si>
    <t>411354333</t>
  </si>
  <si>
    <t>Zřízení podpěrné konstrukce stropů výšky přes 4 do 6 m tl přes 15 do 25 cm</t>
  </si>
  <si>
    <t>-167143662</t>
  </si>
  <si>
    <t>2,15*2,05*2</t>
  </si>
  <si>
    <t>64</t>
  </si>
  <si>
    <t>411361821</t>
  </si>
  <si>
    <t>Výztuž stropů betonářskou ocelí 10 505</t>
  </si>
  <si>
    <t>682775856</t>
  </si>
  <si>
    <t>2,5*0,89*22*2/1000</t>
  </si>
  <si>
    <t>65</t>
  </si>
  <si>
    <t>411362021</t>
  </si>
  <si>
    <t>Výztuž stropů svařovanými sítěmi Kari</t>
  </si>
  <si>
    <t>1176496630</t>
  </si>
  <si>
    <t>66</t>
  </si>
  <si>
    <t>413941123</t>
  </si>
  <si>
    <t>Osazování ocelových válcovaných nosníků stropů I, IE, U, UE nebo L č. 14 až 22 nebo výšky přes 120 do 220 mm</t>
  </si>
  <si>
    <t>1085590251</t>
  </si>
  <si>
    <t>Nosná konstrukce lávky</t>
  </si>
  <si>
    <t>5*4,5*26,2/1000</t>
  </si>
  <si>
    <t>67</t>
  </si>
  <si>
    <t>13010722</t>
  </si>
  <si>
    <t>ocel profilová jakost S235JR (11 375) průřez I (IPN) 200</t>
  </si>
  <si>
    <t>697845084</t>
  </si>
  <si>
    <t>0,59*1,2 'Přepočtené koeficientem množství</t>
  </si>
  <si>
    <t>68</t>
  </si>
  <si>
    <t>413941135</t>
  </si>
  <si>
    <t>Osazování ocelových válcovaných nosníků stropů HEA nebo HEB výšky přes 220 mm</t>
  </si>
  <si>
    <t>-574283152</t>
  </si>
  <si>
    <t>5,15*83,2/1000</t>
  </si>
  <si>
    <t>69</t>
  </si>
  <si>
    <t>13010984</t>
  </si>
  <si>
    <t>ocel profilová jakost S235JR (11 375) průřez HEB 240</t>
  </si>
  <si>
    <t>1405758300</t>
  </si>
  <si>
    <t>0,428*1,2 'Přepočtené koeficientem množství</t>
  </si>
  <si>
    <t>70</t>
  </si>
  <si>
    <t>417321414</t>
  </si>
  <si>
    <t>Ztužující pásy a věnce ze ŽB tř. C 20/25</t>
  </si>
  <si>
    <t>1742492639</t>
  </si>
  <si>
    <t>(9,25+1,6+5,15+12,3)*0,3*0,25</t>
  </si>
  <si>
    <t>(8,1*3,5+5,15+9,25)*0,3*0,25</t>
  </si>
  <si>
    <t>(24,9+10,3)*2*0,44*0,25</t>
  </si>
  <si>
    <t>11,3*2*0,44*0,25</t>
  </si>
  <si>
    <t>71</t>
  </si>
  <si>
    <t>417351115</t>
  </si>
  <si>
    <t>Zřízení bednění ztužujících věnců</t>
  </si>
  <si>
    <t>-755004198</t>
  </si>
  <si>
    <t>(9,25+1,6+5,15+12,3)*0,5*2</t>
  </si>
  <si>
    <t>(8,1*3,5+5,15+9,25)*0,5*2</t>
  </si>
  <si>
    <t>(24,9+10,3)*2*0,5*2*2</t>
  </si>
  <si>
    <t>11,3*2*0,5*2</t>
  </si>
  <si>
    <t>"Schodiště vnitřní"0,5*5,3*2</t>
  </si>
  <si>
    <t>"krček"0,5*2*4,5*2</t>
  </si>
  <si>
    <t>72</t>
  </si>
  <si>
    <t>417351116</t>
  </si>
  <si>
    <t>Odstranění bednění ztužujících věnců</t>
  </si>
  <si>
    <t>-143116607</t>
  </si>
  <si>
    <t>73</t>
  </si>
  <si>
    <t>417361821</t>
  </si>
  <si>
    <t>Výztuž ztužujících pásů a věnců betonářskou ocelí 10 505</t>
  </si>
  <si>
    <t>2095039865</t>
  </si>
  <si>
    <t>(9,25+1,6+5,15+12,3)*(1,21*4+0,23*4)/1000</t>
  </si>
  <si>
    <t>(8,1*3,5+5,15+9,25)*(1,21*4+0,23*4)/1000</t>
  </si>
  <si>
    <t>(24,9+10,3)*2*(1,21*4+0,23*4)/1000</t>
  </si>
  <si>
    <t>11,3*2*(1,21*4+0,23*4)/1000</t>
  </si>
  <si>
    <t>"zálivková výztuž stropních panelů"170,1*0,88/1000</t>
  </si>
  <si>
    <t>"vnitřní schodiště"5,5*1,21*4/1000+0,23*5,5*4/1000</t>
  </si>
  <si>
    <t>"krček"(4,5*4*2*0,88+0,23*4,5*2)/1000</t>
  </si>
  <si>
    <t>1,161*1,2 'Přepočtené koeficientem množství</t>
  </si>
  <si>
    <t>74</t>
  </si>
  <si>
    <t>430321414</t>
  </si>
  <si>
    <t>Schodišťová konstrukce a rampa ze ŽB tř. C 25/30</t>
  </si>
  <si>
    <t>-569532703</t>
  </si>
  <si>
    <t>(3,3+3,4+2,6)*1,4*0,27</t>
  </si>
  <si>
    <t>75</t>
  </si>
  <si>
    <t>430321616</t>
  </si>
  <si>
    <t>Schodišťová konstrukce a rampa ze ŽB tř. C 30/37</t>
  </si>
  <si>
    <t>320658545</t>
  </si>
  <si>
    <t>Venkovní schodiště</t>
  </si>
  <si>
    <t>6*7,7*0,25</t>
  </si>
  <si>
    <t>76</t>
  </si>
  <si>
    <t>430361821</t>
  </si>
  <si>
    <t>Výztuž schodišťové konstrukce a rampy betonářskou ocelí 10 505</t>
  </si>
  <si>
    <t>1625149791</t>
  </si>
  <si>
    <t>3,515*0,4</t>
  </si>
  <si>
    <t>77</t>
  </si>
  <si>
    <t>431351121</t>
  </si>
  <si>
    <t>Zřízení bednění podest schodišť a ramp přímočarých v do 4 m</t>
  </si>
  <si>
    <t>750702856</t>
  </si>
  <si>
    <t>Vnitřní schodiště</t>
  </si>
  <si>
    <t>(3,3+3,4+2,6)*(1,4+0,4)</t>
  </si>
  <si>
    <t>6*0,5*2</t>
  </si>
  <si>
    <t>78</t>
  </si>
  <si>
    <t>431351122</t>
  </si>
  <si>
    <t>Odstranění bednění podest schodišť a ramp přímočarých v do 4 m</t>
  </si>
  <si>
    <t>-1837420258</t>
  </si>
  <si>
    <t>79</t>
  </si>
  <si>
    <t>434351141</t>
  </si>
  <si>
    <t>Zřízení bednění stupňů přímočarých schodišť</t>
  </si>
  <si>
    <t>-1565761718</t>
  </si>
  <si>
    <t>25*1,4*0,2</t>
  </si>
  <si>
    <t>12*7,7*0,2</t>
  </si>
  <si>
    <t>80</t>
  </si>
  <si>
    <t>434351142</t>
  </si>
  <si>
    <t>Odstranění bednění stupňů přímočarých schodišť</t>
  </si>
  <si>
    <t>-403021202</t>
  </si>
  <si>
    <t>Komunikace pozemní</t>
  </si>
  <si>
    <t>81</t>
  </si>
  <si>
    <t>596211230</t>
  </si>
  <si>
    <t>Kladení zámkové dlažby komunikací pro pěší ručně tl 80 mm skupiny C pl do 50 m2</t>
  </si>
  <si>
    <t>146567523</t>
  </si>
  <si>
    <t>82</t>
  </si>
  <si>
    <t>59245013</t>
  </si>
  <si>
    <t>dlažba zámková betonová tvaru I 200x165mm tl 80mm přírodní</t>
  </si>
  <si>
    <t>1832246161</t>
  </si>
  <si>
    <t>Úpravy povrchů, podlahy a osazování výplní</t>
  </si>
  <si>
    <t>83</t>
  </si>
  <si>
    <t>612131111</t>
  </si>
  <si>
    <t>Polymercementový spojovací můstek vnitřních stěn nanášený ručně</t>
  </si>
  <si>
    <t>-432617777</t>
  </si>
  <si>
    <t>Šachta</t>
  </si>
  <si>
    <t>(1,98*2,15)*2*8</t>
  </si>
  <si>
    <t>84</t>
  </si>
  <si>
    <t>612131121</t>
  </si>
  <si>
    <t>Penetrační disperzní nátěr vnitřních stěn nanášený ručně</t>
  </si>
  <si>
    <t>-33343607</t>
  </si>
  <si>
    <t>Pod omítky keramického zdiva</t>
  </si>
  <si>
    <t>246,35*2</t>
  </si>
  <si>
    <t>408,422</t>
  </si>
  <si>
    <t>Pod tmel se sítí</t>
  </si>
  <si>
    <t>501,576</t>
  </si>
  <si>
    <t>Pod štuk</t>
  </si>
  <si>
    <t>Ostění</t>
  </si>
  <si>
    <t>(2,04+1,1)*2*1*0,4</t>
  </si>
  <si>
    <t>(0,73+2,1)*2*23*0,4</t>
  </si>
  <si>
    <t>(0,4+1,6)*2*7*0,4</t>
  </si>
  <si>
    <t>(0,73+1,05)*2*7*0,4</t>
  </si>
  <si>
    <t>(0,73+1,5)*2*2*0,4</t>
  </si>
  <si>
    <t>(0,9+3)*2*1*0,4</t>
  </si>
  <si>
    <t>85</t>
  </si>
  <si>
    <t>612142001</t>
  </si>
  <si>
    <t>Pletivo sklovláknité vnitřních stěn vtlačené do tmelu</t>
  </si>
  <si>
    <t>965168075</t>
  </si>
  <si>
    <t>Příčky 100 mm</t>
  </si>
  <si>
    <t>242,213*2</t>
  </si>
  <si>
    <t>Příčky 150 mm</t>
  </si>
  <si>
    <t>2,45*3,5*2</t>
  </si>
  <si>
    <t>86</t>
  </si>
  <si>
    <t>612311131</t>
  </si>
  <si>
    <t>Vápenný štuk vnitřních stěn tloušťky do 3 mm</t>
  </si>
  <si>
    <t>1598805838</t>
  </si>
  <si>
    <t>501,576-271,448</t>
  </si>
  <si>
    <t>87</t>
  </si>
  <si>
    <t>612331141</t>
  </si>
  <si>
    <t>Cementová omítka štuková dvouvrstvá vnitřních stěn nanášená ručně</t>
  </si>
  <si>
    <t>-1407737993</t>
  </si>
  <si>
    <t>246,35*2+408,422</t>
  </si>
  <si>
    <t>88</t>
  </si>
  <si>
    <t>55343023</t>
  </si>
  <si>
    <t>profil rohový Pz s kulatou hlavou pro vnitřní omítky tl 15mm</t>
  </si>
  <si>
    <t>-862356332</t>
  </si>
  <si>
    <t>9*3,5</t>
  </si>
  <si>
    <t>15*7,5</t>
  </si>
  <si>
    <t>2*3,5</t>
  </si>
  <si>
    <t>16*7,5</t>
  </si>
  <si>
    <t>89</t>
  </si>
  <si>
    <t>59051516</t>
  </si>
  <si>
    <t>profil začišťovací PVC pro ostění vnitřních omítek</t>
  </si>
  <si>
    <t>1202772586</t>
  </si>
  <si>
    <t>90</t>
  </si>
  <si>
    <t>621131111</t>
  </si>
  <si>
    <t>Polymercementový spojovací můstek vnějších podhledů nanášený ručně</t>
  </si>
  <si>
    <t>-1892685272</t>
  </si>
  <si>
    <t>Římsa</t>
  </si>
  <si>
    <t>25,5</t>
  </si>
  <si>
    <t>12,6</t>
  </si>
  <si>
    <t>91</t>
  </si>
  <si>
    <t>621142001</t>
  </si>
  <si>
    <t>Sklovláknité pletivo vnějších podhledů vtlačené do tmelu</t>
  </si>
  <si>
    <t>1989958271</t>
  </si>
  <si>
    <t>Další vrstva podhledu spojovací krček</t>
  </si>
  <si>
    <t>2,8*4,5</t>
  </si>
  <si>
    <t>92</t>
  </si>
  <si>
    <t>621211013</t>
  </si>
  <si>
    <t>Montáž kontaktního zateplení vnějších podhledů lepením a mechanickým kotvením polystyrénových desek do dřeva přes 40 do 80 mm</t>
  </si>
  <si>
    <t>-609457253</t>
  </si>
  <si>
    <t>25,5*0,5*2</t>
  </si>
  <si>
    <t>93</t>
  </si>
  <si>
    <t>28376073</t>
  </si>
  <si>
    <t>deska EPS grafitová fasádní λ=0,030-0,031 tl 50mm</t>
  </si>
  <si>
    <t>-1603754856</t>
  </si>
  <si>
    <t>25,5*1,1 'Přepočtené koeficientem množství</t>
  </si>
  <si>
    <t>94</t>
  </si>
  <si>
    <t>621211041</t>
  </si>
  <si>
    <t>Montáž kontaktního zateplení vnějších podhledů lepením a mechanickým kotvením polystyrénových desek do betonu nebo zdiva tl přes 160 do 200 mm</t>
  </si>
  <si>
    <t>-1681005457</t>
  </si>
  <si>
    <t>2,4*4,5</t>
  </si>
  <si>
    <t>95</t>
  </si>
  <si>
    <t>28376652</t>
  </si>
  <si>
    <t>deska XPS hrana polodrážková a hladký povrch 500kPA λ=0,035 tl 200mm</t>
  </si>
  <si>
    <t>-1066096075</t>
  </si>
  <si>
    <t>10,8*1,15 'Přepočtené koeficientem množství</t>
  </si>
  <si>
    <t>96</t>
  </si>
  <si>
    <t>621221103</t>
  </si>
  <si>
    <t>Montáž kontaktního zateplení vnějších podhledů lepením a mechanickým kotvením desek z minerální vlny s kolmou orientací do dřeva do 40 mm</t>
  </si>
  <si>
    <t>-1947350783</t>
  </si>
  <si>
    <t>97</t>
  </si>
  <si>
    <t>63151507</t>
  </si>
  <si>
    <t>deska tepelně izolační minerální kontaktních fasád kolmé vlákno λ=0,040-0,041 tl 40mm</t>
  </si>
  <si>
    <t>-81692831</t>
  </si>
  <si>
    <t>12,6*1,1 'Přepočtené koeficientem množství</t>
  </si>
  <si>
    <t>98</t>
  </si>
  <si>
    <t>621531012</t>
  </si>
  <si>
    <t>Tenkovrstvá silikonová zatíraná omítka zrnitost 1,5 mm vnějších podhledů</t>
  </si>
  <si>
    <t>-100741164</t>
  </si>
  <si>
    <t>2,8*4</t>
  </si>
  <si>
    <t>99</t>
  </si>
  <si>
    <t>622131121</t>
  </si>
  <si>
    <t>Penetrační nátěr vnějších stěn nanášený ručně</t>
  </si>
  <si>
    <t>-547854962</t>
  </si>
  <si>
    <t>359,534+61,77+151,275+28,05+25,5+3,5*3,4*2-1,45*1,5*2</t>
  </si>
  <si>
    <t>100</t>
  </si>
  <si>
    <t>622143003</t>
  </si>
  <si>
    <t>Montáž omítkových plastových nebo pozinkovaných rohových profilů</t>
  </si>
  <si>
    <t>-490969820</t>
  </si>
  <si>
    <t>198,78+232,5+20+114</t>
  </si>
  <si>
    <t>101</t>
  </si>
  <si>
    <t>63127416</t>
  </si>
  <si>
    <t>profil rohový PVC s výztužnou tkaninou š 100/100mm</t>
  </si>
  <si>
    <t>-1653447227</t>
  </si>
  <si>
    <t>(2,04+2,2)*2*1</t>
  </si>
  <si>
    <t>(1,45+2,1)*2*23</t>
  </si>
  <si>
    <t>(0,8+1,6)*2*7</t>
  </si>
  <si>
    <t>(1,45+1,05)*2*7</t>
  </si>
  <si>
    <t>(1,45+1,5)*2*2</t>
  </si>
  <si>
    <t>(1,8+3)*2*1</t>
  </si>
  <si>
    <t>-63</t>
  </si>
  <si>
    <t>198,78*1,1 'Přepočtené koeficientem množství</t>
  </si>
  <si>
    <t>102</t>
  </si>
  <si>
    <t>28342205</t>
  </si>
  <si>
    <t>profil napojovací okenní PVC s výztužnou tkaninou 6mm</t>
  </si>
  <si>
    <t>808729610</t>
  </si>
  <si>
    <t>232,5*1,1 'Přepočtené koeficientem množství</t>
  </si>
  <si>
    <t>103</t>
  </si>
  <si>
    <t>59051500</t>
  </si>
  <si>
    <t>profil dilatační stěnový/rohový PVC s výztužnou tkaninou</t>
  </si>
  <si>
    <t>-224426191</t>
  </si>
  <si>
    <t>2*10</t>
  </si>
  <si>
    <t>20*1,1 'Přepočtené koeficientem množství</t>
  </si>
  <si>
    <t>104</t>
  </si>
  <si>
    <t>59051510</t>
  </si>
  <si>
    <t>profil napojovací nadokenní PVC s okapnicí s výztužnou tkaninou</t>
  </si>
  <si>
    <t>-622035174</t>
  </si>
  <si>
    <t>Nadpraží</t>
  </si>
  <si>
    <t>(2,2)*1</t>
  </si>
  <si>
    <t>(1,45)*23</t>
  </si>
  <si>
    <t>(0,8)*7</t>
  </si>
  <si>
    <t>(1,45)*7</t>
  </si>
  <si>
    <t>(1,45)*2</t>
  </si>
  <si>
    <t>(1,8)*1</t>
  </si>
  <si>
    <t>25,5*2</t>
  </si>
  <si>
    <t>114*1,1 'Přepočtené koeficientem množství</t>
  </si>
  <si>
    <t>105</t>
  </si>
  <si>
    <t>622211001</t>
  </si>
  <si>
    <t>Montáž kontaktního zateplení vnějších stěn lepením a mechanickým kotvením polystyrénových desek do betonu a zdiva tl do 40 mm</t>
  </si>
  <si>
    <t>199331647</t>
  </si>
  <si>
    <t>Bok vnějšího schodiště</t>
  </si>
  <si>
    <t>7,5*2</t>
  </si>
  <si>
    <t>106</t>
  </si>
  <si>
    <t>28376414</t>
  </si>
  <si>
    <t>deska XPS hrana polodrážková a hladký povrch 300kPA λ=0,035 tl 20mm</t>
  </si>
  <si>
    <t>953637799</t>
  </si>
  <si>
    <t>15*1,15 'Přepočtené koeficientem množství</t>
  </si>
  <si>
    <t>107</t>
  </si>
  <si>
    <t>622211041</t>
  </si>
  <si>
    <t>Montáž kontaktního zateplení vnějších stěn lepením a mechanickým kotvením polystyrénových desek do betonu a zdiva tl přes 160 do 200 mm</t>
  </si>
  <si>
    <t>-272832062</t>
  </si>
  <si>
    <t>(25,16+10,62)*2*8</t>
  </si>
  <si>
    <t>25,16*1,7</t>
  </si>
  <si>
    <t>-1,45*1,05*7-1,45*2,1*8-0,8*1,6-2,2*2,1</t>
  </si>
  <si>
    <t>-1,45*2,1*15-0,8*1,6*4-2,68*2,5-2,01*3</t>
  </si>
  <si>
    <t>-151,275</t>
  </si>
  <si>
    <t>108</t>
  </si>
  <si>
    <t>28376080</t>
  </si>
  <si>
    <t>deska EPS grafitová fasádní λ=0,030-0,031 tl 180mm</t>
  </si>
  <si>
    <t>951380731</t>
  </si>
  <si>
    <t>359,534</t>
  </si>
  <si>
    <t>359,534*1,1 'Přepočtené koeficientem množství</t>
  </si>
  <si>
    <t>109</t>
  </si>
  <si>
    <t>622212051</t>
  </si>
  <si>
    <t>Montáž kontaktního zateplení vnějšího ostění, nadpraží nebo parapetu hl. špalety do 400 mm lepením desek z polystyrenu tl do 40 mm</t>
  </si>
  <si>
    <t>-1763296336</t>
  </si>
  <si>
    <t>(2,1+2,1+2,2)*1</t>
  </si>
  <si>
    <t>(1,45+2,1+2,1)*23</t>
  </si>
  <si>
    <t>(0,8+1,6+1,6)*7</t>
  </si>
  <si>
    <t>(1,45+1,05+1,05)*7</t>
  </si>
  <si>
    <t>(1,45+1,5+1,5)*2</t>
  </si>
  <si>
    <t>(1,8+3+3)*1</t>
  </si>
  <si>
    <t>110</t>
  </si>
  <si>
    <t>28376072</t>
  </si>
  <si>
    <t>deska EPS grafitová fasádní λ=0,030-0,031 tl 40mm</t>
  </si>
  <si>
    <t>1502340590</t>
  </si>
  <si>
    <t>205,9*0,3</t>
  </si>
  <si>
    <t>111</t>
  </si>
  <si>
    <t>622213031</t>
  </si>
  <si>
    <t>Montáž kontaktního zateplení vnějších stěn polystyrénových desek lepením na beton a zdivo tl přes 120 do 160 mm</t>
  </si>
  <si>
    <t>1751536872</t>
  </si>
  <si>
    <t>Podzemní část + sokl</t>
  </si>
  <si>
    <t>90,9+18,9+33,6+7,875</t>
  </si>
  <si>
    <t>112</t>
  </si>
  <si>
    <t>28376460</t>
  </si>
  <si>
    <t>deska XPS hrana polodrážková a hladký povrch 500kPA λ=0,035 tl 160mm</t>
  </si>
  <si>
    <t>-1433781147</t>
  </si>
  <si>
    <t>151,275*1,1 'Přepočtené koeficientem množství</t>
  </si>
  <si>
    <t>113</t>
  </si>
  <si>
    <t>622251101</t>
  </si>
  <si>
    <t>Příplatek k cenám kontaktního zateplení vnějších stěn za zápustnou montáž a použití tepelněizolačních zátek z polystyrenu</t>
  </si>
  <si>
    <t>-629753247</t>
  </si>
  <si>
    <t>114</t>
  </si>
  <si>
    <t>622252001</t>
  </si>
  <si>
    <t>Montáž profilů kontaktního zateplení připevněných mechanicky</t>
  </si>
  <si>
    <t>1126578942</t>
  </si>
  <si>
    <t>115</t>
  </si>
  <si>
    <t>28342213</t>
  </si>
  <si>
    <t>profil zakládací PVC s výztužnou tkaninou pro izolant tl 180-220mm včetně okapnice</t>
  </si>
  <si>
    <t>213213181</t>
  </si>
  <si>
    <t>(25,16+10,47)*2</t>
  </si>
  <si>
    <t>71,26*1,1 'Přepočtené koeficientem množství</t>
  </si>
  <si>
    <t>116</t>
  </si>
  <si>
    <t>622511112</t>
  </si>
  <si>
    <t>Tenkovrstvá akrylátová mozaiková střednězrnná omítka vnějších stěn</t>
  </si>
  <si>
    <t>391304027</t>
  </si>
  <si>
    <t>151,275+"bok schodiště"15</t>
  </si>
  <si>
    <t>117</t>
  </si>
  <si>
    <t>622531012</t>
  </si>
  <si>
    <t>Tenkovrstvá silikonová zatíraná omítka zrnitost 1,5 mm vnějších stěn</t>
  </si>
  <si>
    <t>1804853622</t>
  </si>
  <si>
    <t>359,534+25,5</t>
  </si>
  <si>
    <t>118</t>
  </si>
  <si>
    <t>629999011</t>
  </si>
  <si>
    <t>Příplatek k úpravám povrchů za provádění styku dvou barev nebo struktur na fasádě</t>
  </si>
  <si>
    <t>1287305669</t>
  </si>
  <si>
    <t>(3,3+1,45+3,3)*2</t>
  </si>
  <si>
    <t>0,9+1,45+0,9</t>
  </si>
  <si>
    <t>3,5*2</t>
  </si>
  <si>
    <t>(3,3+3,4+3,3)*2</t>
  </si>
  <si>
    <t>0,9+3,4+0,9</t>
  </si>
  <si>
    <t>(3,5+3,5)*2</t>
  </si>
  <si>
    <t>119</t>
  </si>
  <si>
    <t>631311114</t>
  </si>
  <si>
    <t>Mazanina tl přes 50 do 80 mm z betonu prostého bez zvýšených nároků na prostředí tř. C 16/20</t>
  </si>
  <si>
    <t>-2116487125</t>
  </si>
  <si>
    <t>9,25*24,3*2*0,05</t>
  </si>
  <si>
    <t>120</t>
  </si>
  <si>
    <t>631319011</t>
  </si>
  <si>
    <t>Příplatek k mazanině tl přes 50 do 80 mm za přehlazení povrchu</t>
  </si>
  <si>
    <t>-211539952</t>
  </si>
  <si>
    <t>121</t>
  </si>
  <si>
    <t>631319171</t>
  </si>
  <si>
    <t>Příplatek k mazanině tl přes 50 do 80 mm za stržení povrchu spodní vrstvy před vložením výztuže</t>
  </si>
  <si>
    <t>223835581</t>
  </si>
  <si>
    <t>122</t>
  </si>
  <si>
    <t>631319195</t>
  </si>
  <si>
    <t>Příplatek k mazanině tl přes 50 do 80 mm za plochu do 5 m2</t>
  </si>
  <si>
    <t>1619403542</t>
  </si>
  <si>
    <t>9,25*24,3*2*0,05-(79,13+13,13+13,13+8,6+6,74+61,5+82,3+53,67+61,51)*0,05</t>
  </si>
  <si>
    <t>123</t>
  </si>
  <si>
    <t>631361821</t>
  </si>
  <si>
    <t>Výztuž mazanin betonářskou ocelí 10 505</t>
  </si>
  <si>
    <t>-1996625998</t>
  </si>
  <si>
    <t>9,25*24,3*2/1,7/2,7*18,2/1000</t>
  </si>
  <si>
    <t>124</t>
  </si>
  <si>
    <t>637121112</t>
  </si>
  <si>
    <t>Okapový chodník z kačírku tl 150 mm s udusáním</t>
  </si>
  <si>
    <t>-2080566170</t>
  </si>
  <si>
    <t>((25,5+10,47)*2-7,7-2,2)*0,5</t>
  </si>
  <si>
    <t>125</t>
  </si>
  <si>
    <t>637311122</t>
  </si>
  <si>
    <t>Okapový chodník z betonových chodníkových obrubníků stojatých lože beton</t>
  </si>
  <si>
    <t>-551855817</t>
  </si>
  <si>
    <t>((25,5+10,47)*2-7,7-2,2)</t>
  </si>
  <si>
    <t>Ostatní konstrukce a práce, bourání</t>
  </si>
  <si>
    <t>126</t>
  </si>
  <si>
    <t>941221111</t>
  </si>
  <si>
    <t>Montáž lešení řadového rámového těžkého zatížení do 300 kg/m2 š od 0,9 do 1,2 m v do 10 m</t>
  </si>
  <si>
    <t>1843701532</t>
  </si>
  <si>
    <t>8*3+6*22+8*12+8*25+10*12</t>
  </si>
  <si>
    <t>127</t>
  </si>
  <si>
    <t>941221211</t>
  </si>
  <si>
    <t>Příplatek k lešení řadovému rámovému těžkému do 300 kg/m2 š od 0,9 1,2 m v do 10 m za každý den použití</t>
  </si>
  <si>
    <t>2023244136</t>
  </si>
  <si>
    <t xml:space="preserve">Vyzdívání </t>
  </si>
  <si>
    <t>572*60</t>
  </si>
  <si>
    <t>Funkce záchytná pro montáž střechy + klempířských prvků a hromosvodu</t>
  </si>
  <si>
    <t>Fasáda</t>
  </si>
  <si>
    <t>572*45</t>
  </si>
  <si>
    <t>128</t>
  </si>
  <si>
    <t>941221322</t>
  </si>
  <si>
    <t>Odborná prohlídka lešení řadového rámového těžkého s podlahami zatížení do 300 kg/m2 š od 0,9 do 1,2 m v do 25 m pl přes 500 do 2000 m2 zakrytého sítí</t>
  </si>
  <si>
    <t>-1276783802</t>
  </si>
  <si>
    <t>129</t>
  </si>
  <si>
    <t>941221811</t>
  </si>
  <si>
    <t>Demontáž lešení řadového rámového těžkého zatížení do 300 kg/m2 š od 0,9 do 1,2 m v do 10 m</t>
  </si>
  <si>
    <t>107169748</t>
  </si>
  <si>
    <t>130</t>
  </si>
  <si>
    <t>943221111</t>
  </si>
  <si>
    <t>Montáž lešení prostorového rámového těžkého s podlahami zatížení do 300 kg/m2 v do 10 m</t>
  </si>
  <si>
    <t>1606702521</t>
  </si>
  <si>
    <t>Spojovací lávka</t>
  </si>
  <si>
    <t>3,5*8*3,2</t>
  </si>
  <si>
    <t>131</t>
  </si>
  <si>
    <t>943221211</t>
  </si>
  <si>
    <t>Příplatek k lešení prostorovému rámovému těžkému s podlahami do 300 kg/m2 v 10 m za každý den použití</t>
  </si>
  <si>
    <t>-79787202</t>
  </si>
  <si>
    <t>89,6*165</t>
  </si>
  <si>
    <t>132</t>
  </si>
  <si>
    <t>943221811</t>
  </si>
  <si>
    <t>Demontáž lešení prostorového rámového těžkého s podlahami zatížení do 300 kg/m2 v do 10 m</t>
  </si>
  <si>
    <t>1347041960</t>
  </si>
  <si>
    <t>133</t>
  </si>
  <si>
    <t>944511111</t>
  </si>
  <si>
    <t>Montáž ochranné sítě z textilie z umělých vláken</t>
  </si>
  <si>
    <t>-2021812691</t>
  </si>
  <si>
    <t>572+3,5*8*2</t>
  </si>
  <si>
    <t>134</t>
  </si>
  <si>
    <t>944511211</t>
  </si>
  <si>
    <t>Příplatek k ochranné síti za každý den použití</t>
  </si>
  <si>
    <t>1302310141</t>
  </si>
  <si>
    <t>628*165</t>
  </si>
  <si>
    <t>135</t>
  </si>
  <si>
    <t>944511811</t>
  </si>
  <si>
    <t>Demontáž ochranné sítě z textilie z umělých vláken</t>
  </si>
  <si>
    <t>1530812658</t>
  </si>
  <si>
    <t>136</t>
  </si>
  <si>
    <t>949101111</t>
  </si>
  <si>
    <t>Lešení pomocné pro objekty pozemních staveb s lešeňovou podlahou v do 1,9 m zatížení do 150 kg/m2</t>
  </si>
  <si>
    <t>1030111374</t>
  </si>
  <si>
    <t>208,61+222,38</t>
  </si>
  <si>
    <t>137</t>
  </si>
  <si>
    <t>949111122</t>
  </si>
  <si>
    <t>Montáž lešení lehkého kozového trubkového ve schodišti v přes 1,5 do 3,5 m</t>
  </si>
  <si>
    <t>sada</t>
  </si>
  <si>
    <t>1299431385</t>
  </si>
  <si>
    <t>138</t>
  </si>
  <si>
    <t>949111222</t>
  </si>
  <si>
    <t>Příplatek k lešení lehkému kozovému trubkovému ve schodišti v přes 1,5 do 3,5 m za každý den použití</t>
  </si>
  <si>
    <t>-2030516568</t>
  </si>
  <si>
    <t>5*60</t>
  </si>
  <si>
    <t>139</t>
  </si>
  <si>
    <t>949111822</t>
  </si>
  <si>
    <t>Demontáž lešení lehkého kozového trubkového ve schodišti v přes 1,5 do 3,5 m</t>
  </si>
  <si>
    <t>778957265</t>
  </si>
  <si>
    <t>140</t>
  </si>
  <si>
    <t>949311111</t>
  </si>
  <si>
    <t>Montáž lešení trubkového do šachet o půdorysné ploše do 6 m2 v do 10 m</t>
  </si>
  <si>
    <t>1922974301</t>
  </si>
  <si>
    <t>141</t>
  </si>
  <si>
    <t>949311211</t>
  </si>
  <si>
    <t>Příplatek k lešení trubkovému do šachet do 6 m2 v do 10 m za každý den použití</t>
  </si>
  <si>
    <t>1091021330</t>
  </si>
  <si>
    <t>8*30</t>
  </si>
  <si>
    <t>142</t>
  </si>
  <si>
    <t>949311811</t>
  </si>
  <si>
    <t>Demontáž lešení trubkového do šachet o půdorysné ploše do 6 m2 v do 10 m</t>
  </si>
  <si>
    <t>1249087196</t>
  </si>
  <si>
    <t>143</t>
  </si>
  <si>
    <t>952901111</t>
  </si>
  <si>
    <t>Vyčištění budov bytové a občanské výstavby při výšce podlaží do 4 m</t>
  </si>
  <si>
    <t>1892386963</t>
  </si>
  <si>
    <t>144</t>
  </si>
  <si>
    <t>953941211</t>
  </si>
  <si>
    <t>Osazování kovových konzol nebo kotev</t>
  </si>
  <si>
    <t>885558963</t>
  </si>
  <si>
    <t>145</t>
  </si>
  <si>
    <t>54889030</t>
  </si>
  <si>
    <t>uchycení madla na zeď nerezové D 42,4mm</t>
  </si>
  <si>
    <t>-1293338330</t>
  </si>
  <si>
    <t>146</t>
  </si>
  <si>
    <t>953943211</t>
  </si>
  <si>
    <t>Osazování hasicího přístroje</t>
  </si>
  <si>
    <t>-1831408684</t>
  </si>
  <si>
    <t>147</t>
  </si>
  <si>
    <t>44932114</t>
  </si>
  <si>
    <t>přístroj hasicí ruční práškový PG 6 LE</t>
  </si>
  <si>
    <t>730842439</t>
  </si>
  <si>
    <t>148</t>
  </si>
  <si>
    <t>95394321R00</t>
  </si>
  <si>
    <t>D+M značení dle PBŘ ISO3864-1 (tabulky, štítky, popisy)</t>
  </si>
  <si>
    <t>-1238599413</t>
  </si>
  <si>
    <t>149</t>
  </si>
  <si>
    <t>993111111</t>
  </si>
  <si>
    <t>Dovoz a odvoz lešení řadového do 10 km včetně naložení a složení</t>
  </si>
  <si>
    <t>1390343464</t>
  </si>
  <si>
    <t>572</t>
  </si>
  <si>
    <t>150</t>
  </si>
  <si>
    <t>993111119</t>
  </si>
  <si>
    <t>Příplatek k ceně dovozu a odvozu lešení řadového ZKD 10 km přes 10 km</t>
  </si>
  <si>
    <t>-63112548</t>
  </si>
  <si>
    <t>572*2</t>
  </si>
  <si>
    <t>151</t>
  </si>
  <si>
    <t>993121211</t>
  </si>
  <si>
    <t>Dovoz a odvoz lešení prostorového těžkého do 10 km včetně naložení a složení</t>
  </si>
  <si>
    <t>-151807145</t>
  </si>
  <si>
    <t>89,6</t>
  </si>
  <si>
    <t>152</t>
  </si>
  <si>
    <t>993121219</t>
  </si>
  <si>
    <t>Příplatek k ceně dovozu a odvozu lešení prostorového těžkého ZKD 10 km přes 10 km</t>
  </si>
  <si>
    <t>-1190648037</t>
  </si>
  <si>
    <t>89,6*2</t>
  </si>
  <si>
    <t>997</t>
  </si>
  <si>
    <t>Doprava suti a vybouraných hmot</t>
  </si>
  <si>
    <t>153</t>
  </si>
  <si>
    <t>997013811</t>
  </si>
  <si>
    <t>Poplatek za uložení na skládce (skládkovné) stavebního odpadu dřevěného kód odpadu 17 02 01</t>
  </si>
  <si>
    <t>1731352528</t>
  </si>
  <si>
    <t>10*0,2</t>
  </si>
  <si>
    <t>998</t>
  </si>
  <si>
    <t>Přesun hmot</t>
  </si>
  <si>
    <t>154</t>
  </si>
  <si>
    <t>998011009</t>
  </si>
  <si>
    <t>Přesun hmot pro budovy zděné s omezením mechanizace pro budovy v přes 6 do 12 m</t>
  </si>
  <si>
    <t>1525427854</t>
  </si>
  <si>
    <t>PSV</t>
  </si>
  <si>
    <t>Práce a dodávky PSV</t>
  </si>
  <si>
    <t>711</t>
  </si>
  <si>
    <t>Izolace proti vodě, vlhkosti a plynům</t>
  </si>
  <si>
    <t>155</t>
  </si>
  <si>
    <t>711121131</t>
  </si>
  <si>
    <t>Provedení izolace proti zemní vlhkosti vodorovné za horka nátěrem asfaltovým</t>
  </si>
  <si>
    <t>1215214699</t>
  </si>
  <si>
    <t>25,3*10,62</t>
  </si>
  <si>
    <t>156</t>
  </si>
  <si>
    <t>711122131</t>
  </si>
  <si>
    <t>Provedení izolace proti zemní vlhkosti svislé za horka nátěrem asfaltovým</t>
  </si>
  <si>
    <t>507760043</t>
  </si>
  <si>
    <t>(10,32+24,86)*2*2,6</t>
  </si>
  <si>
    <t>"V místě schodiště"7,7*1,9</t>
  </si>
  <si>
    <t>157</t>
  </si>
  <si>
    <t>11163150</t>
  </si>
  <si>
    <t>lak penetrační asfaltový</t>
  </si>
  <si>
    <t>-1579885460</t>
  </si>
  <si>
    <t>118,354*0,00158 'Přepočtené koeficientem množství</t>
  </si>
  <si>
    <t>158</t>
  </si>
  <si>
    <t>711141559</t>
  </si>
  <si>
    <t>Provedení izolace proti zemní vlhkosti pásy přitavením vodorovné NAIP</t>
  </si>
  <si>
    <t>-267447620</t>
  </si>
  <si>
    <t>268,686*2</t>
  </si>
  <si>
    <t>159</t>
  </si>
  <si>
    <t>711142559</t>
  </si>
  <si>
    <t>Provedení izolace proti zemní vlhkosti pásy přitavením svislé NAIP</t>
  </si>
  <si>
    <t>331376067</t>
  </si>
  <si>
    <t>197,566*2</t>
  </si>
  <si>
    <t>160</t>
  </si>
  <si>
    <t>62853003</t>
  </si>
  <si>
    <t>pás asfaltový natavitelný modifikovaný SBS s vložkou ze skleněné tkaniny a spalitelnou PE fólií nebo jemnozrnným minerálním posypem na horním povrchu tl 3,5mm</t>
  </si>
  <si>
    <t>2036250578</t>
  </si>
  <si>
    <t>537,372+395,132</t>
  </si>
  <si>
    <t>932,504*1,2 'Přepočtené koeficientem množství</t>
  </si>
  <si>
    <t>161</t>
  </si>
  <si>
    <t>998711212</t>
  </si>
  <si>
    <t>Přesun hmot procentní pro izolace proti vodě, vlhkosti a plynům s omezením mechanizace v objektech v přes 6 do 12 m</t>
  </si>
  <si>
    <t>%</t>
  </si>
  <si>
    <t>-727583820</t>
  </si>
  <si>
    <t>712</t>
  </si>
  <si>
    <t>Povlakové krytiny</t>
  </si>
  <si>
    <t>162</t>
  </si>
  <si>
    <t>712363352</t>
  </si>
  <si>
    <t>Povlakové krytiny střech do 10° z tvarovaných poplastovaných lišt délky 2 m koutová lišta vnitřní rš 100 mm</t>
  </si>
  <si>
    <t>687453781</t>
  </si>
  <si>
    <t>163</t>
  </si>
  <si>
    <t>712363354</t>
  </si>
  <si>
    <t>Povlakové krytiny střech do 10° z tvarovaných poplastovaných lišt délky 2 m stěnová lišta vyhnutá rš 70 mm</t>
  </si>
  <si>
    <t>1689731284</t>
  </si>
  <si>
    <t>KL04</t>
  </si>
  <si>
    <t>6,5</t>
  </si>
  <si>
    <t>164</t>
  </si>
  <si>
    <t>712363355</t>
  </si>
  <si>
    <t>Povlakové krytiny střech do 10° z tvarovaných poplastovaných lišt délky 2 m okapnice široká rš 150 mm</t>
  </si>
  <si>
    <t>-1895372060</t>
  </si>
  <si>
    <t>165</t>
  </si>
  <si>
    <t>712363512</t>
  </si>
  <si>
    <t>Provedení povlak krytiny mechanicky kotvenou do trapézu TI tl přes 140 do 200 mm krajní pole, budova v do 18 m</t>
  </si>
  <si>
    <t>-1143809295</t>
  </si>
  <si>
    <t>3,5*2,4</t>
  </si>
  <si>
    <t>166</t>
  </si>
  <si>
    <t>28322013</t>
  </si>
  <si>
    <t>fólie hydroizolační střešní mPVC mechanicky kotvená barevná tl 1,5mm</t>
  </si>
  <si>
    <t>1720189835</t>
  </si>
  <si>
    <t>8,4*1,2 'Přepočtené koeficientem množství</t>
  </si>
  <si>
    <t>167</t>
  </si>
  <si>
    <t>712392171</t>
  </si>
  <si>
    <t>Povlakové krytiny střech plochých do 10° podkladní textilní vrstvy</t>
  </si>
  <si>
    <t>-2054030111</t>
  </si>
  <si>
    <t>168</t>
  </si>
  <si>
    <t>712861705</t>
  </si>
  <si>
    <t>Provedení povlakové krytiny vytažením na konstrukce fólií lepenou se svařovanými spoji</t>
  </si>
  <si>
    <t>-1530270693</t>
  </si>
  <si>
    <t>2,4*0,5*2</t>
  </si>
  <si>
    <t>169</t>
  </si>
  <si>
    <t>998712212</t>
  </si>
  <si>
    <t>Přesun hmot procentní pro krytiny povlakové s omezením mechanizace v objektech v přes 6 do 12 m</t>
  </si>
  <si>
    <t>-1264797821</t>
  </si>
  <si>
    <t>713</t>
  </si>
  <si>
    <t>Izolace tepelné</t>
  </si>
  <si>
    <t>170</t>
  </si>
  <si>
    <t>713111121</t>
  </si>
  <si>
    <t>Montáž izolace tepelné spodem stropů s uchycením drátem rohoží, pásů, dílců, desek</t>
  </si>
  <si>
    <t>1662165756</t>
  </si>
  <si>
    <t>Izolace tepelná střechy</t>
  </si>
  <si>
    <t>25,16*10,47*2</t>
  </si>
  <si>
    <t>171</t>
  </si>
  <si>
    <t>63152100</t>
  </si>
  <si>
    <t>pás tepelně izolační univerzální λ=0,032-0,033 tl 120mm</t>
  </si>
  <si>
    <t>1256507175</t>
  </si>
  <si>
    <t>526,85*0,55 'Přepočtené koeficientem množství</t>
  </si>
  <si>
    <t>172</t>
  </si>
  <si>
    <t>63152102</t>
  </si>
  <si>
    <t>pás tepelně izolační univerzální λ=0,032-0,033 tl 140mm</t>
  </si>
  <si>
    <t>43884792</t>
  </si>
  <si>
    <t>173</t>
  </si>
  <si>
    <t>713121111</t>
  </si>
  <si>
    <t>Montáž izolace tepelné podlah volně kladenými rohožemi, pásy, dílci, deskami 1 vrstva</t>
  </si>
  <si>
    <t>-1499779562</t>
  </si>
  <si>
    <t>9,25*24,3*2</t>
  </si>
  <si>
    <t>174</t>
  </si>
  <si>
    <t>28376426</t>
  </si>
  <si>
    <t>deska XPS hrana polodrážková a hladký povrch 300kPA λ=0,035 tl 150mm</t>
  </si>
  <si>
    <t>1869054786</t>
  </si>
  <si>
    <t>224,775*1,05 'Přepočtené koeficientem množství</t>
  </si>
  <si>
    <t>175</t>
  </si>
  <si>
    <t>63151437</t>
  </si>
  <si>
    <t>deska tepelně izolační minerální plovoucích podlah λ=0,036-0,037 tl 50mm</t>
  </si>
  <si>
    <t>388691289</t>
  </si>
  <si>
    <t>176</t>
  </si>
  <si>
    <t>713121211</t>
  </si>
  <si>
    <t>Montáž izolace tepelné podlah volně kladenými okrajovými pásky</t>
  </si>
  <si>
    <t>1939779000</t>
  </si>
  <si>
    <t>(9,25+1,6+5,15+12,3)*2</t>
  </si>
  <si>
    <t>-(0,9*4+0,7*2)</t>
  </si>
  <si>
    <t>(8,1*3,5+5,15+9,25)*2</t>
  </si>
  <si>
    <t>-(0,9*2)</t>
  </si>
  <si>
    <t>(24,86+9,27)*2</t>
  </si>
  <si>
    <t>-(2,2)</t>
  </si>
  <si>
    <t>-(2,01+1,88)</t>
  </si>
  <si>
    <t>6,75*2</t>
  </si>
  <si>
    <t>2,45*2</t>
  </si>
  <si>
    <t>177</t>
  </si>
  <si>
    <t>63152004</t>
  </si>
  <si>
    <t>pásek izolační minerální podlahový λ=0,036 15x100x1000mm</t>
  </si>
  <si>
    <t>-1258231970</t>
  </si>
  <si>
    <t>284,13*1,05 'Přepočtené koeficientem množství</t>
  </si>
  <si>
    <t>178</t>
  </si>
  <si>
    <t>713141132</t>
  </si>
  <si>
    <t>Montáž izolace tepelné střech plochých lepené za studena plně 2 vrstvy rohoží, pásů, dílců, desek</t>
  </si>
  <si>
    <t>2036943174</t>
  </si>
  <si>
    <t>179</t>
  </si>
  <si>
    <t>28376142</t>
  </si>
  <si>
    <t>klín izolační spád do 5% EPS 150</t>
  </si>
  <si>
    <t>-956549950</t>
  </si>
  <si>
    <t>12*1,1 'Přepočtené koeficientem množství</t>
  </si>
  <si>
    <t>180</t>
  </si>
  <si>
    <t>28375991</t>
  </si>
  <si>
    <t>deska EPS 150 pro konstrukce s vysokým zatížením λ=0,035 tl 160mm</t>
  </si>
  <si>
    <t>2084883144</t>
  </si>
  <si>
    <t>181</t>
  </si>
  <si>
    <t>713151111</t>
  </si>
  <si>
    <t>Montáž izolace tepelné střech šikmých kladené volně mezi krokve rohoží, pásů, desek</t>
  </si>
  <si>
    <t>-1552030499</t>
  </si>
  <si>
    <t>4,5*2,4</t>
  </si>
  <si>
    <t>182</t>
  </si>
  <si>
    <t>63148154</t>
  </si>
  <si>
    <t>deska tepelně izolační minerální univerzální λ=0,033-0,035 tl 100mm</t>
  </si>
  <si>
    <t>1829225272</t>
  </si>
  <si>
    <t>10,8*1,02 'Přepočtené koeficientem množství</t>
  </si>
  <si>
    <t>183</t>
  </si>
  <si>
    <t>713191115</t>
  </si>
  <si>
    <t>Montáž izolace tepelné podlah, stropů nebo střech překrytí pásem asfaltovým samolepícím na sucho</t>
  </si>
  <si>
    <t>729228551</t>
  </si>
  <si>
    <t>184</t>
  </si>
  <si>
    <t>62853001</t>
  </si>
  <si>
    <t>pás asfaltový samolepicí modifikovaný SBS s vložkou ze skleněné tkaniny se spalitelnou fólií nebo jemnozrnným minerálním posypem nebo textilií na horním povrchu tl 4,0mm</t>
  </si>
  <si>
    <t>-766251506</t>
  </si>
  <si>
    <t>12*1,1655 'Přepočtené koeficientem množství</t>
  </si>
  <si>
    <t>185</t>
  </si>
  <si>
    <t>713191132</t>
  </si>
  <si>
    <t>Montáž izolace tepelné podlah, stropů vrchem nebo střech překrytí separační fólií z PE</t>
  </si>
  <si>
    <t>-368266075</t>
  </si>
  <si>
    <t>186</t>
  </si>
  <si>
    <t>28329042</t>
  </si>
  <si>
    <t>fólie PE separační či ochranná tl 0,2mm</t>
  </si>
  <si>
    <t>-1826208776</t>
  </si>
  <si>
    <t>526,85*1,1655 'Přepočtené koeficientem množství</t>
  </si>
  <si>
    <t>187</t>
  </si>
  <si>
    <t>998713212</t>
  </si>
  <si>
    <t>Přesun hmot procentní pro izolace tepelné s omezením mechanizace v objektech v přes 6 do 12 m</t>
  </si>
  <si>
    <t>1536068405</t>
  </si>
  <si>
    <t>714</t>
  </si>
  <si>
    <t>Akustická a protiotřesová opatření</t>
  </si>
  <si>
    <t>188</t>
  </si>
  <si>
    <t>714111201</t>
  </si>
  <si>
    <t>Montáž akustických obkladů pohltivých z dřevěných panelů s vloženou lištou</t>
  </si>
  <si>
    <t>1865988931</t>
  </si>
  <si>
    <t>9,25*0,6*2+6,75*0,6</t>
  </si>
  <si>
    <t>189</t>
  </si>
  <si>
    <t>63126445</t>
  </si>
  <si>
    <t>panel akustický stěnový povrch silně mechanicky odolný hrana nezatřená rovná αw=0,95 viditelný rastr bílý tl 40mm</t>
  </si>
  <si>
    <t>2002066182</t>
  </si>
  <si>
    <t>15,15</t>
  </si>
  <si>
    <t>15,15*1,1 'Přepočtené koeficientem množství</t>
  </si>
  <si>
    <t>190</t>
  </si>
  <si>
    <t>998714212</t>
  </si>
  <si>
    <t>Přesun hmot procentní pro akustická a protiotřesová opatření s omezením mechanizace v objektech v do 12 m</t>
  </si>
  <si>
    <t>68315626</t>
  </si>
  <si>
    <t>741</t>
  </si>
  <si>
    <t>Elektroinstalace - silnoproud</t>
  </si>
  <si>
    <t>191</t>
  </si>
  <si>
    <t>741920395</t>
  </si>
  <si>
    <t>Ucpávka prostupu kabelového svazku rukávem otvorem přes D 113 do D 122 mm zaplnění prostupu kabely z 50% stěnou tl 300 mm požární odolnost EI 90</t>
  </si>
  <si>
    <t>-2002628676</t>
  </si>
  <si>
    <t>755</t>
  </si>
  <si>
    <t>Dopravní zařízení</t>
  </si>
  <si>
    <t>192</t>
  </si>
  <si>
    <t>755111261</t>
  </si>
  <si>
    <t>Montáž výtahu pro dopravu osob nebo osob a nákladů bez strojovny elektrického nosnosti přes 630 do 1000 kg rychlosti přes 1,5 do 1,75 m/s 2 stanice</t>
  </si>
  <si>
    <t>1873249669</t>
  </si>
  <si>
    <t>193</t>
  </si>
  <si>
    <t>47113080</t>
  </si>
  <si>
    <t>výtah osobní trakční bez strojovny nosnost 800-1000kg rychlost přes 1,5 do 1,75m/s provedení nerez 2 stanice</t>
  </si>
  <si>
    <t>komplet</t>
  </si>
  <si>
    <t>661590481</t>
  </si>
  <si>
    <t>194</t>
  </si>
  <si>
    <t>998755312</t>
  </si>
  <si>
    <t>Přesun hmot procentní pro dopravní zařízení ruční v objektech v přes 6 do 12 m</t>
  </si>
  <si>
    <t>142354977</t>
  </si>
  <si>
    <t>762</t>
  </si>
  <si>
    <t>Konstrukce tesařské</t>
  </si>
  <si>
    <t>195</t>
  </si>
  <si>
    <t>762083111</t>
  </si>
  <si>
    <t>Impregnace řeziva proti dřevokaznému hmyzu a houbám máčením třída ohrožení 1 a 2</t>
  </si>
  <si>
    <t>1922101087</t>
  </si>
  <si>
    <t>"Vazníky+zavětrování"29*0,6+1,378</t>
  </si>
  <si>
    <t>196</t>
  </si>
  <si>
    <t>762085103</t>
  </si>
  <si>
    <t>Montáž kotevních želez, příložek, patek nebo táhel</t>
  </si>
  <si>
    <t>1961523513</t>
  </si>
  <si>
    <t>197</t>
  </si>
  <si>
    <t>54825008</t>
  </si>
  <si>
    <t>kotevní patka tvaru L 120x120x4,0-250mm</t>
  </si>
  <si>
    <t>866807864</t>
  </si>
  <si>
    <t>29*4</t>
  </si>
  <si>
    <t>198</t>
  </si>
  <si>
    <t>762085111</t>
  </si>
  <si>
    <t>Montáž svorníků nebo šroubů dl do 150 mm</t>
  </si>
  <si>
    <t>-1721458794</t>
  </si>
  <si>
    <t>199</t>
  </si>
  <si>
    <t>31197005</t>
  </si>
  <si>
    <t>tyč závitová Pz 4.6 M14</t>
  </si>
  <si>
    <t>-2024944565</t>
  </si>
  <si>
    <t>58*15 'Přepočtené koeficientem množství</t>
  </si>
  <si>
    <t>200</t>
  </si>
  <si>
    <t>762086111</t>
  </si>
  <si>
    <t>Montáž KDK hmotnosti prvku do 5 kg</t>
  </si>
  <si>
    <t>-1367989792</t>
  </si>
  <si>
    <t>5*29</t>
  </si>
  <si>
    <t>201</t>
  </si>
  <si>
    <t>31412810</t>
  </si>
  <si>
    <t>hřebík stavební hlava zápustná mřížkovaná 3,1x50mm</t>
  </si>
  <si>
    <t>635508900</t>
  </si>
  <si>
    <t>29*2</t>
  </si>
  <si>
    <t>202</t>
  </si>
  <si>
    <t>54879004</t>
  </si>
  <si>
    <t>patrona chemická M16x125mm</t>
  </si>
  <si>
    <t>305010705</t>
  </si>
  <si>
    <t>29*8</t>
  </si>
  <si>
    <t>203</t>
  </si>
  <si>
    <t>762125220</t>
  </si>
  <si>
    <t>Montáž tesařských stěn vázaných pomocí tesařských spojů a ocelových spojek z lepených hranolů průřezové pl přes 100 do 144 cm2</t>
  </si>
  <si>
    <t>-1452559612</t>
  </si>
  <si>
    <t>krček</t>
  </si>
  <si>
    <t>5*2,4</t>
  </si>
  <si>
    <t>204</t>
  </si>
  <si>
    <t>61223271</t>
  </si>
  <si>
    <t>hranol konstrukční KVH lepený průřezu 120x120-280mm pohledový</t>
  </si>
  <si>
    <t>-898911789</t>
  </si>
  <si>
    <t>205</t>
  </si>
  <si>
    <t>762332120</t>
  </si>
  <si>
    <t>Montáž vázaných kcí krovů pravidelných pomocí ocelových spojek z hraněného řeziva pl do 50 cm2</t>
  </si>
  <si>
    <t>-1372673405</t>
  </si>
  <si>
    <t>Zavětrování střešních vazníků</t>
  </si>
  <si>
    <t>29*9</t>
  </si>
  <si>
    <t>206</t>
  </si>
  <si>
    <t>60511125</t>
  </si>
  <si>
    <t>řezivo stavební fošny prismované středové š do 160mm dl 2-5m</t>
  </si>
  <si>
    <t>703006570</t>
  </si>
  <si>
    <t>261*0,12*0,04</t>
  </si>
  <si>
    <t>1,253*1,1 'Přepočtené koeficientem množství</t>
  </si>
  <si>
    <t>207</t>
  </si>
  <si>
    <t>762332121</t>
  </si>
  <si>
    <t>Montáž vázaných kcí krovů pravidelných pomocí ocelových spojek z hraněného řeziva pl přes 50 do 120 cm2</t>
  </si>
  <si>
    <t>-2082730346</t>
  </si>
  <si>
    <t>Konstrukce pro stahovací schody</t>
  </si>
  <si>
    <t>208</t>
  </si>
  <si>
    <t>60512125</t>
  </si>
  <si>
    <t>hranol stavební řezivo průřezu do 120cm2 do dl 6m</t>
  </si>
  <si>
    <t>821436658</t>
  </si>
  <si>
    <t>0,1*0,1*10</t>
  </si>
  <si>
    <t>209</t>
  </si>
  <si>
    <t>762341024</t>
  </si>
  <si>
    <t>Bednění střech rovných sklon do 60° z desek OSB tl 18 mm na pero a drážku šroubovaných na krokve</t>
  </si>
  <si>
    <t>-394331237</t>
  </si>
  <si>
    <t>6*25,6*2+0,5*25,6*2</t>
  </si>
  <si>
    <t>210</t>
  </si>
  <si>
    <t>762341026</t>
  </si>
  <si>
    <t>Bednění střech rovných sklon do 60° z desek OSB tl 22 mm na pero a drážku šroubovaných na krokve</t>
  </si>
  <si>
    <t>1792489314</t>
  </si>
  <si>
    <t>211</t>
  </si>
  <si>
    <t>762341044</t>
  </si>
  <si>
    <t>Bednění střech rovných sklon do 60° z desek OSB tl 18 mm na pero a drážku šroubovaných na rošt</t>
  </si>
  <si>
    <t>-861912143</t>
  </si>
  <si>
    <t>Podhled spojovacího krčku</t>
  </si>
  <si>
    <t>4,5*2,8</t>
  </si>
  <si>
    <t>212</t>
  </si>
  <si>
    <t>762342214</t>
  </si>
  <si>
    <t>Montáž laťování na střechách jednoduchých sklonu do 60° osové vzdálenosti přes 150 do 360 mm</t>
  </si>
  <si>
    <t>610429093</t>
  </si>
  <si>
    <t>6*25,6*2</t>
  </si>
  <si>
    <t>213</t>
  </si>
  <si>
    <t>762342511</t>
  </si>
  <si>
    <t>Montáž kontralatí na podklad bez tepelné izolace</t>
  </si>
  <si>
    <t>-355236078</t>
  </si>
  <si>
    <t>29*6*2</t>
  </si>
  <si>
    <t>214</t>
  </si>
  <si>
    <t>60514114</t>
  </si>
  <si>
    <t>řezivo jehličnaté lať impregnovaná dl 4 m</t>
  </si>
  <si>
    <t>1822387427</t>
  </si>
  <si>
    <t>kontralatě</t>
  </si>
  <si>
    <t>348*0,04*0,06</t>
  </si>
  <si>
    <t>Latě</t>
  </si>
  <si>
    <t>307,2*3,3*0,04*0,06</t>
  </si>
  <si>
    <t>3,268*1,1 'Přepočtené koeficientem množství</t>
  </si>
  <si>
    <t>215</t>
  </si>
  <si>
    <t>762395000</t>
  </si>
  <si>
    <t>Spojovací prostředky krovů, bednění, laťování, nadstřešních konstrukcí</t>
  </si>
  <si>
    <t>-541967826</t>
  </si>
  <si>
    <t>216</t>
  </si>
  <si>
    <t>762523108</t>
  </si>
  <si>
    <t>Položení podlahy z hoblovaných fošen na sraz</t>
  </si>
  <si>
    <t>1079413328</t>
  </si>
  <si>
    <t xml:space="preserve">Servisní lávka v podkrovním prostoru </t>
  </si>
  <si>
    <t>25,2*1</t>
  </si>
  <si>
    <t>217</t>
  </si>
  <si>
    <t>60511022</t>
  </si>
  <si>
    <t>řezivo jehličnaté středové smrk tl 33-100mm dl 2-3,5m</t>
  </si>
  <si>
    <t>1440202056</t>
  </si>
  <si>
    <t>25,2*1*0,04</t>
  </si>
  <si>
    <t>218</t>
  </si>
  <si>
    <t>762595001</t>
  </si>
  <si>
    <t>Spojovací prostředky pro položení dřevěných podlah a zakrytí kanálů</t>
  </si>
  <si>
    <t>-776935008</t>
  </si>
  <si>
    <t>219</t>
  </si>
  <si>
    <t>998762212</t>
  </si>
  <si>
    <t>Přesun hmot procentní pro kce tesařské s omezením mechanizace v objektech v přes 6 do 12 m</t>
  </si>
  <si>
    <t>-702609825</t>
  </si>
  <si>
    <t>763</t>
  </si>
  <si>
    <t>Konstrukce suché výstavby</t>
  </si>
  <si>
    <t>220</t>
  </si>
  <si>
    <t>763112348</t>
  </si>
  <si>
    <t>SDK příčka mezibytová tl 255 mm zdvojený profil CW+UW 100 desky s vysokou mechanickou odolností 2xDFRIH2 12,5 s dvojitou izolací EI 90 Rw do 71 dB</t>
  </si>
  <si>
    <t>995005470</t>
  </si>
  <si>
    <t>6,75*3,5</t>
  </si>
  <si>
    <t>221</t>
  </si>
  <si>
    <t>763131432</t>
  </si>
  <si>
    <t>SDK podhled deska 1xDF 15 bez izolace dvouvrstvá spodní kce profil CD+UD REI 90</t>
  </si>
  <si>
    <t>-1843056250</t>
  </si>
  <si>
    <t>79,13+61,5+82,3+53,67+61,5</t>
  </si>
  <si>
    <t>"krček"4,5*1,88</t>
  </si>
  <si>
    <t>222</t>
  </si>
  <si>
    <t>763131432R00</t>
  </si>
  <si>
    <t>SDK podhled deska Impregnovaná protipožární 1xDFH2 15 bez izolace dvouvrstvá spodní kce profil CD+UD REI 90</t>
  </si>
  <si>
    <t>1765085526</t>
  </si>
  <si>
    <t>13,13+4,64+13,13+4,6+2+1,26+1,13+1,17+4,88+1,17+1,3+4,23+8,6+4,74</t>
  </si>
  <si>
    <t>4,05+4,03+1,17+1,17+1,17+1,49+4,05+5,43+1,17+1,17</t>
  </si>
  <si>
    <t>223</t>
  </si>
  <si>
    <t>763131751</t>
  </si>
  <si>
    <t>Montáž parotěsné zábrany do SDK podhledu</t>
  </si>
  <si>
    <t>-2084748102</t>
  </si>
  <si>
    <t>338,1+90,88+4,5*1,88</t>
  </si>
  <si>
    <t>224</t>
  </si>
  <si>
    <t>28329276</t>
  </si>
  <si>
    <t>fólie PE vyztužená pro parotěsnou vrstvu (reakce na oheň - třída E) 140g/m2</t>
  </si>
  <si>
    <t>-1980244586</t>
  </si>
  <si>
    <t>437,44*1,1235 'Přepočtené koeficientem množství</t>
  </si>
  <si>
    <t>225</t>
  </si>
  <si>
    <t>763131752</t>
  </si>
  <si>
    <t>Montáž jedné vrstvy tepelné izolace do SDK podhledu</t>
  </si>
  <si>
    <t>-1023217931</t>
  </si>
  <si>
    <t>90,88+338,1+4,5*1,88</t>
  </si>
  <si>
    <t>226</t>
  </si>
  <si>
    <t>63150966</t>
  </si>
  <si>
    <t>role akustická a tepelně izolační ze skelných vláken tl 50mm</t>
  </si>
  <si>
    <t>34137080</t>
  </si>
  <si>
    <t>437,44*1,1 'Přepočtené koeficientem množství</t>
  </si>
  <si>
    <t>227</t>
  </si>
  <si>
    <t>763135002</t>
  </si>
  <si>
    <t>Montáž SDK podhledu z desek perforovaných celoplošně s hranami speciálně tmelenými na dvouvrstvé kci z CD+UD</t>
  </si>
  <si>
    <t>-1492452777</t>
  </si>
  <si>
    <t>Akustický podhled</t>
  </si>
  <si>
    <t>34,5+25+34,5</t>
  </si>
  <si>
    <t>228</t>
  </si>
  <si>
    <t>59030599</t>
  </si>
  <si>
    <t>deska pro bezesparý deskový podhled s celoplošnou perforací tl 12,5mm</t>
  </si>
  <si>
    <t>1847904025</t>
  </si>
  <si>
    <t>94*1,2 'Přepočtené koeficientem množství</t>
  </si>
  <si>
    <t>229</t>
  </si>
  <si>
    <t>763732114</t>
  </si>
  <si>
    <t>Montáž střešní konstrukce z příhradových vazníků konstrukční dl přes 9 do 12,5 m</t>
  </si>
  <si>
    <t>1005178835</t>
  </si>
  <si>
    <t>11*29</t>
  </si>
  <si>
    <t>230</t>
  </si>
  <si>
    <t>60512201</t>
  </si>
  <si>
    <t>příhradový vazník sedlový sušený neimpregnovaný dl do 12,5m</t>
  </si>
  <si>
    <t>510918724</t>
  </si>
  <si>
    <t>231</t>
  </si>
  <si>
    <t>998763512</t>
  </si>
  <si>
    <t>Přesun hmot procentní pro konstrukce montované z desek ruční v objektech v přes 6 do 12 m</t>
  </si>
  <si>
    <t>1435144451</t>
  </si>
  <si>
    <t>764</t>
  </si>
  <si>
    <t>Konstrukce klempířské</t>
  </si>
  <si>
    <t>232</t>
  </si>
  <si>
    <t>764101141</t>
  </si>
  <si>
    <t>Montáž krytiny střechy rovné z taškových tabulí sklonu do 30°</t>
  </si>
  <si>
    <t>1018194438</t>
  </si>
  <si>
    <t>233</t>
  </si>
  <si>
    <t>55350183</t>
  </si>
  <si>
    <t>krytina střešní profilovaný Pz plech tl 0,5mm do š 1,1m s povrchovou úpravou</t>
  </si>
  <si>
    <t>-1215285837</t>
  </si>
  <si>
    <t>348*1,3 'Přepočtené koeficientem množství</t>
  </si>
  <si>
    <t>234</t>
  </si>
  <si>
    <t>764201106</t>
  </si>
  <si>
    <t>Montáž oplechování větraného hřebene s větrací mřížkou</t>
  </si>
  <si>
    <t>928124829</t>
  </si>
  <si>
    <t>KL07</t>
  </si>
  <si>
    <t>235</t>
  </si>
  <si>
    <t>55350003</t>
  </si>
  <si>
    <t>hřebenáč profilovaný Pz plech s povrchovou úpravou dl do 2000mm</t>
  </si>
  <si>
    <t>183295352</t>
  </si>
  <si>
    <t>236</t>
  </si>
  <si>
    <t>55350189</t>
  </si>
  <si>
    <t>čelo hřebenáče perforované univerzální profilovaný pozinkovaný plech s barevnou polyesterovou úpravou</t>
  </si>
  <si>
    <t>-827391593</t>
  </si>
  <si>
    <t>237</t>
  </si>
  <si>
    <t>764202105</t>
  </si>
  <si>
    <t>Montáž oplechování štítu závětrnou lištou</t>
  </si>
  <si>
    <t>1869693083</t>
  </si>
  <si>
    <t>6*4</t>
  </si>
  <si>
    <t>238</t>
  </si>
  <si>
    <t>55345043</t>
  </si>
  <si>
    <t>lišta závětrná z Pz plechu rš 312/308mm pro krytinu se zaklapávací stojatou drážkou s povrchovou úpravou tl 0,6mm</t>
  </si>
  <si>
    <t>-1328050453</t>
  </si>
  <si>
    <t>239</t>
  </si>
  <si>
    <t>764204109</t>
  </si>
  <si>
    <t>Montáž oplechování horních ploch a atik bez rohů rš přes 400 do 800 mm</t>
  </si>
  <si>
    <t>655608428</t>
  </si>
  <si>
    <t>KL08</t>
  </si>
  <si>
    <t>2,6</t>
  </si>
  <si>
    <t>240</t>
  </si>
  <si>
    <t>55345027R00</t>
  </si>
  <si>
    <t>Stěnové oplechování</t>
  </si>
  <si>
    <t>-165105017</t>
  </si>
  <si>
    <t>241</t>
  </si>
  <si>
    <t>764206105</t>
  </si>
  <si>
    <t>Montáž oplechování rovných parapetů rš do 400 mm</t>
  </si>
  <si>
    <t>-1370803253</t>
  </si>
  <si>
    <t>KL 1</t>
  </si>
  <si>
    <t>75,2</t>
  </si>
  <si>
    <t>242</t>
  </si>
  <si>
    <t>19420820</t>
  </si>
  <si>
    <t>plech Al hladký přírodní eloxovaný tl 0,8mm tabule</t>
  </si>
  <si>
    <t>1102735152</t>
  </si>
  <si>
    <t>75,2*0,35*4,9*1,2</t>
  </si>
  <si>
    <t>243</t>
  </si>
  <si>
    <t>61144019R00</t>
  </si>
  <si>
    <t>koncovka k parapetu AL vnějšímu 1 pár</t>
  </si>
  <si>
    <t>1784272627</t>
  </si>
  <si>
    <t>244</t>
  </si>
  <si>
    <t>764212433</t>
  </si>
  <si>
    <t>Oplechování rovné okapové hrany z Pz plechu rš 250 mm</t>
  </si>
  <si>
    <t>-803703057</t>
  </si>
  <si>
    <t>KL06</t>
  </si>
  <si>
    <t xml:space="preserve">Okapnice pod pojistnou folii </t>
  </si>
  <si>
    <t>51,8</t>
  </si>
  <si>
    <t>Okapnice pod krytinu</t>
  </si>
  <si>
    <t>245</t>
  </si>
  <si>
    <t>55345008</t>
  </si>
  <si>
    <t>lišta okapová z Pz plechu s povrchovou úpravou rš 250mm</t>
  </si>
  <si>
    <t>-1916033334</t>
  </si>
  <si>
    <t>246</t>
  </si>
  <si>
    <t>55345023</t>
  </si>
  <si>
    <t>lišta děrovaná Pz plech s povrchovou úpravou rš 90mm</t>
  </si>
  <si>
    <t>1652547334</t>
  </si>
  <si>
    <t>247</t>
  </si>
  <si>
    <t>764213456</t>
  </si>
  <si>
    <t>Sněhový zachytávač krytiny z Pz plechu průběžný dvoutrubkový</t>
  </si>
  <si>
    <t>-10064018</t>
  </si>
  <si>
    <t>KL02</t>
  </si>
  <si>
    <t>110,6</t>
  </si>
  <si>
    <t>248</t>
  </si>
  <si>
    <t>55345019</t>
  </si>
  <si>
    <t>trubka sněhového zachytávače</t>
  </si>
  <si>
    <t>-976704623</t>
  </si>
  <si>
    <t xml:space="preserve">KL02 </t>
  </si>
  <si>
    <t>249</t>
  </si>
  <si>
    <t>55345020</t>
  </si>
  <si>
    <t>spojka pro trubku sněhového zachytávače</t>
  </si>
  <si>
    <t>1497887185</t>
  </si>
  <si>
    <t>250</t>
  </si>
  <si>
    <t>764213652</t>
  </si>
  <si>
    <t>Střešní výlez pro krytinu skládanou nebo plechovou z Pz s povrchovou úpravou</t>
  </si>
  <si>
    <t>-1066575526</t>
  </si>
  <si>
    <t>251</t>
  </si>
  <si>
    <t>55351066</t>
  </si>
  <si>
    <t>výlez střešní pro falcované Al střechy 60x60cm</t>
  </si>
  <si>
    <t>-1933646432</t>
  </si>
  <si>
    <t>252</t>
  </si>
  <si>
    <t>764306123</t>
  </si>
  <si>
    <t>Montáž lemování ventilačních nástavců na skládané krytině D přes 100 do 150 mm</t>
  </si>
  <si>
    <t>-2009590236</t>
  </si>
  <si>
    <t>KL03</t>
  </si>
  <si>
    <t>253</t>
  </si>
  <si>
    <t>55350172</t>
  </si>
  <si>
    <t>flexi přípojka pro odvětrávací komínek D 110mm</t>
  </si>
  <si>
    <t>2036885193</t>
  </si>
  <si>
    <t>254</t>
  </si>
  <si>
    <t>55350118</t>
  </si>
  <si>
    <t>komínek odvětrávací pro profilované krytiny D 110mm</t>
  </si>
  <si>
    <t>1823195855</t>
  </si>
  <si>
    <t>255</t>
  </si>
  <si>
    <t>764501103</t>
  </si>
  <si>
    <t>Montáž žlabu podokapního půlkulatého</t>
  </si>
  <si>
    <t>298722106</t>
  </si>
  <si>
    <t>25,5*2+3</t>
  </si>
  <si>
    <t>256</t>
  </si>
  <si>
    <t>55350102</t>
  </si>
  <si>
    <t>žlab podokapní půlkulatý rš. 330mm</t>
  </si>
  <si>
    <t>-1172340272</t>
  </si>
  <si>
    <t>51*1,2 'Přepočtené koeficientem množství</t>
  </si>
  <si>
    <t>257</t>
  </si>
  <si>
    <t>55350138</t>
  </si>
  <si>
    <t>spojka žlabů s těsněním 330mm</t>
  </si>
  <si>
    <t>606408010</t>
  </si>
  <si>
    <t>258</t>
  </si>
  <si>
    <t>764501104</t>
  </si>
  <si>
    <t>Montáž čela pro podokapní půlkulatý žlab</t>
  </si>
  <si>
    <t>-253566881</t>
  </si>
  <si>
    <t>259</t>
  </si>
  <si>
    <t>55350135</t>
  </si>
  <si>
    <t>čelo půlkulatého žlabu levé 190mm</t>
  </si>
  <si>
    <t>1589746236</t>
  </si>
  <si>
    <t>260</t>
  </si>
  <si>
    <t>55350141</t>
  </si>
  <si>
    <t>čelo půlkulatého žlabu pravé 190mm</t>
  </si>
  <si>
    <t>1903608681</t>
  </si>
  <si>
    <t>261</t>
  </si>
  <si>
    <t>764501105</t>
  </si>
  <si>
    <t>Montáž háku pro podokapní půlkulatý žlab</t>
  </si>
  <si>
    <t>-1516013724</t>
  </si>
  <si>
    <t>262</t>
  </si>
  <si>
    <t>55350132</t>
  </si>
  <si>
    <t>hák žlabový Pz barvený 190mm dl 330mm</t>
  </si>
  <si>
    <t>885830223</t>
  </si>
  <si>
    <t>263</t>
  </si>
  <si>
    <t>764501108</t>
  </si>
  <si>
    <t>Montáž kotlíku oválného (trychtýřového) pro podokapní žlab</t>
  </si>
  <si>
    <t>1604628058</t>
  </si>
  <si>
    <t>264</t>
  </si>
  <si>
    <t>55350206</t>
  </si>
  <si>
    <t>kotlík žlabový oválný 330/120mm</t>
  </si>
  <si>
    <t>1472531844</t>
  </si>
  <si>
    <t>265</t>
  </si>
  <si>
    <t>764507505</t>
  </si>
  <si>
    <t>Montáž dilatace žlabů vložením dilatačního pásu rš do 400 mm</t>
  </si>
  <si>
    <t>-300322965</t>
  </si>
  <si>
    <t>266</t>
  </si>
  <si>
    <t>764508103</t>
  </si>
  <si>
    <t>Montáž odbočky hranatého svodu</t>
  </si>
  <si>
    <t>-1698156603</t>
  </si>
  <si>
    <t>267</t>
  </si>
  <si>
    <t>55350149</t>
  </si>
  <si>
    <t>napojovací prvek svodové roury Pz barvený 100mm</t>
  </si>
  <si>
    <t>440167139</t>
  </si>
  <si>
    <t>268</t>
  </si>
  <si>
    <t>764508131</t>
  </si>
  <si>
    <t>Montáž kruhového svodu</t>
  </si>
  <si>
    <t>-1421660709</t>
  </si>
  <si>
    <t>7,5+5,5+7,5+8+4*1</t>
  </si>
  <si>
    <t>269</t>
  </si>
  <si>
    <t>55344209</t>
  </si>
  <si>
    <t>svod kruhový Pz 120mm</t>
  </si>
  <si>
    <t>-919674750</t>
  </si>
  <si>
    <t>270</t>
  </si>
  <si>
    <t>764508132</t>
  </si>
  <si>
    <t>Montáž objímky kruhového svodu</t>
  </si>
  <si>
    <t>-312202416</t>
  </si>
  <si>
    <t>271</t>
  </si>
  <si>
    <t>55344333</t>
  </si>
  <si>
    <t>objímka svodu Pz 120mm trn 200mm</t>
  </si>
  <si>
    <t>1319129728</t>
  </si>
  <si>
    <t>272</t>
  </si>
  <si>
    <t>764508134</t>
  </si>
  <si>
    <t>Montáž horního dvojitého kolena kruhového svodu</t>
  </si>
  <si>
    <t>2059636191</t>
  </si>
  <si>
    <t>273</t>
  </si>
  <si>
    <t>55350160</t>
  </si>
  <si>
    <t>koleno svodové roury 120/72°</t>
  </si>
  <si>
    <t>-799701626</t>
  </si>
  <si>
    <t>274</t>
  </si>
  <si>
    <t>998764212</t>
  </si>
  <si>
    <t>Přesun hmot procentní pro konstrukce klempířské s omezením mechanizace v objektech v přes 6 do 12 m</t>
  </si>
  <si>
    <t>375412258</t>
  </si>
  <si>
    <t>765</t>
  </si>
  <si>
    <t>Krytina skládaná</t>
  </si>
  <si>
    <t>275</t>
  </si>
  <si>
    <t>765191001</t>
  </si>
  <si>
    <t>Montáž pojistné hydroizolační nebo parotěsné fólie kladené ve sklonu do 20° lepením na bednění nebo izolaci</t>
  </si>
  <si>
    <t>-1822297748</t>
  </si>
  <si>
    <t>276</t>
  </si>
  <si>
    <t>28329030</t>
  </si>
  <si>
    <t>fólie kontaktní difuzně propustná pro doplňkovou hydroizolační vrstvu, monolitická třívrstvá PES/PP 150-160g/m2, integrovaná samolepící páska</t>
  </si>
  <si>
    <t>-1892436140</t>
  </si>
  <si>
    <t>307,2*1,2 'Přepočtené koeficientem množství</t>
  </si>
  <si>
    <t>277</t>
  </si>
  <si>
    <t>765191031</t>
  </si>
  <si>
    <t>Lepení těsnících pásků pod kontralatě</t>
  </si>
  <si>
    <t>-333032310</t>
  </si>
  <si>
    <t>278</t>
  </si>
  <si>
    <t>28329314</t>
  </si>
  <si>
    <t>páska těsnící oboustranně lepící pěnová pod kontralatě š 50mm</t>
  </si>
  <si>
    <t>386060003</t>
  </si>
  <si>
    <t>348*1,1 'Přepočtené koeficientem množství</t>
  </si>
  <si>
    <t>279</t>
  </si>
  <si>
    <t>765191041</t>
  </si>
  <si>
    <t>Montáž pojistné hydroizolační nebo parotěsné fólie střešních prostupů DN do 150 mm</t>
  </si>
  <si>
    <t>-1096602997</t>
  </si>
  <si>
    <t>280</t>
  </si>
  <si>
    <t>55350113</t>
  </si>
  <si>
    <t>průchodka manžetová D 76-152mm</t>
  </si>
  <si>
    <t>882635638</t>
  </si>
  <si>
    <t>281</t>
  </si>
  <si>
    <t>765191051</t>
  </si>
  <si>
    <t>Montáž pojistné hydroizolační nebo parotěsné fólie hřebene větrané střechy</t>
  </si>
  <si>
    <t>1499044140</t>
  </si>
  <si>
    <t>282</t>
  </si>
  <si>
    <t>765191071</t>
  </si>
  <si>
    <t>Montáž pojistné hydroizolační nebo parotěsné fólie okapu</t>
  </si>
  <si>
    <t>1624427445</t>
  </si>
  <si>
    <t>29,000*2</t>
  </si>
  <si>
    <t>283</t>
  </si>
  <si>
    <t>998765212</t>
  </si>
  <si>
    <t>Přesun hmot procentní pro krytiny skládané s omezením mechanizace v objektech v přes 6 do 12 m</t>
  </si>
  <si>
    <t>1576618412</t>
  </si>
  <si>
    <t>766</t>
  </si>
  <si>
    <t>Konstrukce truhlářské</t>
  </si>
  <si>
    <t>284</t>
  </si>
  <si>
    <t>766211621</t>
  </si>
  <si>
    <t>Montáž madel schodišťových stěnových dřevěných dílčích šířky do 150 mm</t>
  </si>
  <si>
    <t>-1928534700</t>
  </si>
  <si>
    <t>Z1</t>
  </si>
  <si>
    <t>3,325+1,3+6,4+1,3+3,39+0,815</t>
  </si>
  <si>
    <t>Z2</t>
  </si>
  <si>
    <t>3,325+1,9+3,39</t>
  </si>
  <si>
    <t>Z3</t>
  </si>
  <si>
    <t>1,445+0,735</t>
  </si>
  <si>
    <t>285</t>
  </si>
  <si>
    <t>05217101</t>
  </si>
  <si>
    <t>madlo dubové D 42mm</t>
  </si>
  <si>
    <t>-829160883</t>
  </si>
  <si>
    <t>27,325*1,2 'Přepočtené koeficientem množství</t>
  </si>
  <si>
    <t>286</t>
  </si>
  <si>
    <t>766231113</t>
  </si>
  <si>
    <t>Montáž sklápěcích půdních schodů</t>
  </si>
  <si>
    <t>-1833507513</t>
  </si>
  <si>
    <t>287</t>
  </si>
  <si>
    <t>55347591</t>
  </si>
  <si>
    <t>schody skládací protipož,mech. z Al profilů, El 15 EW 60TI, pro výšku max. 320cm, 13 schod. 130x70cm</t>
  </si>
  <si>
    <t>1435202219</t>
  </si>
  <si>
    <t>288</t>
  </si>
  <si>
    <t>766621712R00</t>
  </si>
  <si>
    <t xml:space="preserve">Montáž oken - Síť proti hmyzu s hliníkovým rámem </t>
  </si>
  <si>
    <t>984321935</t>
  </si>
  <si>
    <t>289</t>
  </si>
  <si>
    <t>55341413R00</t>
  </si>
  <si>
    <t xml:space="preserve">Síť proti hmyzu v hliníkovém rámu </t>
  </si>
  <si>
    <t>1856852688</t>
  </si>
  <si>
    <t>290</t>
  </si>
  <si>
    <t>766622115</t>
  </si>
  <si>
    <t>Montáž plastových oken plochy přes 1 m2 pevných v do 1,5 m s rámem do zdiva</t>
  </si>
  <si>
    <t>1135794362</t>
  </si>
  <si>
    <t>"104"1,45*1,05*7</t>
  </si>
  <si>
    <t>"105"1,45*1,5*2</t>
  </si>
  <si>
    <t>291</t>
  </si>
  <si>
    <t>766622116</t>
  </si>
  <si>
    <t>Montáž plastových oken plochy přes 1 m2 pevných v do 2,5 m s rámem do zdiva</t>
  </si>
  <si>
    <t>1264382913</t>
  </si>
  <si>
    <t>"102"1,45*2,1*23</t>
  </si>
  <si>
    <t>"103"0,8*1,6*7</t>
  </si>
  <si>
    <t>292</t>
  </si>
  <si>
    <t>61140052</t>
  </si>
  <si>
    <t>okno plastové otevíravé/sklopné trojsklo přes plochu 1m2 do v 1,5m</t>
  </si>
  <si>
    <t>1352126584</t>
  </si>
  <si>
    <t>293</t>
  </si>
  <si>
    <t>61140054</t>
  </si>
  <si>
    <t>okno plastové otevíravé/sklopné trojsklo přes plochu 1m2 v 1,5-2,5m</t>
  </si>
  <si>
    <t>1927336693</t>
  </si>
  <si>
    <t>294</t>
  </si>
  <si>
    <t>6114005R00</t>
  </si>
  <si>
    <t>Výplně otvorů plastové příplatek za barevný profil</t>
  </si>
  <si>
    <t>1150241624</t>
  </si>
  <si>
    <t>10,658+83,345+9,888</t>
  </si>
  <si>
    <t>295</t>
  </si>
  <si>
    <t>766660001</t>
  </si>
  <si>
    <t>Montáž dveřních křídel otvíravých jednokřídlových š do 0,8 m do ocelové zárubně</t>
  </si>
  <si>
    <t>1382681420</t>
  </si>
  <si>
    <t>296</t>
  </si>
  <si>
    <t>61162093</t>
  </si>
  <si>
    <t>dveře jednokřídlé dřevotřískové povrch laminátový částečně prosklené 900x1970-2100mm</t>
  </si>
  <si>
    <t>-771138748</t>
  </si>
  <si>
    <t>297</t>
  </si>
  <si>
    <t>61173217R00</t>
  </si>
  <si>
    <t>dveře jednokřídlé dřevotřískové povrch laminátový 600-900x1970mm protihlukové</t>
  </si>
  <si>
    <t>534130984</t>
  </si>
  <si>
    <t>298</t>
  </si>
  <si>
    <t>766660022</t>
  </si>
  <si>
    <t>Montáž dveřních křídel otvíravých jednokřídlových š přes 0,8 m požárních do ocelové zárubně</t>
  </si>
  <si>
    <t>-1057352299</t>
  </si>
  <si>
    <t>299</t>
  </si>
  <si>
    <t>61165314</t>
  </si>
  <si>
    <t>dveře jednokřídlé dřevotřískové protipožární EI (EW) 30 D3 povrch laminátový plné 900x1970-2100mm</t>
  </si>
  <si>
    <t>-496909578</t>
  </si>
  <si>
    <t>300</t>
  </si>
  <si>
    <t>766660043</t>
  </si>
  <si>
    <t>Montáž dveřních křídel otvíravých dvoukřídlových požárních s Pb vložkou do ocelové zárubně</t>
  </si>
  <si>
    <t>-640415883</t>
  </si>
  <si>
    <t>301</t>
  </si>
  <si>
    <t>5534134R00</t>
  </si>
  <si>
    <t>dveře dvoukřídlé prosklené protipožární EW15 DP3-C</t>
  </si>
  <si>
    <t>1877704022</t>
  </si>
  <si>
    <t>1,9*2,4</t>
  </si>
  <si>
    <t>302</t>
  </si>
  <si>
    <t>766660461</t>
  </si>
  <si>
    <t>Montáž vchodových dveří včetně rámu dvoukřídlových s nadsvětlíkem do zdiva</t>
  </si>
  <si>
    <t>-2018237537</t>
  </si>
  <si>
    <t>303</t>
  </si>
  <si>
    <t>61140511</t>
  </si>
  <si>
    <t>dveře dvoukřídlé plastové s dekorem prosklené max rozměru otvoru 4,84m2 bezpečnostní třídy RC2</t>
  </si>
  <si>
    <t>-1697848088</t>
  </si>
  <si>
    <t>"101"</t>
  </si>
  <si>
    <t>2,04*2,2</t>
  </si>
  <si>
    <t>"106"</t>
  </si>
  <si>
    <t>1,8*3</t>
  </si>
  <si>
    <t>304</t>
  </si>
  <si>
    <t>766660717</t>
  </si>
  <si>
    <t>Montáž samozavírače na ocelovou zárubeň a dveřní křídlo</t>
  </si>
  <si>
    <t>-1062250949</t>
  </si>
  <si>
    <t>305</t>
  </si>
  <si>
    <t>54917250</t>
  </si>
  <si>
    <t>samozavírač dveří hydraulický</t>
  </si>
  <si>
    <t>-1455372590</t>
  </si>
  <si>
    <t>Samozavírač</t>
  </si>
  <si>
    <t xml:space="preserve">Koordinátor zavření </t>
  </si>
  <si>
    <t>306</t>
  </si>
  <si>
    <t>766660729</t>
  </si>
  <si>
    <t>Montáž dveřního interiérového kování - štítku s klikou</t>
  </si>
  <si>
    <t>1222825133</t>
  </si>
  <si>
    <t>307</t>
  </si>
  <si>
    <t>54914123</t>
  </si>
  <si>
    <t>dveřní kování interiérové rozetové klika/klika</t>
  </si>
  <si>
    <t>711889099</t>
  </si>
  <si>
    <t>308</t>
  </si>
  <si>
    <t>766660730</t>
  </si>
  <si>
    <t>Montáž dveřního interiérového kování - WC kliky se zámkem</t>
  </si>
  <si>
    <t>-1263926741</t>
  </si>
  <si>
    <t>309</t>
  </si>
  <si>
    <t>54914128</t>
  </si>
  <si>
    <t>dveřní kování interiérové rozetové spodní pro WC</t>
  </si>
  <si>
    <t>-1210849627</t>
  </si>
  <si>
    <t>310</t>
  </si>
  <si>
    <t>766660741</t>
  </si>
  <si>
    <t>Montáž držadla kyvných dveří</t>
  </si>
  <si>
    <t>-1632809621</t>
  </si>
  <si>
    <t>311</t>
  </si>
  <si>
    <t>54914136</t>
  </si>
  <si>
    <t>kování panikové madlo/klika</t>
  </si>
  <si>
    <t>685661094</t>
  </si>
  <si>
    <t>312</t>
  </si>
  <si>
    <t>766660751</t>
  </si>
  <si>
    <t>Montáž dveřního interiérového kování - zámku</t>
  </si>
  <si>
    <t>-1983069795</t>
  </si>
  <si>
    <t>313</t>
  </si>
  <si>
    <t>54924003</t>
  </si>
  <si>
    <t>zámek zadlabací mezipokojový pravý pro WC kování 72x55mm</t>
  </si>
  <si>
    <t>-351388898</t>
  </si>
  <si>
    <t>314</t>
  </si>
  <si>
    <t>54924006</t>
  </si>
  <si>
    <t>zámek zadlabací mezipokojový pravý pro cylindrickou vložku rozteč 72x55mm</t>
  </si>
  <si>
    <t>-1319562903</t>
  </si>
  <si>
    <t>315</t>
  </si>
  <si>
    <t>766660752</t>
  </si>
  <si>
    <t>Montáž dveřního interiérového kování - zámkové vložky</t>
  </si>
  <si>
    <t>108106452</t>
  </si>
  <si>
    <t>316</t>
  </si>
  <si>
    <t>54964210</t>
  </si>
  <si>
    <t>vložka cylindrická stavební 35+55</t>
  </si>
  <si>
    <t>-2127626860</t>
  </si>
  <si>
    <t>317</t>
  </si>
  <si>
    <t>766682211R00</t>
  </si>
  <si>
    <t>Montáž zárubní obložkových ocelových povrchová úprava COMAX pro dveře jednokřídlové tl stěny do 170 mm</t>
  </si>
  <si>
    <t>1494642630</t>
  </si>
  <si>
    <t>318</t>
  </si>
  <si>
    <t>55331461</t>
  </si>
  <si>
    <t>zárubeň jednokřídlá ocelová obložková šroubovací tl stěny 110-150mm rozměru 700/1970, 2100mm</t>
  </si>
  <si>
    <t>1482182253</t>
  </si>
  <si>
    <t>319</t>
  </si>
  <si>
    <t>55331462</t>
  </si>
  <si>
    <t>zárubeň jednokřídlá ocelová obložková šroubovací tl stěny 110-150mm rozměru 800/1970, 2100mm</t>
  </si>
  <si>
    <t>-2142839955</t>
  </si>
  <si>
    <t>320</t>
  </si>
  <si>
    <t>55331463</t>
  </si>
  <si>
    <t>zárubeň jednokřídlá ocelová obložková šroubovací tl stěny 110-150mm rozměru 900/1970, 2100mm</t>
  </si>
  <si>
    <t>-1360712071</t>
  </si>
  <si>
    <t>321</t>
  </si>
  <si>
    <t>766682211R01</t>
  </si>
  <si>
    <t>Montáž zárubní obložkových ocelových povrchová úprava COMAX pro dveře jednokřídlové tl stěny do 170 mm S PO</t>
  </si>
  <si>
    <t>1176924458</t>
  </si>
  <si>
    <t>322</t>
  </si>
  <si>
    <t>55331463R00</t>
  </si>
  <si>
    <t>zárubeň jednokřídlá ocelová obložková šroubovací tl stěny 110-150mm rozměru 900/1970, 2100mm S PO</t>
  </si>
  <si>
    <t>1458695071</t>
  </si>
  <si>
    <t>323</t>
  </si>
  <si>
    <t>76669311R00</t>
  </si>
  <si>
    <t xml:space="preserve">Montáž značení únikových cest, uzávěrů, schodišť dle PBŘ </t>
  </si>
  <si>
    <t>-1918617055</t>
  </si>
  <si>
    <t>324</t>
  </si>
  <si>
    <t>766694126</t>
  </si>
  <si>
    <t>Montáž parapetních desek dřevěných nebo plastových š přes 30 cm</t>
  </si>
  <si>
    <t>688340889</t>
  </si>
  <si>
    <t>1,45*15</t>
  </si>
  <si>
    <t>1,45*17</t>
  </si>
  <si>
    <t>325</t>
  </si>
  <si>
    <t>60794105</t>
  </si>
  <si>
    <t>parapet dřevotřískový vnitřní povrch laminátový š 400mm</t>
  </si>
  <si>
    <t>-545437375</t>
  </si>
  <si>
    <t>46,6</t>
  </si>
  <si>
    <t>46,6*1,2 'Přepočtené koeficientem množství</t>
  </si>
  <si>
    <t>326</t>
  </si>
  <si>
    <t>60794121</t>
  </si>
  <si>
    <t>koncovka PVC k parapetním dřevotřískovým deskám 600mm</t>
  </si>
  <si>
    <t>224461449</t>
  </si>
  <si>
    <t>(15+17)*2</t>
  </si>
  <si>
    <t>327</t>
  </si>
  <si>
    <t>998766212</t>
  </si>
  <si>
    <t>Přesun hmot procentní pro kce truhlářské s omezením mechanizace v objektech v přes 6 do 12 m</t>
  </si>
  <si>
    <t>11171127</t>
  </si>
  <si>
    <t>767</t>
  </si>
  <si>
    <t>Konstrukce zámečnické</t>
  </si>
  <si>
    <t>328</t>
  </si>
  <si>
    <t>767223211</t>
  </si>
  <si>
    <t>Montáž přímého kovového zábradlí do ocelové konstrukce na schodišti v interiéru</t>
  </si>
  <si>
    <t>1104234345</t>
  </si>
  <si>
    <t>1,445+0,735+0,815*2+0,2</t>
  </si>
  <si>
    <t>329</t>
  </si>
  <si>
    <t>55342293</t>
  </si>
  <si>
    <t>zábradlí nerezové s vertikální výplní rovné kotvení vrchní v 900mm</t>
  </si>
  <si>
    <t>1561567611</t>
  </si>
  <si>
    <t>4,01*1,1 'Přepočtené koeficientem množství</t>
  </si>
  <si>
    <t>330</t>
  </si>
  <si>
    <t>767330111</t>
  </si>
  <si>
    <t>Montáž tubusového světlovodu kopule s lemováním zabudovaného v šikmé střeše</t>
  </si>
  <si>
    <t>-1440368865</t>
  </si>
  <si>
    <t>331</t>
  </si>
  <si>
    <t>767330124</t>
  </si>
  <si>
    <t>Montáž tubusového světlovodu tubus D přes 550 do 800 mm</t>
  </si>
  <si>
    <t>-1904845764</t>
  </si>
  <si>
    <t>332</t>
  </si>
  <si>
    <t>55381358</t>
  </si>
  <si>
    <t>tubus světlovodný dl 625mm D 600mm</t>
  </si>
  <si>
    <t>1706843940</t>
  </si>
  <si>
    <t>333</t>
  </si>
  <si>
    <t>767330134</t>
  </si>
  <si>
    <t>Montáž tubusového světlovodu rozptylovač světla D přes 550 do 800 mm</t>
  </si>
  <si>
    <t>1750636071</t>
  </si>
  <si>
    <t>334</t>
  </si>
  <si>
    <t>55381334</t>
  </si>
  <si>
    <t>světlovod pro hladkou krytinu s křišťálovou kopulí, stropním difuzérem, TI prvek U 0,6W/m2K, tubus dl 625mm D 600mm</t>
  </si>
  <si>
    <t>-1549288395</t>
  </si>
  <si>
    <t>335</t>
  </si>
  <si>
    <t>55381365</t>
  </si>
  <si>
    <t>koleno světlovodu nastavitelné 0-45° D 600mm</t>
  </si>
  <si>
    <t>-1319451786</t>
  </si>
  <si>
    <t>336</t>
  </si>
  <si>
    <t>55381372</t>
  </si>
  <si>
    <t>izolační prvek dvojsklo zabraňující tepelným ztrátám a kondenzaci vody v tubusu světlovodu D 600mm</t>
  </si>
  <si>
    <t>-815806193</t>
  </si>
  <si>
    <t>337</t>
  </si>
  <si>
    <t>76749200R00</t>
  </si>
  <si>
    <t xml:space="preserve">D+M nerezového lankového systému pro popínavé rostliny včetně kotev, uchycení přes KZS </t>
  </si>
  <si>
    <t>1952993683</t>
  </si>
  <si>
    <t>338</t>
  </si>
  <si>
    <t>767627306</t>
  </si>
  <si>
    <t>Připojovací spára oken a stěn parotěsnou páskou interiérovou</t>
  </si>
  <si>
    <t>1742575670</t>
  </si>
  <si>
    <t>339</t>
  </si>
  <si>
    <t>767627309</t>
  </si>
  <si>
    <t>Připojovací spára oken a stěn impregnovanou komprimační páskou exteriérovou</t>
  </si>
  <si>
    <t>914384606</t>
  </si>
  <si>
    <t>340</t>
  </si>
  <si>
    <t>767881132</t>
  </si>
  <si>
    <t>Montáž bodů záchytného systému do šikmé střechy se střešní krytinou falcovanou</t>
  </si>
  <si>
    <t>-1510797741</t>
  </si>
  <si>
    <t>Vedení lana průběžného</t>
  </si>
  <si>
    <t>Samostatný bod u střešního výlezu</t>
  </si>
  <si>
    <t>341</t>
  </si>
  <si>
    <t>70921427</t>
  </si>
  <si>
    <t>kotvicí bod koncový na úsecích s nerezovým lanem pro falcované střechy pro vzdálenosti drážek 420-660mm</t>
  </si>
  <si>
    <t>-871028690</t>
  </si>
  <si>
    <t>342</t>
  </si>
  <si>
    <t>70921430</t>
  </si>
  <si>
    <t>kotvicí bod mezilehlý na úsecích s nerezovým lanem pro falcované střechy</t>
  </si>
  <si>
    <t>70486297</t>
  </si>
  <si>
    <t>343</t>
  </si>
  <si>
    <t>31452203</t>
  </si>
  <si>
    <t>koncovka k nerez lanu napínací pro systémy s požadavkem na permanentní kotvicí vedení lano tl 8mm</t>
  </si>
  <si>
    <t>-417427695</t>
  </si>
  <si>
    <t>344</t>
  </si>
  <si>
    <t>31452206</t>
  </si>
  <si>
    <t>oko spojovací k nerez lanu pro systémy pro systémy s požadavkem na permanentní kotvicí vedení</t>
  </si>
  <si>
    <t>1183336326</t>
  </si>
  <si>
    <t>345</t>
  </si>
  <si>
    <t>31452210</t>
  </si>
  <si>
    <t>úchytka průběžná k nerez lanu přímá pro systémy s požadavkem na permanentní kotvicí vedení lano tl 8mm</t>
  </si>
  <si>
    <t>778022558</t>
  </si>
  <si>
    <t>346</t>
  </si>
  <si>
    <t>31452212</t>
  </si>
  <si>
    <t>úchytka průběžná rohová k nerez lanu pro systémy s požadavkem na permanentní kotvicí vedení lano tl 8mm</t>
  </si>
  <si>
    <t>-1090373875</t>
  </si>
  <si>
    <t>347</t>
  </si>
  <si>
    <t>767881161</t>
  </si>
  <si>
    <t>Montáž lana do nástavců v záchytném systému poddajného kotvícího vedení</t>
  </si>
  <si>
    <t>-1553900620</t>
  </si>
  <si>
    <t>348</t>
  </si>
  <si>
    <t>31452201</t>
  </si>
  <si>
    <t>nerezové lano určené pro systémy s požadavkem na permanentní kotvicí vedení tl 8mm</t>
  </si>
  <si>
    <t>-821351857</t>
  </si>
  <si>
    <t>349</t>
  </si>
  <si>
    <t>767995111</t>
  </si>
  <si>
    <t>Montáž atypických zámečnických konstrukcí hmotnosti přes 3 do 5 kg</t>
  </si>
  <si>
    <t>-717314458</t>
  </si>
  <si>
    <t>Výroba a montáž Z04 a Z05</t>
  </si>
  <si>
    <t>Z04</t>
  </si>
  <si>
    <t>(1,91+3,47+1,375+1,37)*2*15</t>
  </si>
  <si>
    <t>Z05</t>
  </si>
  <si>
    <t>3,47*15</t>
  </si>
  <si>
    <t>350</t>
  </si>
  <si>
    <t>14550256</t>
  </si>
  <si>
    <t>profil ocelový svařovaný jakost S235 průřez čtvercový 60x60x4mm</t>
  </si>
  <si>
    <t>-1631051727</t>
  </si>
  <si>
    <t>275,609756097561*0,00041 'Přepočtené koeficientem množství</t>
  </si>
  <si>
    <t>351</t>
  </si>
  <si>
    <t>13214001</t>
  </si>
  <si>
    <t>tyč ocelová čtvercová jakost S235JR (11 375) 12x12mm</t>
  </si>
  <si>
    <t>-884337358</t>
  </si>
  <si>
    <t>433,333333333333*0,00042 'Přepočtené koeficientem množství</t>
  </si>
  <si>
    <t>352</t>
  </si>
  <si>
    <t>998767212</t>
  </si>
  <si>
    <t>Přesun hmot procentní pro zámečnické konstrukce s omezením mechanizace v objektech v přes 6 do 12 m</t>
  </si>
  <si>
    <t>-1305532104</t>
  </si>
  <si>
    <t>771</t>
  </si>
  <si>
    <t>Podlahy z dlaždic</t>
  </si>
  <si>
    <t>353</t>
  </si>
  <si>
    <t>771121011</t>
  </si>
  <si>
    <t>Nátěr penetrační na podlahu</t>
  </si>
  <si>
    <t>499226964</t>
  </si>
  <si>
    <t>Penetrace pod nivelaci</t>
  </si>
  <si>
    <t>Penetrace pod hydroizolaci</t>
  </si>
  <si>
    <t>Penetrace pod lepidlo na dlažbu</t>
  </si>
  <si>
    <t>79,13+4,64+4,6+2+1,23+1,13+1,17+4,88+1,17+1,3+4,23+8,6+6,74+82,3+4,05+4,03+1,17*5+1,49+4,05+5,43</t>
  </si>
  <si>
    <t>(5,2+1,93)*7,7+6,9*2</t>
  </si>
  <si>
    <t>354</t>
  </si>
  <si>
    <t>771274124</t>
  </si>
  <si>
    <t>Montáž obkladů stupnic z dlaždic keramických reliéfních nebo z dekorů lepených cementovým flexibilním lepidlem š přes 300 do 350 mm</t>
  </si>
  <si>
    <t>1724224077</t>
  </si>
  <si>
    <t>25*1,4</t>
  </si>
  <si>
    <t>12*7,7</t>
  </si>
  <si>
    <t>355</t>
  </si>
  <si>
    <t>59761099</t>
  </si>
  <si>
    <t>schodovka keramická mrazuvzdorná R10/A povrch reliéfní/matný tl do 10mm š přes 350 do 400mm dl přes 600 do 800mm</t>
  </si>
  <si>
    <t>1090987214</t>
  </si>
  <si>
    <t>35+35+12*7,7*2</t>
  </si>
  <si>
    <t>254,8*1,1 'Přepočtené koeficientem množství</t>
  </si>
  <si>
    <t>356</t>
  </si>
  <si>
    <t>771274242</t>
  </si>
  <si>
    <t>Montáž obkladů podstupnic z dlaždic keramických reliéfních nebo z dekorů lepených cementovým flexibilním lepidlem v přes 150 do 200 mm</t>
  </si>
  <si>
    <t>-1066760575</t>
  </si>
  <si>
    <t>127,4</t>
  </si>
  <si>
    <t>357</t>
  </si>
  <si>
    <t>771474112</t>
  </si>
  <si>
    <t>Montáž soklů z dlaždic keramických rovných lepených cementovým flexibilním lepidlem v přes 65 do 90 mm</t>
  </si>
  <si>
    <t>1147309663</t>
  </si>
  <si>
    <t>17,6+5,05+0,66+1,65+1,4+3,5+17,75+2,45+3,85+2,45+3,85-0,9</t>
  </si>
  <si>
    <t>21,27+21,27-4,84+5,05-0,9-1,6-0,9</t>
  </si>
  <si>
    <t>1,56+1,43+1,76+1,56</t>
  </si>
  <si>
    <t>358</t>
  </si>
  <si>
    <t>771474131</t>
  </si>
  <si>
    <t>Montáž soklů z dlaždic keramických schodišťových stupňovitých lepených cementovým flexibilním lepidlem v do 65 mm</t>
  </si>
  <si>
    <t>1922012545</t>
  </si>
  <si>
    <t>(25*0,33+24*0,155)*2</t>
  </si>
  <si>
    <t>359</t>
  </si>
  <si>
    <t>59761184</t>
  </si>
  <si>
    <t>sokl keramický mrazuvzdorný povrch hladký/matný tl do 10mm výšky přes 65 do 90mm</t>
  </si>
  <si>
    <t>-1584456296</t>
  </si>
  <si>
    <t>104,97+23,94</t>
  </si>
  <si>
    <t>128,91*1,1 'Přepočtené koeficientem množství</t>
  </si>
  <si>
    <t>360</t>
  </si>
  <si>
    <t>771574474</t>
  </si>
  <si>
    <t>Montáž podlah keramických pro mechanické zatížení lepených cementovým flexibilním lepidlem přes 4 do 6 ks/m2</t>
  </si>
  <si>
    <t>-1108895469</t>
  </si>
  <si>
    <t>361</t>
  </si>
  <si>
    <t>59761119</t>
  </si>
  <si>
    <t>dlažba keramická slinutá mrazuvzdorná R10/B povrch reliéfní/matný tl do 10mm přes 4 do 6ks/m2</t>
  </si>
  <si>
    <t>469059074</t>
  </si>
  <si>
    <t>228,02*1,1 'Přepočtené koeficientem množství</t>
  </si>
  <si>
    <t>362</t>
  </si>
  <si>
    <t>771577212</t>
  </si>
  <si>
    <t>Příplatek k montáži podlah keramických lepených cementovým flexibilním lepidlem za omezený prostor</t>
  </si>
  <si>
    <t>1298279799</t>
  </si>
  <si>
    <t>4,64+4,6+2+1,23+1,13+1,17+4,88+1,17+1,3+4,23+8,6+6,74+4,05+4,03+1,17*5+1,49+4,05+5,43</t>
  </si>
  <si>
    <t>363</t>
  </si>
  <si>
    <t>771591112</t>
  </si>
  <si>
    <t>Izolace pod dlažbu nátěrem nebo stěrkou ve dvou vrstvách</t>
  </si>
  <si>
    <t>1389450724</t>
  </si>
  <si>
    <t>364</t>
  </si>
  <si>
    <t>771591115</t>
  </si>
  <si>
    <t>Podlahy spárování silikonem</t>
  </si>
  <si>
    <t>1002801328</t>
  </si>
  <si>
    <t>365</t>
  </si>
  <si>
    <t>771591264</t>
  </si>
  <si>
    <t>Izolace těsnícími pásy mezi podlahou a stěnou</t>
  </si>
  <si>
    <t>110693729</t>
  </si>
  <si>
    <t>366</t>
  </si>
  <si>
    <t>998771312</t>
  </si>
  <si>
    <t>Přesun hmot procentní pro podlahy z dlaždic ruční v objektech v přes 6 do 12 m</t>
  </si>
  <si>
    <t>-81728422</t>
  </si>
  <si>
    <t>776</t>
  </si>
  <si>
    <t>Podlahy povlakové</t>
  </si>
  <si>
    <t>367</t>
  </si>
  <si>
    <t>776141123</t>
  </si>
  <si>
    <t>Stěrka podlahová nivelační pro vyrovnání podkladu povlakových podlah pevnosti 30 MPa tl přes 5 do 8 mm</t>
  </si>
  <si>
    <t>563576405</t>
  </si>
  <si>
    <t>13,13+13,13+61,5+53,67+61,51</t>
  </si>
  <si>
    <t>368</t>
  </si>
  <si>
    <t>776141153</t>
  </si>
  <si>
    <t>Stěrka podlahová nivelační pro vyrovnání podkladu povlakových podlah do mokrého prostředí tl přes 5 do 8 mm</t>
  </si>
  <si>
    <t>1364000243</t>
  </si>
  <si>
    <t>208,61+222,38-202,94</t>
  </si>
  <si>
    <t>369</t>
  </si>
  <si>
    <t>776141222</t>
  </si>
  <si>
    <t>Stěrka podlahová nivelační pro vyrovnání podkladu povlakových podlah schodišťových stupňů pevnosti 35 MPa tl přes 3 do 5 mm</t>
  </si>
  <si>
    <t>1099928868</t>
  </si>
  <si>
    <t>(2,64+1,56+1,43+1,65+1,76+2,64)*1,4+4*1,4</t>
  </si>
  <si>
    <t>370</t>
  </si>
  <si>
    <t>776232111</t>
  </si>
  <si>
    <t>Lepení lamel a čtverců z vinylu 2-složkovým lepidlem</t>
  </si>
  <si>
    <t>1848264069</t>
  </si>
  <si>
    <t>13,13+13,13+61,5</t>
  </si>
  <si>
    <t>53,67+61,51</t>
  </si>
  <si>
    <t>371</t>
  </si>
  <si>
    <t>28411052</t>
  </si>
  <si>
    <t>dílec vinylový heterogenní úprava PUR třída zátěže 23/34/43, hořlavost Bfl S1 nášlapná vrstva 0,70mm tl 3,0mm</t>
  </si>
  <si>
    <t>-998994003</t>
  </si>
  <si>
    <t>202,94*1,1 'Přepočtené koeficientem množství</t>
  </si>
  <si>
    <t>372</t>
  </si>
  <si>
    <t>776421111</t>
  </si>
  <si>
    <t>Montáž obvodových lišt lepením</t>
  </si>
  <si>
    <t>1292485127</t>
  </si>
  <si>
    <t>(2,6+5,05)*2*2+(9,25+6,5)*2</t>
  </si>
  <si>
    <t>-0,9*3-0,7*2</t>
  </si>
  <si>
    <t>(9,25+6,5)*2+(6,75+7,845)*2</t>
  </si>
  <si>
    <t>-0,9*2</t>
  </si>
  <si>
    <t>373</t>
  </si>
  <si>
    <t>28341072</t>
  </si>
  <si>
    <t>lišta soklová vinilová s kompozitním jádrem 15x40mm</t>
  </si>
  <si>
    <t>1208061860</t>
  </si>
  <si>
    <t>116,89*1,1 'Přepočtené koeficientem množství</t>
  </si>
  <si>
    <t>374</t>
  </si>
  <si>
    <t>776421312</t>
  </si>
  <si>
    <t>Montáž přechodových šroubovaných lišt</t>
  </si>
  <si>
    <t>189014514</t>
  </si>
  <si>
    <t>1,88+18*0,7+2*0,8+0,9*10</t>
  </si>
  <si>
    <t>375</t>
  </si>
  <si>
    <t>59054100</t>
  </si>
  <si>
    <t>profil přechodový Al s pohyblivým ramenem 8x20mm</t>
  </si>
  <si>
    <t>1860931035</t>
  </si>
  <si>
    <t>25,08*1,1 'Přepočtené koeficientem množství</t>
  </si>
  <si>
    <t>376</t>
  </si>
  <si>
    <t>998776312</t>
  </si>
  <si>
    <t>Přesun hmot procentní pro podlahy povlakové ruční v objektech v přes 6 do 12 m</t>
  </si>
  <si>
    <t>-1637347184</t>
  </si>
  <si>
    <t>781</t>
  </si>
  <si>
    <t>Dokončovací práce - obklady</t>
  </si>
  <si>
    <t>377</t>
  </si>
  <si>
    <t>781121011</t>
  </si>
  <si>
    <t>Nátěr penetrační na stěnu</t>
  </si>
  <si>
    <t>-478967906</t>
  </si>
  <si>
    <t>Penetrace pod hydrostěrku</t>
  </si>
  <si>
    <t>283,768</t>
  </si>
  <si>
    <t>Penetrace pod lepení obkladů</t>
  </si>
  <si>
    <t>378</t>
  </si>
  <si>
    <t>781131207</t>
  </si>
  <si>
    <t>Montáž izolace nátěrem nebo stěrkou ve dvou vrstvách</t>
  </si>
  <si>
    <t>-54978316</t>
  </si>
  <si>
    <t>1NP:</t>
  </si>
  <si>
    <t>(2,75+1,6)*2*2,2+(2,7+1,6)*2*2,2+(1,6+1,25)*2*2,2+(0,9+1,4)*2*2,2+(1,25+2,25+1,4+1,8)*2*2,2+(1,3+0,9)*2*2,2+(3,9+1,4)*2*2,2+(0,9+1,3)*2*2,2*2</t>
  </si>
  <si>
    <t>(2,6+2,175)*2*2,2+(2,75+2,45)*2*2,2+1,4*2,2</t>
  </si>
  <si>
    <t>-(0,75*1,3)*2-0,7*1,97*15</t>
  </si>
  <si>
    <t>2NP:</t>
  </si>
  <si>
    <t>(1,9+2,59)*2*2,2*2+(1,5+0,99)*2*2,2+(2,86+1,9)*2*2,2*2+(0,9+1,3)*2*2,2*4+(1,6+1,2+1,4)*2,2</t>
  </si>
  <si>
    <t>-0,7*1,97*17</t>
  </si>
  <si>
    <t>379</t>
  </si>
  <si>
    <t>59030301</t>
  </si>
  <si>
    <t>stěrka hydroizolační jednosložková do interiéru</t>
  </si>
  <si>
    <t>1488555502</t>
  </si>
  <si>
    <t>283,768*1,5 'Přepočtené koeficientem množství</t>
  </si>
  <si>
    <t>380</t>
  </si>
  <si>
    <t>781131241</t>
  </si>
  <si>
    <t>Izolace pod obklad těsnícími pásy vnitřní kout</t>
  </si>
  <si>
    <t>840736817</t>
  </si>
  <si>
    <t>84+62</t>
  </si>
  <si>
    <t>381</t>
  </si>
  <si>
    <t>781131264</t>
  </si>
  <si>
    <t>Izolace pod obklad těsnícími pásy mezi podlahou a stěnou</t>
  </si>
  <si>
    <t>-1621695490</t>
  </si>
  <si>
    <t>(84+62)*2,2</t>
  </si>
  <si>
    <t>382</t>
  </si>
  <si>
    <t>781472214</t>
  </si>
  <si>
    <t>Montáž obkladů keramických hladkých lepených cementovým flexibilním lepidlem přes 4 do 6 ks/m2</t>
  </si>
  <si>
    <t>338780429</t>
  </si>
  <si>
    <t>383</t>
  </si>
  <si>
    <t>59761717</t>
  </si>
  <si>
    <t>obklad keramický nemrazuvzdorný povrch hladký/matný tl do 10mm přes 4 do 6ks/m2</t>
  </si>
  <si>
    <t>1364844973</t>
  </si>
  <si>
    <t>283,768*1,1 'Přepočtené koeficientem množství</t>
  </si>
  <si>
    <t>384</t>
  </si>
  <si>
    <t>781472292</t>
  </si>
  <si>
    <t>Příplatek k montáži obkladů keramických lepených cementovým flexibilním lepidlem za omezený prostor</t>
  </si>
  <si>
    <t>-1269139987</t>
  </si>
  <si>
    <t>(1,6+1,25)*2*2,2+(0,9+1,4)*2*2,2+(1,25+2,25+1,4+1,8)*2*2,2+(1,3+0,9)*2*2,2+(0,9+1,3)*2*2,2*2</t>
  </si>
  <si>
    <t>-0,7*1,97*11</t>
  </si>
  <si>
    <t>(1,5+0,99)*2*2,2+(0,9+1,3)*2*2,2*4</t>
  </si>
  <si>
    <t>-0,7*1,97*6</t>
  </si>
  <si>
    <t>385</t>
  </si>
  <si>
    <t>781491021</t>
  </si>
  <si>
    <t>Montáž zrcadel plochy do 1 m2 lepených silikonovým tmelem na keramický obklad</t>
  </si>
  <si>
    <t>-464797869</t>
  </si>
  <si>
    <t>0,8*1,2*10</t>
  </si>
  <si>
    <t>0,8*1,2*8</t>
  </si>
  <si>
    <t>386</t>
  </si>
  <si>
    <t>63465124</t>
  </si>
  <si>
    <t>zrcadlo nemontované čiré tl 4mm max rozměr 3210x2250mm</t>
  </si>
  <si>
    <t>-1818803559</t>
  </si>
  <si>
    <t>15,7090909090909*1,1 'Přepočtené koeficientem množství</t>
  </si>
  <si>
    <t>387</t>
  </si>
  <si>
    <t>781492211</t>
  </si>
  <si>
    <t>Montáž profilů rohových lepených flexibilním cementovým lepidlem</t>
  </si>
  <si>
    <t>1618463986</t>
  </si>
  <si>
    <t>1,3*10</t>
  </si>
  <si>
    <t>2*2,2</t>
  </si>
  <si>
    <t>4*0,9</t>
  </si>
  <si>
    <t>1,4*2</t>
  </si>
  <si>
    <t>1,8</t>
  </si>
  <si>
    <t>2,2*3</t>
  </si>
  <si>
    <t>1,3*8</t>
  </si>
  <si>
    <t>0,9*5</t>
  </si>
  <si>
    <t>0,99</t>
  </si>
  <si>
    <t>1,5*2</t>
  </si>
  <si>
    <t>1,6</t>
  </si>
  <si>
    <t>388</t>
  </si>
  <si>
    <t>781492251</t>
  </si>
  <si>
    <t>Montáž profilů ukončovacích lepených flexibilním cementovým lepidlem</t>
  </si>
  <si>
    <t>153399659</t>
  </si>
  <si>
    <t>(2,75+1,6)*2+(2,7+1,6)*2+(1,6+1,25)*2+(0,9+1,4)*2+(1,25+2,25+1,4+1,8)*2+(1,3+0,9)*2+(3,9+1,4)*2+(0,9+1,3)*2*2</t>
  </si>
  <si>
    <t>(2,6+2,175)*2+(2,75+2,45)*2+1,6</t>
  </si>
  <si>
    <t>-(0,75*1,3)*2-0,7*15</t>
  </si>
  <si>
    <t>(1,9+2,59)*2*2+(1,5+0,99)*2+(2,86+1,9)*2*2+(0,9+1,3)*2*4</t>
  </si>
  <si>
    <t>-0,7*17</t>
  </si>
  <si>
    <t>389</t>
  </si>
  <si>
    <t>19416014</t>
  </si>
  <si>
    <t>lišta ukončovací nerezová 8mm</t>
  </si>
  <si>
    <t>-1299804455</t>
  </si>
  <si>
    <t>121,58*1,3</t>
  </si>
  <si>
    <t>158,054*1,05 'Přepočtené koeficientem množství</t>
  </si>
  <si>
    <t>390</t>
  </si>
  <si>
    <t>781674113</t>
  </si>
  <si>
    <t>Montáž keramických obkladů parapetů š přes 150 do 200 mm lepených flexibilním lepidlem</t>
  </si>
  <si>
    <t>-222743769</t>
  </si>
  <si>
    <t>1,45*3</t>
  </si>
  <si>
    <t>0,8*3</t>
  </si>
  <si>
    <t>0,9*4</t>
  </si>
  <si>
    <t>391</t>
  </si>
  <si>
    <t>998781312</t>
  </si>
  <si>
    <t>Přesun hmot procentní pro obklady keramické ruční v objektech v přes 6 do 12 m</t>
  </si>
  <si>
    <t>755844694</t>
  </si>
  <si>
    <t>784</t>
  </si>
  <si>
    <t>Dokončovací práce - malby a tapety</t>
  </si>
  <si>
    <t>392</t>
  </si>
  <si>
    <t>784171001</t>
  </si>
  <si>
    <t>Olepování vnitřních ploch páskou v místnostech v do 3,80 m</t>
  </si>
  <si>
    <t>-638852726</t>
  </si>
  <si>
    <t>-(0,9*2*4-0,7*2)*2</t>
  </si>
  <si>
    <t>-(0,9*2*2)*2</t>
  </si>
  <si>
    <t>393</t>
  </si>
  <si>
    <t>784171101</t>
  </si>
  <si>
    <t>Zakrytí vnitřních podlah včetně pozdějšího odkrytí</t>
  </si>
  <si>
    <t>-1972958215</t>
  </si>
  <si>
    <t>394</t>
  </si>
  <si>
    <t>784171111</t>
  </si>
  <si>
    <t>Zakrytí vnitřních ploch stěn v místnostech v do 3,80 m</t>
  </si>
  <si>
    <t>-1985292711</t>
  </si>
  <si>
    <t>283,768+501,576+983,562+23,625*2</t>
  </si>
  <si>
    <t>395</t>
  </si>
  <si>
    <t>784171121</t>
  </si>
  <si>
    <t>Zakrytí vnitřních ploch konstrukcí nebo prvků v místnostech v do 3,80 m</t>
  </si>
  <si>
    <t>-692753499</t>
  </si>
  <si>
    <t>Zařizovací předměty</t>
  </si>
  <si>
    <t>4*34</t>
  </si>
  <si>
    <t>Okna</t>
  </si>
  <si>
    <t>15,008+78,995</t>
  </si>
  <si>
    <t>Dveře</t>
  </si>
  <si>
    <t>9,88+1,88*2,35</t>
  </si>
  <si>
    <t>(0,9*2*8+0,7*2*18+0,8*2*2)*2</t>
  </si>
  <si>
    <t>396</t>
  </si>
  <si>
    <t>58124833</t>
  </si>
  <si>
    <t>páska pro malířské potřeby maskovací krepová 19mmx50m</t>
  </si>
  <si>
    <t>-1643893339</t>
  </si>
  <si>
    <t>952,380952380952*1,05 'Přepočtené koeficientem množství</t>
  </si>
  <si>
    <t>397</t>
  </si>
  <si>
    <t>28323156</t>
  </si>
  <si>
    <t>fólie pro malířské potřeby zakrývací tl 41µ 4x5m</t>
  </si>
  <si>
    <t>1259437537</t>
  </si>
  <si>
    <t>398</t>
  </si>
  <si>
    <t>784181101</t>
  </si>
  <si>
    <t>Základní akrylátová jednonásobná bezbarvá penetrace podkladu v místnostech v do 3,80 m</t>
  </si>
  <si>
    <t>-2019831026</t>
  </si>
  <si>
    <t>230,128+983,562+16</t>
  </si>
  <si>
    <t>399</t>
  </si>
  <si>
    <t>784211101</t>
  </si>
  <si>
    <t>Dvojnásobné bílé malby ze směsí za mokra výborně oděruvzdorných v místnostech v do 3,80 m</t>
  </si>
  <si>
    <t>-1829491825</t>
  </si>
  <si>
    <t>786</t>
  </si>
  <si>
    <t>Dokončovací práce - čalounické úpravy</t>
  </si>
  <si>
    <t>400</t>
  </si>
  <si>
    <t>786626121</t>
  </si>
  <si>
    <t>Montáž lamelové žaluzie vnitřní nebo do oken dvojitých kovových</t>
  </si>
  <si>
    <t>-106583592</t>
  </si>
  <si>
    <t>"1.16"</t>
  </si>
  <si>
    <t>1,45*2,1*3+1,45*1,45*3</t>
  </si>
  <si>
    <t>"2.02"</t>
  </si>
  <si>
    <t>1,45*2,1*3</t>
  </si>
  <si>
    <t>"2.13"</t>
  </si>
  <si>
    <t>1,45*2,1*6</t>
  </si>
  <si>
    <t>401</t>
  </si>
  <si>
    <t>55346200</t>
  </si>
  <si>
    <t>žaluzie horizontální interiérové</t>
  </si>
  <si>
    <t>-1870896376</t>
  </si>
  <si>
    <t>402</t>
  </si>
  <si>
    <t>998786312</t>
  </si>
  <si>
    <t>Přesun hmot procentní pro stínění a čalounické úpravy ruční v objektech v přes 6 do 12 m</t>
  </si>
  <si>
    <t>1506678203</t>
  </si>
  <si>
    <t>789</t>
  </si>
  <si>
    <t>Povrchové úpravy ocelových konstrukcí a technologických zařízení</t>
  </si>
  <si>
    <t>403</t>
  </si>
  <si>
    <t>789325110</t>
  </si>
  <si>
    <t>Nátěr ocelových konstrukcí třídy I jednosložkový alkydový základní tl do 40 µm</t>
  </si>
  <si>
    <t>1058181783</t>
  </si>
  <si>
    <t>Nosník HEB 240</t>
  </si>
  <si>
    <t>0,24*6*5,2</t>
  </si>
  <si>
    <t>(0,2*2+0,08*4)*4,5*5</t>
  </si>
  <si>
    <t>Z4+Z5</t>
  </si>
  <si>
    <t>37,2</t>
  </si>
  <si>
    <t>404</t>
  </si>
  <si>
    <t>789325120</t>
  </si>
  <si>
    <t>Nátěr ocelových konstrukcí třídy I jednosložkový alkydový krycí (vrchní) tl do 40 µm</t>
  </si>
  <si>
    <t>-1690372774</t>
  </si>
  <si>
    <t>Vedlejší rozpočtové náklady</t>
  </si>
  <si>
    <t>VRN3</t>
  </si>
  <si>
    <t>Zařízení staveniště</t>
  </si>
  <si>
    <t>405</t>
  </si>
  <si>
    <t>032803000R00</t>
  </si>
  <si>
    <t>Stavební výtah osobonákladní zřízení</t>
  </si>
  <si>
    <t>kpl</t>
  </si>
  <si>
    <t>1024</t>
  </si>
  <si>
    <t>746138289</t>
  </si>
  <si>
    <t>406</t>
  </si>
  <si>
    <t>032803000R01</t>
  </si>
  <si>
    <t>Stavební výtah osobonákladní pronájem</t>
  </si>
  <si>
    <t>-284439232</t>
  </si>
  <si>
    <t>407</t>
  </si>
  <si>
    <t>032803000R02</t>
  </si>
  <si>
    <t>Stavební výtah osobonákladní demontáž</t>
  </si>
  <si>
    <t>-410842154</t>
  </si>
  <si>
    <t>408</t>
  </si>
  <si>
    <t>034103000</t>
  </si>
  <si>
    <t>Oplocení staveniště</t>
  </si>
  <si>
    <t>830111454</t>
  </si>
  <si>
    <t>Oplocení staveniště 1 x vjezdová brána h=1,9 - po celou dobu realizace</t>
  </si>
  <si>
    <t>02 - ASR úpravy stávající budovy</t>
  </si>
  <si>
    <t xml:space="preserve">    775 - Podlahy skládané</t>
  </si>
  <si>
    <t>311235151</t>
  </si>
  <si>
    <t>Zdivo jednovrstvé z cihel broušených do P10 na tenkovrstvou maltu tl 300 mm</t>
  </si>
  <si>
    <t>-523602353</t>
  </si>
  <si>
    <t>"1.22"</t>
  </si>
  <si>
    <t>6,6*3,2-1,8</t>
  </si>
  <si>
    <t>-1414338982</t>
  </si>
  <si>
    <t>-1411088458</t>
  </si>
  <si>
    <t>317168053</t>
  </si>
  <si>
    <t>Překlad keramický vysoký v 238 mm dl 1500 mm</t>
  </si>
  <si>
    <t>465982805</t>
  </si>
  <si>
    <t>-769273484</t>
  </si>
  <si>
    <t>317944323</t>
  </si>
  <si>
    <t>Válcované nosníky č.14 až 22 dodatečně osazované do připravených otvorů</t>
  </si>
  <si>
    <t>2030617023</t>
  </si>
  <si>
    <t>I140</t>
  </si>
  <si>
    <t>14,5*2,4*3/1000</t>
  </si>
  <si>
    <t>-1720845490</t>
  </si>
  <si>
    <t>1462319703</t>
  </si>
  <si>
    <t>(10,15+3,37+1+3,37)*3,21</t>
  </si>
  <si>
    <t>-0,9*2*2</t>
  </si>
  <si>
    <t>2086072151</t>
  </si>
  <si>
    <t>53,827*2</t>
  </si>
  <si>
    <t>1912727070</t>
  </si>
  <si>
    <t>1046943407</t>
  </si>
  <si>
    <t>612315418</t>
  </si>
  <si>
    <t>Oprava vnitřní vápenné hladké omítky tl do 20 mm v rozsahu plochy přes 30 do 50 % s celoplošným přeštukováním tl do 3 m</t>
  </si>
  <si>
    <t>1958212103</t>
  </si>
  <si>
    <t>10,15*3,2*2+3,37*2-0,7*2,1</t>
  </si>
  <si>
    <t>1082650386</t>
  </si>
  <si>
    <t>6,6*3,2*2-1,3*0,45*4-1,8*2</t>
  </si>
  <si>
    <t>1094042933</t>
  </si>
  <si>
    <t>757857530</t>
  </si>
  <si>
    <t>-618779105</t>
  </si>
  <si>
    <t>38,07+18,47+16,8</t>
  </si>
  <si>
    <t>-50852376</t>
  </si>
  <si>
    <t>962032241</t>
  </si>
  <si>
    <t>Bourání zdiva z cihel pálených nebo vápenopískových na MC přes 1 m3</t>
  </si>
  <si>
    <t>-163536967</t>
  </si>
  <si>
    <t>1,95*2,6*0,68</t>
  </si>
  <si>
    <t>1,88*3*0,15</t>
  </si>
  <si>
    <t>"1.13"</t>
  </si>
  <si>
    <t>1,9*3,2*0,3</t>
  </si>
  <si>
    <t>965045112</t>
  </si>
  <si>
    <t>Bourání potěrů cementových nebo pískocementových tl do 50 mm pl do 4 m2</t>
  </si>
  <si>
    <t>1786036909</t>
  </si>
  <si>
    <t>(10,15+3,37)*0,2</t>
  </si>
  <si>
    <t>975021411</t>
  </si>
  <si>
    <t>Podchycení nadzákladového zdiva pod stropem tl zdiva přes 600 do 900 mm</t>
  </si>
  <si>
    <t>-1524746271</t>
  </si>
  <si>
    <t>977312113</t>
  </si>
  <si>
    <t>Řezání stávajících betonových mazanin vyztužených hl do 150 mm</t>
  </si>
  <si>
    <t>2062371667</t>
  </si>
  <si>
    <t>10,15*2+3,37*2</t>
  </si>
  <si>
    <t>993211111</t>
  </si>
  <si>
    <t>Dovoz a odvoz systémových stojek včetně nosníků pro podchycování konstrukcí do 10 km včetně naložení a složení</t>
  </si>
  <si>
    <t>440956145</t>
  </si>
  <si>
    <t>993211119</t>
  </si>
  <si>
    <t>Příplatek k ceně dovozu a odvozu systémových stojek včetně nosníků pro podchycování konstrukcí ZKD 10 km přes 10 km</t>
  </si>
  <si>
    <t>-1194019393</t>
  </si>
  <si>
    <t>6,000*20</t>
  </si>
  <si>
    <t>997013212</t>
  </si>
  <si>
    <t>Vnitrostaveništní doprava suti a vybouraných hmot pro budovy v přes 6 do 9 m ručně</t>
  </si>
  <si>
    <t>690107133</t>
  </si>
  <si>
    <t>997013501</t>
  </si>
  <si>
    <t>Odvoz suti a vybouraných hmot na skládku nebo meziskládku do 1 km se složením</t>
  </si>
  <si>
    <t>-951592849</t>
  </si>
  <si>
    <t>997013509</t>
  </si>
  <si>
    <t>Příplatek k odvozu suti a vybouraných hmot na skládku ZKD 1 km přes 1 km</t>
  </si>
  <si>
    <t>-1643969325</t>
  </si>
  <si>
    <t>14,531*10 'Přepočtené koeficientem množství</t>
  </si>
  <si>
    <t>997013609</t>
  </si>
  <si>
    <t>Poplatek za uložení na skládce (skládkovné) stavebního odpadu ze směsí nebo oddělených frakcí betonu, cihel a keramických výrobků kód odpadu 17 01 07</t>
  </si>
  <si>
    <t>-722469082</t>
  </si>
  <si>
    <t>1431117729</t>
  </si>
  <si>
    <t>763135101</t>
  </si>
  <si>
    <t>Montáž SDK kazetového podhledu z kazet 600x600 mm na zavěšenou viditelnou nosnou konstrukci</t>
  </si>
  <si>
    <t>-19961907</t>
  </si>
  <si>
    <t>16,25</t>
  </si>
  <si>
    <t>"2.16"</t>
  </si>
  <si>
    <t>11,25*1,88</t>
  </si>
  <si>
    <t>59030570</t>
  </si>
  <si>
    <t>podhled kazetový bez děrování viditelný rastr tl 10mm 600x600mm</t>
  </si>
  <si>
    <t>465659629</t>
  </si>
  <si>
    <t>37,4*1,2 'Přepočtené koeficientem množství</t>
  </si>
  <si>
    <t>-1559316315</t>
  </si>
  <si>
    <t>-936458775</t>
  </si>
  <si>
    <t>19,6*1,88*2-6*0,9+6,6*2+2,2-0,9</t>
  </si>
  <si>
    <t>-2107602064</t>
  </si>
  <si>
    <t>-1550636429</t>
  </si>
  <si>
    <t>38,07+16,25</t>
  </si>
  <si>
    <t>-221912092</t>
  </si>
  <si>
    <t>54,32*1,1 'Přepočtené koeficientem množství</t>
  </si>
  <si>
    <t>2000433901</t>
  </si>
  <si>
    <t>1757891797</t>
  </si>
  <si>
    <t>775</t>
  </si>
  <si>
    <t>Podlahy skládané</t>
  </si>
  <si>
    <t>775111116</t>
  </si>
  <si>
    <t>Odstranění zbytků lepidla z podkladu skládaných podlah broušením</t>
  </si>
  <si>
    <t>727844353</t>
  </si>
  <si>
    <t>775111311</t>
  </si>
  <si>
    <t>Vysátí podkladu skládaných podlah</t>
  </si>
  <si>
    <t>652809471</t>
  </si>
  <si>
    <t>775511800</t>
  </si>
  <si>
    <t>Demontáž podlah vlysových lepených s lištami lepenými do suti</t>
  </si>
  <si>
    <t>-802055845</t>
  </si>
  <si>
    <t>18,71+56,36+18,25</t>
  </si>
  <si>
    <t>-1162242203</t>
  </si>
  <si>
    <t>75,07+16,25</t>
  </si>
  <si>
    <t>-1997684962</t>
  </si>
  <si>
    <t>18,47+16,8</t>
  </si>
  <si>
    <t>893401520</t>
  </si>
  <si>
    <t>35,27*1,1 'Přepočtené koeficientem množství</t>
  </si>
  <si>
    <t>1580152617</t>
  </si>
  <si>
    <t>(3,37+4,75+5,25+3,37)*2-0,9*2</t>
  </si>
  <si>
    <t>830284590</t>
  </si>
  <si>
    <t>-1115351012</t>
  </si>
  <si>
    <t>1,8+1,88</t>
  </si>
  <si>
    <t>1631291827</t>
  </si>
  <si>
    <t>3,68*1,02 'Přepočtené koeficientem množství</t>
  </si>
  <si>
    <t>-1876083371</t>
  </si>
  <si>
    <t>784121001</t>
  </si>
  <si>
    <t>Oškrabání malby v místnostech v do 3,80 m</t>
  </si>
  <si>
    <t>1230420421</t>
  </si>
  <si>
    <t>-1779762149</t>
  </si>
  <si>
    <t>(1,88+19,2+3,37+4,75+3,37+5,25)*2+(1,35+2,1)*2*4+0,9*2*6+1,9*2,2</t>
  </si>
  <si>
    <t>-1053881492</t>
  </si>
  <si>
    <t>-63201379</t>
  </si>
  <si>
    <t>(1,35*2,1)*4+0,9*2*6+1,9*2,2</t>
  </si>
  <si>
    <t>2042985821</t>
  </si>
  <si>
    <t>49916838</t>
  </si>
  <si>
    <t>-2042117322</t>
  </si>
  <si>
    <t>107,654+70,23</t>
  </si>
  <si>
    <t>-622401328</t>
  </si>
  <si>
    <t>03 - Vodovod</t>
  </si>
  <si>
    <t xml:space="preserve">    8 - Vedení trubní dálková a přípojná</t>
  </si>
  <si>
    <t xml:space="preserve">    722 - Zdravotechnika - vnitřní vodovod</t>
  </si>
  <si>
    <t xml:space="preserve">    724 - Zdravotechnika - strojní vybavení</t>
  </si>
  <si>
    <t xml:space="preserve">    725 - Zdravotechnika - zařizovací předměty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</si>
  <si>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</si>
  <si>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</si>
  <si>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</si>
  <si>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751 - Vzduchotechnika</t>
  </si>
  <si>
    <t>131351201</t>
  </si>
  <si>
    <t>Hloubení jam zapažených v hornině třídy těžitelnosti II skupiny 4 objem do 20 m3 strojně</t>
  </si>
  <si>
    <t>1584777004</t>
  </si>
  <si>
    <t>Vodoměrná šachta</t>
  </si>
  <si>
    <t>1,6*1,4*1,8</t>
  </si>
  <si>
    <t>132312131</t>
  </si>
  <si>
    <t>Hloubení nezapažených rýh šířky do 800 mm v soudržných horninách třídy těžitelnosti II skupiny 4 ručně</t>
  </si>
  <si>
    <t>934682102</t>
  </si>
  <si>
    <t>Přípojka vody</t>
  </si>
  <si>
    <t>3*1,8*0,8</t>
  </si>
  <si>
    <t>132351103</t>
  </si>
  <si>
    <t>Hloubení rýh nezapažených š do 800 mm v hornině třídy těžitelnosti II skupiny 4 objem do 100 m3 strojně</t>
  </si>
  <si>
    <t>-1744312516</t>
  </si>
  <si>
    <t>(14+43+3-3)*1,8*0,8</t>
  </si>
  <si>
    <t>151101101</t>
  </si>
  <si>
    <t>Zřízení příložného pažení a rozepření stěn rýh hl do 2 m</t>
  </si>
  <si>
    <t>77793820</t>
  </si>
  <si>
    <t>151101111</t>
  </si>
  <si>
    <t>Odstranění příložného pažení a rozepření stěn rýh hl do 2 m</t>
  </si>
  <si>
    <t>-1350657606</t>
  </si>
  <si>
    <t>(14+43+3)*1,5*2</t>
  </si>
  <si>
    <t>1745428113</t>
  </si>
  <si>
    <t>(14+43+3)*0,3*0,8</t>
  </si>
  <si>
    <t>1,2*0,9*1,8</t>
  </si>
  <si>
    <t>971387743</t>
  </si>
  <si>
    <t>16,344*10</t>
  </si>
  <si>
    <t>-276914790</t>
  </si>
  <si>
    <t>16,344</t>
  </si>
  <si>
    <t>174152101</t>
  </si>
  <si>
    <t>Zásyp jam, šachet a rýh do 30 m3 sypaninou se zhutněním při překopech inženýrských sítí</t>
  </si>
  <si>
    <t>1376972879</t>
  </si>
  <si>
    <t>(14+43+3)*1,5*0,8</t>
  </si>
  <si>
    <t>451573111</t>
  </si>
  <si>
    <t>Lože pod potrubí otevřený výkop ze štěrkopísku</t>
  </si>
  <si>
    <t>208167336</t>
  </si>
  <si>
    <t>452112122</t>
  </si>
  <si>
    <t>Osazení betonových prstenců nebo rámů v přes 100 do 200 mm pod poklopy a mříže</t>
  </si>
  <si>
    <t>1106973492</t>
  </si>
  <si>
    <t>59224188</t>
  </si>
  <si>
    <t>prstenec šachtový vyrovnávací betonový 625x120x120mm</t>
  </si>
  <si>
    <t>-1523447078</t>
  </si>
  <si>
    <t>611325202</t>
  </si>
  <si>
    <t>Vápenocementová hrubá omítka malých ploch přes 0,09 do 0,25 m2 na stropech</t>
  </si>
  <si>
    <t>1930318859</t>
  </si>
  <si>
    <t>612325101</t>
  </si>
  <si>
    <t>Vápenocementová hrubá omítka rýh ve stěnách š do 150 mm</t>
  </si>
  <si>
    <t>1854466458</t>
  </si>
  <si>
    <t>111*0,2</t>
  </si>
  <si>
    <t>Vedení trubní dálková a přípojná</t>
  </si>
  <si>
    <t>871161211</t>
  </si>
  <si>
    <t>Montáž potrubí z PE100 RC SDR 11 otevřený výkop svařovaných elektrotvarovkou d 32 x 3,0 mm</t>
  </si>
  <si>
    <t>383929899</t>
  </si>
  <si>
    <t>28613656</t>
  </si>
  <si>
    <t>potrubí vodovodní jednovrstvé PE100 RC SDR11 PN16 s dodatečným opláštěním a integrovaným detekčním vodičem, 32x3,0mm</t>
  </si>
  <si>
    <t>-86268878</t>
  </si>
  <si>
    <t>14*1,1 'Přepočtené koeficientem množství</t>
  </si>
  <si>
    <t>871171211</t>
  </si>
  <si>
    <t>Montáž potrubí z PE100 RC SDR 11 otevřený výkop svařovaných elektrotvarovkou d 40 x 3,7 mm</t>
  </si>
  <si>
    <t>401107962</t>
  </si>
  <si>
    <t>28613640</t>
  </si>
  <si>
    <t>potrubí vodovodní jednovrstvé PE100 RC SDR11 PN16 s dodatečným opláštěním a integrovaným detekčním vodičem, 40 x 3,7mm</t>
  </si>
  <si>
    <t>2096922968</t>
  </si>
  <si>
    <t>43*1,1 'Přepočtené koeficientem množství</t>
  </si>
  <si>
    <t>871181211</t>
  </si>
  <si>
    <t>Montáž potrubí z PE100 RC SDR 11 otevřený výkop svařovaných elektrotvarovkou d 50 x 4,6 mm</t>
  </si>
  <si>
    <t>1086224721</t>
  </si>
  <si>
    <t>28613658</t>
  </si>
  <si>
    <t>potrubí vodovodní jednovrstvé PE100 RC SDR11 PN16 s dodatečným opláštěním a integrovaným detekčním vodičem, 50 x 4,6mm</t>
  </si>
  <si>
    <t>1350825501</t>
  </si>
  <si>
    <t>3*1,1 'Přepočtené koeficientem množství</t>
  </si>
  <si>
    <t>877161101</t>
  </si>
  <si>
    <t>Montáž elektrospojek na vodovodním potrubí z PE trub d 32</t>
  </si>
  <si>
    <t>482501258</t>
  </si>
  <si>
    <t>28653072</t>
  </si>
  <si>
    <t>vložka přechodová PE/mosaz pro vodovodní potrubí PN16 plyn PN10 vnější závit 32-1"</t>
  </si>
  <si>
    <t>-317259942</t>
  </si>
  <si>
    <t>877161112</t>
  </si>
  <si>
    <t>Montáž elektrokolen 90° na vodovodním potrubí z PE trub d 32</t>
  </si>
  <si>
    <t>1672373653</t>
  </si>
  <si>
    <t>28653052</t>
  </si>
  <si>
    <t>elektrokoleno 90° PE 100 D 32mm</t>
  </si>
  <si>
    <t>1829652512</t>
  </si>
  <si>
    <t>877171101</t>
  </si>
  <si>
    <t>Montáž elektrospojek na vodovodním potrubí z PE trub d 40</t>
  </si>
  <si>
    <t>-1140563655</t>
  </si>
  <si>
    <t>28653075</t>
  </si>
  <si>
    <t>vložka přechodová PE/mosaz pro vodovodní potrubí PN16 plyn PN10 vnější závit 40-1"</t>
  </si>
  <si>
    <t>1215641675</t>
  </si>
  <si>
    <t>877171112</t>
  </si>
  <si>
    <t>Montáž elektrokolen 90° na vodovodním potrubí z PE trub d 40</t>
  </si>
  <si>
    <t>1605046833</t>
  </si>
  <si>
    <t>28653053</t>
  </si>
  <si>
    <t>elektrokoleno 90° PE 100 D 40mm</t>
  </si>
  <si>
    <t>-110278494</t>
  </si>
  <si>
    <t>877181101</t>
  </si>
  <si>
    <t>Montáž elektrospojek na vodovodním potrubí z PE trub d 50</t>
  </si>
  <si>
    <t>2081198967</t>
  </si>
  <si>
    <t>28653078</t>
  </si>
  <si>
    <t>vložka přechodová PE/mosaz pro vodovodní potrubí PN16 plyn PN10 vnější závit 50-1"</t>
  </si>
  <si>
    <t>599984951</t>
  </si>
  <si>
    <t>28614973</t>
  </si>
  <si>
    <t>elektroredukce PE 100 PN16 D 50-40mm</t>
  </si>
  <si>
    <t>1670335847</t>
  </si>
  <si>
    <t>877181113</t>
  </si>
  <si>
    <t>Montáž elektro T-kusů na vodovodním potrubí z PE trub d 50</t>
  </si>
  <si>
    <t>-616084274</t>
  </si>
  <si>
    <t>28614957</t>
  </si>
  <si>
    <t>elektrotvarovka T-kus rovnoramenný PE 100 PN16 D 50mm</t>
  </si>
  <si>
    <t>-1154480687</t>
  </si>
  <si>
    <t>89131111R00</t>
  </si>
  <si>
    <t>D+M regulace dešťové vody včetně čidel hladiny a oživení - spínání čerpadla vč propojení</t>
  </si>
  <si>
    <t>-1894601363</t>
  </si>
  <si>
    <t>893410101</t>
  </si>
  <si>
    <t>Osazení vodoměrné šachty z betonových dílců nepojížděné pl do 1,5 m2 šachtové dno</t>
  </si>
  <si>
    <t>49708617</t>
  </si>
  <si>
    <t>59224455R00</t>
  </si>
  <si>
    <t>dno vodoměrné šachty 1200/900 TBZ-Q</t>
  </si>
  <si>
    <t>-467317640</t>
  </si>
  <si>
    <t>893410102</t>
  </si>
  <si>
    <t>Osazení vodoměrné šachty z betonových dílců nepojížděné pl do 1,5 m2 šachtová skruž výšky 500 mm</t>
  </si>
  <si>
    <t>1533738442</t>
  </si>
  <si>
    <t>59224652R00</t>
  </si>
  <si>
    <t>skruž vodoměrné šachty 500 nepojížděné, 2 stupadla</t>
  </si>
  <si>
    <t>558005658</t>
  </si>
  <si>
    <t>893410103</t>
  </si>
  <si>
    <t>Osazení vodoměrné šachty z betonových dílců nepojížděné pl do 1,5 m2 zákrytová deska</t>
  </si>
  <si>
    <t>1699864248</t>
  </si>
  <si>
    <t>59224653R00</t>
  </si>
  <si>
    <t>deska zákrytová vodoměrné šachty 136x90 nepojížděné</t>
  </si>
  <si>
    <t>614738314</t>
  </si>
  <si>
    <t>899722113</t>
  </si>
  <si>
    <t>Krytí potrubí z plastů výstražnou fólií z PVC přes 25 do 34cm</t>
  </si>
  <si>
    <t>1747109616</t>
  </si>
  <si>
    <t>(14+43+3)</t>
  </si>
  <si>
    <t>953171021</t>
  </si>
  <si>
    <t>Osazování poklopů litinových nebo ocelových hm do 50 kg - nádrže</t>
  </si>
  <si>
    <t>1888678625</t>
  </si>
  <si>
    <t>28661932</t>
  </si>
  <si>
    <t>poklop šachtový litinový DN 600 pro třídu zatížení A15</t>
  </si>
  <si>
    <t>438482400</t>
  </si>
  <si>
    <t>971038431</t>
  </si>
  <si>
    <t>Vybourání otvorů ve zdivu z dutých tvárnic nebo příčkovek pl do 0,25 m2 tl do 150 mm</t>
  </si>
  <si>
    <t>616071724</t>
  </si>
  <si>
    <t>971038451</t>
  </si>
  <si>
    <t>Vybourání otvorů ve zdivu z dutých tvárnic nebo příčkovek pl do 0,25 m2 tl do 450 mm</t>
  </si>
  <si>
    <t>-1756807553</t>
  </si>
  <si>
    <t>971038591</t>
  </si>
  <si>
    <t>Vybourání otvorů ve zdivu z dutých tvárnic nebo příčkovek pl do 1 m2 tl přes 150 mm</t>
  </si>
  <si>
    <t>383228025</t>
  </si>
  <si>
    <t>Hydrant</t>
  </si>
  <si>
    <t>0,7*0,7*0,3</t>
  </si>
  <si>
    <t>974032155</t>
  </si>
  <si>
    <t>Vysekání rýh ve stěnách nebo příčkách z dutých cihel nebo tvárnic hl do 100 mm š do 200 mm</t>
  </si>
  <si>
    <t>-1152835761</t>
  </si>
  <si>
    <t>38*2,5+4*4</t>
  </si>
  <si>
    <t>977151218</t>
  </si>
  <si>
    <t>Jádrové vrty dovrchní diamantovými korunkami do stavebních materiálů D přes 90 do 100 mm</t>
  </si>
  <si>
    <t>47158593</t>
  </si>
  <si>
    <t>4*0,3</t>
  </si>
  <si>
    <t>1605541917</t>
  </si>
  <si>
    <t>-76842745</t>
  </si>
  <si>
    <t>-1579795828</t>
  </si>
  <si>
    <t>5,058*10 'Přepočtené koeficientem množství</t>
  </si>
  <si>
    <t>440716767</t>
  </si>
  <si>
    <t>1930199485</t>
  </si>
  <si>
    <t>722</t>
  </si>
  <si>
    <t>Zdravotechnika - vnitřní vodovod</t>
  </si>
  <si>
    <t>722130233</t>
  </si>
  <si>
    <t>Potrubí vodovodní ocelové závitové pozinkované svařované běžné DN 25</t>
  </si>
  <si>
    <t>147174801</t>
  </si>
  <si>
    <t>722130234</t>
  </si>
  <si>
    <t>Potrubí vodovodní ocelové závitové pozinkované svařované běžné DN 32</t>
  </si>
  <si>
    <t>2083321038</t>
  </si>
  <si>
    <t>722174063</t>
  </si>
  <si>
    <t>Potrubí vodovodní plastové křížení PPR svar polyfúze PN 20 D 25x4,2 mm</t>
  </si>
  <si>
    <t>516771383</t>
  </si>
  <si>
    <t>722175002</t>
  </si>
  <si>
    <t>Potrubí vodovodní plastové PP-RCT svar polyfúze D 20x2,8 mm</t>
  </si>
  <si>
    <t>1156146933</t>
  </si>
  <si>
    <t>Studená</t>
  </si>
  <si>
    <t>133,3</t>
  </si>
  <si>
    <t>teplá</t>
  </si>
  <si>
    <t>94,4</t>
  </si>
  <si>
    <t>722175003</t>
  </si>
  <si>
    <t>Potrubí vodovodní plastové PP-RCT svar polyfúze D 25x3,5 mm</t>
  </si>
  <si>
    <t>472858020</t>
  </si>
  <si>
    <t>30,3</t>
  </si>
  <si>
    <t>Teplá</t>
  </si>
  <si>
    <t>722175004</t>
  </si>
  <si>
    <t>Potrubí vodovodní plastové PP-RCT svar polyfúze D 32x4,4 mm</t>
  </si>
  <si>
    <t>-2085137920</t>
  </si>
  <si>
    <t>10,6</t>
  </si>
  <si>
    <t>722175005</t>
  </si>
  <si>
    <t>Potrubí vodovodní plastové PP-RCT svar polyfúze D 40x5,5 mm</t>
  </si>
  <si>
    <t>-1957511343</t>
  </si>
  <si>
    <t>3,7</t>
  </si>
  <si>
    <t>722181231</t>
  </si>
  <si>
    <t>Ochrana vodovodního potrubí přilepenými termoizolačními trubicemi z PE tl přes 9 do 13 mm DN do 22 mm</t>
  </si>
  <si>
    <t>1168089618</t>
  </si>
  <si>
    <t>722181232</t>
  </si>
  <si>
    <t>Ochrana vodovodního potrubí přilepenými termoizolačními trubicemi z PE tl přes 9 do 13 mm DN přes 22 do 45 mm</t>
  </si>
  <si>
    <t>186475368</t>
  </si>
  <si>
    <t>32+6+4</t>
  </si>
  <si>
    <t>722182011</t>
  </si>
  <si>
    <t>Podpůrný žlab pro potrubí D 20</t>
  </si>
  <si>
    <t>1659565590</t>
  </si>
  <si>
    <t>722182012</t>
  </si>
  <si>
    <t>Podpůrný žlab pro potrubí D 25</t>
  </si>
  <si>
    <t>-1780561082</t>
  </si>
  <si>
    <t>722182013</t>
  </si>
  <si>
    <t>Podpůrný žlab pro potrubí D 32</t>
  </si>
  <si>
    <t>1148416057</t>
  </si>
  <si>
    <t>722190401</t>
  </si>
  <si>
    <t>Vyvedení a upevnění výpustku DN do 25</t>
  </si>
  <si>
    <t>-974403656</t>
  </si>
  <si>
    <t>722220152</t>
  </si>
  <si>
    <t>Nástěnka závitová plastová PPR PN 20 DN 20 x G 1/2"</t>
  </si>
  <si>
    <t>239481675</t>
  </si>
  <si>
    <t>722220213</t>
  </si>
  <si>
    <t>Koleno přechodové 90° PPR PN 20 D 32 x G 1" s kovovým vnitřním závitem</t>
  </si>
  <si>
    <t>-1139657864</t>
  </si>
  <si>
    <t>722220231</t>
  </si>
  <si>
    <t>Přechodka dGK PPR PN 20 D 20 x G 1/2" s kovovým vnitřním závitem</t>
  </si>
  <si>
    <t>-474830420</t>
  </si>
  <si>
    <t>722220241</t>
  </si>
  <si>
    <t>Přechodka dGK PPR PN 20 D 20 x G 1/2" s kovovým vnitřním závitem a převlečnou maticí</t>
  </si>
  <si>
    <t>1880943546</t>
  </si>
  <si>
    <t>722220242</t>
  </si>
  <si>
    <t>Přechodka dGK PPR PN 20 D 25 x G 3/4" s kovovým vnitřním závitem a převlečnou maticí</t>
  </si>
  <si>
    <t>282727009</t>
  </si>
  <si>
    <t>722220243</t>
  </si>
  <si>
    <t>Přechodka dGK PPR PN 20 D 32 x G 1" s kovovým vnitřním závitem a převlečnou maticí</t>
  </si>
  <si>
    <t>-213268725</t>
  </si>
  <si>
    <t>722224115</t>
  </si>
  <si>
    <t>Kohout plnicí nebo vypouštěcí G 1/2" PN 10 s jedním závitem</t>
  </si>
  <si>
    <t>238653734</t>
  </si>
  <si>
    <t>722225135</t>
  </si>
  <si>
    <t>Sací koš G 6/4" s jedním závitem a kulovým ventilem</t>
  </si>
  <si>
    <t>796463121</t>
  </si>
  <si>
    <t>722229102</t>
  </si>
  <si>
    <t>Montáž vodovodních armatur s jedním závitem G 3/4" ostatní typ</t>
  </si>
  <si>
    <t>533418462</t>
  </si>
  <si>
    <t>55114156R00</t>
  </si>
  <si>
    <t>Protimrazový venkovní ventil pro odběr vody na fasádě, stavební hlobka min 450 mm</t>
  </si>
  <si>
    <t>792211394</t>
  </si>
  <si>
    <t>722231072</t>
  </si>
  <si>
    <t>Ventil zpětný mosazný G 1/2" PN 10 do 110°C se dvěma závity</t>
  </si>
  <si>
    <t>824099715</t>
  </si>
  <si>
    <t>722231073</t>
  </si>
  <si>
    <t>Ventil zpětný mosazný G 3/4" PN 10 do 110°C se dvěma závity</t>
  </si>
  <si>
    <t>-1261758799</t>
  </si>
  <si>
    <t>722231074</t>
  </si>
  <si>
    <t>Ventil zpětný mosazný G 1" PN 10 do 110°C se dvěma závity</t>
  </si>
  <si>
    <t>-1092883929</t>
  </si>
  <si>
    <t>722231211</t>
  </si>
  <si>
    <t>Ventil redukční mosazný G 1/2" PN 10 do 100°C k bojleru s 2x vnitřním závitem</t>
  </si>
  <si>
    <t>-1651209986</t>
  </si>
  <si>
    <t>722232502</t>
  </si>
  <si>
    <t>Potrubní oddělovač G 3/4" PN 10 do 65°C vnější závit</t>
  </si>
  <si>
    <t>-475274622</t>
  </si>
  <si>
    <t>722240101</t>
  </si>
  <si>
    <t>Ventily plastové PPR přímé DN 20</t>
  </si>
  <si>
    <t>-1817808877</t>
  </si>
  <si>
    <t>722240102</t>
  </si>
  <si>
    <t>Ventily plastové PPR přímé DN 25</t>
  </si>
  <si>
    <t>-1826683288</t>
  </si>
  <si>
    <t>722240103</t>
  </si>
  <si>
    <t>Ventily plastové PPR přímé DN 32</t>
  </si>
  <si>
    <t>-1752108723</t>
  </si>
  <si>
    <t>722240121</t>
  </si>
  <si>
    <t>Kohout kulový plastový PPR DN 16</t>
  </si>
  <si>
    <t>-921968006</t>
  </si>
  <si>
    <t>722249121</t>
  </si>
  <si>
    <t>Montáž armatury plastové PPR DN 16 ostatní typ</t>
  </si>
  <si>
    <t>99948313</t>
  </si>
  <si>
    <t>55124385</t>
  </si>
  <si>
    <t>kohout vypouštěcí kulový s hadicovou vývodkou a zátkou PN 10 T 110°C 3/8"</t>
  </si>
  <si>
    <t>-644158787</t>
  </si>
  <si>
    <t>722250133</t>
  </si>
  <si>
    <t>Hydrantový systém s tvarově stálou hadicí D 25 x 30 m celoplechový</t>
  </si>
  <si>
    <t>soubor</t>
  </si>
  <si>
    <t>677275313</t>
  </si>
  <si>
    <t>722270101</t>
  </si>
  <si>
    <t>Sestava vodoměrová závitová G 3/4"</t>
  </si>
  <si>
    <t>-1724856763</t>
  </si>
  <si>
    <t>722270103</t>
  </si>
  <si>
    <t>Sestava vodoměrová závitová G 5/4"</t>
  </si>
  <si>
    <t>60768218</t>
  </si>
  <si>
    <t>722290234</t>
  </si>
  <si>
    <t>Proplach a dezinfekce vodovodního potrubí DN do 80</t>
  </si>
  <si>
    <t>622006120</t>
  </si>
  <si>
    <t>133,3+30,3+6+3,7+94,4+12+10,6</t>
  </si>
  <si>
    <t>14+43+3</t>
  </si>
  <si>
    <t>722290246</t>
  </si>
  <si>
    <t>Zkouška těsnosti vodovodního potrubí plastového DN do 40</t>
  </si>
  <si>
    <t>-1498166922</t>
  </si>
  <si>
    <t>998722312</t>
  </si>
  <si>
    <t>Přesun hmot procentní pro vnitřní vodovod ruční v objektech v přes 6 do 12 m</t>
  </si>
  <si>
    <t>2022740741</t>
  </si>
  <si>
    <t>724</t>
  </si>
  <si>
    <t>Zdravotechnika - strojní vybavení</t>
  </si>
  <si>
    <t>724149102</t>
  </si>
  <si>
    <t>Montáž čerpadla vodovodního ponorného výkonu přes 56 do 108 l/min bez potrubí a příslušenství</t>
  </si>
  <si>
    <t>-1197171083</t>
  </si>
  <si>
    <t>42611004</t>
  </si>
  <si>
    <t>čerpadlo ponorné Hmax 55m Qmax 1,25l/s 230V</t>
  </si>
  <si>
    <t>-146621729</t>
  </si>
  <si>
    <t>42261808</t>
  </si>
  <si>
    <t>filtr s výměnnou vložkou závit 1 1/2"</t>
  </si>
  <si>
    <t>602047372</t>
  </si>
  <si>
    <t>724233014</t>
  </si>
  <si>
    <t>Nádoba expanzní tlaková pro akumulační ohřev TV průtočná s membránou závitové připojení PN 1,0 o objemu 25 l</t>
  </si>
  <si>
    <t>985864174</t>
  </si>
  <si>
    <t>724242222</t>
  </si>
  <si>
    <t>Filtr domácí na studenou vodu G 3/4" se zpětným proplachem</t>
  </si>
  <si>
    <t>-1620292477</t>
  </si>
  <si>
    <t>998724312</t>
  </si>
  <si>
    <t>Přesun hmot procentní pro strojní vybavení ruční v objektech v přes 6 do 12 m</t>
  </si>
  <si>
    <t>-1394115880</t>
  </si>
  <si>
    <t>725</t>
  </si>
  <si>
    <t>Zdravotechnika - zařizovací předměty</t>
  </si>
  <si>
    <t>725813111</t>
  </si>
  <si>
    <t>Ventil rohový bez připojovací trubičky nebo flexi hadičky G 1/2"</t>
  </si>
  <si>
    <t>321597662</t>
  </si>
  <si>
    <t>725821323</t>
  </si>
  <si>
    <t>Baterie dřezová nástěnná klasická s otáčivým kulatým ústím a délkou ramínka 300 mm</t>
  </si>
  <si>
    <t>513910475</t>
  </si>
  <si>
    <t xml:space="preserve">K Výlevce </t>
  </si>
  <si>
    <t>725822611</t>
  </si>
  <si>
    <t>Baterie umyvadlová stojánková páková bez výpusti</t>
  </si>
  <si>
    <t>2146062331</t>
  </si>
  <si>
    <t>725822631</t>
  </si>
  <si>
    <t>Baterie umyvadlová stojánková klasická s otáčivým kulatým ústím a délkou ramínka 150 mm</t>
  </si>
  <si>
    <t>-2065101091</t>
  </si>
  <si>
    <t>725841332</t>
  </si>
  <si>
    <t>Baterie sprchová podomítková s přepínačem a pohyblivým držákem</t>
  </si>
  <si>
    <t>-1798883058</t>
  </si>
  <si>
    <t>998725312</t>
  </si>
  <si>
    <t>Přesun hmot procentní pro zařizovací předměty ruční v objektech v přes 6 do 12 m</t>
  </si>
  <si>
    <t>576828908</t>
  </si>
  <si>
    <t>732</t>
  </si>
  <si>
    <t>Ústřední vytápění - strojovny</t>
  </si>
  <si>
    <t>732421201</t>
  </si>
  <si>
    <t>Čerpadlo teplovodní mokroběžné závitové cirkulační DN 15 výtlak do 0,9 m průtok 0,35 m3/h pro TUV</t>
  </si>
  <si>
    <t>-1729716893</t>
  </si>
  <si>
    <t>732521121R00</t>
  </si>
  <si>
    <t>Tepelné čerpadlo země/voda pro přípravu TV s vestavným zásobníkem topný výkon 10,0 kW 300 l</t>
  </si>
  <si>
    <t>1351607513</t>
  </si>
  <si>
    <t>998732312</t>
  </si>
  <si>
    <t>Přesun hmot procentní pro strojovny ruční v objektech v přes 6 do 12 m</t>
  </si>
  <si>
    <t>-2043665173</t>
  </si>
  <si>
    <t>733</t>
  </si>
  <si>
    <t>Ústřední vytápění - rozvodné potrubí</t>
  </si>
  <si>
    <t>733390104</t>
  </si>
  <si>
    <t>Ochrana potrubí primárních okruhů tepelně izolačními trubicemi z kaučuku tl 13 mm D do 38 mm</t>
  </si>
  <si>
    <t>632838245</t>
  </si>
  <si>
    <t>PPR potrubí teplá voda + cirkulace</t>
  </si>
  <si>
    <t>100+12+12</t>
  </si>
  <si>
    <t>998733312</t>
  </si>
  <si>
    <t>Přesun hmot procentní pro rozvody potrubí ruční v objektech v přes 6 do 12 m</t>
  </si>
  <si>
    <t>690779806</t>
  </si>
  <si>
    <t>734</t>
  </si>
  <si>
    <t>Ústřední vytápění - armatury</t>
  </si>
  <si>
    <t>734421102</t>
  </si>
  <si>
    <t>Tlakoměr s pevným stonkem a zpětnou klapkou tlak 0-16 bar průměr 63 mm spodní připojení</t>
  </si>
  <si>
    <t>720352466</t>
  </si>
  <si>
    <t>998734312</t>
  </si>
  <si>
    <t>Přesun hmot procentní pro armatury ruční v objektech v přes 6 do 12 m</t>
  </si>
  <si>
    <t>2073106282</t>
  </si>
  <si>
    <t>751</t>
  </si>
  <si>
    <t>Vzduchotechnika</t>
  </si>
  <si>
    <t>75153714R00</t>
  </si>
  <si>
    <t xml:space="preserve">D+M Izolovaného přívodního/odvodního potrubí pro zásobník s tepelným čerpadlem z extrudovaného polypropylenu 160mm tl stěny 43 mm ucelený systém vč tvarovek a nerez výústek třístupňové těsnění samonosné </t>
  </si>
  <si>
    <t>1068936238</t>
  </si>
  <si>
    <t>998751311</t>
  </si>
  <si>
    <t>Přesun hmot procentní pro vzduchotechniku ruční v objektech v do 12 m</t>
  </si>
  <si>
    <t>-1680352987</t>
  </si>
  <si>
    <t>04 - Kanalizace</t>
  </si>
  <si>
    <t xml:space="preserve">    721 - Zdravotechnika - vnitřní kanalizace</t>
  </si>
  <si>
    <t xml:space="preserve">    726 - Zdravotechnika - předstěnové instalace</t>
  </si>
  <si>
    <t>131351202</t>
  </si>
  <si>
    <t>Hloubení jam zapažených v hornině třídy těžitelnosti II skupiny 4 objem do 50 m3 strojně</t>
  </si>
  <si>
    <t>-1149874693</t>
  </si>
  <si>
    <t>Vsak</t>
  </si>
  <si>
    <t>3,6*13,2*1,8</t>
  </si>
  <si>
    <t>Retence</t>
  </si>
  <si>
    <t>3,6*3*2</t>
  </si>
  <si>
    <t>šachty</t>
  </si>
  <si>
    <t>1,5*1,5*2*2</t>
  </si>
  <si>
    <t>1570520768</t>
  </si>
  <si>
    <t>(31+13,7+12,3)*0,6*1,7</t>
  </si>
  <si>
    <t>(27,2+26,9)*0,6*1,1</t>
  </si>
  <si>
    <t>-2*0,6*1,1</t>
  </si>
  <si>
    <t>-2*0,6*1,7</t>
  </si>
  <si>
    <t>-2023775953</t>
  </si>
  <si>
    <t>-808846931</t>
  </si>
  <si>
    <t>(10,482+1,4)*1,8*2</t>
  </si>
  <si>
    <t>-90572070</t>
  </si>
  <si>
    <t>-1450122286</t>
  </si>
  <si>
    <t>2,8*12,4*0,7</t>
  </si>
  <si>
    <t>3,6*3*1,8</t>
  </si>
  <si>
    <t>0,2*2*2</t>
  </si>
  <si>
    <t>(31+13,7+12,3)*0,6*0,3</t>
  </si>
  <si>
    <t>(27,2+26,9)*0,6*0,3</t>
  </si>
  <si>
    <t>1337071225</t>
  </si>
  <si>
    <t>64,542*10</t>
  </si>
  <si>
    <t>1032932755</t>
  </si>
  <si>
    <t>64,542*1,8</t>
  </si>
  <si>
    <t>1880041594</t>
  </si>
  <si>
    <t>116,136+90,486-64,542</t>
  </si>
  <si>
    <t>380321551R00</t>
  </si>
  <si>
    <t>D+M betonové nádrže na dešťovou vodu akumulační 9 m3 samonosné 3*2,4*1,77 s poklopem D400</t>
  </si>
  <si>
    <t>-116751867</t>
  </si>
  <si>
    <t>-1562867946</t>
  </si>
  <si>
    <t>Potrubí</t>
  </si>
  <si>
    <t>2,8*12,4*(0,2+0,1)+12,4*2*0,5*0,15+2,8*2*0,5*0,15</t>
  </si>
  <si>
    <t>1216650806</t>
  </si>
  <si>
    <t>-815227271</t>
  </si>
  <si>
    <t>36,3*0,1+37,3*0,15</t>
  </si>
  <si>
    <t>871263120</t>
  </si>
  <si>
    <t>Montáž kanalizačního potrubí hladkého plnostěnného SN 4 z PVC-U DN 110</t>
  </si>
  <si>
    <t>-286480425</t>
  </si>
  <si>
    <t>Splaškové</t>
  </si>
  <si>
    <t>Dešťové</t>
  </si>
  <si>
    <t>27,2</t>
  </si>
  <si>
    <t>28611116</t>
  </si>
  <si>
    <t>trubka kanalizační PVC DN 110x5000mm SN4</t>
  </si>
  <si>
    <t>-1544213200</t>
  </si>
  <si>
    <t>48,5436893203883*1,03 'Přepočtené koeficientem množství</t>
  </si>
  <si>
    <t>28611113</t>
  </si>
  <si>
    <t>trubka kanalizační PVC DN 110x1000mm SN4</t>
  </si>
  <si>
    <t>2134166571</t>
  </si>
  <si>
    <t>11,6504854368932*1,03 'Přepočtené koeficientem množství</t>
  </si>
  <si>
    <t>871273120</t>
  </si>
  <si>
    <t>Montáž kanalizačního potrubí hladkého plnostěnného SN 4 z PVC-U DN 125</t>
  </si>
  <si>
    <t>-2125381435</t>
  </si>
  <si>
    <t>13,7</t>
  </si>
  <si>
    <t>26,9</t>
  </si>
  <si>
    <t>28611128</t>
  </si>
  <si>
    <t>trubka kanalizační PVC DN 125x3000mm SN4</t>
  </si>
  <si>
    <t>18090521</t>
  </si>
  <si>
    <t>31,0679611650485*1,03 'Přepočtené koeficientem množství</t>
  </si>
  <si>
    <t>28611126</t>
  </si>
  <si>
    <t>trubka kanalizační PVC DN 125x1000mm SN4</t>
  </si>
  <si>
    <t>-451863805</t>
  </si>
  <si>
    <t>9,70873786407767*1,03 'Přepočtené koeficientem množství</t>
  </si>
  <si>
    <t>871313120</t>
  </si>
  <si>
    <t>Montáž kanalizačního potrubí hladkého plnostěnného SN 4 z PVC-U DN 160</t>
  </si>
  <si>
    <t>221069636</t>
  </si>
  <si>
    <t>28611133</t>
  </si>
  <si>
    <t>trubka kanalizační PVC DN 160x3000mm SN4</t>
  </si>
  <si>
    <t>1310417074</t>
  </si>
  <si>
    <t>10*1,03 'Přepočtené koeficientem množství</t>
  </si>
  <si>
    <t>28611131</t>
  </si>
  <si>
    <t>trubka kanalizační PVC DN 160x1000mm SN4</t>
  </si>
  <si>
    <t>-1269139105</t>
  </si>
  <si>
    <t>3*1,03 'Přepočtené koeficientem množství</t>
  </si>
  <si>
    <t>877260310</t>
  </si>
  <si>
    <t>Montáž kolen na kanalizačním potrubí z PP nebo tvrdého PVC-U trub hladkých plnostěnných DN 100</t>
  </si>
  <si>
    <t>-2061993258</t>
  </si>
  <si>
    <t>Splašková</t>
  </si>
  <si>
    <t xml:space="preserve">Dešťová </t>
  </si>
  <si>
    <t>28617170</t>
  </si>
  <si>
    <t>koleno kanalizační PP třívrstvé SN16 DN 100x30°</t>
  </si>
  <si>
    <t>-2139075731</t>
  </si>
  <si>
    <t>28617180</t>
  </si>
  <si>
    <t>koleno kanalizační PP třívrstvé SN16 DN 100x45°</t>
  </si>
  <si>
    <t>1199801318</t>
  </si>
  <si>
    <t>Dešťová</t>
  </si>
  <si>
    <t>877260320</t>
  </si>
  <si>
    <t>Montáž odboček na kanalizačním potrubí z PP nebo tvrdého PVC-U trub hladkých plnostěnných DN 100</t>
  </si>
  <si>
    <t>204294555</t>
  </si>
  <si>
    <t>28611387</t>
  </si>
  <si>
    <t>odbočka kanalizační plastová s hrdlem KG 110/110/45°</t>
  </si>
  <si>
    <t>1248900563</t>
  </si>
  <si>
    <t>877270310</t>
  </si>
  <si>
    <t>Montáž kolen na kanalizačním potrubí z PP nebo tvrdého PVC-U trub hladkých plnostěnných DN 125</t>
  </si>
  <si>
    <t>-1959153399</t>
  </si>
  <si>
    <t>28617181</t>
  </si>
  <si>
    <t>koleno kanalizační PP třívrstvé SN16 DN 125x45°</t>
  </si>
  <si>
    <t>-1416892814</t>
  </si>
  <si>
    <t>877270320</t>
  </si>
  <si>
    <t>Montáž odboček na kanalizačním potrubí z PP nebo tvrdého PVC-U trub hladkých plnostěnných DN 125</t>
  </si>
  <si>
    <t>1831021765</t>
  </si>
  <si>
    <t>28611388</t>
  </si>
  <si>
    <t>odbočka kanalizační plastová s hrdlem KG 125/110/45°</t>
  </si>
  <si>
    <t>-516278103</t>
  </si>
  <si>
    <t>-1780188980</t>
  </si>
  <si>
    <t>28611389</t>
  </si>
  <si>
    <t>odbočka kanalizační plastová s hrdlem KG 125/125/45°</t>
  </si>
  <si>
    <t>-1517975080</t>
  </si>
  <si>
    <t xml:space="preserve">Splašková </t>
  </si>
  <si>
    <t>877270330</t>
  </si>
  <si>
    <t>Montáž spojek na kanalizačním potrubí z PP nebo tvrdého PVC-U trub hladkých plnostěnných DN 125</t>
  </si>
  <si>
    <t>-291298880</t>
  </si>
  <si>
    <t>28611502</t>
  </si>
  <si>
    <t>redukce kanalizační PVC 125/110</t>
  </si>
  <si>
    <t>2102373443</t>
  </si>
  <si>
    <t>877310320</t>
  </si>
  <si>
    <t>Montáž odboček na kanalizačním potrubí z PP nebo tvrdého PVC-U trub hladkých plnostěnných DN 150</t>
  </si>
  <si>
    <t>608253226</t>
  </si>
  <si>
    <t>28611427</t>
  </si>
  <si>
    <t>odbočka kanalizační plastová s hrdlem KG 160/110/87°</t>
  </si>
  <si>
    <t>519866224</t>
  </si>
  <si>
    <t>28611428</t>
  </si>
  <si>
    <t>odbočka kanalizační plastová s hrdlem KG 160/125/87°</t>
  </si>
  <si>
    <t>1461673019</t>
  </si>
  <si>
    <t>877310330</t>
  </si>
  <si>
    <t>Montáž spojek na kanalizačním potrubí z PP nebo tvrdého PVC-U trub hladkých plnostěnných DN 150</t>
  </si>
  <si>
    <t>-875430333</t>
  </si>
  <si>
    <t>28611506</t>
  </si>
  <si>
    <t>redukce kanalizační PVC 160/125</t>
  </si>
  <si>
    <t>577183497</t>
  </si>
  <si>
    <t>877350330</t>
  </si>
  <si>
    <t>Montáž spojek na kanalizačním potrubí z PP nebo tvrdého PVC-U trub hladkých plnostěnných DN 200</t>
  </si>
  <si>
    <t>160588828</t>
  </si>
  <si>
    <t>Připojení vsakovací galerie</t>
  </si>
  <si>
    <t>28617236</t>
  </si>
  <si>
    <t>spojka přesuvná kanalizační PP třívrstvá DN 200</t>
  </si>
  <si>
    <t>-689865529</t>
  </si>
  <si>
    <t>28611508</t>
  </si>
  <si>
    <t>redukce kanalizační PVC 200/160</t>
  </si>
  <si>
    <t>819053670</t>
  </si>
  <si>
    <t>877370330</t>
  </si>
  <si>
    <t>Montáž spojek na kanalizačním potrubí z PP nebo tvrdého PVC-U trub hladkých plnostěnných DN 300</t>
  </si>
  <si>
    <t>-1574183790</t>
  </si>
  <si>
    <t>28651258</t>
  </si>
  <si>
    <t>redukce kanalizační PVC 300/200</t>
  </si>
  <si>
    <t>1126079291</t>
  </si>
  <si>
    <t>892271111</t>
  </si>
  <si>
    <t>Tlaková zkouška vodou potrubí DN 100 nebo 125</t>
  </si>
  <si>
    <t>-504687032</t>
  </si>
  <si>
    <t>58+40,6</t>
  </si>
  <si>
    <t>892351111</t>
  </si>
  <si>
    <t>Tlaková zkouška vodou potrubí DN 150 nebo 200</t>
  </si>
  <si>
    <t>1947485454</t>
  </si>
  <si>
    <t>12,3</t>
  </si>
  <si>
    <t>892372111</t>
  </si>
  <si>
    <t>Zabezpečení konců potrubí DN do 300 při tlakových zkouškách vodou</t>
  </si>
  <si>
    <t>1630186654</t>
  </si>
  <si>
    <t>894812201</t>
  </si>
  <si>
    <t>Revizní a čistící šachta z PP šachtové dno DN 425/150 průtočné</t>
  </si>
  <si>
    <t>-89237360</t>
  </si>
  <si>
    <t>894812208R00</t>
  </si>
  <si>
    <t xml:space="preserve">Filtrační šachta dno DN 425 </t>
  </si>
  <si>
    <t>480407395</t>
  </si>
  <si>
    <t>D1</t>
  </si>
  <si>
    <t>894812231</t>
  </si>
  <si>
    <t>Revizní a čistící šachta z PP DN 425 šachtová roura korugovaná bez hrdla světlé hloubky 1500 mm</t>
  </si>
  <si>
    <t>820408792</t>
  </si>
  <si>
    <t>894812235R00</t>
  </si>
  <si>
    <t xml:space="preserve">Filtrační šachta roura 425 </t>
  </si>
  <si>
    <t>-1162708060</t>
  </si>
  <si>
    <t>894812241</t>
  </si>
  <si>
    <t>Revizní a čistící šachta z PP DN 425 šachtová roura teleskopická světlé hloubky 375 mm</t>
  </si>
  <si>
    <t>-1063200065</t>
  </si>
  <si>
    <t>894812241R00</t>
  </si>
  <si>
    <t>Filtrační šachta teleskop 425</t>
  </si>
  <si>
    <t>-883593902</t>
  </si>
  <si>
    <t>894812262</t>
  </si>
  <si>
    <t>Revizní a čistící šachta z PP DN 425 poklop litinový plný do teleskopické trubky pro třídu zatížení D400</t>
  </si>
  <si>
    <t>-580489371</t>
  </si>
  <si>
    <t>Filtrační šachta</t>
  </si>
  <si>
    <t>Revizní šachta vsaku</t>
  </si>
  <si>
    <t>894812267</t>
  </si>
  <si>
    <t>Filtrační šachta litinová mříž D400 425</t>
  </si>
  <si>
    <t>2044220040</t>
  </si>
  <si>
    <t>897171112</t>
  </si>
  <si>
    <t>Akumulační boxy z PP pro vsakování dešťových vod pod pochozí plochy a plochy zatížené osobními automobily objemu přes 10 do 30 m3</t>
  </si>
  <si>
    <t>-946275495</t>
  </si>
  <si>
    <t>2,4*12*0,425</t>
  </si>
  <si>
    <t>897173115</t>
  </si>
  <si>
    <t>Kontrolní šachta integrovaná do akumulačních boxů pod plochy pochozí nebo zatížené osobními automobily v přes 1400 do 1750 mm</t>
  </si>
  <si>
    <t>1501942450</t>
  </si>
  <si>
    <t>-1372869782</t>
  </si>
  <si>
    <t>974032153</t>
  </si>
  <si>
    <t>Vysekání rýh ve stěnách nebo příčkách z dutých cihel nebo tvárnic hl do 100 mm š do 100 mm</t>
  </si>
  <si>
    <t>1637175076</t>
  </si>
  <si>
    <t>8+25,8+2,5</t>
  </si>
  <si>
    <t>974032164</t>
  </si>
  <si>
    <t>Vysekání rýh ve stěnách nebo příčkách z dutých cihel nebo tvárnic hl do 150 mm š do 150 mm</t>
  </si>
  <si>
    <t>-608336771</t>
  </si>
  <si>
    <t>20+17,3</t>
  </si>
  <si>
    <t>977151222</t>
  </si>
  <si>
    <t>Jádrové vrty dovrchní diamantovými korunkami do stavebních materiálů D přes 120 do 130 mm</t>
  </si>
  <si>
    <t>-1589562510</t>
  </si>
  <si>
    <t>7*0,3</t>
  </si>
  <si>
    <t>1679373975</t>
  </si>
  <si>
    <t>-2121903382</t>
  </si>
  <si>
    <t>-115906579</t>
  </si>
  <si>
    <t>2,304*19</t>
  </si>
  <si>
    <t>699962593</t>
  </si>
  <si>
    <t>-1833690523</t>
  </si>
  <si>
    <t>721</t>
  </si>
  <si>
    <t>Zdravotechnika - vnitřní kanalizace</t>
  </si>
  <si>
    <t>721174024</t>
  </si>
  <si>
    <t>Potrubí kanalizační z PP odpadní DN 75</t>
  </si>
  <si>
    <t>-1782288579</t>
  </si>
  <si>
    <t>721174025</t>
  </si>
  <si>
    <t>Potrubí kanalizační z PP odpadní DN 110</t>
  </si>
  <si>
    <t>-161193217</t>
  </si>
  <si>
    <t>721174043</t>
  </si>
  <si>
    <t>Potrubí kanalizační z PP připojovací DN 50</t>
  </si>
  <si>
    <t>218462264</t>
  </si>
  <si>
    <t>721175203</t>
  </si>
  <si>
    <t>Potrubí kanalizační z PP připojovací odhlučněné třívrstvé DN 50</t>
  </si>
  <si>
    <t>1487971872</t>
  </si>
  <si>
    <t>721175212</t>
  </si>
  <si>
    <t>Potrubí kanalizační z PP odpadní odhlučněné třívrstvé DN 110</t>
  </si>
  <si>
    <t>-364696560</t>
  </si>
  <si>
    <t>721211421</t>
  </si>
  <si>
    <t>Vpusť podlahová se svislým odtokem DN 50/75/110 mřížka nerez 115x115</t>
  </si>
  <si>
    <t>-1490485982</t>
  </si>
  <si>
    <t>721242105</t>
  </si>
  <si>
    <t>Lapač střešních splavenin z PP se zápachovou klapkou a lapacím košem DN 110</t>
  </si>
  <si>
    <t>-1235332584</t>
  </si>
  <si>
    <t>721273153</t>
  </si>
  <si>
    <t>Hlavice ventilační polypropylen PP DN 110</t>
  </si>
  <si>
    <t>945472599</t>
  </si>
  <si>
    <t>721274122</t>
  </si>
  <si>
    <t>Přivzdušňovací ventil vnitřní odpadních potrubí DN 70</t>
  </si>
  <si>
    <t>1412088314</t>
  </si>
  <si>
    <t>721290111</t>
  </si>
  <si>
    <t>Zkouška těsnosti potrubí kanalizace vodou DN do 125</t>
  </si>
  <si>
    <t>-2025682487</t>
  </si>
  <si>
    <t>2,5+17,3+25,8+8+20</t>
  </si>
  <si>
    <t>998721312</t>
  </si>
  <si>
    <t>Přesun hmot procentní pro vnitřní kanalizaci ruční v objektech v přes 6 do 12 m</t>
  </si>
  <si>
    <t>-462111121</t>
  </si>
  <si>
    <t>725112022</t>
  </si>
  <si>
    <t>Klozet keramický závěsný na nosné stěny odpad vodorovný</t>
  </si>
  <si>
    <t>1990461759</t>
  </si>
  <si>
    <t>725112023</t>
  </si>
  <si>
    <t>Klozet keramický závěsný na nosné stěny pro handicapované odpad vodorovný</t>
  </si>
  <si>
    <t>249042830</t>
  </si>
  <si>
    <t>725121527</t>
  </si>
  <si>
    <t>Pisoárový záchodek automatický s integrovaným napájecím zdrojem</t>
  </si>
  <si>
    <t>-838067846</t>
  </si>
  <si>
    <t>725211602</t>
  </si>
  <si>
    <t>Umyvadlo keramické bílé šířky 550 mm bez krytu na sifon připevněné na stěnu šrouby</t>
  </si>
  <si>
    <t>1644123536</t>
  </si>
  <si>
    <t>725211681</t>
  </si>
  <si>
    <t>Umyvadlo keramické bílé zdravotní šířky 640 mm připevněné na stěnu šrouby</t>
  </si>
  <si>
    <t>-1182122546</t>
  </si>
  <si>
    <t>725211703</t>
  </si>
  <si>
    <t>Umývátko keramické bílé stěnové šířky 450 mm připevněné na stěnu šrouby</t>
  </si>
  <si>
    <t>-1702866213</t>
  </si>
  <si>
    <t>725241216</t>
  </si>
  <si>
    <t>Vanička sprchová z litého polymermramoru obdélníková 1000x800 mm</t>
  </si>
  <si>
    <t>967193074</t>
  </si>
  <si>
    <t>725244144</t>
  </si>
  <si>
    <t>Dveře sprchové polorámové skleněné tl. 6 mm otvíravé jednokřídlové do niky na vaničku šířky 1000 mm</t>
  </si>
  <si>
    <t>-332286807</t>
  </si>
  <si>
    <t>725291669</t>
  </si>
  <si>
    <t>Montáž madla invalidního krakorcového</t>
  </si>
  <si>
    <t>-1267034221</t>
  </si>
  <si>
    <t>55147062</t>
  </si>
  <si>
    <t>madlo invalidní krakorcové bílé 600mm</t>
  </si>
  <si>
    <t>254678026</t>
  </si>
  <si>
    <t>725291670</t>
  </si>
  <si>
    <t>Montáž madla invalidního krakorcového sklopného</t>
  </si>
  <si>
    <t>-332263115</t>
  </si>
  <si>
    <t>55147060</t>
  </si>
  <si>
    <t>madlo invalidní krakorcové sklopné bílé 600mm</t>
  </si>
  <si>
    <t>1616660249</t>
  </si>
  <si>
    <t>725331111</t>
  </si>
  <si>
    <t>Výlevka bez výtokových armatur keramická se sklopnou plastovou mřížkou stojící výšky 425 mm</t>
  </si>
  <si>
    <t>187013826</t>
  </si>
  <si>
    <t>384336107</t>
  </si>
  <si>
    <t>726</t>
  </si>
  <si>
    <t>Zdravotechnika - předstěnové instalace</t>
  </si>
  <si>
    <t>726111031</t>
  </si>
  <si>
    <t>Instalační předstěna pro klozet s ovládáním zepředu v 1080 mm závěsný do masivní zděné kce</t>
  </si>
  <si>
    <t>-1549608893</t>
  </si>
  <si>
    <t>726191011</t>
  </si>
  <si>
    <t>Ovládací tlačítko WC pro montáž do předstěnových konstrukcí</t>
  </si>
  <si>
    <t>363544243</t>
  </si>
  <si>
    <t>55281794</t>
  </si>
  <si>
    <t>tlačítko pro ovládání WC zepředu plast dvě množství vody 246x164mm</t>
  </si>
  <si>
    <t>-1287246479</t>
  </si>
  <si>
    <t>998726312</t>
  </si>
  <si>
    <t>Přesun hmot procentní pro instalační prefabrikáty ruční v objektech v přes 6 do 12 m</t>
  </si>
  <si>
    <t>-378888402</t>
  </si>
  <si>
    <t>05 - UT</t>
  </si>
  <si>
    <t xml:space="preserve">    735 - Ústřední vytápění - otopná tělesa</t>
  </si>
  <si>
    <t xml:space="preserve">    736 - Ústřední vytápění - plošné vytápění a chlazení</t>
  </si>
  <si>
    <t xml:space="preserve">    742 - Elektroinstalace - slaboproud</t>
  </si>
  <si>
    <t>HZS - Hodinové zúčtovací sazby</t>
  </si>
  <si>
    <t>-613737773</t>
  </si>
  <si>
    <t>Výkop pro předizolované potrubí u objektu</t>
  </si>
  <si>
    <t>3*0,8*1</t>
  </si>
  <si>
    <t>132351101</t>
  </si>
  <si>
    <t>Hloubení rýh nezapažených š do 800 mm v hornině třídy těžitelnosti II skupiny 4 objem do 20 m3 strojně</t>
  </si>
  <si>
    <t>805903964</t>
  </si>
  <si>
    <t>Výkop pro předizolované potrubí</t>
  </si>
  <si>
    <t>25*1*0,8</t>
  </si>
  <si>
    <t>-468456182</t>
  </si>
  <si>
    <t>-1334744720</t>
  </si>
  <si>
    <t>6,72*14</t>
  </si>
  <si>
    <t>1986514831</t>
  </si>
  <si>
    <t>6,72*1,8</t>
  </si>
  <si>
    <t>1158434117</t>
  </si>
  <si>
    <t>22,4-6,72</t>
  </si>
  <si>
    <t>-1642234916</t>
  </si>
  <si>
    <t>28*0,3*0,8</t>
  </si>
  <si>
    <t>-144538935</t>
  </si>
  <si>
    <t>-348662189</t>
  </si>
  <si>
    <t>0,25*34+0,2*20</t>
  </si>
  <si>
    <t>612325102</t>
  </si>
  <si>
    <t>Vápenocementová hrubá omítka rýh ve stěnách š přes 150 do 300 mm</t>
  </si>
  <si>
    <t>1908617196</t>
  </si>
  <si>
    <t>0,25*2</t>
  </si>
  <si>
    <t>871171401</t>
  </si>
  <si>
    <t>Montáž potrubí předizolovaného plastového spojovaného lisováním dvoutrubkového d 40 vnějšího pláště DA 126-200 mm</t>
  </si>
  <si>
    <t>-1787707799</t>
  </si>
  <si>
    <t>28636030</t>
  </si>
  <si>
    <t>trubka plastová Pe-Xa dvojitá předizolovaná teplovodní, iz. PUR pěna, plášť HDPE, PN6 d 2x40/200</t>
  </si>
  <si>
    <t>-711427275</t>
  </si>
  <si>
    <t>877172001</t>
  </si>
  <si>
    <t>Montáž svěrných spojek na vodovodním potrubí z trub d 40</t>
  </si>
  <si>
    <t>1428493358</t>
  </si>
  <si>
    <t>Objímka</t>
  </si>
  <si>
    <t xml:space="preserve">koncovka </t>
  </si>
  <si>
    <t>63126203</t>
  </si>
  <si>
    <t>spojka svěrná kompozitní přímá pro PE potrubí d40</t>
  </si>
  <si>
    <t>1303432076</t>
  </si>
  <si>
    <t>63126212</t>
  </si>
  <si>
    <t>záslepka svěrná kompozitní pro PE potrubí d40</t>
  </si>
  <si>
    <t>-1042920953</t>
  </si>
  <si>
    <t>877181311</t>
  </si>
  <si>
    <t>Montáž přechodů s kovovým vnitřním/vnějším závitem d 40x5/4" spojovaných lisováním na předizolovaném plastovém jednotrubkovém potrubí</t>
  </si>
  <si>
    <t>-203853749</t>
  </si>
  <si>
    <t>31611113</t>
  </si>
  <si>
    <t>přechodka lisovaná na vnější závit ocelová pro termoplasticky zesílené potrubí (TRSP), max 95 °C, PN10, d 40x1 1/4"</t>
  </si>
  <si>
    <t>327728316</t>
  </si>
  <si>
    <t>879110201</t>
  </si>
  <si>
    <t>Montáž doizolování přímého nebo zaslepovacího s dvojitým uzavřením na předizolovaném plastovém potrubí vnější plášť potrubí přes 76 do 162 mm</t>
  </si>
  <si>
    <t>-1202380750</t>
  </si>
  <si>
    <t>Stěnová průchodka</t>
  </si>
  <si>
    <t>28658244</t>
  </si>
  <si>
    <t>doizolování spoje pro plastové předizolované potrubí přímá DA 126</t>
  </si>
  <si>
    <t>270464437</t>
  </si>
  <si>
    <t>1720430748</t>
  </si>
  <si>
    <t>971038421</t>
  </si>
  <si>
    <t>Vybourání otvorů ve zdivu z dutých tvárnic nebo příčkovek pl do 0,25 m2 tl do 100 mm</t>
  </si>
  <si>
    <t>349188787</t>
  </si>
  <si>
    <t>Připojení otopných těles</t>
  </si>
  <si>
    <t>-1694529864</t>
  </si>
  <si>
    <t>Přívod do objektu</t>
  </si>
  <si>
    <t>-1397699950</t>
  </si>
  <si>
    <t>Rozdělovače</t>
  </si>
  <si>
    <t>0,2*1*1*5</t>
  </si>
  <si>
    <t>-1600629044</t>
  </si>
  <si>
    <t>Trasy topení</t>
  </si>
  <si>
    <t>977151114</t>
  </si>
  <si>
    <t>Jádrové vrty diamantovými korunkami do stavebních materiálů D přes 50 do 60 mm</t>
  </si>
  <si>
    <t>726453195</t>
  </si>
  <si>
    <t>Prostupy potrubí</t>
  </si>
  <si>
    <t>12*0,2</t>
  </si>
  <si>
    <t>1293971068</t>
  </si>
  <si>
    <t>4*0,2</t>
  </si>
  <si>
    <t>-117181967</t>
  </si>
  <si>
    <t>-1495082377</t>
  </si>
  <si>
    <t>122468200</t>
  </si>
  <si>
    <t>3,378*10</t>
  </si>
  <si>
    <t>242665442</t>
  </si>
  <si>
    <t>998276101</t>
  </si>
  <si>
    <t>Přesun hmot pro trubní vedení z trub z plastických hmot otevřený výkop</t>
  </si>
  <si>
    <t>1584269135</t>
  </si>
  <si>
    <t>998276124</t>
  </si>
  <si>
    <t>Příplatek k přesunu hmot pro trubní vedení z trub z plastických hmot za zvětšený přesun do 500 m</t>
  </si>
  <si>
    <t>-860710718</t>
  </si>
  <si>
    <t>713463312</t>
  </si>
  <si>
    <t>Montáž izolace tepelné potrubí potrubními pouzdry s Al fólií s přesahem Al páskou 1x D přes 50 do 100 mm</t>
  </si>
  <si>
    <t>700122136</t>
  </si>
  <si>
    <t>6+46+32</t>
  </si>
  <si>
    <t>63154003</t>
  </si>
  <si>
    <t>pouzdro izolační potrubní z minerální vlny s Al fólií max. 250/100°C 18/20mm</t>
  </si>
  <si>
    <t>1592036740</t>
  </si>
  <si>
    <t>5,88235294117647*1,02 'Přepočtené koeficientem množství</t>
  </si>
  <si>
    <t>63154005</t>
  </si>
  <si>
    <t>pouzdro izolační potrubní z minerální vlny s Al fólií max. 250/100°C 28/20mm</t>
  </si>
  <si>
    <t>993720827</t>
  </si>
  <si>
    <t>45,0980392156863*1,02 'Přepočtené koeficientem množství</t>
  </si>
  <si>
    <t>63154006</t>
  </si>
  <si>
    <t>pouzdro izolační potrubní z minerální vlny s Al fólií max. 250/100°C 35/20mm</t>
  </si>
  <si>
    <t>-637531176</t>
  </si>
  <si>
    <t>31,3725490196078*1,02 'Přepočtené koeficientem množství</t>
  </si>
  <si>
    <t>28355322</t>
  </si>
  <si>
    <t>páska lepící AL folie pro tepelně izolační pásy š 50mm</t>
  </si>
  <si>
    <t>-1976354267</t>
  </si>
  <si>
    <t>998713312</t>
  </si>
  <si>
    <t>Přesun hmot procentní pro izolace tepelné ruční v objektech v přes 6 do 12 m</t>
  </si>
  <si>
    <t>1608515542</t>
  </si>
  <si>
    <t>-1074853817</t>
  </si>
  <si>
    <t>-992927948</t>
  </si>
  <si>
    <t>732421422</t>
  </si>
  <si>
    <t>Čerpadlo teplovodní mokroběžné závitové oběhové DN 25 výtlak do 10,0 m průtok 8,0 m3/h PN 10 pro vytápění</t>
  </si>
  <si>
    <t>-2031136675</t>
  </si>
  <si>
    <t>-353829597</t>
  </si>
  <si>
    <t>733222303</t>
  </si>
  <si>
    <t>Potrubí měděné polotvrdé spojované lisováním D 18x1 mm</t>
  </si>
  <si>
    <t>1497987933</t>
  </si>
  <si>
    <t>733223304</t>
  </si>
  <si>
    <t>Potrubí měděné tvrdé spojované lisováním D 28x1,5 mm</t>
  </si>
  <si>
    <t>-337667829</t>
  </si>
  <si>
    <t>733223305</t>
  </si>
  <si>
    <t>Potrubí měděné tvrdé spojované lisováním D 35x1,5 mm</t>
  </si>
  <si>
    <t>-141297005</t>
  </si>
  <si>
    <t>733231115</t>
  </si>
  <si>
    <t>Kompenzátor pro měděné potrubí D 28 tvaru U s hladkými ohyby s konci na vnitřní pájení</t>
  </si>
  <si>
    <t>-715200909</t>
  </si>
  <si>
    <t>733231116</t>
  </si>
  <si>
    <t>Kompenzátor pro měděné potrubí D 35 tvaru U s hladkými ohyby s konci na vnitřní pájení</t>
  </si>
  <si>
    <t>-972098765</t>
  </si>
  <si>
    <t>733291101</t>
  </si>
  <si>
    <t>Zkouška těsnosti potrubí měděné D do 35x1,5</t>
  </si>
  <si>
    <t>2075703973</t>
  </si>
  <si>
    <t>5+46+31</t>
  </si>
  <si>
    <t>733322301</t>
  </si>
  <si>
    <t>Potrubí plastové vícevrstvé PE-Xc/Al/PE-Xc spojované lisováním PN 10 do 80°C D 16x2,0 mm</t>
  </si>
  <si>
    <t>-19151519</t>
  </si>
  <si>
    <t>733322302</t>
  </si>
  <si>
    <t>Potrubí plastové vícevrstvé PE-Xc/Al/PE-Xc spojované lisováním PN 10 do 80°C D 20x2,3 mm</t>
  </si>
  <si>
    <t>2010987244</t>
  </si>
  <si>
    <t>733391101</t>
  </si>
  <si>
    <t>Zkouška těsnosti potrubí plastové D do 32x3,0</t>
  </si>
  <si>
    <t>1197433614</t>
  </si>
  <si>
    <t>320+75</t>
  </si>
  <si>
    <t>733811211</t>
  </si>
  <si>
    <t>Ochrana potrubí ústředního vytápění termoizolačními trubicemi z PE tl do 6 mm DN do 22 mm</t>
  </si>
  <si>
    <t>-1177624316</t>
  </si>
  <si>
    <t>28377130</t>
  </si>
  <si>
    <t>spona na izolaci pod podlahové krytiny z pěnového PE</t>
  </si>
  <si>
    <t>163186952</t>
  </si>
  <si>
    <t>35442236</t>
  </si>
  <si>
    <t>páska PVC</t>
  </si>
  <si>
    <t>-1585395280</t>
  </si>
  <si>
    <t>5512119R00</t>
  </si>
  <si>
    <t>Drobný nespecifikovaný montážní materiál</t>
  </si>
  <si>
    <t>877748612</t>
  </si>
  <si>
    <t>-2112247143</t>
  </si>
  <si>
    <t>734191631R00</t>
  </si>
  <si>
    <t>Rozšíření stávající regulace Wolf - MM modul Wolf pro další směšovací okruh včetně kabeláže</t>
  </si>
  <si>
    <t>364694626</t>
  </si>
  <si>
    <t>734209116</t>
  </si>
  <si>
    <t>Montáž armatury závitové s dvěma závity G 5/4</t>
  </si>
  <si>
    <t>-215210244</t>
  </si>
  <si>
    <t>55114150</t>
  </si>
  <si>
    <t>kohout kulový PN 35 T 185°C plnoprůtokový nikl páčka 5/4" červený</t>
  </si>
  <si>
    <t>-1612109269</t>
  </si>
  <si>
    <t>734211120</t>
  </si>
  <si>
    <t>Ventil závitový odvzdušňovací G 1/2 PN 14 do 120°C automatický</t>
  </si>
  <si>
    <t>45003031</t>
  </si>
  <si>
    <t>734221531</t>
  </si>
  <si>
    <t>Ventil závitový termostatický rohový jednoregulační G 3/8 PN 16 do 110°C bez hlavice ovládání</t>
  </si>
  <si>
    <t>1746090658</t>
  </si>
  <si>
    <t>734221544</t>
  </si>
  <si>
    <t>Ventil závitový termostatický přímý jednoregulační G 3/8 PN 16 do 110°C bez hlavice ovládání</t>
  </si>
  <si>
    <t>-1017255682</t>
  </si>
  <si>
    <t>Ventil uzavírací pro hlavice rozdělovačů</t>
  </si>
  <si>
    <t>734221682</t>
  </si>
  <si>
    <t>Termostatická hlavice kapalinová PN 10 do 110°C otopných těles VK</t>
  </si>
  <si>
    <t>773965334</t>
  </si>
  <si>
    <t>734242415</t>
  </si>
  <si>
    <t>Ventil závitový zpětný přímý G 5/4 PN 16 do 110°C</t>
  </si>
  <si>
    <t>-490937301</t>
  </si>
  <si>
    <t>734261235</t>
  </si>
  <si>
    <t>Šroubení topenářské přímé G 1 PN 16 do 120°C</t>
  </si>
  <si>
    <t>496965637</t>
  </si>
  <si>
    <t>734261402</t>
  </si>
  <si>
    <t>Armatura připojovací rohová G 1/2x18 PN 10 do 110°C radiátorů typu VK</t>
  </si>
  <si>
    <t>922288041</t>
  </si>
  <si>
    <t>734261411</t>
  </si>
  <si>
    <t>Šroubení regulační radiátorové rohové G 3/8 bez vypouštění</t>
  </si>
  <si>
    <t>-1765549</t>
  </si>
  <si>
    <t>Žebříky</t>
  </si>
  <si>
    <t>734295021</t>
  </si>
  <si>
    <t>Směšovací ventil otopných a chladicích systémů závitový třícestný G 3/4" se servomotorem</t>
  </si>
  <si>
    <t>-1428211935</t>
  </si>
  <si>
    <t>734411101</t>
  </si>
  <si>
    <t>Teploměr technický s pevným stonkem a jímkou zadní připojení průměr 63 mm délky 50 mm</t>
  </si>
  <si>
    <t>-1996010128</t>
  </si>
  <si>
    <t>-2139002521</t>
  </si>
  <si>
    <t>735</t>
  </si>
  <si>
    <t>Ústřední vytápění - otopná tělesa</t>
  </si>
  <si>
    <t>735159110</t>
  </si>
  <si>
    <t>Montáž otopných těles panelových jednořadých dl do 1500 mm</t>
  </si>
  <si>
    <t>1696957716</t>
  </si>
  <si>
    <t>48457044</t>
  </si>
  <si>
    <t>těleso otopné panelové 1 deskové VK 1 přídavná přestupní plocha v 500mm dl 400mm</t>
  </si>
  <si>
    <t>-2082099914</t>
  </si>
  <si>
    <t>48457028</t>
  </si>
  <si>
    <t>těleso otopné panelové 1 deskové VK 1 přídavná přestupní plocha v 600mm dl 400mm</t>
  </si>
  <si>
    <t>1540550928</t>
  </si>
  <si>
    <t>48457029</t>
  </si>
  <si>
    <t>těleso otopné panelové 1 deskové VK 1 přídavná přestupní plocha v 600mm dl 500mm</t>
  </si>
  <si>
    <t>-599337846</t>
  </si>
  <si>
    <t>735159210</t>
  </si>
  <si>
    <t>Montáž otopných těles panelových dvouřadých dl do 1140 mm</t>
  </si>
  <si>
    <t>807872915</t>
  </si>
  <si>
    <t>48457367</t>
  </si>
  <si>
    <t>těleso otopné panelové 2 deskové VK 1 přídavná přestupní plocha v 600mm dl 500mm</t>
  </si>
  <si>
    <t>1306239321</t>
  </si>
  <si>
    <t>48457369</t>
  </si>
  <si>
    <t>těleso otopné panelové 2 deskové VK 1 přídavná přestupní plocha v 600mm dl 700mm</t>
  </si>
  <si>
    <t>1294744523</t>
  </si>
  <si>
    <t>48457371</t>
  </si>
  <si>
    <t>těleso otopné panelové 2 deskové VK 1 přídavná přestupní plocha v 600mm dl 900mm</t>
  </si>
  <si>
    <t>-590356963</t>
  </si>
  <si>
    <t>48457372</t>
  </si>
  <si>
    <t>těleso otopné panelové 2 deskové VK 1 přídavná přestupní plocha v 600mm dl 1000mm</t>
  </si>
  <si>
    <t>-77420566</t>
  </si>
  <si>
    <t>48457373</t>
  </si>
  <si>
    <t>těleso otopné panelové 2 deskové VK 1 přídavná přestupní plocha v 600mm dl 1100mm</t>
  </si>
  <si>
    <t>-1470877744</t>
  </si>
  <si>
    <t>48457374</t>
  </si>
  <si>
    <t>těleso otopné panelové 2 deskové VK 1 přídavná přestupní plocha v 600mm dl 1200mm</t>
  </si>
  <si>
    <t>-1072334916</t>
  </si>
  <si>
    <t>48457387</t>
  </si>
  <si>
    <t>těleso otopné panelové 2 deskové VK 2 přídavné přestupní plochy v 600mm dl 1200mm</t>
  </si>
  <si>
    <t>-781523148</t>
  </si>
  <si>
    <t>48457439</t>
  </si>
  <si>
    <t>těleso otopné panelové 2 deskové VK 2 přídavné přestupní plochy v 900mm dl 400mm</t>
  </si>
  <si>
    <t>-829844383</t>
  </si>
  <si>
    <t>735159310</t>
  </si>
  <si>
    <t>Montáž otopných těles panelových třířadých dl do 1140 mm</t>
  </si>
  <si>
    <t>854274177</t>
  </si>
  <si>
    <t>48457490</t>
  </si>
  <si>
    <t>těleso otopné panelové 3 desková VK 3 přídavné přestupní plochy v 600mm dl 1000mm</t>
  </si>
  <si>
    <t>602204359</t>
  </si>
  <si>
    <t>735160102</t>
  </si>
  <si>
    <t>Otopné těleso trubkové teplovodní výška/délka 700/500 mm</t>
  </si>
  <si>
    <t>-2052479066</t>
  </si>
  <si>
    <t>735160123</t>
  </si>
  <si>
    <t>Otopné těleso trubkové teplovodní výška/délka 1 220/600 mm</t>
  </si>
  <si>
    <t>1067229060</t>
  </si>
  <si>
    <t>48451004</t>
  </si>
  <si>
    <t>balíček montážní těles radiátorů 2x zátka, těsnění, uchycení do zdi</t>
  </si>
  <si>
    <t>1246917384</t>
  </si>
  <si>
    <t>735890103</t>
  </si>
  <si>
    <t>Elektrické topné těleso (tyč) pro kombinované vytápění s integrovaným regulátorem teploty o výkonu 400 W</t>
  </si>
  <si>
    <t>738805353</t>
  </si>
  <si>
    <t>998735312</t>
  </si>
  <si>
    <t>Přesun hmot procentní pro otopná tělesa ruční v objektech v přes 6 do 12 m</t>
  </si>
  <si>
    <t>1188917898</t>
  </si>
  <si>
    <t>736</t>
  </si>
  <si>
    <t>Ústřední vytápění - plošné vytápění a chlazení</t>
  </si>
  <si>
    <t>736111002</t>
  </si>
  <si>
    <t>Podlahové vytápění - rozdělovač mosazný s průtokoměry tříokruhový</t>
  </si>
  <si>
    <t>-753868059</t>
  </si>
  <si>
    <t>R11/3</t>
  </si>
  <si>
    <t>R12/3</t>
  </si>
  <si>
    <t>736111003</t>
  </si>
  <si>
    <t>Podlahové vytápění - rozdělovač mosazný s průtokoměry čtyřokruhový</t>
  </si>
  <si>
    <t>2008468837</t>
  </si>
  <si>
    <t>R22/4</t>
  </si>
  <si>
    <t>736111004</t>
  </si>
  <si>
    <t>Podlahové vytápění - rozdělovač mosazný s průtokoměry pětiokruhový</t>
  </si>
  <si>
    <t>1954211078</t>
  </si>
  <si>
    <t>R23/5</t>
  </si>
  <si>
    <t>736111006</t>
  </si>
  <si>
    <t>Podlahové vytápění - rozdělovač mosazný s průtokoměry sedmiokruhový</t>
  </si>
  <si>
    <t>463732864</t>
  </si>
  <si>
    <t>R21/7</t>
  </si>
  <si>
    <t>736111033</t>
  </si>
  <si>
    <t>Podlahové vytápění - svěrné šroubení se závitem EK 3/4" pro připojení potrubí 16x2,0 mm na rozdělovač</t>
  </si>
  <si>
    <t>-1518721984</t>
  </si>
  <si>
    <t>736111036</t>
  </si>
  <si>
    <t>Podlahové vytápění - svěrné šroubení se závitem EK 3/4" pro připojení potrubí 20x2,0 mm na rozdělovač</t>
  </si>
  <si>
    <t>1673610155</t>
  </si>
  <si>
    <t>736111101</t>
  </si>
  <si>
    <t>Podlahové vytápění - skříň podomítková pro rozdělovač s 2-5 okruhy</t>
  </si>
  <si>
    <t>-633191293</t>
  </si>
  <si>
    <t>736111102</t>
  </si>
  <si>
    <t>Podlahové vytápění - skříň podomítková pro rozdělovač s 4-7 okruhy</t>
  </si>
  <si>
    <t>-71824960</t>
  </si>
  <si>
    <t>736111103</t>
  </si>
  <si>
    <t>Podlahové vytápění - skříň podomítková pro rozdělovač s 6-9 okruhy</t>
  </si>
  <si>
    <t>65859967</t>
  </si>
  <si>
    <t>998736312</t>
  </si>
  <si>
    <t>Přesun hmot procentní pro plošné vytápění ruční v objektech v přes 6 do 12 m</t>
  </si>
  <si>
    <t>1773300489</t>
  </si>
  <si>
    <t>742</t>
  </si>
  <si>
    <t>Elektroinstalace - slaboproud</t>
  </si>
  <si>
    <t>742121001</t>
  </si>
  <si>
    <t>Montáž kabelů sdělovacích pro vnitřní rozvody do 15 žil</t>
  </si>
  <si>
    <t>1091107114</t>
  </si>
  <si>
    <t>"MaR"50</t>
  </si>
  <si>
    <t>34126056</t>
  </si>
  <si>
    <t>kabel sdělovací stíněný laminovanou Al folií jádro Cu plné izolace PE plášť PE 150V (TCEKFLE) 5x4x0,8mm2</t>
  </si>
  <si>
    <t>-1053903292</t>
  </si>
  <si>
    <t>50*1,2 'Přepočtené koeficientem množství</t>
  </si>
  <si>
    <t>742124002</t>
  </si>
  <si>
    <t>Montáž kabelů datových FTP, UTP, STP pro vnitřní rozvody do trubky</t>
  </si>
  <si>
    <t>2049280115</t>
  </si>
  <si>
    <t>34571350</t>
  </si>
  <si>
    <t>trubka elektroinstalační ohebná dvouplášťová korugovaná HDPE (chránička) D 32/40mm</t>
  </si>
  <si>
    <t>1906848289</t>
  </si>
  <si>
    <t>998742312</t>
  </si>
  <si>
    <t>Přesun hmot procentní pro slaboproud ruční v objektech v do 12 m</t>
  </si>
  <si>
    <t>2002922962</t>
  </si>
  <si>
    <t>767995101</t>
  </si>
  <si>
    <t>Montáž atypických zámečnických konstrukcí hmotnosti do 1 kg</t>
  </si>
  <si>
    <t>-1557330777</t>
  </si>
  <si>
    <t>Upevnění Cu potrubí do stěn a stropu</t>
  </si>
  <si>
    <t>42390132</t>
  </si>
  <si>
    <t>objímka potrubí jednošroubová M8 17-19 3/8"</t>
  </si>
  <si>
    <t>150204350</t>
  </si>
  <si>
    <t>42390134</t>
  </si>
  <si>
    <t>objímka potrubí jednošroubová M8 25-30 3/4"</t>
  </si>
  <si>
    <t>105086284</t>
  </si>
  <si>
    <t>42390144</t>
  </si>
  <si>
    <t>objímka potrubí dvoušroubová M8 31-38 1"</t>
  </si>
  <si>
    <t>-781486432</t>
  </si>
  <si>
    <t>28655150</t>
  </si>
  <si>
    <t>objímka kluzná typ E segment v 25mm</t>
  </si>
  <si>
    <t>849280050</t>
  </si>
  <si>
    <t>28655155</t>
  </si>
  <si>
    <t>objímka kluzná typ E segment v 41mm</t>
  </si>
  <si>
    <t>-532527643</t>
  </si>
  <si>
    <t>42392001</t>
  </si>
  <si>
    <t>spojka prodlužovací šestihranná M8x30mm</t>
  </si>
  <si>
    <t>100 kus</t>
  </si>
  <si>
    <t>-2086289659</t>
  </si>
  <si>
    <t>31197002</t>
  </si>
  <si>
    <t>tyč závitová Pz 4.6 M8</t>
  </si>
  <si>
    <t>-1977924872</t>
  </si>
  <si>
    <t>44*0,3</t>
  </si>
  <si>
    <t>56280103</t>
  </si>
  <si>
    <t>rozpěrné hmoždinky do plných materiálů 10x50</t>
  </si>
  <si>
    <t>1510493954</t>
  </si>
  <si>
    <t>30925000R00</t>
  </si>
  <si>
    <t>šroub kotevní kombinovaný M8x110mm</t>
  </si>
  <si>
    <t>-354206257</t>
  </si>
  <si>
    <t>4+24+16</t>
  </si>
  <si>
    <t>998767312</t>
  </si>
  <si>
    <t>Přesun hmot procentní pro zámečnické konstrukce ruční v objektech v přes 6 do 12 m</t>
  </si>
  <si>
    <t>981445258</t>
  </si>
  <si>
    <t>HZS</t>
  </si>
  <si>
    <t>Hodinové zúčtovací sazby</t>
  </si>
  <si>
    <t>HZS2222</t>
  </si>
  <si>
    <t>Hodinová zúčtovací sazba topenář odborný</t>
  </si>
  <si>
    <t>512</t>
  </si>
  <si>
    <t>1354894088</t>
  </si>
  <si>
    <t>Topná zkouška</t>
  </si>
  <si>
    <t>HZS3232</t>
  </si>
  <si>
    <t>Hodinová zúčtovací sazba montér měřících zařízení odborný</t>
  </si>
  <si>
    <t>-1993849629</t>
  </si>
  <si>
    <t>Montáž + oživení MaR, zaregulování, rozšíření  MM modul</t>
  </si>
  <si>
    <t>06 - Elektroinstalace</t>
  </si>
  <si>
    <t>132251103</t>
  </si>
  <si>
    <t>Hloubení rýh nezapažených š do 800 mm v hornině třídy těžitelnosti I skupiny 3 objem do 100 m3 strojně</t>
  </si>
  <si>
    <t>127896106</t>
  </si>
  <si>
    <t>-1668696472</t>
  </si>
  <si>
    <t>U oběktu a přeložky</t>
  </si>
  <si>
    <t>162251102</t>
  </si>
  <si>
    <t>Vodorovné přemístění přes 20 do 50 m výkopku/sypaniny z horniny třídy těžitelnosti I skupiny 1 až 3</t>
  </si>
  <si>
    <t>-1014433811</t>
  </si>
  <si>
    <t>-133565562</t>
  </si>
  <si>
    <t>-580057503</t>
  </si>
  <si>
    <t>55*0,07+25*0,1+10*0,15+475*0,05</t>
  </si>
  <si>
    <t>946111113</t>
  </si>
  <si>
    <t>Montáž pojízdných věží trubkových/dílcových š od 0,6 do 0,9 m dl do 3,2 m v přes 2,5 do 3,5 m</t>
  </si>
  <si>
    <t>712938301</t>
  </si>
  <si>
    <t>946111213</t>
  </si>
  <si>
    <t>Příplatek k pojízdným věžím š od 0,6 do 0,9 m dl do 3,2 m v přes 2,5 do 3,5 m za každý den použití</t>
  </si>
  <si>
    <t>43185505</t>
  </si>
  <si>
    <t>30*5</t>
  </si>
  <si>
    <t>946111813</t>
  </si>
  <si>
    <t>Demontáž pojízdných věží trubkových/dílcových š od 0,6 do 0,9 m dl do 3,2 m v přes 2,5 do 3,5 m</t>
  </si>
  <si>
    <t>-1514317643</t>
  </si>
  <si>
    <t>974031132</t>
  </si>
  <si>
    <t>Vysekání rýh ve zdivu cihelném hl do 50 mm š do 70 mm</t>
  </si>
  <si>
    <t>-567158438</t>
  </si>
  <si>
    <t>974031153</t>
  </si>
  <si>
    <t>Vysekání rýh ve zdivu cihelném hl do 100 mm š do 100 mm</t>
  </si>
  <si>
    <t>1374692725</t>
  </si>
  <si>
    <t>974031164</t>
  </si>
  <si>
    <t>Vysekání rýh ve zdivu cihelném hl do 150 mm š do 150 mm</t>
  </si>
  <si>
    <t>1875515869</t>
  </si>
  <si>
    <t>977332212</t>
  </si>
  <si>
    <t>Frézování drážek ve stěnách z dutých cihel nebo tvárnic do 50x50 mm</t>
  </si>
  <si>
    <t>-982675551</t>
  </si>
  <si>
    <t>-1946562739</t>
  </si>
  <si>
    <t>-894399603</t>
  </si>
  <si>
    <t>25*2,130</t>
  </si>
  <si>
    <t>997013603</t>
  </si>
  <si>
    <t>Poplatek za uložení na skládce (skládkovné) stavebního odpadu cihelného kód odpadu 17 01 02</t>
  </si>
  <si>
    <t>171934624</t>
  </si>
  <si>
    <t>741110061</t>
  </si>
  <si>
    <t>Montáž trubka plastová ohebná D přes 11 do 23 mm uložená pod omítku</t>
  </si>
  <si>
    <t>1012223824</t>
  </si>
  <si>
    <t>34571150</t>
  </si>
  <si>
    <t>trubka elektroinstalační ohebná z PH, D 12/16mm</t>
  </si>
  <si>
    <t>1082117405</t>
  </si>
  <si>
    <t>125*1,05 'Přepočtené koeficientem množství</t>
  </si>
  <si>
    <t>74111180R00</t>
  </si>
  <si>
    <t>Demontáž stávajíví elektroinstalace</t>
  </si>
  <si>
    <t>-926462407</t>
  </si>
  <si>
    <t>741112001</t>
  </si>
  <si>
    <t>Montáž krabice zapuštěná plastová kruhová</t>
  </si>
  <si>
    <t>-656082549</t>
  </si>
  <si>
    <t>34571457</t>
  </si>
  <si>
    <t>krabice pod omítku PVC odbočná kruhová D 70mm s víčkem</t>
  </si>
  <si>
    <t>-490298580</t>
  </si>
  <si>
    <t>741112061</t>
  </si>
  <si>
    <t>Montáž krabice přístrojová zapuštěná plastová kruhová</t>
  </si>
  <si>
    <t>1994800429</t>
  </si>
  <si>
    <t>34571450</t>
  </si>
  <si>
    <t>krabice pod omítku PVC přístrojová kruhová D 70mm</t>
  </si>
  <si>
    <t>82272051</t>
  </si>
  <si>
    <t>741112841</t>
  </si>
  <si>
    <t>Ostatní práce při montáži vodičů a kabelů - svazkování kabelů</t>
  </si>
  <si>
    <t>-481707171</t>
  </si>
  <si>
    <t>741120101</t>
  </si>
  <si>
    <t>Montáž vodič Cu izolovaný plný a laněný s PVC pláštěm žíla 0,15 až 16 mm2 zatažený (např. CY, CHAH-V)</t>
  </si>
  <si>
    <t>-576420374</t>
  </si>
  <si>
    <t>34141026</t>
  </si>
  <si>
    <t>vodič propojovací flexibilní jádro Cu lanované izolace PVC 450/750V (H07V-K) 1x4mm2</t>
  </si>
  <si>
    <t>-1662897185</t>
  </si>
  <si>
    <t>82,6086956521739*1,15 'Přepočtené koeficientem množství</t>
  </si>
  <si>
    <t>34141029</t>
  </si>
  <si>
    <t>vodič propojovací flexibilní jádro Cu lanované izolace PVC 450/750V (H07V-K) 1x16mm2</t>
  </si>
  <si>
    <t>-1518788884</t>
  </si>
  <si>
    <t>741122011</t>
  </si>
  <si>
    <t>Montáž kabel Cu bez ukončení uložený pod omítku plný kulatý 2x1,5 až 2,5 mm2 (např. CYKY)</t>
  </si>
  <si>
    <t>-1332560113</t>
  </si>
  <si>
    <t>34111005</t>
  </si>
  <si>
    <t>kabel instalační jádro Cu plné izolace PVC plášť PVC 450/750V (CYKY) 2x1,5mm2</t>
  </si>
  <si>
    <t>1316806958</t>
  </si>
  <si>
    <t>145*1,15 'Přepočtené koeficientem množství</t>
  </si>
  <si>
    <t>741122015</t>
  </si>
  <si>
    <t>Montáž kabel Cu bez ukončení uložený pod omítku plný kulatý 3x1,5 mm2 (např. CYKY)</t>
  </si>
  <si>
    <t>-1525659791</t>
  </si>
  <si>
    <t>34111030</t>
  </si>
  <si>
    <t>kabel instalační jádro Cu plné izolace PVC plášť PVC 450/750V (CYKY) 3x1,5mm2</t>
  </si>
  <si>
    <t>623786782</t>
  </si>
  <si>
    <t>1825*1,15 'Přepočtené koeficientem množství</t>
  </si>
  <si>
    <t>741122016</t>
  </si>
  <si>
    <t>Montáž kabel Cu bez ukončení uložený pod omítku plný kulatý 3x2,5 až 6 mm2 (např. CYKY)</t>
  </si>
  <si>
    <t>-190168887</t>
  </si>
  <si>
    <t>34111036</t>
  </si>
  <si>
    <t>kabel instalační jádro Cu plné izolace PVC plášť PVC 450/750V (CYKY) 3x2,5mm2</t>
  </si>
  <si>
    <t>-1559998813</t>
  </si>
  <si>
    <t>1250*1,15 'Přepočtené koeficientem množství</t>
  </si>
  <si>
    <t>741122024</t>
  </si>
  <si>
    <t>Montáž kabel Cu bez ukončení uložený pod omítku plný kulatý 4x10 mm2 (např. CYKY)</t>
  </si>
  <si>
    <t>-912910668</t>
  </si>
  <si>
    <t>34111076</t>
  </si>
  <si>
    <t>kabel instalační jádro Cu plné izolace PVC plášť PVC 450/750V (CYKY) 4x10mm2</t>
  </si>
  <si>
    <t>1053215946</t>
  </si>
  <si>
    <t>65*1,15 'Přepočtené koeficientem množství</t>
  </si>
  <si>
    <t>741122031</t>
  </si>
  <si>
    <t>Montáž kabel Cu bez ukončení uložený pod omítku plný kulatý 5x1,5 až 2,5 mm2 (např. CYKY)</t>
  </si>
  <si>
    <t>1694916287</t>
  </si>
  <si>
    <t>34111090</t>
  </si>
  <si>
    <t>kabel instalační jádro Cu plné izolace PVC plášť PVC 450/750V (CYKY) 5x1,5mm2</t>
  </si>
  <si>
    <t>867989296</t>
  </si>
  <si>
    <t>444*1,15 'Přepočtené koeficientem množství</t>
  </si>
  <si>
    <t>741122032</t>
  </si>
  <si>
    <t>Montáž kabel Cu bez ukončení uložený pod omítku plný kulatý 5x4 až 6 mm2 (např. CYKY)</t>
  </si>
  <si>
    <t>-327264483</t>
  </si>
  <si>
    <t>34111098</t>
  </si>
  <si>
    <t>kabel instalační jádro Cu plné izolace PVC plášť PVC 450/750V (CYKY) 5x4mm2</t>
  </si>
  <si>
    <t>42035208</t>
  </si>
  <si>
    <t>45,2173913043478*1,15 'Přepočtené koeficientem množství</t>
  </si>
  <si>
    <t>34111100</t>
  </si>
  <si>
    <t>kabel instalační jádro Cu plné izolace PVC plášť PVC 450/750V (CYKY) 5x6mm2</t>
  </si>
  <si>
    <t>2113190552</t>
  </si>
  <si>
    <t>81,7391304347826*1,15 'Přepočtené koeficientem množství</t>
  </si>
  <si>
    <t>741130001</t>
  </si>
  <si>
    <t>Ukončení vodič izolovaný do 2,5 mm2 v rozváděči nebo na přístroji</t>
  </si>
  <si>
    <t>-1035737580</t>
  </si>
  <si>
    <t>741130003</t>
  </si>
  <si>
    <t>Ukončení vodič izolovaný do 4 mm2 v rozváděči nebo na přístroji</t>
  </si>
  <si>
    <t>1216188309</t>
  </si>
  <si>
    <t>741130004</t>
  </si>
  <si>
    <t>Ukončení vodič izolovaný do 6 mm2 v rozváděči nebo na přístroji</t>
  </si>
  <si>
    <t>-1350766964</t>
  </si>
  <si>
    <t>741130005</t>
  </si>
  <si>
    <t>Ukončení vodič izolovaný do 10 mm2 v rozváděči nebo na přístroji</t>
  </si>
  <si>
    <t>49184212</t>
  </si>
  <si>
    <t>741210R01</t>
  </si>
  <si>
    <t>Montáž rozvaděče R01</t>
  </si>
  <si>
    <t>1715114153</t>
  </si>
  <si>
    <t>1001R01</t>
  </si>
  <si>
    <t>ROZVADEC R01</t>
  </si>
  <si>
    <t>50303726</t>
  </si>
  <si>
    <t>741210R02</t>
  </si>
  <si>
    <t>Úprava stávajícího rozvaděče RH</t>
  </si>
  <si>
    <t>468488709</t>
  </si>
  <si>
    <t>741310101</t>
  </si>
  <si>
    <t>Montáž spínač (polo)zapuštěný bezšroubové připojení 1-jednopólový se zapojením vodičů</t>
  </si>
  <si>
    <t>619523189</t>
  </si>
  <si>
    <t>34539010</t>
  </si>
  <si>
    <t>přístroj spínače jednopólového, řazení 1, 1So bezšroubové svorky</t>
  </si>
  <si>
    <t>463095580</t>
  </si>
  <si>
    <t>741310115</t>
  </si>
  <si>
    <t>Montáž ovladač (polo)zapuštěný bezšroubové připojení 6/0-tlačítkový přepínací se zapojením vodičů</t>
  </si>
  <si>
    <t>-8466273</t>
  </si>
  <si>
    <t>34539019</t>
  </si>
  <si>
    <t>přístroj ovládače zapínacího, řazení 6/0, 6/0So bezšroubové svorky</t>
  </si>
  <si>
    <t>439860062</t>
  </si>
  <si>
    <t>741310121</t>
  </si>
  <si>
    <t>Montáž přepínač (polo)zapuštěný bezšroubové připojení 5-sériový se zapojením vodičů</t>
  </si>
  <si>
    <t>-1767125018</t>
  </si>
  <si>
    <t>34539012</t>
  </si>
  <si>
    <t>přístroj přepínače sériového, řazení 5 bezšroubové svorky</t>
  </si>
  <si>
    <t>1684176134</t>
  </si>
  <si>
    <t>741311R01</t>
  </si>
  <si>
    <t>Montáž sady pro nouzovou signalizaci</t>
  </si>
  <si>
    <t>1538392603</t>
  </si>
  <si>
    <t>ABB.3280BC10001B</t>
  </si>
  <si>
    <t>Sada pro nouzovou signalizaci Reflex SI</t>
  </si>
  <si>
    <t>1887921441</t>
  </si>
  <si>
    <t>741313042</t>
  </si>
  <si>
    <t>Montáž zásuvka (polo)zapuštěná šroubové připojení 2P+PE dvojí zapojení - průběžná se zapojením vodičů</t>
  </si>
  <si>
    <t>-463428228</t>
  </si>
  <si>
    <t>34555202</t>
  </si>
  <si>
    <t>zásuvka zapuštěná jednonásobná chráněná, šroubové svorky</t>
  </si>
  <si>
    <t>480029475</t>
  </si>
  <si>
    <t>741313043</t>
  </si>
  <si>
    <t>Montáž zásuvka (polo)zapuštěná šroubové připojení 2x(2P + PE) dvojnásobná se zapojením vodičů</t>
  </si>
  <si>
    <t>-885092526</t>
  </si>
  <si>
    <t>34555201</t>
  </si>
  <si>
    <t>zásuvka zapuštěná dvojnásobná chráněná, šroubové svorky</t>
  </si>
  <si>
    <t>1970165002</t>
  </si>
  <si>
    <t>741313082</t>
  </si>
  <si>
    <t>Montáž zásuvka chráněná v krabici šroubové připojení 2P+PE prostředí venkovní, mokré se zapojením vodičů</t>
  </si>
  <si>
    <t>1408585359</t>
  </si>
  <si>
    <t>34555226</t>
  </si>
  <si>
    <t>zásuvka nástěnná jednonásobná s víčkem, Al, IP55, šroubové svorky</t>
  </si>
  <si>
    <t>-2133325451</t>
  </si>
  <si>
    <t>741372022</t>
  </si>
  <si>
    <t>Montáž svítidlo LED interiérové přisazené nástěnné hranaté nebo kruhové přes 0,09 do 0,36 m2 se zapojením vodičů</t>
  </si>
  <si>
    <t>1865929764</t>
  </si>
  <si>
    <t>1499975</t>
  </si>
  <si>
    <t>SVITIDLO AREL4000RM2KV4ND/DI</t>
  </si>
  <si>
    <t>979937485</t>
  </si>
  <si>
    <t>1500005115</t>
  </si>
  <si>
    <t>LED svítidlo přisazené MODUS BC1500KO3/ND/65</t>
  </si>
  <si>
    <t>-977460524</t>
  </si>
  <si>
    <t>1000089010</t>
  </si>
  <si>
    <t>LED svítidlo stropní MODUS AREL4000RMAS4ND</t>
  </si>
  <si>
    <t>374785736</t>
  </si>
  <si>
    <t>1010183689</t>
  </si>
  <si>
    <t>Svítidlo venkovní EGLO AL-WL 1 E27 EDELSTAHL WS NISIA-Z, nástěnné</t>
  </si>
  <si>
    <t>783513221</t>
  </si>
  <si>
    <t>1000087465</t>
  </si>
  <si>
    <t>LED panel MODUS QN3A600/1050ND, čtverec 600x600 mm</t>
  </si>
  <si>
    <t>1926423979</t>
  </si>
  <si>
    <t>1000087253</t>
  </si>
  <si>
    <t>LED svítidlo stropní MODUS G1RLKN4V1/1400ND, obdélník</t>
  </si>
  <si>
    <t>1541586254</t>
  </si>
  <si>
    <t>1000052663</t>
  </si>
  <si>
    <t>Svítidlo nouzové MODUS OZN/H/8W/T/1/SA/AT/TF</t>
  </si>
  <si>
    <t>2070632229</t>
  </si>
  <si>
    <t>8500200400</t>
  </si>
  <si>
    <t>Svítidlo nouzové Eaton SafeLite SL20 IP 42 1 h</t>
  </si>
  <si>
    <t>2121577720</t>
  </si>
  <si>
    <t>741376R01</t>
  </si>
  <si>
    <t>Montáž pohybového čidla</t>
  </si>
  <si>
    <t>-86359119</t>
  </si>
  <si>
    <t>1002644</t>
  </si>
  <si>
    <t>MIKROVLNNE POHYBOVE CIDLO ROLF JQ-O</t>
  </si>
  <si>
    <t>815102432</t>
  </si>
  <si>
    <t>1138543</t>
  </si>
  <si>
    <t>DET. POHYBU LUXOMAT LC-CLICK-N 200 BILA</t>
  </si>
  <si>
    <t>-30919334</t>
  </si>
  <si>
    <t>741376R02</t>
  </si>
  <si>
    <t>Dodávka a montáž ventilátoru s doběhem</t>
  </si>
  <si>
    <t>1038200836</t>
  </si>
  <si>
    <t>741410021</t>
  </si>
  <si>
    <t>Montáž pásku uzemňovacího průřezu do 120 mm2 v městské zástavbě v zemi</t>
  </si>
  <si>
    <t>2078143343</t>
  </si>
  <si>
    <t>35442064</t>
  </si>
  <si>
    <t>pás zemnící 20x3mm FeZn</t>
  </si>
  <si>
    <t>-1125624569</t>
  </si>
  <si>
    <t>741420001</t>
  </si>
  <si>
    <t>Montáž drát nebo lano hromosvodné svodové D do 10 mm s podpěrou</t>
  </si>
  <si>
    <t>1035527126</t>
  </si>
  <si>
    <t>35442141</t>
  </si>
  <si>
    <t>drát D 8mm AlMgSi polotvrdý</t>
  </si>
  <si>
    <t>814611868</t>
  </si>
  <si>
    <t>741420021</t>
  </si>
  <si>
    <t>Montáž svorka hromosvodná se 2 šrouby</t>
  </si>
  <si>
    <t>-1848904510</t>
  </si>
  <si>
    <t>35441885</t>
  </si>
  <si>
    <t>svorka spojovací pro lano D 8-10mm</t>
  </si>
  <si>
    <t>1621836527</t>
  </si>
  <si>
    <t>35441875</t>
  </si>
  <si>
    <t>svorka křížová pro vodič D 6-10mm</t>
  </si>
  <si>
    <t>1505613528</t>
  </si>
  <si>
    <t>35441996</t>
  </si>
  <si>
    <t>svorka odbočovací a spojovací pro spojování kruhových a páskových vodičů, FeZn</t>
  </si>
  <si>
    <t>321854604</t>
  </si>
  <si>
    <t>35431024</t>
  </si>
  <si>
    <t>svorka uzemnění FeZn křížová pro vodič D 6- 10mm s mezideskou</t>
  </si>
  <si>
    <t>580456651</t>
  </si>
  <si>
    <t>35431000</t>
  </si>
  <si>
    <t>svorka uzemnění FeZn univerzální</t>
  </si>
  <si>
    <t>1317348005</t>
  </si>
  <si>
    <t>35431015</t>
  </si>
  <si>
    <t>svorka uzemnění FeZn zkušební, spoj hromosvod/uzemnění</t>
  </si>
  <si>
    <t>901464177</t>
  </si>
  <si>
    <t>35442235</t>
  </si>
  <si>
    <t>antikorozní páska petrolátová</t>
  </si>
  <si>
    <t>1957671851</t>
  </si>
  <si>
    <t>741420023</t>
  </si>
  <si>
    <t>Montáž svorka hromosvodná na okapové žlaby</t>
  </si>
  <si>
    <t>104604691</t>
  </si>
  <si>
    <t>35431037</t>
  </si>
  <si>
    <t>svorka uzemnění FeZn na okapové žlaby, 85mm</t>
  </si>
  <si>
    <t>-1136475399</t>
  </si>
  <si>
    <t>741420024</t>
  </si>
  <si>
    <t>Montáž svorka hromosvodná na konstrukce</t>
  </si>
  <si>
    <t>1037176773</t>
  </si>
  <si>
    <t>35441895</t>
  </si>
  <si>
    <t>svorka připojovací k připojení kovových částí</t>
  </si>
  <si>
    <t>-410794175</t>
  </si>
  <si>
    <t>741420051</t>
  </si>
  <si>
    <t>Montáž vedení hromosvodné-úhelník nebo trubka s držáky do zdiva</t>
  </si>
  <si>
    <t>-1882852543</t>
  </si>
  <si>
    <t>35441830</t>
  </si>
  <si>
    <t>úhelník ochranný na ochranu svodu - 1700mm, FeZn</t>
  </si>
  <si>
    <t>-959025063</t>
  </si>
  <si>
    <t>741430004</t>
  </si>
  <si>
    <t>Montáž tyč jímací délky do 3 m na střešní hřeben</t>
  </si>
  <si>
    <t>-329603330</t>
  </si>
  <si>
    <t>35441050</t>
  </si>
  <si>
    <t>tyč jímací s kovaným hrotem 1000mm FeZn</t>
  </si>
  <si>
    <t>-263614259</t>
  </si>
  <si>
    <t>741430R01</t>
  </si>
  <si>
    <t>Drobný instalační materiál pro hromosvod</t>
  </si>
  <si>
    <t>990934465</t>
  </si>
  <si>
    <t>741450001</t>
  </si>
  <si>
    <t>Montáž svorkovnice hlavního pospojení</t>
  </si>
  <si>
    <t>-240421244</t>
  </si>
  <si>
    <t>34565002</t>
  </si>
  <si>
    <t>svorkovnice ekvipotenciální 200x65mm</t>
  </si>
  <si>
    <t>-1007936375</t>
  </si>
  <si>
    <t>741810003</t>
  </si>
  <si>
    <t>Celková prohlídka elektrického rozvodu a zařízení přes 0,5 do 1 milionu Kč</t>
  </si>
  <si>
    <t>-123671949</t>
  </si>
  <si>
    <t>74181000R00</t>
  </si>
  <si>
    <t>D+M Total Stop včetně dodávky tlačítka, kabelové trasy s kabelem PRAFLADUR - O 2x1,5 P60-R</t>
  </si>
  <si>
    <t>34069788</t>
  </si>
  <si>
    <t>741820001</t>
  </si>
  <si>
    <t>Měření zemních odporů zemniče</t>
  </si>
  <si>
    <t>1523955734</t>
  </si>
  <si>
    <t>741820011</t>
  </si>
  <si>
    <t>Měření zemnící síť dl pásku do 100 m</t>
  </si>
  <si>
    <t>-1788382359</t>
  </si>
  <si>
    <t>741820102</t>
  </si>
  <si>
    <t>Měření intenzity osvětlení</t>
  </si>
  <si>
    <t>-1322285900</t>
  </si>
  <si>
    <t>741920245</t>
  </si>
  <si>
    <t>Ucpávka prostupu tmelem samostatného kabelu do D 21 mm stěnou tl do 100 mm požární odolnost EI 90</t>
  </si>
  <si>
    <t>-85892388</t>
  </si>
  <si>
    <t>998741102</t>
  </si>
  <si>
    <t>Přesun hmot tonážní pro silnoproud v objektech v přes 6 do 12 m</t>
  </si>
  <si>
    <t>-1509116303</t>
  </si>
  <si>
    <t>HZS1292</t>
  </si>
  <si>
    <t>Hodinová zúčtovací sazba stavební dělník</t>
  </si>
  <si>
    <t>-1696271688</t>
  </si>
  <si>
    <t>HZS2231</t>
  </si>
  <si>
    <t>Hodinová zúčtovací sazba elektrikář</t>
  </si>
  <si>
    <t>20443868</t>
  </si>
  <si>
    <t>HZS2232</t>
  </si>
  <si>
    <t>Hodinová zúčtovací sazba elektrikář odborný</t>
  </si>
  <si>
    <t>1313806051</t>
  </si>
  <si>
    <t>07 - VZT</t>
  </si>
  <si>
    <t>977151119</t>
  </si>
  <si>
    <t>Jádrové vrty diamantovými korunkami do stavebních materiálů D přes 100 do 110 mm</t>
  </si>
  <si>
    <t>-1290258835</t>
  </si>
  <si>
    <t>977151124</t>
  </si>
  <si>
    <t>Jádrové vrty diamantovými korunkami do stavebních materiálů D přes 150 do 180 mm</t>
  </si>
  <si>
    <t>1529157560</t>
  </si>
  <si>
    <t>0,44*3</t>
  </si>
  <si>
    <t>751111051</t>
  </si>
  <si>
    <t>Montáž ventilátoru axiálního nízkotlakého podhledového D do 100 mm</t>
  </si>
  <si>
    <t>534439642</t>
  </si>
  <si>
    <t>42914502</t>
  </si>
  <si>
    <t>ventilátor axiální tichý malý plastový s nastavitelným doběhem IP45 výkon 8-13W D 100mm</t>
  </si>
  <si>
    <t>465427189</t>
  </si>
  <si>
    <t>751398041</t>
  </si>
  <si>
    <t>Montáž protidešťové žaluzie nebo žaluziové klapky na kruhové potrubí D do 300 mm</t>
  </si>
  <si>
    <t>-1771147519</t>
  </si>
  <si>
    <t>42972901</t>
  </si>
  <si>
    <t>žaluzie protidešťová plastová s pevnými lamelami, pro potrubí D 160mm</t>
  </si>
  <si>
    <t>-485262399</t>
  </si>
  <si>
    <t>751510041</t>
  </si>
  <si>
    <t>Vzduchotechnické potrubí z pozinkovaného plechu kruhové spirálně vinutá trouba bez příruby D do 100 mm</t>
  </si>
  <si>
    <t>-641318890</t>
  </si>
  <si>
    <t>751510042</t>
  </si>
  <si>
    <t>Vzduchotechnické potrubí z pozinkovaného plechu kruhové spirálně vinutá trouba bez příruby D přes 100 do 200 mm</t>
  </si>
  <si>
    <t>-303077013</t>
  </si>
  <si>
    <t>7,5+5,5+2+7,5+2</t>
  </si>
  <si>
    <t>751537145</t>
  </si>
  <si>
    <t>Montáž potrubí kruhového ohebného tepelně a zvukově izolovaného Al hadice D do 100 mm</t>
  </si>
  <si>
    <t>97417926</t>
  </si>
  <si>
    <t>8*0,5</t>
  </si>
  <si>
    <t>42981728</t>
  </si>
  <si>
    <t>hadice ohebná z Al s tepelnou a hlukovou izolací 25mm, délka 10m D 82mm</t>
  </si>
  <si>
    <t>720097661</t>
  </si>
  <si>
    <t>1*1,2 'Přepočtené koeficientem množství</t>
  </si>
  <si>
    <t>751613113</t>
  </si>
  <si>
    <t>Montáž dodatečné izolovaného potrubí kruhového izolačním návlekem</t>
  </si>
  <si>
    <t>73498925</t>
  </si>
  <si>
    <t>5,5+7,5+5,5+7,5+2+2</t>
  </si>
  <si>
    <t>63152502</t>
  </si>
  <si>
    <t>návlek tepelně izolační tl 25mm s hliníkovým laminátem pro VZT potrubí, délka 10m D 102mm</t>
  </si>
  <si>
    <t>1792611850</t>
  </si>
  <si>
    <t>63152505</t>
  </si>
  <si>
    <t>návlek tepelně izolační tl 25mm s hliníkovým laminátem pro VZT potrubí, délka 10m D 160mm</t>
  </si>
  <si>
    <t>1969422045</t>
  </si>
  <si>
    <t>1557849357</t>
  </si>
  <si>
    <t>08 - VRN</t>
  </si>
  <si>
    <t xml:space="preserve">    VRN1 - Průzkumné, zeměměřičské a projektové práce</t>
  </si>
  <si>
    <t xml:space="preserve">    VRN4 - Inženýrská činnost</t>
  </si>
  <si>
    <t xml:space="preserve">    VRN6 - Územní vlivy</t>
  </si>
  <si>
    <t>VRN1</t>
  </si>
  <si>
    <t>Průzkumné, zeměměřičské a projektové práce</t>
  </si>
  <si>
    <t>011114000</t>
  </si>
  <si>
    <t>Inženýrsko-geologický průzkum</t>
  </si>
  <si>
    <t>-296626655</t>
  </si>
  <si>
    <t>Stanovení únosnosti základové zeminy autorizovaným geotechnikem</t>
  </si>
  <si>
    <t>011403000</t>
  </si>
  <si>
    <t>Průzkum výskytu nebezpečných látek a jevů</t>
  </si>
  <si>
    <t>1725351391</t>
  </si>
  <si>
    <t>Laboratorní rozbor výkopku pro ukládání na skládku - dle platné vyhlášky</t>
  </si>
  <si>
    <t>012164000</t>
  </si>
  <si>
    <t>Vytyčení a zaměření inženýrských sítí</t>
  </si>
  <si>
    <t>-19751003</t>
  </si>
  <si>
    <t>012344000</t>
  </si>
  <si>
    <t>Vytyčovací práce</t>
  </si>
  <si>
    <t>-1850987284</t>
  </si>
  <si>
    <t>Vytyčení hlavních výkopů</t>
  </si>
  <si>
    <t>Vytyčení základových pasů včetně vypracování vytyčovacího protokolu</t>
  </si>
  <si>
    <t>Vytyčení zdiva</t>
  </si>
  <si>
    <t>012414000</t>
  </si>
  <si>
    <t>Geometrický plán</t>
  </si>
  <si>
    <t>1448873814</t>
  </si>
  <si>
    <t>013254000</t>
  </si>
  <si>
    <t>Dokumentace skutečného provedení stavby</t>
  </si>
  <si>
    <t>-1367223793</t>
  </si>
  <si>
    <t>Zpracování PSPS předání v digitální i tištěné verzi - 5 x</t>
  </si>
  <si>
    <t>013274000</t>
  </si>
  <si>
    <t>Pasportizace objektu před započetím prací</t>
  </si>
  <si>
    <t>-1246643745</t>
  </si>
  <si>
    <t>013294000</t>
  </si>
  <si>
    <t>Ostatní dokumentace stavby</t>
  </si>
  <si>
    <t>-337015406</t>
  </si>
  <si>
    <t>Dílenská dokumentace + realizační dokumentace + vzorkování</t>
  </si>
  <si>
    <t>030001000</t>
  </si>
  <si>
    <t>1445394157</t>
  </si>
  <si>
    <t>Zařízení staveniště Zřízení:</t>
  </si>
  <si>
    <t>"Kancelář" 1</t>
  </si>
  <si>
    <t>"šatna" 2</t>
  </si>
  <si>
    <t>"umývárna" 1</t>
  </si>
  <si>
    <t>"mobilní wc"2</t>
  </si>
  <si>
    <t>"Sklad" 2</t>
  </si>
  <si>
    <t>031203000</t>
  </si>
  <si>
    <t>Terénní úpravy pro zařízení staveniště</t>
  </si>
  <si>
    <t>1720751514</t>
  </si>
  <si>
    <t>032103000</t>
  </si>
  <si>
    <t>Náklady na stavební buňky, úpravu stávajících objektů</t>
  </si>
  <si>
    <t>den</t>
  </si>
  <si>
    <t>484085315</t>
  </si>
  <si>
    <t>"Kancelář" 1*425</t>
  </si>
  <si>
    <t>"šatna" 2*14*425</t>
  </si>
  <si>
    <t>"umývárna" 1*14*425</t>
  </si>
  <si>
    <t>"mobilní wc"2*14*425</t>
  </si>
  <si>
    <t>"Sklad" 2*14*425</t>
  </si>
  <si>
    <t>033103000</t>
  </si>
  <si>
    <t>Připojení energií pro zařízení staveniště</t>
  </si>
  <si>
    <t>-100687252</t>
  </si>
  <si>
    <t>Připojení vody včetně osazení staveništního měření</t>
  </si>
  <si>
    <t>Připojené el včetně osazení staveništního měření a revize</t>
  </si>
  <si>
    <t>033203000</t>
  </si>
  <si>
    <t>Spotřeba energií pro zařízení staveniště</t>
  </si>
  <si>
    <t>1334995314</t>
  </si>
  <si>
    <t>425</t>
  </si>
  <si>
    <t>034503000</t>
  </si>
  <si>
    <t>Informační tabule na staveništi</t>
  </si>
  <si>
    <t>1593273223</t>
  </si>
  <si>
    <t>039103000</t>
  </si>
  <si>
    <t>Rozebrání, bourání a odvoz zařízení staveniště</t>
  </si>
  <si>
    <t>-1782730045</t>
  </si>
  <si>
    <t>VRN4</t>
  </si>
  <si>
    <t>Inženýrská činnost</t>
  </si>
  <si>
    <t>040001000</t>
  </si>
  <si>
    <t>-1438285114</t>
  </si>
  <si>
    <t>045203000</t>
  </si>
  <si>
    <t>Kompletační činnost</t>
  </si>
  <si>
    <t>-360533828</t>
  </si>
  <si>
    <t>VRN6</t>
  </si>
  <si>
    <t>Územní vlivy</t>
  </si>
  <si>
    <t>060001000</t>
  </si>
  <si>
    <t>-1634755283</t>
  </si>
  <si>
    <t>065103000</t>
  </si>
  <si>
    <t>Mimostaveništní doprava materiálů a výrobků</t>
  </si>
  <si>
    <t>1879724658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</si>
</sst>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09" t="s">
        <v>14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R5" s="19"/>
      <c r="BE5" s="206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1" t="s">
        <v>17</v>
      </c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R6" s="19"/>
      <c r="BE6" s="207"/>
      <c r="BS6" s="16" t="s">
        <v>6</v>
      </c>
    </row>
    <row r="7" spans="1:74" ht="12" customHeight="1">
      <c r="B7" s="19"/>
      <c r="D7" s="26" t="s">
        <v>18</v>
      </c>
      <c r="K7" s="24" t="s">
        <v>19</v>
      </c>
      <c r="AK7" s="26" t="s">
        <v>20</v>
      </c>
      <c r="AN7" s="24" t="s">
        <v>1</v>
      </c>
      <c r="AR7" s="19"/>
      <c r="BE7" s="207"/>
      <c r="BS7" s="16" t="s">
        <v>6</v>
      </c>
    </row>
    <row r="8" spans="1:74" ht="12" customHeight="1">
      <c r="B8" s="19"/>
      <c r="D8" s="26" t="s">
        <v>21</v>
      </c>
      <c r="K8" s="24" t="s">
        <v>22</v>
      </c>
      <c r="AK8" s="26" t="s">
        <v>23</v>
      </c>
      <c r="AN8" s="27" t="s">
        <v>24</v>
      </c>
      <c r="AR8" s="19"/>
      <c r="BE8" s="207"/>
      <c r="BS8" s="16" t="s">
        <v>6</v>
      </c>
    </row>
    <row r="9" spans="1:74" ht="14.45" customHeight="1">
      <c r="B9" s="19"/>
      <c r="AR9" s="19"/>
      <c r="BE9" s="207"/>
      <c r="BS9" s="16" t="s">
        <v>6</v>
      </c>
    </row>
    <row r="10" spans="1:74" ht="12" customHeight="1">
      <c r="B10" s="19"/>
      <c r="D10" s="26" t="s">
        <v>25</v>
      </c>
      <c r="AK10" s="26" t="s">
        <v>26</v>
      </c>
      <c r="AN10" s="24" t="s">
        <v>27</v>
      </c>
      <c r="AR10" s="19"/>
      <c r="BE10" s="207"/>
      <c r="BS10" s="16" t="s">
        <v>6</v>
      </c>
    </row>
    <row r="11" spans="1:74" ht="18.399999999999999" customHeight="1">
      <c r="B11" s="19"/>
      <c r="E11" s="24" t="s">
        <v>28</v>
      </c>
      <c r="AK11" s="26" t="s">
        <v>29</v>
      </c>
      <c r="AN11" s="24" t="s">
        <v>1</v>
      </c>
      <c r="AR11" s="19"/>
      <c r="BE11" s="207"/>
      <c r="BS11" s="16" t="s">
        <v>6</v>
      </c>
    </row>
    <row r="12" spans="1:74" ht="6.95" customHeight="1">
      <c r="B12" s="19"/>
      <c r="AR12" s="19"/>
      <c r="BE12" s="207"/>
      <c r="BS12" s="16" t="s">
        <v>6</v>
      </c>
    </row>
    <row r="13" spans="1:74" ht="12" customHeight="1">
      <c r="B13" s="19"/>
      <c r="D13" s="26" t="s">
        <v>30</v>
      </c>
      <c r="AK13" s="26" t="s">
        <v>26</v>
      </c>
      <c r="AN13" s="28" t="s">
        <v>31</v>
      </c>
      <c r="AR13" s="19"/>
      <c r="BE13" s="207"/>
      <c r="BS13" s="16" t="s">
        <v>6</v>
      </c>
    </row>
    <row r="14" spans="1:74" ht="12.75">
      <c r="B14" s="19"/>
      <c r="E14" s="212" t="s">
        <v>31</v>
      </c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6" t="s">
        <v>29</v>
      </c>
      <c r="AN14" s="28" t="s">
        <v>31</v>
      </c>
      <c r="AR14" s="19"/>
      <c r="BE14" s="207"/>
      <c r="BS14" s="16" t="s">
        <v>6</v>
      </c>
    </row>
    <row r="15" spans="1:74" ht="6.95" customHeight="1">
      <c r="B15" s="19"/>
      <c r="AR15" s="19"/>
      <c r="BE15" s="207"/>
      <c r="BS15" s="16" t="s">
        <v>4</v>
      </c>
    </row>
    <row r="16" spans="1:74" ht="12" customHeight="1">
      <c r="B16" s="19"/>
      <c r="D16" s="26" t="s">
        <v>32</v>
      </c>
      <c r="AK16" s="26" t="s">
        <v>26</v>
      </c>
      <c r="AN16" s="24" t="s">
        <v>33</v>
      </c>
      <c r="AR16" s="19"/>
      <c r="BE16" s="207"/>
      <c r="BS16" s="16" t="s">
        <v>4</v>
      </c>
    </row>
    <row r="17" spans="2:71" ht="18.399999999999999" customHeight="1">
      <c r="B17" s="19"/>
      <c r="E17" s="24" t="s">
        <v>34</v>
      </c>
      <c r="AK17" s="26" t="s">
        <v>29</v>
      </c>
      <c r="AN17" s="24" t="s">
        <v>35</v>
      </c>
      <c r="AR17" s="19"/>
      <c r="BE17" s="207"/>
      <c r="BS17" s="16" t="s">
        <v>36</v>
      </c>
    </row>
    <row r="18" spans="2:71" ht="6.95" customHeight="1">
      <c r="B18" s="19"/>
      <c r="AR18" s="19"/>
      <c r="BE18" s="207"/>
      <c r="BS18" s="16" t="s">
        <v>6</v>
      </c>
    </row>
    <row r="19" spans="2:71" ht="12" customHeight="1">
      <c r="B19" s="19"/>
      <c r="D19" s="26" t="s">
        <v>37</v>
      </c>
      <c r="AK19" s="26" t="s">
        <v>26</v>
      </c>
      <c r="AN19" s="24" t="s">
        <v>33</v>
      </c>
      <c r="AR19" s="19"/>
      <c r="BE19" s="207"/>
      <c r="BS19" s="16" t="s">
        <v>6</v>
      </c>
    </row>
    <row r="20" spans="2:71" ht="18.399999999999999" customHeight="1">
      <c r="B20" s="19"/>
      <c r="E20" s="24" t="s">
        <v>34</v>
      </c>
      <c r="AK20" s="26" t="s">
        <v>29</v>
      </c>
      <c r="AN20" s="24" t="s">
        <v>35</v>
      </c>
      <c r="AR20" s="19"/>
      <c r="BE20" s="207"/>
      <c r="BS20" s="16" t="s">
        <v>36</v>
      </c>
    </row>
    <row r="21" spans="2:71" ht="6.95" customHeight="1">
      <c r="B21" s="19"/>
      <c r="AR21" s="19"/>
      <c r="BE21" s="207"/>
    </row>
    <row r="22" spans="2:71" ht="12" customHeight="1">
      <c r="B22" s="19"/>
      <c r="D22" s="26" t="s">
        <v>38</v>
      </c>
      <c r="AR22" s="19"/>
      <c r="BE22" s="207"/>
    </row>
    <row r="23" spans="2:71" ht="16.5" customHeight="1">
      <c r="B23" s="19"/>
      <c r="E23" s="214" t="s">
        <v>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19"/>
      <c r="BE23" s="207"/>
    </row>
    <row r="24" spans="2:71" ht="6.95" customHeight="1">
      <c r="B24" s="19"/>
      <c r="AR24" s="19"/>
      <c r="BE24" s="207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7"/>
    </row>
    <row r="26" spans="2:71" s="1" customFormat="1" ht="25.9" customHeight="1">
      <c r="B26" s="31"/>
      <c r="D26" s="32" t="s">
        <v>39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5">
        <f>ROUND(AG94,2)</f>
        <v>0</v>
      </c>
      <c r="AL26" s="216"/>
      <c r="AM26" s="216"/>
      <c r="AN26" s="216"/>
      <c r="AO26" s="216"/>
      <c r="AR26" s="31"/>
      <c r="BE26" s="207"/>
    </row>
    <row r="27" spans="2:71" s="1" customFormat="1" ht="6.95" customHeight="1">
      <c r="B27" s="31"/>
      <c r="AR27" s="31"/>
      <c r="BE27" s="207"/>
    </row>
    <row r="28" spans="2:71" s="1" customFormat="1" ht="12.75">
      <c r="B28" s="31"/>
      <c r="L28" s="217" t="s">
        <v>40</v>
      </c>
      <c r="M28" s="217"/>
      <c r="N28" s="217"/>
      <c r="O28" s="217"/>
      <c r="P28" s="217"/>
      <c r="W28" s="217" t="s">
        <v>41</v>
      </c>
      <c r="X28" s="217"/>
      <c r="Y28" s="217"/>
      <c r="Z28" s="217"/>
      <c r="AA28" s="217"/>
      <c r="AB28" s="217"/>
      <c r="AC28" s="217"/>
      <c r="AD28" s="217"/>
      <c r="AE28" s="217"/>
      <c r="AK28" s="217" t="s">
        <v>42</v>
      </c>
      <c r="AL28" s="217"/>
      <c r="AM28" s="217"/>
      <c r="AN28" s="217"/>
      <c r="AO28" s="217"/>
      <c r="AR28" s="31"/>
      <c r="BE28" s="207"/>
    </row>
    <row r="29" spans="2:71" s="2" customFormat="1" ht="14.45" customHeight="1">
      <c r="B29" s="35"/>
      <c r="D29" s="26" t="s">
        <v>43</v>
      </c>
      <c r="F29" s="26" t="s">
        <v>44</v>
      </c>
      <c r="L29" s="220">
        <v>0.21</v>
      </c>
      <c r="M29" s="219"/>
      <c r="N29" s="219"/>
      <c r="O29" s="219"/>
      <c r="P29" s="219"/>
      <c r="W29" s="218">
        <f>ROUND(AZ94, 2)</f>
        <v>0</v>
      </c>
      <c r="X29" s="219"/>
      <c r="Y29" s="219"/>
      <c r="Z29" s="219"/>
      <c r="AA29" s="219"/>
      <c r="AB29" s="219"/>
      <c r="AC29" s="219"/>
      <c r="AD29" s="219"/>
      <c r="AE29" s="219"/>
      <c r="AK29" s="218">
        <f>ROUND(AV94, 2)</f>
        <v>0</v>
      </c>
      <c r="AL29" s="219"/>
      <c r="AM29" s="219"/>
      <c r="AN29" s="219"/>
      <c r="AO29" s="219"/>
      <c r="AR29" s="35"/>
      <c r="BE29" s="208"/>
    </row>
    <row r="30" spans="2:71" s="2" customFormat="1" ht="14.45" customHeight="1">
      <c r="B30" s="35"/>
      <c r="F30" s="26" t="s">
        <v>45</v>
      </c>
      <c r="L30" s="220">
        <v>0.12</v>
      </c>
      <c r="M30" s="219"/>
      <c r="N30" s="219"/>
      <c r="O30" s="219"/>
      <c r="P30" s="219"/>
      <c r="W30" s="218">
        <f>ROUND(BA94, 2)</f>
        <v>0</v>
      </c>
      <c r="X30" s="219"/>
      <c r="Y30" s="219"/>
      <c r="Z30" s="219"/>
      <c r="AA30" s="219"/>
      <c r="AB30" s="219"/>
      <c r="AC30" s="219"/>
      <c r="AD30" s="219"/>
      <c r="AE30" s="219"/>
      <c r="AK30" s="218">
        <f>ROUND(AW94, 2)</f>
        <v>0</v>
      </c>
      <c r="AL30" s="219"/>
      <c r="AM30" s="219"/>
      <c r="AN30" s="219"/>
      <c r="AO30" s="219"/>
      <c r="AR30" s="35"/>
      <c r="BE30" s="208"/>
    </row>
    <row r="31" spans="2:71" s="2" customFormat="1" ht="14.45" hidden="1" customHeight="1">
      <c r="B31" s="35"/>
      <c r="F31" s="26" t="s">
        <v>46</v>
      </c>
      <c r="L31" s="220">
        <v>0.21</v>
      </c>
      <c r="M31" s="219"/>
      <c r="N31" s="219"/>
      <c r="O31" s="219"/>
      <c r="P31" s="219"/>
      <c r="W31" s="218">
        <f>ROUND(BB94, 2)</f>
        <v>0</v>
      </c>
      <c r="X31" s="219"/>
      <c r="Y31" s="219"/>
      <c r="Z31" s="219"/>
      <c r="AA31" s="219"/>
      <c r="AB31" s="219"/>
      <c r="AC31" s="219"/>
      <c r="AD31" s="219"/>
      <c r="AE31" s="219"/>
      <c r="AK31" s="218">
        <v>0</v>
      </c>
      <c r="AL31" s="219"/>
      <c r="AM31" s="219"/>
      <c r="AN31" s="219"/>
      <c r="AO31" s="219"/>
      <c r="AR31" s="35"/>
      <c r="BE31" s="208"/>
    </row>
    <row r="32" spans="2:71" s="2" customFormat="1" ht="14.45" hidden="1" customHeight="1">
      <c r="B32" s="35"/>
      <c r="F32" s="26" t="s">
        <v>47</v>
      </c>
      <c r="L32" s="220">
        <v>0.12</v>
      </c>
      <c r="M32" s="219"/>
      <c r="N32" s="219"/>
      <c r="O32" s="219"/>
      <c r="P32" s="219"/>
      <c r="W32" s="218">
        <f>ROUND(BC94, 2)</f>
        <v>0</v>
      </c>
      <c r="X32" s="219"/>
      <c r="Y32" s="219"/>
      <c r="Z32" s="219"/>
      <c r="AA32" s="219"/>
      <c r="AB32" s="219"/>
      <c r="AC32" s="219"/>
      <c r="AD32" s="219"/>
      <c r="AE32" s="219"/>
      <c r="AK32" s="218">
        <v>0</v>
      </c>
      <c r="AL32" s="219"/>
      <c r="AM32" s="219"/>
      <c r="AN32" s="219"/>
      <c r="AO32" s="219"/>
      <c r="AR32" s="35"/>
      <c r="BE32" s="208"/>
    </row>
    <row r="33" spans="2:57" s="2" customFormat="1" ht="14.45" hidden="1" customHeight="1">
      <c r="B33" s="35"/>
      <c r="F33" s="26" t="s">
        <v>48</v>
      </c>
      <c r="L33" s="220">
        <v>0</v>
      </c>
      <c r="M33" s="219"/>
      <c r="N33" s="219"/>
      <c r="O33" s="219"/>
      <c r="P33" s="219"/>
      <c r="W33" s="218">
        <f>ROUND(BD94, 2)</f>
        <v>0</v>
      </c>
      <c r="X33" s="219"/>
      <c r="Y33" s="219"/>
      <c r="Z33" s="219"/>
      <c r="AA33" s="219"/>
      <c r="AB33" s="219"/>
      <c r="AC33" s="219"/>
      <c r="AD33" s="219"/>
      <c r="AE33" s="219"/>
      <c r="AK33" s="218">
        <v>0</v>
      </c>
      <c r="AL33" s="219"/>
      <c r="AM33" s="219"/>
      <c r="AN33" s="219"/>
      <c r="AO33" s="219"/>
      <c r="AR33" s="35"/>
      <c r="BE33" s="208"/>
    </row>
    <row r="34" spans="2:57" s="1" customFormat="1" ht="6.95" customHeight="1">
      <c r="B34" s="31"/>
      <c r="AR34" s="31"/>
      <c r="BE34" s="207"/>
    </row>
    <row r="35" spans="2:57" s="1" customFormat="1" ht="25.9" customHeight="1">
      <c r="B35" s="31"/>
      <c r="C35" s="36"/>
      <c r="D35" s="37" t="s">
        <v>49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50</v>
      </c>
      <c r="U35" s="38"/>
      <c r="V35" s="38"/>
      <c r="W35" s="38"/>
      <c r="X35" s="224" t="s">
        <v>51</v>
      </c>
      <c r="Y35" s="222"/>
      <c r="Z35" s="222"/>
      <c r="AA35" s="222"/>
      <c r="AB35" s="222"/>
      <c r="AC35" s="38"/>
      <c r="AD35" s="38"/>
      <c r="AE35" s="38"/>
      <c r="AF35" s="38"/>
      <c r="AG35" s="38"/>
      <c r="AH35" s="38"/>
      <c r="AI35" s="38"/>
      <c r="AJ35" s="38"/>
      <c r="AK35" s="221">
        <f>SUM(AK26:AK33)</f>
        <v>0</v>
      </c>
      <c r="AL35" s="222"/>
      <c r="AM35" s="222"/>
      <c r="AN35" s="222"/>
      <c r="AO35" s="223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53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54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55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54</v>
      </c>
      <c r="AI60" s="33"/>
      <c r="AJ60" s="33"/>
      <c r="AK60" s="33"/>
      <c r="AL60" s="33"/>
      <c r="AM60" s="42" t="s">
        <v>55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56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57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54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55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54</v>
      </c>
      <c r="AI75" s="33"/>
      <c r="AJ75" s="33"/>
      <c r="AK75" s="33"/>
      <c r="AL75" s="33"/>
      <c r="AM75" s="42" t="s">
        <v>55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58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02</v>
      </c>
      <c r="AR84" s="47"/>
    </row>
    <row r="85" spans="1:91" s="4" customFormat="1" ht="36.950000000000003" customHeight="1">
      <c r="B85" s="48"/>
      <c r="C85" s="49" t="s">
        <v>16</v>
      </c>
      <c r="L85" s="187" t="str">
        <f>K6</f>
        <v>Stavební úpravy a přístavba objektu ZŠ Kamenné Žehrovice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21</v>
      </c>
      <c r="L87" s="50" t="str">
        <f>IF(K8="","",K8)</f>
        <v>Karlovarská třída 150, Kamenné Žehrovice</v>
      </c>
      <c r="AI87" s="26" t="s">
        <v>23</v>
      </c>
      <c r="AM87" s="189" t="str">
        <f>IF(AN8= "","",AN8)</f>
        <v>26. 3. 2025</v>
      </c>
      <c r="AN87" s="189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25</v>
      </c>
      <c r="L89" s="3" t="str">
        <f>IF(E11= "","",E11)</f>
        <v>Obec Kamnenné Žehrovice</v>
      </c>
      <c r="AI89" s="26" t="s">
        <v>32</v>
      </c>
      <c r="AM89" s="190" t="str">
        <f>IF(E17="","",E17)</f>
        <v>Aripros s.r.o.</v>
      </c>
      <c r="AN89" s="191"/>
      <c r="AO89" s="191"/>
      <c r="AP89" s="191"/>
      <c r="AR89" s="31"/>
      <c r="AS89" s="192" t="s">
        <v>59</v>
      </c>
      <c r="AT89" s="193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30</v>
      </c>
      <c r="L90" s="3" t="str">
        <f>IF(E14= "Vyplň údaj","",E14)</f>
        <v/>
      </c>
      <c r="AI90" s="26" t="s">
        <v>37</v>
      </c>
      <c r="AM90" s="190" t="str">
        <f>IF(E20="","",E20)</f>
        <v>Aripros s.r.o.</v>
      </c>
      <c r="AN90" s="191"/>
      <c r="AO90" s="191"/>
      <c r="AP90" s="191"/>
      <c r="AR90" s="31"/>
      <c r="AS90" s="194"/>
      <c r="AT90" s="195"/>
      <c r="BD90" s="55"/>
    </row>
    <row r="91" spans="1:91" s="1" customFormat="1" ht="10.9" customHeight="1">
      <c r="B91" s="31"/>
      <c r="AR91" s="31"/>
      <c r="AS91" s="194"/>
      <c r="AT91" s="195"/>
      <c r="BD91" s="55"/>
    </row>
    <row r="92" spans="1:91" s="1" customFormat="1" ht="29.25" customHeight="1">
      <c r="B92" s="31"/>
      <c r="C92" s="196" t="s">
        <v>60</v>
      </c>
      <c r="D92" s="197"/>
      <c r="E92" s="197"/>
      <c r="F92" s="197"/>
      <c r="G92" s="197"/>
      <c r="H92" s="56"/>
      <c r="I92" s="199" t="s">
        <v>61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8" t="s">
        <v>62</v>
      </c>
      <c r="AH92" s="197"/>
      <c r="AI92" s="197"/>
      <c r="AJ92" s="197"/>
      <c r="AK92" s="197"/>
      <c r="AL92" s="197"/>
      <c r="AM92" s="197"/>
      <c r="AN92" s="199" t="s">
        <v>63</v>
      </c>
      <c r="AO92" s="197"/>
      <c r="AP92" s="200"/>
      <c r="AQ92" s="57" t="s">
        <v>64</v>
      </c>
      <c r="AR92" s="31"/>
      <c r="AS92" s="58" t="s">
        <v>65</v>
      </c>
      <c r="AT92" s="59" t="s">
        <v>66</v>
      </c>
      <c r="AU92" s="59" t="s">
        <v>67</v>
      </c>
      <c r="AV92" s="59" t="s">
        <v>68</v>
      </c>
      <c r="AW92" s="59" t="s">
        <v>69</v>
      </c>
      <c r="AX92" s="59" t="s">
        <v>70</v>
      </c>
      <c r="AY92" s="59" t="s">
        <v>71</v>
      </c>
      <c r="AZ92" s="59" t="s">
        <v>72</v>
      </c>
      <c r="BA92" s="59" t="s">
        <v>73</v>
      </c>
      <c r="BB92" s="59" t="s">
        <v>74</v>
      </c>
      <c r="BC92" s="59" t="s">
        <v>75</v>
      </c>
      <c r="BD92" s="60" t="s">
        <v>76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77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4">
        <f>ROUND(SUM(AG95:AG102),2)</f>
        <v>0</v>
      </c>
      <c r="AH94" s="204"/>
      <c r="AI94" s="204"/>
      <c r="AJ94" s="204"/>
      <c r="AK94" s="204"/>
      <c r="AL94" s="204"/>
      <c r="AM94" s="204"/>
      <c r="AN94" s="205">
        <f t="shared" ref="AN94:AN102" si="0">SUM(AG94,AT94)</f>
        <v>0</v>
      </c>
      <c r="AO94" s="205"/>
      <c r="AP94" s="205"/>
      <c r="AQ94" s="66" t="s">
        <v>1</v>
      </c>
      <c r="AR94" s="62"/>
      <c r="AS94" s="67">
        <f>ROUND(SUM(AS95:AS102),2)</f>
        <v>0</v>
      </c>
      <c r="AT94" s="68">
        <f t="shared" ref="AT94:AT102" si="1">ROUND(SUM(AV94:AW94),2)</f>
        <v>0</v>
      </c>
      <c r="AU94" s="69">
        <f>ROUND(SUM(AU95:AU102),5)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ROUND(SUM(AZ95:AZ102),2)</f>
        <v>0</v>
      </c>
      <c r="BA94" s="68">
        <f>ROUND(SUM(BA95:BA102),2)</f>
        <v>0</v>
      </c>
      <c r="BB94" s="68">
        <f>ROUND(SUM(BB95:BB102),2)</f>
        <v>0</v>
      </c>
      <c r="BC94" s="68">
        <f>ROUND(SUM(BC95:BC102),2)</f>
        <v>0</v>
      </c>
      <c r="BD94" s="70">
        <f>ROUND(SUM(BD95:BD102),2)</f>
        <v>0</v>
      </c>
      <c r="BS94" s="71" t="s">
        <v>78</v>
      </c>
      <c r="BT94" s="71" t="s">
        <v>79</v>
      </c>
      <c r="BU94" s="72" t="s">
        <v>80</v>
      </c>
      <c r="BV94" s="71" t="s">
        <v>81</v>
      </c>
      <c r="BW94" s="71" t="s">
        <v>5</v>
      </c>
      <c r="BX94" s="71" t="s">
        <v>82</v>
      </c>
      <c r="CL94" s="71" t="s">
        <v>19</v>
      </c>
    </row>
    <row r="95" spans="1:91" s="6" customFormat="1" ht="16.5" customHeight="1">
      <c r="A95" s="73" t="s">
        <v>83</v>
      </c>
      <c r="B95" s="74"/>
      <c r="C95" s="75"/>
      <c r="D95" s="201" t="s">
        <v>84</v>
      </c>
      <c r="E95" s="201"/>
      <c r="F95" s="201"/>
      <c r="G95" s="201"/>
      <c r="H95" s="201"/>
      <c r="I95" s="76"/>
      <c r="J95" s="201" t="s">
        <v>85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2">
        <f>'01 - ASR'!J30</f>
        <v>0</v>
      </c>
      <c r="AH95" s="203"/>
      <c r="AI95" s="203"/>
      <c r="AJ95" s="203"/>
      <c r="AK95" s="203"/>
      <c r="AL95" s="203"/>
      <c r="AM95" s="203"/>
      <c r="AN95" s="202">
        <f t="shared" si="0"/>
        <v>0</v>
      </c>
      <c r="AO95" s="203"/>
      <c r="AP95" s="203"/>
      <c r="AQ95" s="77" t="s">
        <v>86</v>
      </c>
      <c r="AR95" s="74"/>
      <c r="AS95" s="78">
        <v>0</v>
      </c>
      <c r="AT95" s="79">
        <f t="shared" si="1"/>
        <v>0</v>
      </c>
      <c r="AU95" s="80">
        <f>'01 - ASR'!P147</f>
        <v>0</v>
      </c>
      <c r="AV95" s="79">
        <f>'01 - ASR'!J33</f>
        <v>0</v>
      </c>
      <c r="AW95" s="79">
        <f>'01 - ASR'!J34</f>
        <v>0</v>
      </c>
      <c r="AX95" s="79">
        <f>'01 - ASR'!J35</f>
        <v>0</v>
      </c>
      <c r="AY95" s="79">
        <f>'01 - ASR'!J36</f>
        <v>0</v>
      </c>
      <c r="AZ95" s="79">
        <f>'01 - ASR'!F33</f>
        <v>0</v>
      </c>
      <c r="BA95" s="79">
        <f>'01 - ASR'!F34</f>
        <v>0</v>
      </c>
      <c r="BB95" s="79">
        <f>'01 - ASR'!F35</f>
        <v>0</v>
      </c>
      <c r="BC95" s="79">
        <f>'01 - ASR'!F36</f>
        <v>0</v>
      </c>
      <c r="BD95" s="81">
        <f>'01 - ASR'!F37</f>
        <v>0</v>
      </c>
      <c r="BT95" s="82" t="s">
        <v>87</v>
      </c>
      <c r="BV95" s="82" t="s">
        <v>81</v>
      </c>
      <c r="BW95" s="82" t="s">
        <v>88</v>
      </c>
      <c r="BX95" s="82" t="s">
        <v>5</v>
      </c>
      <c r="CL95" s="82" t="s">
        <v>1</v>
      </c>
      <c r="CM95" s="82" t="s">
        <v>89</v>
      </c>
    </row>
    <row r="96" spans="1:91" s="6" customFormat="1" ht="16.5" customHeight="1">
      <c r="A96" s="73" t="s">
        <v>83</v>
      </c>
      <c r="B96" s="74"/>
      <c r="C96" s="75"/>
      <c r="D96" s="201" t="s">
        <v>14</v>
      </c>
      <c r="E96" s="201"/>
      <c r="F96" s="201"/>
      <c r="G96" s="201"/>
      <c r="H96" s="201"/>
      <c r="I96" s="76"/>
      <c r="J96" s="201" t="s">
        <v>90</v>
      </c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2">
        <f>'02 - ASR úpravy stávající...'!J30</f>
        <v>0</v>
      </c>
      <c r="AH96" s="203"/>
      <c r="AI96" s="203"/>
      <c r="AJ96" s="203"/>
      <c r="AK96" s="203"/>
      <c r="AL96" s="203"/>
      <c r="AM96" s="203"/>
      <c r="AN96" s="202">
        <f t="shared" si="0"/>
        <v>0</v>
      </c>
      <c r="AO96" s="203"/>
      <c r="AP96" s="203"/>
      <c r="AQ96" s="77" t="s">
        <v>86</v>
      </c>
      <c r="AR96" s="74"/>
      <c r="AS96" s="78">
        <v>0</v>
      </c>
      <c r="AT96" s="79">
        <f t="shared" si="1"/>
        <v>0</v>
      </c>
      <c r="AU96" s="80">
        <f>'02 - ASR úpravy stávající...'!P128</f>
        <v>0</v>
      </c>
      <c r="AV96" s="79">
        <f>'02 - ASR úpravy stávající...'!J33</f>
        <v>0</v>
      </c>
      <c r="AW96" s="79">
        <f>'02 - ASR úpravy stávající...'!J34</f>
        <v>0</v>
      </c>
      <c r="AX96" s="79">
        <f>'02 - ASR úpravy stávající...'!J35</f>
        <v>0</v>
      </c>
      <c r="AY96" s="79">
        <f>'02 - ASR úpravy stávající...'!J36</f>
        <v>0</v>
      </c>
      <c r="AZ96" s="79">
        <f>'02 - ASR úpravy stávající...'!F33</f>
        <v>0</v>
      </c>
      <c r="BA96" s="79">
        <f>'02 - ASR úpravy stávající...'!F34</f>
        <v>0</v>
      </c>
      <c r="BB96" s="79">
        <f>'02 - ASR úpravy stávající...'!F35</f>
        <v>0</v>
      </c>
      <c r="BC96" s="79">
        <f>'02 - ASR úpravy stávající...'!F36</f>
        <v>0</v>
      </c>
      <c r="BD96" s="81">
        <f>'02 - ASR úpravy stávající...'!F37</f>
        <v>0</v>
      </c>
      <c r="BT96" s="82" t="s">
        <v>87</v>
      </c>
      <c r="BV96" s="82" t="s">
        <v>81</v>
      </c>
      <c r="BW96" s="82" t="s">
        <v>91</v>
      </c>
      <c r="BX96" s="82" t="s">
        <v>5</v>
      </c>
      <c r="CL96" s="82" t="s">
        <v>1</v>
      </c>
      <c r="CM96" s="82" t="s">
        <v>89</v>
      </c>
    </row>
    <row r="97" spans="1:91" s="6" customFormat="1" ht="16.5" customHeight="1">
      <c r="A97" s="73" t="s">
        <v>83</v>
      </c>
      <c r="B97" s="74"/>
      <c r="C97" s="75"/>
      <c r="D97" s="201" t="s">
        <v>92</v>
      </c>
      <c r="E97" s="201"/>
      <c r="F97" s="201"/>
      <c r="G97" s="201"/>
      <c r="H97" s="201"/>
      <c r="I97" s="76"/>
      <c r="J97" s="201" t="s">
        <v>93</v>
      </c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2">
        <f>'03 - Vodovod'!J30</f>
        <v>0</v>
      </c>
      <c r="AH97" s="203"/>
      <c r="AI97" s="203"/>
      <c r="AJ97" s="203"/>
      <c r="AK97" s="203"/>
      <c r="AL97" s="203"/>
      <c r="AM97" s="203"/>
      <c r="AN97" s="202">
        <f t="shared" si="0"/>
        <v>0</v>
      </c>
      <c r="AO97" s="203"/>
      <c r="AP97" s="203"/>
      <c r="AQ97" s="77" t="s">
        <v>86</v>
      </c>
      <c r="AR97" s="74"/>
      <c r="AS97" s="78">
        <v>0</v>
      </c>
      <c r="AT97" s="79">
        <f t="shared" si="1"/>
        <v>0</v>
      </c>
      <c r="AU97" s="80">
        <f>'03 - Vodovod'!P132</f>
        <v>0</v>
      </c>
      <c r="AV97" s="79">
        <f>'03 - Vodovod'!J33</f>
        <v>0</v>
      </c>
      <c r="AW97" s="79">
        <f>'03 - Vodovod'!J34</f>
        <v>0</v>
      </c>
      <c r="AX97" s="79">
        <f>'03 - Vodovod'!J35</f>
        <v>0</v>
      </c>
      <c r="AY97" s="79">
        <f>'03 - Vodovod'!J36</f>
        <v>0</v>
      </c>
      <c r="AZ97" s="79">
        <f>'03 - Vodovod'!F33</f>
        <v>0</v>
      </c>
      <c r="BA97" s="79">
        <f>'03 - Vodovod'!F34</f>
        <v>0</v>
      </c>
      <c r="BB97" s="79">
        <f>'03 - Vodovod'!F35</f>
        <v>0</v>
      </c>
      <c r="BC97" s="79">
        <f>'03 - Vodovod'!F36</f>
        <v>0</v>
      </c>
      <c r="BD97" s="81">
        <f>'03 - Vodovod'!F37</f>
        <v>0</v>
      </c>
      <c r="BT97" s="82" t="s">
        <v>87</v>
      </c>
      <c r="BV97" s="82" t="s">
        <v>81</v>
      </c>
      <c r="BW97" s="82" t="s">
        <v>94</v>
      </c>
      <c r="BX97" s="82" t="s">
        <v>5</v>
      </c>
      <c r="CL97" s="82" t="s">
        <v>1</v>
      </c>
      <c r="CM97" s="82" t="s">
        <v>89</v>
      </c>
    </row>
    <row r="98" spans="1:91" s="6" customFormat="1" ht="16.5" customHeight="1">
      <c r="A98" s="73" t="s">
        <v>83</v>
      </c>
      <c r="B98" s="74"/>
      <c r="C98" s="75"/>
      <c r="D98" s="201" t="s">
        <v>95</v>
      </c>
      <c r="E98" s="201"/>
      <c r="F98" s="201"/>
      <c r="G98" s="201"/>
      <c r="H98" s="201"/>
      <c r="I98" s="76"/>
      <c r="J98" s="201" t="s">
        <v>96</v>
      </c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2">
        <f>'04 - Kanalizace'!J30</f>
        <v>0</v>
      </c>
      <c r="AH98" s="203"/>
      <c r="AI98" s="203"/>
      <c r="AJ98" s="203"/>
      <c r="AK98" s="203"/>
      <c r="AL98" s="203"/>
      <c r="AM98" s="203"/>
      <c r="AN98" s="202">
        <f t="shared" si="0"/>
        <v>0</v>
      </c>
      <c r="AO98" s="203"/>
      <c r="AP98" s="203"/>
      <c r="AQ98" s="77" t="s">
        <v>86</v>
      </c>
      <c r="AR98" s="74"/>
      <c r="AS98" s="78">
        <v>0</v>
      </c>
      <c r="AT98" s="79">
        <f t="shared" si="1"/>
        <v>0</v>
      </c>
      <c r="AU98" s="80">
        <f>'04 - Kanalizace'!P129</f>
        <v>0</v>
      </c>
      <c r="AV98" s="79">
        <f>'04 - Kanalizace'!J33</f>
        <v>0</v>
      </c>
      <c r="AW98" s="79">
        <f>'04 - Kanalizace'!J34</f>
        <v>0</v>
      </c>
      <c r="AX98" s="79">
        <f>'04 - Kanalizace'!J35</f>
        <v>0</v>
      </c>
      <c r="AY98" s="79">
        <f>'04 - Kanalizace'!J36</f>
        <v>0</v>
      </c>
      <c r="AZ98" s="79">
        <f>'04 - Kanalizace'!F33</f>
        <v>0</v>
      </c>
      <c r="BA98" s="79">
        <f>'04 - Kanalizace'!F34</f>
        <v>0</v>
      </c>
      <c r="BB98" s="79">
        <f>'04 - Kanalizace'!F35</f>
        <v>0</v>
      </c>
      <c r="BC98" s="79">
        <f>'04 - Kanalizace'!F36</f>
        <v>0</v>
      </c>
      <c r="BD98" s="81">
        <f>'04 - Kanalizace'!F37</f>
        <v>0</v>
      </c>
      <c r="BT98" s="82" t="s">
        <v>87</v>
      </c>
      <c r="BV98" s="82" t="s">
        <v>81</v>
      </c>
      <c r="BW98" s="82" t="s">
        <v>97</v>
      </c>
      <c r="BX98" s="82" t="s">
        <v>5</v>
      </c>
      <c r="CL98" s="82" t="s">
        <v>1</v>
      </c>
      <c r="CM98" s="82" t="s">
        <v>89</v>
      </c>
    </row>
    <row r="99" spans="1:91" s="6" customFormat="1" ht="16.5" customHeight="1">
      <c r="A99" s="73" t="s">
        <v>83</v>
      </c>
      <c r="B99" s="74"/>
      <c r="C99" s="75"/>
      <c r="D99" s="201" t="s">
        <v>98</v>
      </c>
      <c r="E99" s="201"/>
      <c r="F99" s="201"/>
      <c r="G99" s="201"/>
      <c r="H99" s="201"/>
      <c r="I99" s="76"/>
      <c r="J99" s="201" t="s">
        <v>99</v>
      </c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2">
        <f>'05 - UT'!J30</f>
        <v>0</v>
      </c>
      <c r="AH99" s="203"/>
      <c r="AI99" s="203"/>
      <c r="AJ99" s="203"/>
      <c r="AK99" s="203"/>
      <c r="AL99" s="203"/>
      <c r="AM99" s="203"/>
      <c r="AN99" s="202">
        <f t="shared" si="0"/>
        <v>0</v>
      </c>
      <c r="AO99" s="203"/>
      <c r="AP99" s="203"/>
      <c r="AQ99" s="77" t="s">
        <v>86</v>
      </c>
      <c r="AR99" s="74"/>
      <c r="AS99" s="78">
        <v>0</v>
      </c>
      <c r="AT99" s="79">
        <f t="shared" si="1"/>
        <v>0</v>
      </c>
      <c r="AU99" s="80">
        <f>'05 - UT'!P135</f>
        <v>0</v>
      </c>
      <c r="AV99" s="79">
        <f>'05 - UT'!J33</f>
        <v>0</v>
      </c>
      <c r="AW99" s="79">
        <f>'05 - UT'!J34</f>
        <v>0</v>
      </c>
      <c r="AX99" s="79">
        <f>'05 - UT'!J35</f>
        <v>0</v>
      </c>
      <c r="AY99" s="79">
        <f>'05 - UT'!J36</f>
        <v>0</v>
      </c>
      <c r="AZ99" s="79">
        <f>'05 - UT'!F33</f>
        <v>0</v>
      </c>
      <c r="BA99" s="79">
        <f>'05 - UT'!F34</f>
        <v>0</v>
      </c>
      <c r="BB99" s="79">
        <f>'05 - UT'!F35</f>
        <v>0</v>
      </c>
      <c r="BC99" s="79">
        <f>'05 - UT'!F36</f>
        <v>0</v>
      </c>
      <c r="BD99" s="81">
        <f>'05 - UT'!F37</f>
        <v>0</v>
      </c>
      <c r="BT99" s="82" t="s">
        <v>87</v>
      </c>
      <c r="BV99" s="82" t="s">
        <v>81</v>
      </c>
      <c r="BW99" s="82" t="s">
        <v>100</v>
      </c>
      <c r="BX99" s="82" t="s">
        <v>5</v>
      </c>
      <c r="CL99" s="82" t="s">
        <v>1</v>
      </c>
      <c r="CM99" s="82" t="s">
        <v>89</v>
      </c>
    </row>
    <row r="100" spans="1:91" s="6" customFormat="1" ht="16.5" customHeight="1">
      <c r="A100" s="73" t="s">
        <v>83</v>
      </c>
      <c r="B100" s="74"/>
      <c r="C100" s="75"/>
      <c r="D100" s="201" t="s">
        <v>101</v>
      </c>
      <c r="E100" s="201"/>
      <c r="F100" s="201"/>
      <c r="G100" s="201"/>
      <c r="H100" s="201"/>
      <c r="I100" s="76"/>
      <c r="J100" s="201" t="s">
        <v>102</v>
      </c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2">
        <f>'06 - Elektroinstalace'!J30</f>
        <v>0</v>
      </c>
      <c r="AH100" s="203"/>
      <c r="AI100" s="203"/>
      <c r="AJ100" s="203"/>
      <c r="AK100" s="203"/>
      <c r="AL100" s="203"/>
      <c r="AM100" s="203"/>
      <c r="AN100" s="202">
        <f t="shared" si="0"/>
        <v>0</v>
      </c>
      <c r="AO100" s="203"/>
      <c r="AP100" s="203"/>
      <c r="AQ100" s="77" t="s">
        <v>86</v>
      </c>
      <c r="AR100" s="74"/>
      <c r="AS100" s="78">
        <v>0</v>
      </c>
      <c r="AT100" s="79">
        <f t="shared" si="1"/>
        <v>0</v>
      </c>
      <c r="AU100" s="80">
        <f>'06 - Elektroinstalace'!P124</f>
        <v>0</v>
      </c>
      <c r="AV100" s="79">
        <f>'06 - Elektroinstalace'!J33</f>
        <v>0</v>
      </c>
      <c r="AW100" s="79">
        <f>'06 - Elektroinstalace'!J34</f>
        <v>0</v>
      </c>
      <c r="AX100" s="79">
        <f>'06 - Elektroinstalace'!J35</f>
        <v>0</v>
      </c>
      <c r="AY100" s="79">
        <f>'06 - Elektroinstalace'!J36</f>
        <v>0</v>
      </c>
      <c r="AZ100" s="79">
        <f>'06 - Elektroinstalace'!F33</f>
        <v>0</v>
      </c>
      <c r="BA100" s="79">
        <f>'06 - Elektroinstalace'!F34</f>
        <v>0</v>
      </c>
      <c r="BB100" s="79">
        <f>'06 - Elektroinstalace'!F35</f>
        <v>0</v>
      </c>
      <c r="BC100" s="79">
        <f>'06 - Elektroinstalace'!F36</f>
        <v>0</v>
      </c>
      <c r="BD100" s="81">
        <f>'06 - Elektroinstalace'!F37</f>
        <v>0</v>
      </c>
      <c r="BT100" s="82" t="s">
        <v>87</v>
      </c>
      <c r="BV100" s="82" t="s">
        <v>81</v>
      </c>
      <c r="BW100" s="82" t="s">
        <v>103</v>
      </c>
      <c r="BX100" s="82" t="s">
        <v>5</v>
      </c>
      <c r="CL100" s="82" t="s">
        <v>1</v>
      </c>
      <c r="CM100" s="82" t="s">
        <v>89</v>
      </c>
    </row>
    <row r="101" spans="1:91" s="6" customFormat="1" ht="16.5" customHeight="1">
      <c r="A101" s="73" t="s">
        <v>83</v>
      </c>
      <c r="B101" s="74"/>
      <c r="C101" s="75"/>
      <c r="D101" s="201" t="s">
        <v>104</v>
      </c>
      <c r="E101" s="201"/>
      <c r="F101" s="201"/>
      <c r="G101" s="201"/>
      <c r="H101" s="201"/>
      <c r="I101" s="76"/>
      <c r="J101" s="201" t="s">
        <v>105</v>
      </c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2">
        <f>'07 - VZT'!J30</f>
        <v>0</v>
      </c>
      <c r="AH101" s="203"/>
      <c r="AI101" s="203"/>
      <c r="AJ101" s="203"/>
      <c r="AK101" s="203"/>
      <c r="AL101" s="203"/>
      <c r="AM101" s="203"/>
      <c r="AN101" s="202">
        <f t="shared" si="0"/>
        <v>0</v>
      </c>
      <c r="AO101" s="203"/>
      <c r="AP101" s="203"/>
      <c r="AQ101" s="77" t="s">
        <v>86</v>
      </c>
      <c r="AR101" s="74"/>
      <c r="AS101" s="78">
        <v>0</v>
      </c>
      <c r="AT101" s="79">
        <f t="shared" si="1"/>
        <v>0</v>
      </c>
      <c r="AU101" s="80">
        <f>'07 - VZT'!P120</f>
        <v>0</v>
      </c>
      <c r="AV101" s="79">
        <f>'07 - VZT'!J33</f>
        <v>0</v>
      </c>
      <c r="AW101" s="79">
        <f>'07 - VZT'!J34</f>
        <v>0</v>
      </c>
      <c r="AX101" s="79">
        <f>'07 - VZT'!J35</f>
        <v>0</v>
      </c>
      <c r="AY101" s="79">
        <f>'07 - VZT'!J36</f>
        <v>0</v>
      </c>
      <c r="AZ101" s="79">
        <f>'07 - VZT'!F33</f>
        <v>0</v>
      </c>
      <c r="BA101" s="79">
        <f>'07 - VZT'!F34</f>
        <v>0</v>
      </c>
      <c r="BB101" s="79">
        <f>'07 - VZT'!F35</f>
        <v>0</v>
      </c>
      <c r="BC101" s="79">
        <f>'07 - VZT'!F36</f>
        <v>0</v>
      </c>
      <c r="BD101" s="81">
        <f>'07 - VZT'!F37</f>
        <v>0</v>
      </c>
      <c r="BT101" s="82" t="s">
        <v>87</v>
      </c>
      <c r="BV101" s="82" t="s">
        <v>81</v>
      </c>
      <c r="BW101" s="82" t="s">
        <v>106</v>
      </c>
      <c r="BX101" s="82" t="s">
        <v>5</v>
      </c>
      <c r="CL101" s="82" t="s">
        <v>1</v>
      </c>
      <c r="CM101" s="82" t="s">
        <v>89</v>
      </c>
    </row>
    <row r="102" spans="1:91" s="6" customFormat="1" ht="16.5" customHeight="1">
      <c r="A102" s="73" t="s">
        <v>83</v>
      </c>
      <c r="B102" s="74"/>
      <c r="C102" s="75"/>
      <c r="D102" s="201" t="s">
        <v>107</v>
      </c>
      <c r="E102" s="201"/>
      <c r="F102" s="201"/>
      <c r="G102" s="201"/>
      <c r="H102" s="201"/>
      <c r="I102" s="76"/>
      <c r="J102" s="201" t="s">
        <v>108</v>
      </c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2">
        <f>'08 - VRN'!J30</f>
        <v>0</v>
      </c>
      <c r="AH102" s="203"/>
      <c r="AI102" s="203"/>
      <c r="AJ102" s="203"/>
      <c r="AK102" s="203"/>
      <c r="AL102" s="203"/>
      <c r="AM102" s="203"/>
      <c r="AN102" s="202">
        <f t="shared" si="0"/>
        <v>0</v>
      </c>
      <c r="AO102" s="203"/>
      <c r="AP102" s="203"/>
      <c r="AQ102" s="77" t="s">
        <v>86</v>
      </c>
      <c r="AR102" s="74"/>
      <c r="AS102" s="83">
        <v>0</v>
      </c>
      <c r="AT102" s="84">
        <f t="shared" si="1"/>
        <v>0</v>
      </c>
      <c r="AU102" s="85">
        <f>'08 - VRN'!P121</f>
        <v>0</v>
      </c>
      <c r="AV102" s="84">
        <f>'08 - VRN'!J33</f>
        <v>0</v>
      </c>
      <c r="AW102" s="84">
        <f>'08 - VRN'!J34</f>
        <v>0</v>
      </c>
      <c r="AX102" s="84">
        <f>'08 - VRN'!J35</f>
        <v>0</v>
      </c>
      <c r="AY102" s="84">
        <f>'08 - VRN'!J36</f>
        <v>0</v>
      </c>
      <c r="AZ102" s="84">
        <f>'08 - VRN'!F33</f>
        <v>0</v>
      </c>
      <c r="BA102" s="84">
        <f>'08 - VRN'!F34</f>
        <v>0</v>
      </c>
      <c r="BB102" s="84">
        <f>'08 - VRN'!F35</f>
        <v>0</v>
      </c>
      <c r="BC102" s="84">
        <f>'08 - VRN'!F36</f>
        <v>0</v>
      </c>
      <c r="BD102" s="86">
        <f>'08 - VRN'!F37</f>
        <v>0</v>
      </c>
      <c r="BT102" s="82" t="s">
        <v>87</v>
      </c>
      <c r="BV102" s="82" t="s">
        <v>81</v>
      </c>
      <c r="BW102" s="82" t="s">
        <v>109</v>
      </c>
      <c r="BX102" s="82" t="s">
        <v>5</v>
      </c>
      <c r="CL102" s="82" t="s">
        <v>1</v>
      </c>
      <c r="CM102" s="82" t="s">
        <v>89</v>
      </c>
    </row>
    <row r="103" spans="1:91" s="1" customFormat="1" ht="30" customHeight="1">
      <c r="B103" s="31"/>
      <c r="AR103" s="31"/>
    </row>
    <row r="104" spans="1:91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31"/>
    </row>
  </sheetData>
  <sheetProtection algorithmName="SHA-512" hashValue="6+2QgZ3O4dGM1MynrYUo6J3VOrhIulAX005hqWSoll1nQTYSnevQptpBWWgvax3xzXtU8q6l7+pxGY73ym6tJQ==" saltValue="c9N1vAFW70AnClHhMxP8jusgV6XczydTHJtDolJa2QidBlhGZlj2CWE4BRq094YsUYGXOZ4wtrrQ6upvmHkLfg==" spinCount="100000" sheet="1" objects="1" scenarios="1" formatColumns="0" formatRows="0"/>
  <mergeCells count="70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D102:H102"/>
    <mergeCell ref="J102:AF102"/>
    <mergeCell ref="AG94:AM94"/>
    <mergeCell ref="AN94:AP94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01 - ASR'!C2" display="/" xr:uid="{00000000-0004-0000-0000-000000000000}"/>
    <hyperlink ref="A96" location="'02 - ASR úpravy stávající...'!C2" display="/" xr:uid="{00000000-0004-0000-0000-000001000000}"/>
    <hyperlink ref="A97" location="'03 - Vodovod'!C2" display="/" xr:uid="{00000000-0004-0000-0000-000002000000}"/>
    <hyperlink ref="A98" location="'04 - Kanalizace'!C2" display="/" xr:uid="{00000000-0004-0000-0000-000003000000}"/>
    <hyperlink ref="A99" location="'05 - UT'!C2" display="/" xr:uid="{00000000-0004-0000-0000-000004000000}"/>
    <hyperlink ref="A100" location="'06 - Elektroinstalace'!C2" display="/" xr:uid="{00000000-0004-0000-0000-000005000000}"/>
    <hyperlink ref="A101" location="'07 - VZT'!C2" display="/" xr:uid="{00000000-0004-0000-0000-000006000000}"/>
    <hyperlink ref="A102" location="'08 - VRN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0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88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110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a přístavba objektu ZŠ Kamenné Žehrovice</v>
      </c>
      <c r="F7" s="226"/>
      <c r="G7" s="226"/>
      <c r="H7" s="226"/>
      <c r="L7" s="19"/>
    </row>
    <row r="8" spans="2:46" s="1" customFormat="1" ht="12" customHeight="1">
      <c r="B8" s="31"/>
      <c r="D8" s="26" t="s">
        <v>111</v>
      </c>
      <c r="L8" s="31"/>
    </row>
    <row r="9" spans="2:46" s="1" customFormat="1" ht="16.5" customHeight="1">
      <c r="B9" s="31"/>
      <c r="E9" s="187" t="s">
        <v>112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20</v>
      </c>
      <c r="J11" s="24" t="s">
        <v>1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51" t="str">
        <f>'Rekapitulace stavby'!AN8</f>
        <v>26. 3. 2025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26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29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26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26" t="s">
        <v>29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39</v>
      </c>
      <c r="J30" s="65">
        <f>ROUND(J147,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0">
        <f>ROUND((SUM(BE147:BE1402)),  2)</f>
        <v>0</v>
      </c>
      <c r="I33" s="91">
        <v>0.21</v>
      </c>
      <c r="J33" s="90">
        <f>ROUND(((SUM(BE147:BE1402))*I33),  2)</f>
        <v>0</v>
      </c>
      <c r="L33" s="31"/>
    </row>
    <row r="34" spans="2:12" s="1" customFormat="1" ht="14.45" customHeight="1">
      <c r="B34" s="31"/>
      <c r="E34" s="26" t="s">
        <v>45</v>
      </c>
      <c r="F34" s="90">
        <f>ROUND((SUM(BF147:BF1402)),  2)</f>
        <v>0</v>
      </c>
      <c r="I34" s="91">
        <v>0.12</v>
      </c>
      <c r="J34" s="90">
        <f>ROUND(((SUM(BF147:BF1402))*I34),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0">
        <f>ROUND((SUM(BG147:BG1402)),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0">
        <f>ROUND((SUM(BH147:BH1402)),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0">
        <f>ROUND((SUM(BI147:BI1402)),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49</v>
      </c>
      <c r="E39" s="56"/>
      <c r="F39" s="56"/>
      <c r="G39" s="94" t="s">
        <v>50</v>
      </c>
      <c r="H39" s="95" t="s">
        <v>51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54</v>
      </c>
      <c r="E61" s="33"/>
      <c r="F61" s="98" t="s">
        <v>55</v>
      </c>
      <c r="G61" s="42" t="s">
        <v>54</v>
      </c>
      <c r="H61" s="33"/>
      <c r="I61" s="33"/>
      <c r="J61" s="99" t="s">
        <v>55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54</v>
      </c>
      <c r="E76" s="33"/>
      <c r="F76" s="98" t="s">
        <v>55</v>
      </c>
      <c r="G76" s="42" t="s">
        <v>54</v>
      </c>
      <c r="H76" s="33"/>
      <c r="I76" s="33"/>
      <c r="J76" s="99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a přístavba objektu ZŠ Kamenné Žehrovice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111</v>
      </c>
      <c r="L86" s="31"/>
    </row>
    <row r="87" spans="2:47" s="1" customFormat="1" ht="16.5" customHeight="1">
      <c r="B87" s="31"/>
      <c r="E87" s="187" t="str">
        <f>E9</f>
        <v>01 - ASR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21</v>
      </c>
      <c r="F89" s="24" t="str">
        <f>F12</f>
        <v>Karlovarská třída 150, Kamenné Žehrovice</v>
      </c>
      <c r="I89" s="26" t="s">
        <v>23</v>
      </c>
      <c r="J89" s="51" t="str">
        <f>IF(J12="","",J12)</f>
        <v>26. 3. 2025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25</v>
      </c>
      <c r="F91" s="24" t="str">
        <f>E15</f>
        <v>Obec Kamnenné Žehrovice</v>
      </c>
      <c r="I91" s="26" t="s">
        <v>32</v>
      </c>
      <c r="J91" s="29" t="str">
        <f>E21</f>
        <v>Aripros s.r.o.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Aripros s.r.o.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114</v>
      </c>
      <c r="D94" s="92"/>
      <c r="E94" s="92"/>
      <c r="F94" s="92"/>
      <c r="G94" s="92"/>
      <c r="H94" s="92"/>
      <c r="I94" s="92"/>
      <c r="J94" s="101" t="s">
        <v>115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116</v>
      </c>
      <c r="J96" s="65">
        <f>J147</f>
        <v>0</v>
      </c>
      <c r="L96" s="31"/>
      <c r="AU96" s="16" t="s">
        <v>117</v>
      </c>
    </row>
    <row r="97" spans="2:12" s="8" customFormat="1" ht="24.95" customHeight="1">
      <c r="B97" s="103"/>
      <c r="D97" s="104" t="s">
        <v>118</v>
      </c>
      <c r="E97" s="105"/>
      <c r="F97" s="105"/>
      <c r="G97" s="105"/>
      <c r="H97" s="105"/>
      <c r="I97" s="105"/>
      <c r="J97" s="106">
        <f>J148</f>
        <v>0</v>
      </c>
      <c r="L97" s="103"/>
    </row>
    <row r="98" spans="2:12" s="9" customFormat="1" ht="19.899999999999999" customHeight="1">
      <c r="B98" s="107"/>
      <c r="D98" s="108" t="s">
        <v>119</v>
      </c>
      <c r="E98" s="109"/>
      <c r="F98" s="109"/>
      <c r="G98" s="109"/>
      <c r="H98" s="109"/>
      <c r="I98" s="109"/>
      <c r="J98" s="110">
        <f>J149</f>
        <v>0</v>
      </c>
      <c r="L98" s="107"/>
    </row>
    <row r="99" spans="2:12" s="9" customFormat="1" ht="19.899999999999999" customHeight="1">
      <c r="B99" s="107"/>
      <c r="D99" s="108" t="s">
        <v>120</v>
      </c>
      <c r="E99" s="109"/>
      <c r="F99" s="109"/>
      <c r="G99" s="109"/>
      <c r="H99" s="109"/>
      <c r="I99" s="109"/>
      <c r="J99" s="110">
        <f>J225</f>
        <v>0</v>
      </c>
      <c r="L99" s="107"/>
    </row>
    <row r="100" spans="2:12" s="9" customFormat="1" ht="19.899999999999999" customHeight="1">
      <c r="B100" s="107"/>
      <c r="D100" s="108" t="s">
        <v>121</v>
      </c>
      <c r="E100" s="109"/>
      <c r="F100" s="109"/>
      <c r="G100" s="109"/>
      <c r="H100" s="109"/>
      <c r="I100" s="109"/>
      <c r="J100" s="110">
        <f>J271</f>
        <v>0</v>
      </c>
      <c r="L100" s="107"/>
    </row>
    <row r="101" spans="2:12" s="9" customFormat="1" ht="19.899999999999999" customHeight="1">
      <c r="B101" s="107"/>
      <c r="D101" s="108" t="s">
        <v>122</v>
      </c>
      <c r="E101" s="109"/>
      <c r="F101" s="109"/>
      <c r="G101" s="109"/>
      <c r="H101" s="109"/>
      <c r="I101" s="109"/>
      <c r="J101" s="110">
        <f>J369</f>
        <v>0</v>
      </c>
      <c r="L101" s="107"/>
    </row>
    <row r="102" spans="2:12" s="9" customFormat="1" ht="19.899999999999999" customHeight="1">
      <c r="B102" s="107"/>
      <c r="D102" s="108" t="s">
        <v>123</v>
      </c>
      <c r="E102" s="109"/>
      <c r="F102" s="109"/>
      <c r="G102" s="109"/>
      <c r="H102" s="109"/>
      <c r="I102" s="109"/>
      <c r="J102" s="110">
        <f>J453</f>
        <v>0</v>
      </c>
      <c r="L102" s="107"/>
    </row>
    <row r="103" spans="2:12" s="9" customFormat="1" ht="19.899999999999999" customHeight="1">
      <c r="B103" s="107"/>
      <c r="D103" s="108" t="s">
        <v>124</v>
      </c>
      <c r="E103" s="109"/>
      <c r="F103" s="109"/>
      <c r="G103" s="109"/>
      <c r="H103" s="109"/>
      <c r="I103" s="109"/>
      <c r="J103" s="110">
        <f>J456</f>
        <v>0</v>
      </c>
      <c r="L103" s="107"/>
    </row>
    <row r="104" spans="2:12" s="9" customFormat="1" ht="19.899999999999999" customHeight="1">
      <c r="B104" s="107"/>
      <c r="D104" s="108" t="s">
        <v>125</v>
      </c>
      <c r="E104" s="109"/>
      <c r="F104" s="109"/>
      <c r="G104" s="109"/>
      <c r="H104" s="109"/>
      <c r="I104" s="109"/>
      <c r="J104" s="110">
        <f>J644</f>
        <v>0</v>
      </c>
      <c r="L104" s="107"/>
    </row>
    <row r="105" spans="2:12" s="9" customFormat="1" ht="19.899999999999999" customHeight="1">
      <c r="B105" s="107"/>
      <c r="D105" s="108" t="s">
        <v>126</v>
      </c>
      <c r="E105" s="109"/>
      <c r="F105" s="109"/>
      <c r="G105" s="109"/>
      <c r="H105" s="109"/>
      <c r="I105" s="109"/>
      <c r="J105" s="110">
        <f>J702</f>
        <v>0</v>
      </c>
      <c r="L105" s="107"/>
    </row>
    <row r="106" spans="2:12" s="9" customFormat="1" ht="19.899999999999999" customHeight="1">
      <c r="B106" s="107"/>
      <c r="D106" s="108" t="s">
        <v>127</v>
      </c>
      <c r="E106" s="109"/>
      <c r="F106" s="109"/>
      <c r="G106" s="109"/>
      <c r="H106" s="109"/>
      <c r="I106" s="109"/>
      <c r="J106" s="110">
        <f>J706</f>
        <v>0</v>
      </c>
      <c r="L106" s="107"/>
    </row>
    <row r="107" spans="2:12" s="8" customFormat="1" ht="24.95" customHeight="1">
      <c r="B107" s="103"/>
      <c r="D107" s="104" t="s">
        <v>128</v>
      </c>
      <c r="E107" s="105"/>
      <c r="F107" s="105"/>
      <c r="G107" s="105"/>
      <c r="H107" s="105"/>
      <c r="I107" s="105"/>
      <c r="J107" s="106">
        <f>J708</f>
        <v>0</v>
      </c>
      <c r="L107" s="103"/>
    </row>
    <row r="108" spans="2:12" s="9" customFormat="1" ht="19.899999999999999" customHeight="1">
      <c r="B108" s="107"/>
      <c r="D108" s="108" t="s">
        <v>129</v>
      </c>
      <c r="E108" s="109"/>
      <c r="F108" s="109"/>
      <c r="G108" s="109"/>
      <c r="H108" s="109"/>
      <c r="I108" s="109"/>
      <c r="J108" s="110">
        <f>J709</f>
        <v>0</v>
      </c>
      <c r="L108" s="107"/>
    </row>
    <row r="109" spans="2:12" s="9" customFormat="1" ht="19.899999999999999" customHeight="1">
      <c r="B109" s="107"/>
      <c r="D109" s="108" t="s">
        <v>130</v>
      </c>
      <c r="E109" s="109"/>
      <c r="F109" s="109"/>
      <c r="G109" s="109"/>
      <c r="H109" s="109"/>
      <c r="I109" s="109"/>
      <c r="J109" s="110">
        <f>J730</f>
        <v>0</v>
      </c>
      <c r="L109" s="107"/>
    </row>
    <row r="110" spans="2:12" s="9" customFormat="1" ht="19.899999999999999" customHeight="1">
      <c r="B110" s="107"/>
      <c r="D110" s="108" t="s">
        <v>131</v>
      </c>
      <c r="E110" s="109"/>
      <c r="F110" s="109"/>
      <c r="G110" s="109"/>
      <c r="H110" s="109"/>
      <c r="I110" s="109"/>
      <c r="J110" s="110">
        <f>J746</f>
        <v>0</v>
      </c>
      <c r="L110" s="107"/>
    </row>
    <row r="111" spans="2:12" s="9" customFormat="1" ht="19.899999999999999" customHeight="1">
      <c r="B111" s="107"/>
      <c r="D111" s="108" t="s">
        <v>132</v>
      </c>
      <c r="E111" s="109"/>
      <c r="F111" s="109"/>
      <c r="G111" s="109"/>
      <c r="H111" s="109"/>
      <c r="I111" s="109"/>
      <c r="J111" s="110">
        <f>J794</f>
        <v>0</v>
      </c>
      <c r="L111" s="107"/>
    </row>
    <row r="112" spans="2:12" s="9" customFormat="1" ht="19.899999999999999" customHeight="1">
      <c r="B112" s="107"/>
      <c r="D112" s="108" t="s">
        <v>133</v>
      </c>
      <c r="E112" s="109"/>
      <c r="F112" s="109"/>
      <c r="G112" s="109"/>
      <c r="H112" s="109"/>
      <c r="I112" s="109"/>
      <c r="J112" s="110">
        <f>J802</f>
        <v>0</v>
      </c>
      <c r="L112" s="107"/>
    </row>
    <row r="113" spans="2:12" s="9" customFormat="1" ht="19.899999999999999" customHeight="1">
      <c r="B113" s="107"/>
      <c r="D113" s="108" t="s">
        <v>134</v>
      </c>
      <c r="E113" s="109"/>
      <c r="F113" s="109"/>
      <c r="G113" s="109"/>
      <c r="H113" s="109"/>
      <c r="I113" s="109"/>
      <c r="J113" s="110">
        <f>J804</f>
        <v>0</v>
      </c>
      <c r="L113" s="107"/>
    </row>
    <row r="114" spans="2:12" s="9" customFormat="1" ht="19.899999999999999" customHeight="1">
      <c r="B114" s="107"/>
      <c r="D114" s="108" t="s">
        <v>135</v>
      </c>
      <c r="E114" s="109"/>
      <c r="F114" s="109"/>
      <c r="G114" s="109"/>
      <c r="H114" s="109"/>
      <c r="I114" s="109"/>
      <c r="J114" s="110">
        <f>J808</f>
        <v>0</v>
      </c>
      <c r="L114" s="107"/>
    </row>
    <row r="115" spans="2:12" s="9" customFormat="1" ht="19.899999999999999" customHeight="1">
      <c r="B115" s="107"/>
      <c r="D115" s="108" t="s">
        <v>136</v>
      </c>
      <c r="E115" s="109"/>
      <c r="F115" s="109"/>
      <c r="G115" s="109"/>
      <c r="H115" s="109"/>
      <c r="I115" s="109"/>
      <c r="J115" s="110">
        <f>J877</f>
        <v>0</v>
      </c>
      <c r="L115" s="107"/>
    </row>
    <row r="116" spans="2:12" s="9" customFormat="1" ht="19.899999999999999" customHeight="1">
      <c r="B116" s="107"/>
      <c r="D116" s="108" t="s">
        <v>137</v>
      </c>
      <c r="E116" s="109"/>
      <c r="F116" s="109"/>
      <c r="G116" s="109"/>
      <c r="H116" s="109"/>
      <c r="I116" s="109"/>
      <c r="J116" s="110">
        <f>J912</f>
        <v>0</v>
      </c>
      <c r="L116" s="107"/>
    </row>
    <row r="117" spans="2:12" s="9" customFormat="1" ht="19.899999999999999" customHeight="1">
      <c r="B117" s="107"/>
      <c r="D117" s="108" t="s">
        <v>138</v>
      </c>
      <c r="E117" s="109"/>
      <c r="F117" s="109"/>
      <c r="G117" s="109"/>
      <c r="H117" s="109"/>
      <c r="I117" s="109"/>
      <c r="J117" s="110">
        <f>J994</f>
        <v>0</v>
      </c>
      <c r="L117" s="107"/>
    </row>
    <row r="118" spans="2:12" s="9" customFormat="1" ht="19.899999999999999" customHeight="1">
      <c r="B118" s="107"/>
      <c r="D118" s="108" t="s">
        <v>139</v>
      </c>
      <c r="E118" s="109"/>
      <c r="F118" s="109"/>
      <c r="G118" s="109"/>
      <c r="H118" s="109"/>
      <c r="I118" s="109"/>
      <c r="J118" s="110">
        <f>J1012</f>
        <v>0</v>
      </c>
      <c r="L118" s="107"/>
    </row>
    <row r="119" spans="2:12" s="9" customFormat="1" ht="19.899999999999999" customHeight="1">
      <c r="B119" s="107"/>
      <c r="D119" s="108" t="s">
        <v>140</v>
      </c>
      <c r="E119" s="109"/>
      <c r="F119" s="109"/>
      <c r="G119" s="109"/>
      <c r="H119" s="109"/>
      <c r="I119" s="109"/>
      <c r="J119" s="110">
        <f>J1106</f>
        <v>0</v>
      </c>
      <c r="L119" s="107"/>
    </row>
    <row r="120" spans="2:12" s="9" customFormat="1" ht="19.899999999999999" customHeight="1">
      <c r="B120" s="107"/>
      <c r="D120" s="108" t="s">
        <v>141</v>
      </c>
      <c r="E120" s="109"/>
      <c r="F120" s="109"/>
      <c r="G120" s="109"/>
      <c r="H120" s="109"/>
      <c r="I120" s="109"/>
      <c r="J120" s="110">
        <f>J1155</f>
        <v>0</v>
      </c>
      <c r="L120" s="107"/>
    </row>
    <row r="121" spans="2:12" s="9" customFormat="1" ht="19.899999999999999" customHeight="1">
      <c r="B121" s="107"/>
      <c r="D121" s="108" t="s">
        <v>142</v>
      </c>
      <c r="E121" s="109"/>
      <c r="F121" s="109"/>
      <c r="G121" s="109"/>
      <c r="H121" s="109"/>
      <c r="I121" s="109"/>
      <c r="J121" s="110">
        <f>J1230</f>
        <v>0</v>
      </c>
      <c r="L121" s="107"/>
    </row>
    <row r="122" spans="2:12" s="9" customFormat="1" ht="19.899999999999999" customHeight="1">
      <c r="B122" s="107"/>
      <c r="D122" s="108" t="s">
        <v>143</v>
      </c>
      <c r="E122" s="109"/>
      <c r="F122" s="109"/>
      <c r="G122" s="109"/>
      <c r="H122" s="109"/>
      <c r="I122" s="109"/>
      <c r="J122" s="110">
        <f>J1260</f>
        <v>0</v>
      </c>
      <c r="L122" s="107"/>
    </row>
    <row r="123" spans="2:12" s="9" customFormat="1" ht="19.899999999999999" customHeight="1">
      <c r="B123" s="107"/>
      <c r="D123" s="108" t="s">
        <v>144</v>
      </c>
      <c r="E123" s="109"/>
      <c r="F123" s="109"/>
      <c r="G123" s="109"/>
      <c r="H123" s="109"/>
      <c r="I123" s="109"/>
      <c r="J123" s="110">
        <f>J1339</f>
        <v>0</v>
      </c>
      <c r="L123" s="107"/>
    </row>
    <row r="124" spans="2:12" s="9" customFormat="1" ht="19.899999999999999" customHeight="1">
      <c r="B124" s="107"/>
      <c r="D124" s="108" t="s">
        <v>145</v>
      </c>
      <c r="E124" s="109"/>
      <c r="F124" s="109"/>
      <c r="G124" s="109"/>
      <c r="H124" s="109"/>
      <c r="I124" s="109"/>
      <c r="J124" s="110">
        <f>J1373</f>
        <v>0</v>
      </c>
      <c r="L124" s="107"/>
    </row>
    <row r="125" spans="2:12" s="9" customFormat="1" ht="19.899999999999999" customHeight="1">
      <c r="B125" s="107"/>
      <c r="D125" s="108" t="s">
        <v>146</v>
      </c>
      <c r="E125" s="109"/>
      <c r="F125" s="109"/>
      <c r="G125" s="109"/>
      <c r="H125" s="109"/>
      <c r="I125" s="109"/>
      <c r="J125" s="110">
        <f>J1384</f>
        <v>0</v>
      </c>
      <c r="L125" s="107"/>
    </row>
    <row r="126" spans="2:12" s="8" customFormat="1" ht="24.95" customHeight="1">
      <c r="B126" s="103"/>
      <c r="D126" s="104" t="s">
        <v>147</v>
      </c>
      <c r="E126" s="105"/>
      <c r="F126" s="105"/>
      <c r="G126" s="105"/>
      <c r="H126" s="105"/>
      <c r="I126" s="105"/>
      <c r="J126" s="106">
        <f>J1394</f>
        <v>0</v>
      </c>
      <c r="L126" s="103"/>
    </row>
    <row r="127" spans="2:12" s="9" customFormat="1" ht="19.899999999999999" customHeight="1">
      <c r="B127" s="107"/>
      <c r="D127" s="108" t="s">
        <v>148</v>
      </c>
      <c r="E127" s="109"/>
      <c r="F127" s="109"/>
      <c r="G127" s="109"/>
      <c r="H127" s="109"/>
      <c r="I127" s="109"/>
      <c r="J127" s="110">
        <f>J1395</f>
        <v>0</v>
      </c>
      <c r="L127" s="107"/>
    </row>
    <row r="128" spans="2:12" s="1" customFormat="1" ht="21.75" customHeight="1">
      <c r="B128" s="31"/>
      <c r="L128" s="31"/>
    </row>
    <row r="129" spans="2:12" s="1" customFormat="1" ht="6.95" customHeight="1"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31"/>
    </row>
    <row r="133" spans="2:12" s="1" customFormat="1" ht="6.95" customHeight="1">
      <c r="B133" s="45"/>
      <c r="C133" s="46"/>
      <c r="D133" s="46"/>
      <c r="E133" s="46"/>
      <c r="F133" s="46"/>
      <c r="G133" s="46"/>
      <c r="H133" s="46"/>
      <c r="I133" s="46"/>
      <c r="J133" s="46"/>
      <c r="K133" s="46"/>
      <c r="L133" s="31"/>
    </row>
    <row r="134" spans="2:12" s="1" customFormat="1" ht="24.95" customHeight="1">
      <c r="B134" s="31"/>
      <c r="C134" s="20" t="s">
        <v>149</v>
      </c>
      <c r="L134" s="31"/>
    </row>
    <row r="135" spans="2:12" s="1" customFormat="1" ht="6.95" customHeight="1">
      <c r="B135" s="31"/>
      <c r="L135" s="31"/>
    </row>
    <row r="136" spans="2:12" s="1" customFormat="1" ht="12" customHeight="1">
      <c r="B136" s="31"/>
      <c r="C136" s="26" t="s">
        <v>16</v>
      </c>
      <c r="L136" s="31"/>
    </row>
    <row r="137" spans="2:12" s="1" customFormat="1" ht="16.5" customHeight="1">
      <c r="B137" s="31"/>
      <c r="E137" s="225" t="str">
        <f>E7</f>
        <v>Stavební úpravy a přístavba objektu ZŠ Kamenné Žehrovice</v>
      </c>
      <c r="F137" s="226"/>
      <c r="G137" s="226"/>
      <c r="H137" s="226"/>
      <c r="L137" s="31"/>
    </row>
    <row r="138" spans="2:12" s="1" customFormat="1" ht="12" customHeight="1">
      <c r="B138" s="31"/>
      <c r="C138" s="26" t="s">
        <v>111</v>
      </c>
      <c r="L138" s="31"/>
    </row>
    <row r="139" spans="2:12" s="1" customFormat="1" ht="16.5" customHeight="1">
      <c r="B139" s="31"/>
      <c r="E139" s="187" t="str">
        <f>E9</f>
        <v>01 - ASR</v>
      </c>
      <c r="F139" s="227"/>
      <c r="G139" s="227"/>
      <c r="H139" s="227"/>
      <c r="L139" s="31"/>
    </row>
    <row r="140" spans="2:12" s="1" customFormat="1" ht="6.95" customHeight="1">
      <c r="B140" s="31"/>
      <c r="L140" s="31"/>
    </row>
    <row r="141" spans="2:12" s="1" customFormat="1" ht="12" customHeight="1">
      <c r="B141" s="31"/>
      <c r="C141" s="26" t="s">
        <v>21</v>
      </c>
      <c r="F141" s="24" t="str">
        <f>F12</f>
        <v>Karlovarská třída 150, Kamenné Žehrovice</v>
      </c>
      <c r="I141" s="26" t="s">
        <v>23</v>
      </c>
      <c r="J141" s="51" t="str">
        <f>IF(J12="","",J12)</f>
        <v>26. 3. 2025</v>
      </c>
      <c r="L141" s="31"/>
    </row>
    <row r="142" spans="2:12" s="1" customFormat="1" ht="6.95" customHeight="1">
      <c r="B142" s="31"/>
      <c r="L142" s="31"/>
    </row>
    <row r="143" spans="2:12" s="1" customFormat="1" ht="15.2" customHeight="1">
      <c r="B143" s="31"/>
      <c r="C143" s="26" t="s">
        <v>25</v>
      </c>
      <c r="F143" s="24" t="str">
        <f>E15</f>
        <v>Obec Kamnenné Žehrovice</v>
      </c>
      <c r="I143" s="26" t="s">
        <v>32</v>
      </c>
      <c r="J143" s="29" t="str">
        <f>E21</f>
        <v>Aripros s.r.o.</v>
      </c>
      <c r="L143" s="31"/>
    </row>
    <row r="144" spans="2:12" s="1" customFormat="1" ht="15.2" customHeight="1">
      <c r="B144" s="31"/>
      <c r="C144" s="26" t="s">
        <v>30</v>
      </c>
      <c r="F144" s="24" t="str">
        <f>IF(E18="","",E18)</f>
        <v>Vyplň údaj</v>
      </c>
      <c r="I144" s="26" t="s">
        <v>37</v>
      </c>
      <c r="J144" s="29" t="str">
        <f>E24</f>
        <v>Aripros s.r.o.</v>
      </c>
      <c r="L144" s="31"/>
    </row>
    <row r="145" spans="2:65" s="1" customFormat="1" ht="10.35" customHeight="1">
      <c r="B145" s="31"/>
      <c r="L145" s="31"/>
    </row>
    <row r="146" spans="2:65" s="10" customFormat="1" ht="29.25" customHeight="1">
      <c r="B146" s="111"/>
      <c r="C146" s="112" t="s">
        <v>150</v>
      </c>
      <c r="D146" s="113" t="s">
        <v>64</v>
      </c>
      <c r="E146" s="113" t="s">
        <v>60</v>
      </c>
      <c r="F146" s="113" t="s">
        <v>61</v>
      </c>
      <c r="G146" s="113" t="s">
        <v>151</v>
      </c>
      <c r="H146" s="113" t="s">
        <v>152</v>
      </c>
      <c r="I146" s="113" t="s">
        <v>153</v>
      </c>
      <c r="J146" s="114" t="s">
        <v>115</v>
      </c>
      <c r="K146" s="115" t="s">
        <v>154</v>
      </c>
      <c r="L146" s="111"/>
      <c r="M146" s="58" t="s">
        <v>1</v>
      </c>
      <c r="N146" s="59" t="s">
        <v>43</v>
      </c>
      <c r="O146" s="59" t="s">
        <v>155</v>
      </c>
      <c r="P146" s="59" t="s">
        <v>156</v>
      </c>
      <c r="Q146" s="59" t="s">
        <v>157</v>
      </c>
      <c r="R146" s="59" t="s">
        <v>158</v>
      </c>
      <c r="S146" s="59" t="s">
        <v>159</v>
      </c>
      <c r="T146" s="60" t="s">
        <v>160</v>
      </c>
    </row>
    <row r="147" spans="2:65" s="1" customFormat="1" ht="22.9" customHeight="1">
      <c r="B147" s="31"/>
      <c r="C147" s="63" t="s">
        <v>161</v>
      </c>
      <c r="J147" s="116">
        <f>BK147</f>
        <v>0</v>
      </c>
      <c r="L147" s="31"/>
      <c r="M147" s="61"/>
      <c r="N147" s="52"/>
      <c r="O147" s="52"/>
      <c r="P147" s="117">
        <f>P148+P708+P1394</f>
        <v>0</v>
      </c>
      <c r="Q147" s="52"/>
      <c r="R147" s="117">
        <f>R148+R708+R1394</f>
        <v>1202.4540795400001</v>
      </c>
      <c r="S147" s="52"/>
      <c r="T147" s="118">
        <f>T148+T708+T1394</f>
        <v>20.22786821</v>
      </c>
      <c r="AT147" s="16" t="s">
        <v>78</v>
      </c>
      <c r="AU147" s="16" t="s">
        <v>117</v>
      </c>
      <c r="BK147" s="119">
        <f>BK148+BK708+BK1394</f>
        <v>0</v>
      </c>
    </row>
    <row r="148" spans="2:65" s="11" customFormat="1" ht="25.9" customHeight="1">
      <c r="B148" s="120"/>
      <c r="D148" s="121" t="s">
        <v>78</v>
      </c>
      <c r="E148" s="122" t="s">
        <v>162</v>
      </c>
      <c r="F148" s="122" t="s">
        <v>163</v>
      </c>
      <c r="I148" s="123"/>
      <c r="J148" s="124">
        <f>BK148</f>
        <v>0</v>
      </c>
      <c r="L148" s="120"/>
      <c r="M148" s="125"/>
      <c r="P148" s="126">
        <f>P149+P225+P271+P369+P453+P456+P644+P702+P706</f>
        <v>0</v>
      </c>
      <c r="R148" s="126">
        <f>R149+R225+R271+R369+R453+R456+R644+R702+R706</f>
        <v>1117.65137809</v>
      </c>
      <c r="T148" s="127">
        <f>T149+T225+T271+T369+T453+T456+T644+T702+T706</f>
        <v>20.150000000000002</v>
      </c>
      <c r="AR148" s="121" t="s">
        <v>87</v>
      </c>
      <c r="AT148" s="128" t="s">
        <v>78</v>
      </c>
      <c r="AU148" s="128" t="s">
        <v>79</v>
      </c>
      <c r="AY148" s="121" t="s">
        <v>164</v>
      </c>
      <c r="BK148" s="129">
        <f>BK149+BK225+BK271+BK369+BK453+BK456+BK644+BK702+BK706</f>
        <v>0</v>
      </c>
    </row>
    <row r="149" spans="2:65" s="11" customFormat="1" ht="22.9" customHeight="1">
      <c r="B149" s="120"/>
      <c r="D149" s="121" t="s">
        <v>78</v>
      </c>
      <c r="E149" s="130" t="s">
        <v>87</v>
      </c>
      <c r="F149" s="130" t="s">
        <v>165</v>
      </c>
      <c r="I149" s="123"/>
      <c r="J149" s="131">
        <f>BK149</f>
        <v>0</v>
      </c>
      <c r="L149" s="120"/>
      <c r="M149" s="125"/>
      <c r="P149" s="126">
        <f>SUM(P150:P224)</f>
        <v>0</v>
      </c>
      <c r="R149" s="126">
        <f>SUM(R150:R224)</f>
        <v>2.332E-2</v>
      </c>
      <c r="T149" s="127">
        <f>SUM(T150:T224)</f>
        <v>20.150000000000002</v>
      </c>
      <c r="AR149" s="121" t="s">
        <v>87</v>
      </c>
      <c r="AT149" s="128" t="s">
        <v>78</v>
      </c>
      <c r="AU149" s="128" t="s">
        <v>87</v>
      </c>
      <c r="AY149" s="121" t="s">
        <v>164</v>
      </c>
      <c r="BK149" s="129">
        <f>SUM(BK150:BK224)</f>
        <v>0</v>
      </c>
    </row>
    <row r="150" spans="2:65" s="1" customFormat="1" ht="16.5" customHeight="1">
      <c r="B150" s="31"/>
      <c r="C150" s="132" t="s">
        <v>87</v>
      </c>
      <c r="D150" s="132" t="s">
        <v>166</v>
      </c>
      <c r="E150" s="133" t="s">
        <v>167</v>
      </c>
      <c r="F150" s="134" t="s">
        <v>168</v>
      </c>
      <c r="G150" s="135" t="s">
        <v>169</v>
      </c>
      <c r="H150" s="136">
        <v>518</v>
      </c>
      <c r="I150" s="137"/>
      <c r="J150" s="138">
        <f>ROUND(I150*H150,2)</f>
        <v>0</v>
      </c>
      <c r="K150" s="139"/>
      <c r="L150" s="31"/>
      <c r="M150" s="140" t="s">
        <v>1</v>
      </c>
      <c r="N150" s="141" t="s">
        <v>44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170</v>
      </c>
      <c r="AT150" s="144" t="s">
        <v>166</v>
      </c>
      <c r="AU150" s="144" t="s">
        <v>89</v>
      </c>
      <c r="AY150" s="16" t="s">
        <v>164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6" t="s">
        <v>87</v>
      </c>
      <c r="BK150" s="145">
        <f>ROUND(I150*H150,2)</f>
        <v>0</v>
      </c>
      <c r="BL150" s="16" t="s">
        <v>170</v>
      </c>
      <c r="BM150" s="144" t="s">
        <v>171</v>
      </c>
    </row>
    <row r="151" spans="2:65" s="1" customFormat="1" ht="33" customHeight="1">
      <c r="B151" s="31"/>
      <c r="C151" s="132" t="s">
        <v>89</v>
      </c>
      <c r="D151" s="132" t="s">
        <v>166</v>
      </c>
      <c r="E151" s="133" t="s">
        <v>172</v>
      </c>
      <c r="F151" s="134" t="s">
        <v>173</v>
      </c>
      <c r="G151" s="135" t="s">
        <v>169</v>
      </c>
      <c r="H151" s="136">
        <v>518</v>
      </c>
      <c r="I151" s="137"/>
      <c r="J151" s="138">
        <f>ROUND(I151*H151,2)</f>
        <v>0</v>
      </c>
      <c r="K151" s="139"/>
      <c r="L151" s="31"/>
      <c r="M151" s="140" t="s">
        <v>1</v>
      </c>
      <c r="N151" s="141" t="s">
        <v>44</v>
      </c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170</v>
      </c>
      <c r="AT151" s="144" t="s">
        <v>166</v>
      </c>
      <c r="AU151" s="144" t="s">
        <v>89</v>
      </c>
      <c r="AY151" s="16" t="s">
        <v>164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6" t="s">
        <v>87</v>
      </c>
      <c r="BK151" s="145">
        <f>ROUND(I151*H151,2)</f>
        <v>0</v>
      </c>
      <c r="BL151" s="16" t="s">
        <v>170</v>
      </c>
      <c r="BM151" s="144" t="s">
        <v>174</v>
      </c>
    </row>
    <row r="152" spans="2:65" s="12" customFormat="1" ht="11.25">
      <c r="B152" s="146"/>
      <c r="D152" s="147" t="s">
        <v>175</v>
      </c>
      <c r="E152" s="148" t="s">
        <v>1</v>
      </c>
      <c r="F152" s="149" t="s">
        <v>176</v>
      </c>
      <c r="H152" s="150">
        <v>518</v>
      </c>
      <c r="I152" s="151"/>
      <c r="L152" s="146"/>
      <c r="M152" s="152"/>
      <c r="T152" s="153"/>
      <c r="AT152" s="148" t="s">
        <v>175</v>
      </c>
      <c r="AU152" s="148" t="s">
        <v>89</v>
      </c>
      <c r="AV152" s="12" t="s">
        <v>89</v>
      </c>
      <c r="AW152" s="12" t="s">
        <v>36</v>
      </c>
      <c r="AX152" s="12" t="s">
        <v>79</v>
      </c>
      <c r="AY152" s="148" t="s">
        <v>164</v>
      </c>
    </row>
    <row r="153" spans="2:65" s="13" customFormat="1" ht="11.25">
      <c r="B153" s="154"/>
      <c r="D153" s="147" t="s">
        <v>175</v>
      </c>
      <c r="E153" s="155" t="s">
        <v>1</v>
      </c>
      <c r="F153" s="156" t="s">
        <v>177</v>
      </c>
      <c r="H153" s="157">
        <v>518</v>
      </c>
      <c r="I153" s="158"/>
      <c r="L153" s="154"/>
      <c r="M153" s="159"/>
      <c r="T153" s="160"/>
      <c r="AT153" s="155" t="s">
        <v>175</v>
      </c>
      <c r="AU153" s="155" t="s">
        <v>89</v>
      </c>
      <c r="AV153" s="13" t="s">
        <v>170</v>
      </c>
      <c r="AW153" s="13" t="s">
        <v>36</v>
      </c>
      <c r="AX153" s="13" t="s">
        <v>87</v>
      </c>
      <c r="AY153" s="155" t="s">
        <v>164</v>
      </c>
    </row>
    <row r="154" spans="2:65" s="1" customFormat="1" ht="24.2" customHeight="1">
      <c r="B154" s="31"/>
      <c r="C154" s="132" t="s">
        <v>178</v>
      </c>
      <c r="D154" s="132" t="s">
        <v>166</v>
      </c>
      <c r="E154" s="133" t="s">
        <v>179</v>
      </c>
      <c r="F154" s="134" t="s">
        <v>180</v>
      </c>
      <c r="G154" s="135" t="s">
        <v>181</v>
      </c>
      <c r="H154" s="136">
        <v>50</v>
      </c>
      <c r="I154" s="137"/>
      <c r="J154" s="138">
        <f>ROUND(I154*H154,2)</f>
        <v>0</v>
      </c>
      <c r="K154" s="139"/>
      <c r="L154" s="31"/>
      <c r="M154" s="140" t="s">
        <v>1</v>
      </c>
      <c r="N154" s="141" t="s">
        <v>44</v>
      </c>
      <c r="P154" s="142">
        <f>O154*H154</f>
        <v>0</v>
      </c>
      <c r="Q154" s="142">
        <v>0</v>
      </c>
      <c r="R154" s="142">
        <f>Q154*H154</f>
        <v>0</v>
      </c>
      <c r="S154" s="142">
        <v>0</v>
      </c>
      <c r="T154" s="143">
        <f>S154*H154</f>
        <v>0</v>
      </c>
      <c r="AR154" s="144" t="s">
        <v>170</v>
      </c>
      <c r="AT154" s="144" t="s">
        <v>166</v>
      </c>
      <c r="AU154" s="144" t="s">
        <v>89</v>
      </c>
      <c r="AY154" s="16" t="s">
        <v>164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6" t="s">
        <v>87</v>
      </c>
      <c r="BK154" s="145">
        <f>ROUND(I154*H154,2)</f>
        <v>0</v>
      </c>
      <c r="BL154" s="16" t="s">
        <v>170</v>
      </c>
      <c r="BM154" s="144" t="s">
        <v>182</v>
      </c>
    </row>
    <row r="155" spans="2:65" s="1" customFormat="1" ht="21.75" customHeight="1">
      <c r="B155" s="31"/>
      <c r="C155" s="132" t="s">
        <v>170</v>
      </c>
      <c r="D155" s="132" t="s">
        <v>166</v>
      </c>
      <c r="E155" s="133" t="s">
        <v>183</v>
      </c>
      <c r="F155" s="134" t="s">
        <v>184</v>
      </c>
      <c r="G155" s="135" t="s">
        <v>181</v>
      </c>
      <c r="H155" s="136">
        <v>5</v>
      </c>
      <c r="I155" s="137"/>
      <c r="J155" s="138">
        <f>ROUND(I155*H155,2)</f>
        <v>0</v>
      </c>
      <c r="K155" s="139"/>
      <c r="L155" s="31"/>
      <c r="M155" s="140" t="s">
        <v>1</v>
      </c>
      <c r="N155" s="141" t="s">
        <v>44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170</v>
      </c>
      <c r="AT155" s="144" t="s">
        <v>166</v>
      </c>
      <c r="AU155" s="144" t="s">
        <v>89</v>
      </c>
      <c r="AY155" s="16" t="s">
        <v>164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6" t="s">
        <v>87</v>
      </c>
      <c r="BK155" s="145">
        <f>ROUND(I155*H155,2)</f>
        <v>0</v>
      </c>
      <c r="BL155" s="16" t="s">
        <v>170</v>
      </c>
      <c r="BM155" s="144" t="s">
        <v>185</v>
      </c>
    </row>
    <row r="156" spans="2:65" s="1" customFormat="1" ht="24.2" customHeight="1">
      <c r="B156" s="31"/>
      <c r="C156" s="132" t="s">
        <v>186</v>
      </c>
      <c r="D156" s="132" t="s">
        <v>166</v>
      </c>
      <c r="E156" s="133" t="s">
        <v>187</v>
      </c>
      <c r="F156" s="134" t="s">
        <v>188</v>
      </c>
      <c r="G156" s="135" t="s">
        <v>169</v>
      </c>
      <c r="H156" s="136">
        <v>77.5</v>
      </c>
      <c r="I156" s="137"/>
      <c r="J156" s="138">
        <f>ROUND(I156*H156,2)</f>
        <v>0</v>
      </c>
      <c r="K156" s="139"/>
      <c r="L156" s="31"/>
      <c r="M156" s="140" t="s">
        <v>1</v>
      </c>
      <c r="N156" s="141" t="s">
        <v>44</v>
      </c>
      <c r="P156" s="142">
        <f>O156*H156</f>
        <v>0</v>
      </c>
      <c r="Q156" s="142">
        <v>0</v>
      </c>
      <c r="R156" s="142">
        <f>Q156*H156</f>
        <v>0</v>
      </c>
      <c r="S156" s="142">
        <v>0.26</v>
      </c>
      <c r="T156" s="143">
        <f>S156*H156</f>
        <v>20.150000000000002</v>
      </c>
      <c r="AR156" s="144" t="s">
        <v>170</v>
      </c>
      <c r="AT156" s="144" t="s">
        <v>166</v>
      </c>
      <c r="AU156" s="144" t="s">
        <v>89</v>
      </c>
      <c r="AY156" s="16" t="s">
        <v>164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6" t="s">
        <v>87</v>
      </c>
      <c r="BK156" s="145">
        <f>ROUND(I156*H156,2)</f>
        <v>0</v>
      </c>
      <c r="BL156" s="16" t="s">
        <v>170</v>
      </c>
      <c r="BM156" s="144" t="s">
        <v>189</v>
      </c>
    </row>
    <row r="157" spans="2:65" s="12" customFormat="1" ht="11.25">
      <c r="B157" s="146"/>
      <c r="D157" s="147" t="s">
        <v>175</v>
      </c>
      <c r="E157" s="148" t="s">
        <v>1</v>
      </c>
      <c r="F157" s="149" t="s">
        <v>190</v>
      </c>
      <c r="H157" s="150">
        <v>77.5</v>
      </c>
      <c r="I157" s="151"/>
      <c r="L157" s="146"/>
      <c r="M157" s="152"/>
      <c r="T157" s="153"/>
      <c r="AT157" s="148" t="s">
        <v>175</v>
      </c>
      <c r="AU157" s="148" t="s">
        <v>89</v>
      </c>
      <c r="AV157" s="12" t="s">
        <v>89</v>
      </c>
      <c r="AW157" s="12" t="s">
        <v>36</v>
      </c>
      <c r="AX157" s="12" t="s">
        <v>79</v>
      </c>
      <c r="AY157" s="148" t="s">
        <v>164</v>
      </c>
    </row>
    <row r="158" spans="2:65" s="13" customFormat="1" ht="11.25">
      <c r="B158" s="154"/>
      <c r="D158" s="147" t="s">
        <v>175</v>
      </c>
      <c r="E158" s="155" t="s">
        <v>1</v>
      </c>
      <c r="F158" s="156" t="s">
        <v>177</v>
      </c>
      <c r="H158" s="157">
        <v>77.5</v>
      </c>
      <c r="I158" s="158"/>
      <c r="L158" s="154"/>
      <c r="M158" s="159"/>
      <c r="T158" s="160"/>
      <c r="AT158" s="155" t="s">
        <v>175</v>
      </c>
      <c r="AU158" s="155" t="s">
        <v>89</v>
      </c>
      <c r="AV158" s="13" t="s">
        <v>170</v>
      </c>
      <c r="AW158" s="13" t="s">
        <v>36</v>
      </c>
      <c r="AX158" s="13" t="s">
        <v>87</v>
      </c>
      <c r="AY158" s="155" t="s">
        <v>164</v>
      </c>
    </row>
    <row r="159" spans="2:65" s="1" customFormat="1" ht="24.2" customHeight="1">
      <c r="B159" s="31"/>
      <c r="C159" s="132" t="s">
        <v>191</v>
      </c>
      <c r="D159" s="132" t="s">
        <v>166</v>
      </c>
      <c r="E159" s="133" t="s">
        <v>192</v>
      </c>
      <c r="F159" s="134" t="s">
        <v>193</v>
      </c>
      <c r="G159" s="135" t="s">
        <v>194</v>
      </c>
      <c r="H159" s="136">
        <v>744</v>
      </c>
      <c r="I159" s="137"/>
      <c r="J159" s="138">
        <f>ROUND(I159*H159,2)</f>
        <v>0</v>
      </c>
      <c r="K159" s="139"/>
      <c r="L159" s="31"/>
      <c r="M159" s="140" t="s">
        <v>1</v>
      </c>
      <c r="N159" s="141" t="s">
        <v>44</v>
      </c>
      <c r="P159" s="142">
        <f>O159*H159</f>
        <v>0</v>
      </c>
      <c r="Q159" s="142">
        <v>3.0000000000000001E-5</v>
      </c>
      <c r="R159" s="142">
        <f>Q159*H159</f>
        <v>2.232E-2</v>
      </c>
      <c r="S159" s="142">
        <v>0</v>
      </c>
      <c r="T159" s="143">
        <f>S159*H159</f>
        <v>0</v>
      </c>
      <c r="AR159" s="144" t="s">
        <v>170</v>
      </c>
      <c r="AT159" s="144" t="s">
        <v>166</v>
      </c>
      <c r="AU159" s="144" t="s">
        <v>89</v>
      </c>
      <c r="AY159" s="16" t="s">
        <v>164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6" t="s">
        <v>87</v>
      </c>
      <c r="BK159" s="145">
        <f>ROUND(I159*H159,2)</f>
        <v>0</v>
      </c>
      <c r="BL159" s="16" t="s">
        <v>170</v>
      </c>
      <c r="BM159" s="144" t="s">
        <v>195</v>
      </c>
    </row>
    <row r="160" spans="2:65" s="12" customFormat="1" ht="11.25">
      <c r="B160" s="146"/>
      <c r="D160" s="147" t="s">
        <v>175</v>
      </c>
      <c r="E160" s="148" t="s">
        <v>1</v>
      </c>
      <c r="F160" s="149" t="s">
        <v>196</v>
      </c>
      <c r="H160" s="150">
        <v>744</v>
      </c>
      <c r="I160" s="151"/>
      <c r="L160" s="146"/>
      <c r="M160" s="152"/>
      <c r="T160" s="153"/>
      <c r="AT160" s="148" t="s">
        <v>175</v>
      </c>
      <c r="AU160" s="148" t="s">
        <v>89</v>
      </c>
      <c r="AV160" s="12" t="s">
        <v>89</v>
      </c>
      <c r="AW160" s="12" t="s">
        <v>36</v>
      </c>
      <c r="AX160" s="12" t="s">
        <v>79</v>
      </c>
      <c r="AY160" s="148" t="s">
        <v>164</v>
      </c>
    </row>
    <row r="161" spans="2:65" s="13" customFormat="1" ht="11.25">
      <c r="B161" s="154"/>
      <c r="D161" s="147" t="s">
        <v>175</v>
      </c>
      <c r="E161" s="155" t="s">
        <v>1</v>
      </c>
      <c r="F161" s="156" t="s">
        <v>177</v>
      </c>
      <c r="H161" s="157">
        <v>744</v>
      </c>
      <c r="I161" s="158"/>
      <c r="L161" s="154"/>
      <c r="M161" s="159"/>
      <c r="T161" s="160"/>
      <c r="AT161" s="155" t="s">
        <v>175</v>
      </c>
      <c r="AU161" s="155" t="s">
        <v>89</v>
      </c>
      <c r="AV161" s="13" t="s">
        <v>170</v>
      </c>
      <c r="AW161" s="13" t="s">
        <v>36</v>
      </c>
      <c r="AX161" s="13" t="s">
        <v>87</v>
      </c>
      <c r="AY161" s="155" t="s">
        <v>164</v>
      </c>
    </row>
    <row r="162" spans="2:65" s="1" customFormat="1" ht="24.2" customHeight="1">
      <c r="B162" s="31"/>
      <c r="C162" s="132" t="s">
        <v>197</v>
      </c>
      <c r="D162" s="132" t="s">
        <v>166</v>
      </c>
      <c r="E162" s="133" t="s">
        <v>198</v>
      </c>
      <c r="F162" s="134" t="s">
        <v>199</v>
      </c>
      <c r="G162" s="135" t="s">
        <v>169</v>
      </c>
      <c r="H162" s="136">
        <v>820</v>
      </c>
      <c r="I162" s="137"/>
      <c r="J162" s="138">
        <f>ROUND(I162*H162,2)</f>
        <v>0</v>
      </c>
      <c r="K162" s="139"/>
      <c r="L162" s="31"/>
      <c r="M162" s="140" t="s">
        <v>1</v>
      </c>
      <c r="N162" s="141" t="s">
        <v>44</v>
      </c>
      <c r="P162" s="142">
        <f>O162*H162</f>
        <v>0</v>
      </c>
      <c r="Q162" s="142">
        <v>0</v>
      </c>
      <c r="R162" s="142">
        <f>Q162*H162</f>
        <v>0</v>
      </c>
      <c r="S162" s="142">
        <v>0</v>
      </c>
      <c r="T162" s="143">
        <f>S162*H162</f>
        <v>0</v>
      </c>
      <c r="AR162" s="144" t="s">
        <v>170</v>
      </c>
      <c r="AT162" s="144" t="s">
        <v>166</v>
      </c>
      <c r="AU162" s="144" t="s">
        <v>89</v>
      </c>
      <c r="AY162" s="16" t="s">
        <v>164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6" t="s">
        <v>87</v>
      </c>
      <c r="BK162" s="145">
        <f>ROUND(I162*H162,2)</f>
        <v>0</v>
      </c>
      <c r="BL162" s="16" t="s">
        <v>170</v>
      </c>
      <c r="BM162" s="144" t="s">
        <v>200</v>
      </c>
    </row>
    <row r="163" spans="2:65" s="12" customFormat="1" ht="11.25">
      <c r="B163" s="146"/>
      <c r="D163" s="147" t="s">
        <v>175</v>
      </c>
      <c r="E163" s="148" t="s">
        <v>1</v>
      </c>
      <c r="F163" s="149" t="s">
        <v>201</v>
      </c>
      <c r="H163" s="150">
        <v>820</v>
      </c>
      <c r="I163" s="151"/>
      <c r="L163" s="146"/>
      <c r="M163" s="152"/>
      <c r="T163" s="153"/>
      <c r="AT163" s="148" t="s">
        <v>175</v>
      </c>
      <c r="AU163" s="148" t="s">
        <v>89</v>
      </c>
      <c r="AV163" s="12" t="s">
        <v>89</v>
      </c>
      <c r="AW163" s="12" t="s">
        <v>36</v>
      </c>
      <c r="AX163" s="12" t="s">
        <v>79</v>
      </c>
      <c r="AY163" s="148" t="s">
        <v>164</v>
      </c>
    </row>
    <row r="164" spans="2:65" s="13" customFormat="1" ht="11.25">
      <c r="B164" s="154"/>
      <c r="D164" s="147" t="s">
        <v>175</v>
      </c>
      <c r="E164" s="155" t="s">
        <v>1</v>
      </c>
      <c r="F164" s="156" t="s">
        <v>177</v>
      </c>
      <c r="H164" s="157">
        <v>820</v>
      </c>
      <c r="I164" s="158"/>
      <c r="L164" s="154"/>
      <c r="M164" s="159"/>
      <c r="T164" s="160"/>
      <c r="AT164" s="155" t="s">
        <v>175</v>
      </c>
      <c r="AU164" s="155" t="s">
        <v>89</v>
      </c>
      <c r="AV164" s="13" t="s">
        <v>170</v>
      </c>
      <c r="AW164" s="13" t="s">
        <v>36</v>
      </c>
      <c r="AX164" s="13" t="s">
        <v>87</v>
      </c>
      <c r="AY164" s="155" t="s">
        <v>164</v>
      </c>
    </row>
    <row r="165" spans="2:65" s="1" customFormat="1" ht="33" customHeight="1">
      <c r="B165" s="31"/>
      <c r="C165" s="132" t="s">
        <v>202</v>
      </c>
      <c r="D165" s="132" t="s">
        <v>166</v>
      </c>
      <c r="E165" s="133" t="s">
        <v>203</v>
      </c>
      <c r="F165" s="134" t="s">
        <v>204</v>
      </c>
      <c r="G165" s="135" t="s">
        <v>205</v>
      </c>
      <c r="H165" s="136">
        <v>37.890999999999998</v>
      </c>
      <c r="I165" s="137"/>
      <c r="J165" s="138">
        <f>ROUND(I165*H165,2)</f>
        <v>0</v>
      </c>
      <c r="K165" s="139"/>
      <c r="L165" s="31"/>
      <c r="M165" s="140" t="s">
        <v>1</v>
      </c>
      <c r="N165" s="141" t="s">
        <v>44</v>
      </c>
      <c r="P165" s="142">
        <f>O165*H165</f>
        <v>0</v>
      </c>
      <c r="Q165" s="142">
        <v>0</v>
      </c>
      <c r="R165" s="142">
        <f>Q165*H165</f>
        <v>0</v>
      </c>
      <c r="S165" s="142">
        <v>0</v>
      </c>
      <c r="T165" s="143">
        <f>S165*H165</f>
        <v>0</v>
      </c>
      <c r="AR165" s="144" t="s">
        <v>170</v>
      </c>
      <c r="AT165" s="144" t="s">
        <v>166</v>
      </c>
      <c r="AU165" s="144" t="s">
        <v>89</v>
      </c>
      <c r="AY165" s="16" t="s">
        <v>164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6" t="s">
        <v>87</v>
      </c>
      <c r="BK165" s="145">
        <f>ROUND(I165*H165,2)</f>
        <v>0</v>
      </c>
      <c r="BL165" s="16" t="s">
        <v>170</v>
      </c>
      <c r="BM165" s="144" t="s">
        <v>206</v>
      </c>
    </row>
    <row r="166" spans="2:65" s="14" customFormat="1" ht="11.25">
      <c r="B166" s="161"/>
      <c r="D166" s="147" t="s">
        <v>175</v>
      </c>
      <c r="E166" s="162" t="s">
        <v>1</v>
      </c>
      <c r="F166" s="163" t="s">
        <v>207</v>
      </c>
      <c r="H166" s="162" t="s">
        <v>1</v>
      </c>
      <c r="I166" s="164"/>
      <c r="L166" s="161"/>
      <c r="M166" s="165"/>
      <c r="T166" s="166"/>
      <c r="AT166" s="162" t="s">
        <v>175</v>
      </c>
      <c r="AU166" s="162" t="s">
        <v>89</v>
      </c>
      <c r="AV166" s="14" t="s">
        <v>87</v>
      </c>
      <c r="AW166" s="14" t="s">
        <v>36</v>
      </c>
      <c r="AX166" s="14" t="s">
        <v>79</v>
      </c>
      <c r="AY166" s="162" t="s">
        <v>164</v>
      </c>
    </row>
    <row r="167" spans="2:65" s="12" customFormat="1" ht="11.25">
      <c r="B167" s="146"/>
      <c r="D167" s="147" t="s">
        <v>175</v>
      </c>
      <c r="E167" s="148" t="s">
        <v>1</v>
      </c>
      <c r="F167" s="149" t="s">
        <v>208</v>
      </c>
      <c r="H167" s="150">
        <v>37.890999999999998</v>
      </c>
      <c r="I167" s="151"/>
      <c r="L167" s="146"/>
      <c r="M167" s="152"/>
      <c r="T167" s="153"/>
      <c r="AT167" s="148" t="s">
        <v>175</v>
      </c>
      <c r="AU167" s="148" t="s">
        <v>89</v>
      </c>
      <c r="AV167" s="12" t="s">
        <v>89</v>
      </c>
      <c r="AW167" s="12" t="s">
        <v>36</v>
      </c>
      <c r="AX167" s="12" t="s">
        <v>79</v>
      </c>
      <c r="AY167" s="148" t="s">
        <v>164</v>
      </c>
    </row>
    <row r="168" spans="2:65" s="13" customFormat="1" ht="11.25">
      <c r="B168" s="154"/>
      <c r="D168" s="147" t="s">
        <v>175</v>
      </c>
      <c r="E168" s="155" t="s">
        <v>1</v>
      </c>
      <c r="F168" s="156" t="s">
        <v>177</v>
      </c>
      <c r="H168" s="157">
        <v>37.890999999999998</v>
      </c>
      <c r="I168" s="158"/>
      <c r="L168" s="154"/>
      <c r="M168" s="159"/>
      <c r="T168" s="160"/>
      <c r="AT168" s="155" t="s">
        <v>175</v>
      </c>
      <c r="AU168" s="155" t="s">
        <v>89</v>
      </c>
      <c r="AV168" s="13" t="s">
        <v>170</v>
      </c>
      <c r="AW168" s="13" t="s">
        <v>36</v>
      </c>
      <c r="AX168" s="13" t="s">
        <v>87</v>
      </c>
      <c r="AY168" s="155" t="s">
        <v>164</v>
      </c>
    </row>
    <row r="169" spans="2:65" s="1" customFormat="1" ht="33" customHeight="1">
      <c r="B169" s="31"/>
      <c r="C169" s="132" t="s">
        <v>209</v>
      </c>
      <c r="D169" s="132" t="s">
        <v>166</v>
      </c>
      <c r="E169" s="133" t="s">
        <v>210</v>
      </c>
      <c r="F169" s="134" t="s">
        <v>211</v>
      </c>
      <c r="G169" s="135" t="s">
        <v>205</v>
      </c>
      <c r="H169" s="136">
        <v>841</v>
      </c>
      <c r="I169" s="137"/>
      <c r="J169" s="138">
        <f>ROUND(I169*H169,2)</f>
        <v>0</v>
      </c>
      <c r="K169" s="139"/>
      <c r="L169" s="31"/>
      <c r="M169" s="140" t="s">
        <v>1</v>
      </c>
      <c r="N169" s="141" t="s">
        <v>44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170</v>
      </c>
      <c r="AT169" s="144" t="s">
        <v>166</v>
      </c>
      <c r="AU169" s="144" t="s">
        <v>89</v>
      </c>
      <c r="AY169" s="16" t="s">
        <v>164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6" t="s">
        <v>87</v>
      </c>
      <c r="BK169" s="145">
        <f>ROUND(I169*H169,2)</f>
        <v>0</v>
      </c>
      <c r="BL169" s="16" t="s">
        <v>170</v>
      </c>
      <c r="BM169" s="144" t="s">
        <v>212</v>
      </c>
    </row>
    <row r="170" spans="2:65" s="14" customFormat="1" ht="11.25">
      <c r="B170" s="161"/>
      <c r="D170" s="147" t="s">
        <v>175</v>
      </c>
      <c r="E170" s="162" t="s">
        <v>1</v>
      </c>
      <c r="F170" s="163" t="s">
        <v>213</v>
      </c>
      <c r="H170" s="162" t="s">
        <v>1</v>
      </c>
      <c r="I170" s="164"/>
      <c r="L170" s="161"/>
      <c r="M170" s="165"/>
      <c r="T170" s="166"/>
      <c r="AT170" s="162" t="s">
        <v>175</v>
      </c>
      <c r="AU170" s="162" t="s">
        <v>89</v>
      </c>
      <c r="AV170" s="14" t="s">
        <v>87</v>
      </c>
      <c r="AW170" s="14" t="s">
        <v>36</v>
      </c>
      <c r="AX170" s="14" t="s">
        <v>79</v>
      </c>
      <c r="AY170" s="162" t="s">
        <v>164</v>
      </c>
    </row>
    <row r="171" spans="2:65" s="12" customFormat="1" ht="11.25">
      <c r="B171" s="146"/>
      <c r="D171" s="147" t="s">
        <v>175</v>
      </c>
      <c r="E171" s="148" t="s">
        <v>1</v>
      </c>
      <c r="F171" s="149" t="s">
        <v>214</v>
      </c>
      <c r="H171" s="150">
        <v>841</v>
      </c>
      <c r="I171" s="151"/>
      <c r="L171" s="146"/>
      <c r="M171" s="152"/>
      <c r="T171" s="153"/>
      <c r="AT171" s="148" t="s">
        <v>175</v>
      </c>
      <c r="AU171" s="148" t="s">
        <v>89</v>
      </c>
      <c r="AV171" s="12" t="s">
        <v>89</v>
      </c>
      <c r="AW171" s="12" t="s">
        <v>36</v>
      </c>
      <c r="AX171" s="12" t="s">
        <v>79</v>
      </c>
      <c r="AY171" s="148" t="s">
        <v>164</v>
      </c>
    </row>
    <row r="172" spans="2:65" s="13" customFormat="1" ht="11.25">
      <c r="B172" s="154"/>
      <c r="D172" s="147" t="s">
        <v>175</v>
      </c>
      <c r="E172" s="155" t="s">
        <v>1</v>
      </c>
      <c r="F172" s="156" t="s">
        <v>177</v>
      </c>
      <c r="H172" s="157">
        <v>841</v>
      </c>
      <c r="I172" s="158"/>
      <c r="L172" s="154"/>
      <c r="M172" s="159"/>
      <c r="T172" s="160"/>
      <c r="AT172" s="155" t="s">
        <v>175</v>
      </c>
      <c r="AU172" s="155" t="s">
        <v>89</v>
      </c>
      <c r="AV172" s="13" t="s">
        <v>170</v>
      </c>
      <c r="AW172" s="13" t="s">
        <v>36</v>
      </c>
      <c r="AX172" s="13" t="s">
        <v>87</v>
      </c>
      <c r="AY172" s="155" t="s">
        <v>164</v>
      </c>
    </row>
    <row r="173" spans="2:65" s="1" customFormat="1" ht="33" customHeight="1">
      <c r="B173" s="31"/>
      <c r="C173" s="132" t="s">
        <v>215</v>
      </c>
      <c r="D173" s="132" t="s">
        <v>166</v>
      </c>
      <c r="E173" s="133" t="s">
        <v>216</v>
      </c>
      <c r="F173" s="134" t="s">
        <v>217</v>
      </c>
      <c r="G173" s="135" t="s">
        <v>205</v>
      </c>
      <c r="H173" s="136">
        <v>45.847000000000001</v>
      </c>
      <c r="I173" s="137"/>
      <c r="J173" s="138">
        <f>ROUND(I173*H173,2)</f>
        <v>0</v>
      </c>
      <c r="K173" s="139"/>
      <c r="L173" s="31"/>
      <c r="M173" s="140" t="s">
        <v>1</v>
      </c>
      <c r="N173" s="141" t="s">
        <v>44</v>
      </c>
      <c r="P173" s="142">
        <f>O173*H173</f>
        <v>0</v>
      </c>
      <c r="Q173" s="142">
        <v>0</v>
      </c>
      <c r="R173" s="142">
        <f>Q173*H173</f>
        <v>0</v>
      </c>
      <c r="S173" s="142">
        <v>0</v>
      </c>
      <c r="T173" s="143">
        <f>S173*H173</f>
        <v>0</v>
      </c>
      <c r="AR173" s="144" t="s">
        <v>170</v>
      </c>
      <c r="AT173" s="144" t="s">
        <v>166</v>
      </c>
      <c r="AU173" s="144" t="s">
        <v>89</v>
      </c>
      <c r="AY173" s="16" t="s">
        <v>164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6" t="s">
        <v>87</v>
      </c>
      <c r="BK173" s="145">
        <f>ROUND(I173*H173,2)</f>
        <v>0</v>
      </c>
      <c r="BL173" s="16" t="s">
        <v>170</v>
      </c>
      <c r="BM173" s="144" t="s">
        <v>218</v>
      </c>
    </row>
    <row r="174" spans="2:65" s="14" customFormat="1" ht="11.25">
      <c r="B174" s="161"/>
      <c r="D174" s="147" t="s">
        <v>175</v>
      </c>
      <c r="E174" s="162" t="s">
        <v>1</v>
      </c>
      <c r="F174" s="163" t="s">
        <v>219</v>
      </c>
      <c r="H174" s="162" t="s">
        <v>1</v>
      </c>
      <c r="I174" s="164"/>
      <c r="L174" s="161"/>
      <c r="M174" s="165"/>
      <c r="T174" s="166"/>
      <c r="AT174" s="162" t="s">
        <v>175</v>
      </c>
      <c r="AU174" s="162" t="s">
        <v>89</v>
      </c>
      <c r="AV174" s="14" t="s">
        <v>87</v>
      </c>
      <c r="AW174" s="14" t="s">
        <v>36</v>
      </c>
      <c r="AX174" s="14" t="s">
        <v>79</v>
      </c>
      <c r="AY174" s="162" t="s">
        <v>164</v>
      </c>
    </row>
    <row r="175" spans="2:65" s="12" customFormat="1" ht="22.5">
      <c r="B175" s="146"/>
      <c r="D175" s="147" t="s">
        <v>175</v>
      </c>
      <c r="E175" s="148" t="s">
        <v>1</v>
      </c>
      <c r="F175" s="149" t="s">
        <v>220</v>
      </c>
      <c r="H175" s="150">
        <v>36.933999999999997</v>
      </c>
      <c r="I175" s="151"/>
      <c r="L175" s="146"/>
      <c r="M175" s="152"/>
      <c r="T175" s="153"/>
      <c r="AT175" s="148" t="s">
        <v>175</v>
      </c>
      <c r="AU175" s="148" t="s">
        <v>89</v>
      </c>
      <c r="AV175" s="12" t="s">
        <v>89</v>
      </c>
      <c r="AW175" s="12" t="s">
        <v>36</v>
      </c>
      <c r="AX175" s="12" t="s">
        <v>79</v>
      </c>
      <c r="AY175" s="148" t="s">
        <v>164</v>
      </c>
    </row>
    <row r="176" spans="2:65" s="12" customFormat="1" ht="11.25">
      <c r="B176" s="146"/>
      <c r="D176" s="147" t="s">
        <v>175</v>
      </c>
      <c r="E176" s="148" t="s">
        <v>1</v>
      </c>
      <c r="F176" s="149" t="s">
        <v>221</v>
      </c>
      <c r="H176" s="150">
        <v>8.9130000000000003</v>
      </c>
      <c r="I176" s="151"/>
      <c r="L176" s="146"/>
      <c r="M176" s="152"/>
      <c r="T176" s="153"/>
      <c r="AT176" s="148" t="s">
        <v>175</v>
      </c>
      <c r="AU176" s="148" t="s">
        <v>89</v>
      </c>
      <c r="AV176" s="12" t="s">
        <v>89</v>
      </c>
      <c r="AW176" s="12" t="s">
        <v>36</v>
      </c>
      <c r="AX176" s="12" t="s">
        <v>79</v>
      </c>
      <c r="AY176" s="148" t="s">
        <v>164</v>
      </c>
    </row>
    <row r="177" spans="2:65" s="13" customFormat="1" ht="11.25">
      <c r="B177" s="154"/>
      <c r="D177" s="147" t="s">
        <v>175</v>
      </c>
      <c r="E177" s="155" t="s">
        <v>1</v>
      </c>
      <c r="F177" s="156" t="s">
        <v>177</v>
      </c>
      <c r="H177" s="157">
        <v>45.847000000000001</v>
      </c>
      <c r="I177" s="158"/>
      <c r="L177" s="154"/>
      <c r="M177" s="159"/>
      <c r="T177" s="160"/>
      <c r="AT177" s="155" t="s">
        <v>175</v>
      </c>
      <c r="AU177" s="155" t="s">
        <v>89</v>
      </c>
      <c r="AV177" s="13" t="s">
        <v>170</v>
      </c>
      <c r="AW177" s="13" t="s">
        <v>36</v>
      </c>
      <c r="AX177" s="13" t="s">
        <v>87</v>
      </c>
      <c r="AY177" s="155" t="s">
        <v>164</v>
      </c>
    </row>
    <row r="178" spans="2:65" s="1" customFormat="1" ht="33" customHeight="1">
      <c r="B178" s="31"/>
      <c r="C178" s="132" t="s">
        <v>222</v>
      </c>
      <c r="D178" s="132" t="s">
        <v>166</v>
      </c>
      <c r="E178" s="133" t="s">
        <v>223</v>
      </c>
      <c r="F178" s="134" t="s">
        <v>224</v>
      </c>
      <c r="G178" s="135" t="s">
        <v>205</v>
      </c>
      <c r="H178" s="136">
        <v>57.44</v>
      </c>
      <c r="I178" s="137"/>
      <c r="J178" s="138">
        <f>ROUND(I178*H178,2)</f>
        <v>0</v>
      </c>
      <c r="K178" s="139"/>
      <c r="L178" s="31"/>
      <c r="M178" s="140" t="s">
        <v>1</v>
      </c>
      <c r="N178" s="141" t="s">
        <v>44</v>
      </c>
      <c r="P178" s="142">
        <f>O178*H178</f>
        <v>0</v>
      </c>
      <c r="Q178" s="142">
        <v>0</v>
      </c>
      <c r="R178" s="142">
        <f>Q178*H178</f>
        <v>0</v>
      </c>
      <c r="S178" s="142">
        <v>0</v>
      </c>
      <c r="T178" s="143">
        <f>S178*H178</f>
        <v>0</v>
      </c>
      <c r="AR178" s="144" t="s">
        <v>170</v>
      </c>
      <c r="AT178" s="144" t="s">
        <v>166</v>
      </c>
      <c r="AU178" s="144" t="s">
        <v>89</v>
      </c>
      <c r="AY178" s="16" t="s">
        <v>164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6" t="s">
        <v>87</v>
      </c>
      <c r="BK178" s="145">
        <f>ROUND(I178*H178,2)</f>
        <v>0</v>
      </c>
      <c r="BL178" s="16" t="s">
        <v>170</v>
      </c>
      <c r="BM178" s="144" t="s">
        <v>225</v>
      </c>
    </row>
    <row r="179" spans="2:65" s="14" customFormat="1" ht="11.25">
      <c r="B179" s="161"/>
      <c r="D179" s="147" t="s">
        <v>175</v>
      </c>
      <c r="E179" s="162" t="s">
        <v>1</v>
      </c>
      <c r="F179" s="163" t="s">
        <v>226</v>
      </c>
      <c r="H179" s="162" t="s">
        <v>1</v>
      </c>
      <c r="I179" s="164"/>
      <c r="L179" s="161"/>
      <c r="M179" s="165"/>
      <c r="T179" s="166"/>
      <c r="AT179" s="162" t="s">
        <v>175</v>
      </c>
      <c r="AU179" s="162" t="s">
        <v>89</v>
      </c>
      <c r="AV179" s="14" t="s">
        <v>87</v>
      </c>
      <c r="AW179" s="14" t="s">
        <v>36</v>
      </c>
      <c r="AX179" s="14" t="s">
        <v>79</v>
      </c>
      <c r="AY179" s="162" t="s">
        <v>164</v>
      </c>
    </row>
    <row r="180" spans="2:65" s="12" customFormat="1" ht="11.25">
      <c r="B180" s="146"/>
      <c r="D180" s="147" t="s">
        <v>175</v>
      </c>
      <c r="E180" s="148" t="s">
        <v>1</v>
      </c>
      <c r="F180" s="149" t="s">
        <v>227</v>
      </c>
      <c r="H180" s="150">
        <v>31.154</v>
      </c>
      <c r="I180" s="151"/>
      <c r="L180" s="146"/>
      <c r="M180" s="152"/>
      <c r="T180" s="153"/>
      <c r="AT180" s="148" t="s">
        <v>175</v>
      </c>
      <c r="AU180" s="148" t="s">
        <v>89</v>
      </c>
      <c r="AV180" s="12" t="s">
        <v>89</v>
      </c>
      <c r="AW180" s="12" t="s">
        <v>36</v>
      </c>
      <c r="AX180" s="12" t="s">
        <v>79</v>
      </c>
      <c r="AY180" s="148" t="s">
        <v>164</v>
      </c>
    </row>
    <row r="181" spans="2:65" s="12" customFormat="1" ht="11.25">
      <c r="B181" s="146"/>
      <c r="D181" s="147" t="s">
        <v>175</v>
      </c>
      <c r="E181" s="148" t="s">
        <v>1</v>
      </c>
      <c r="F181" s="149" t="s">
        <v>228</v>
      </c>
      <c r="H181" s="150">
        <v>26.286000000000001</v>
      </c>
      <c r="I181" s="151"/>
      <c r="L181" s="146"/>
      <c r="M181" s="152"/>
      <c r="T181" s="153"/>
      <c r="AT181" s="148" t="s">
        <v>175</v>
      </c>
      <c r="AU181" s="148" t="s">
        <v>89</v>
      </c>
      <c r="AV181" s="12" t="s">
        <v>89</v>
      </c>
      <c r="AW181" s="12" t="s">
        <v>36</v>
      </c>
      <c r="AX181" s="12" t="s">
        <v>79</v>
      </c>
      <c r="AY181" s="148" t="s">
        <v>164</v>
      </c>
    </row>
    <row r="182" spans="2:65" s="13" customFormat="1" ht="11.25">
      <c r="B182" s="154"/>
      <c r="D182" s="147" t="s">
        <v>175</v>
      </c>
      <c r="E182" s="155" t="s">
        <v>1</v>
      </c>
      <c r="F182" s="156" t="s">
        <v>177</v>
      </c>
      <c r="H182" s="157">
        <v>57.44</v>
      </c>
      <c r="I182" s="158"/>
      <c r="L182" s="154"/>
      <c r="M182" s="159"/>
      <c r="T182" s="160"/>
      <c r="AT182" s="155" t="s">
        <v>175</v>
      </c>
      <c r="AU182" s="155" t="s">
        <v>89</v>
      </c>
      <c r="AV182" s="13" t="s">
        <v>170</v>
      </c>
      <c r="AW182" s="13" t="s">
        <v>36</v>
      </c>
      <c r="AX182" s="13" t="s">
        <v>87</v>
      </c>
      <c r="AY182" s="155" t="s">
        <v>164</v>
      </c>
    </row>
    <row r="183" spans="2:65" s="1" customFormat="1" ht="37.9" customHeight="1">
      <c r="B183" s="31"/>
      <c r="C183" s="132" t="s">
        <v>8</v>
      </c>
      <c r="D183" s="132" t="s">
        <v>166</v>
      </c>
      <c r="E183" s="133" t="s">
        <v>229</v>
      </c>
      <c r="F183" s="134" t="s">
        <v>230</v>
      </c>
      <c r="G183" s="135" t="s">
        <v>205</v>
      </c>
      <c r="H183" s="136">
        <v>410</v>
      </c>
      <c r="I183" s="137"/>
      <c r="J183" s="138">
        <f>ROUND(I183*H183,2)</f>
        <v>0</v>
      </c>
      <c r="K183" s="139"/>
      <c r="L183" s="31"/>
      <c r="M183" s="140" t="s">
        <v>1</v>
      </c>
      <c r="N183" s="141" t="s">
        <v>44</v>
      </c>
      <c r="P183" s="142">
        <f>O183*H183</f>
        <v>0</v>
      </c>
      <c r="Q183" s="142">
        <v>0</v>
      </c>
      <c r="R183" s="142">
        <f>Q183*H183</f>
        <v>0</v>
      </c>
      <c r="S183" s="142">
        <v>0</v>
      </c>
      <c r="T183" s="143">
        <f>S183*H183</f>
        <v>0</v>
      </c>
      <c r="AR183" s="144" t="s">
        <v>170</v>
      </c>
      <c r="AT183" s="144" t="s">
        <v>166</v>
      </c>
      <c r="AU183" s="144" t="s">
        <v>89</v>
      </c>
      <c r="AY183" s="16" t="s">
        <v>164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6" t="s">
        <v>87</v>
      </c>
      <c r="BK183" s="145">
        <f>ROUND(I183*H183,2)</f>
        <v>0</v>
      </c>
      <c r="BL183" s="16" t="s">
        <v>170</v>
      </c>
      <c r="BM183" s="144" t="s">
        <v>231</v>
      </c>
    </row>
    <row r="184" spans="2:65" s="14" customFormat="1" ht="11.25">
      <c r="B184" s="161"/>
      <c r="D184" s="147" t="s">
        <v>175</v>
      </c>
      <c r="E184" s="162" t="s">
        <v>1</v>
      </c>
      <c r="F184" s="163" t="s">
        <v>232</v>
      </c>
      <c r="H184" s="162" t="s">
        <v>1</v>
      </c>
      <c r="I184" s="164"/>
      <c r="L184" s="161"/>
      <c r="M184" s="165"/>
      <c r="T184" s="166"/>
      <c r="AT184" s="162" t="s">
        <v>175</v>
      </c>
      <c r="AU184" s="162" t="s">
        <v>89</v>
      </c>
      <c r="AV184" s="14" t="s">
        <v>87</v>
      </c>
      <c r="AW184" s="14" t="s">
        <v>36</v>
      </c>
      <c r="AX184" s="14" t="s">
        <v>79</v>
      </c>
      <c r="AY184" s="162" t="s">
        <v>164</v>
      </c>
    </row>
    <row r="185" spans="2:65" s="12" customFormat="1" ht="11.25">
      <c r="B185" s="146"/>
      <c r="D185" s="147" t="s">
        <v>175</v>
      </c>
      <c r="E185" s="148" t="s">
        <v>1</v>
      </c>
      <c r="F185" s="149" t="s">
        <v>233</v>
      </c>
      <c r="H185" s="150">
        <v>205</v>
      </c>
      <c r="I185" s="151"/>
      <c r="L185" s="146"/>
      <c r="M185" s="152"/>
      <c r="T185" s="153"/>
      <c r="AT185" s="148" t="s">
        <v>175</v>
      </c>
      <c r="AU185" s="148" t="s">
        <v>89</v>
      </c>
      <c r="AV185" s="12" t="s">
        <v>89</v>
      </c>
      <c r="AW185" s="12" t="s">
        <v>36</v>
      </c>
      <c r="AX185" s="12" t="s">
        <v>79</v>
      </c>
      <c r="AY185" s="148" t="s">
        <v>164</v>
      </c>
    </row>
    <row r="186" spans="2:65" s="14" customFormat="1" ht="11.25">
      <c r="B186" s="161"/>
      <c r="D186" s="147" t="s">
        <v>175</v>
      </c>
      <c r="E186" s="162" t="s">
        <v>1</v>
      </c>
      <c r="F186" s="163" t="s">
        <v>234</v>
      </c>
      <c r="H186" s="162" t="s">
        <v>1</v>
      </c>
      <c r="I186" s="164"/>
      <c r="L186" s="161"/>
      <c r="M186" s="165"/>
      <c r="T186" s="166"/>
      <c r="AT186" s="162" t="s">
        <v>175</v>
      </c>
      <c r="AU186" s="162" t="s">
        <v>89</v>
      </c>
      <c r="AV186" s="14" t="s">
        <v>87</v>
      </c>
      <c r="AW186" s="14" t="s">
        <v>36</v>
      </c>
      <c r="AX186" s="14" t="s">
        <v>79</v>
      </c>
      <c r="AY186" s="162" t="s">
        <v>164</v>
      </c>
    </row>
    <row r="187" spans="2:65" s="12" customFormat="1" ht="11.25">
      <c r="B187" s="146"/>
      <c r="D187" s="147" t="s">
        <v>175</v>
      </c>
      <c r="E187" s="148" t="s">
        <v>1</v>
      </c>
      <c r="F187" s="149" t="s">
        <v>233</v>
      </c>
      <c r="H187" s="150">
        <v>205</v>
      </c>
      <c r="I187" s="151"/>
      <c r="L187" s="146"/>
      <c r="M187" s="152"/>
      <c r="T187" s="153"/>
      <c r="AT187" s="148" t="s">
        <v>175</v>
      </c>
      <c r="AU187" s="148" t="s">
        <v>89</v>
      </c>
      <c r="AV187" s="12" t="s">
        <v>89</v>
      </c>
      <c r="AW187" s="12" t="s">
        <v>36</v>
      </c>
      <c r="AX187" s="12" t="s">
        <v>79</v>
      </c>
      <c r="AY187" s="148" t="s">
        <v>164</v>
      </c>
    </row>
    <row r="188" spans="2:65" s="13" customFormat="1" ht="11.25">
      <c r="B188" s="154"/>
      <c r="D188" s="147" t="s">
        <v>175</v>
      </c>
      <c r="E188" s="155" t="s">
        <v>1</v>
      </c>
      <c r="F188" s="156" t="s">
        <v>177</v>
      </c>
      <c r="H188" s="157">
        <v>410</v>
      </c>
      <c r="I188" s="158"/>
      <c r="L188" s="154"/>
      <c r="M188" s="159"/>
      <c r="T188" s="160"/>
      <c r="AT188" s="155" t="s">
        <v>175</v>
      </c>
      <c r="AU188" s="155" t="s">
        <v>89</v>
      </c>
      <c r="AV188" s="13" t="s">
        <v>170</v>
      </c>
      <c r="AW188" s="13" t="s">
        <v>36</v>
      </c>
      <c r="AX188" s="13" t="s">
        <v>87</v>
      </c>
      <c r="AY188" s="155" t="s">
        <v>164</v>
      </c>
    </row>
    <row r="189" spans="2:65" s="1" customFormat="1" ht="37.9" customHeight="1">
      <c r="B189" s="31"/>
      <c r="C189" s="132" t="s">
        <v>235</v>
      </c>
      <c r="D189" s="132" t="s">
        <v>166</v>
      </c>
      <c r="E189" s="133" t="s">
        <v>236</v>
      </c>
      <c r="F189" s="134" t="s">
        <v>237</v>
      </c>
      <c r="G189" s="135" t="s">
        <v>205</v>
      </c>
      <c r="H189" s="136">
        <v>826.62400000000002</v>
      </c>
      <c r="I189" s="137"/>
      <c r="J189" s="138">
        <f>ROUND(I189*H189,2)</f>
        <v>0</v>
      </c>
      <c r="K189" s="139"/>
      <c r="L189" s="31"/>
      <c r="M189" s="140" t="s">
        <v>1</v>
      </c>
      <c r="N189" s="141" t="s">
        <v>44</v>
      </c>
      <c r="P189" s="142">
        <f>O189*H189</f>
        <v>0</v>
      </c>
      <c r="Q189" s="142">
        <v>0</v>
      </c>
      <c r="R189" s="142">
        <f>Q189*H189</f>
        <v>0</v>
      </c>
      <c r="S189" s="142">
        <v>0</v>
      </c>
      <c r="T189" s="143">
        <f>S189*H189</f>
        <v>0</v>
      </c>
      <c r="AR189" s="144" t="s">
        <v>170</v>
      </c>
      <c r="AT189" s="144" t="s">
        <v>166</v>
      </c>
      <c r="AU189" s="144" t="s">
        <v>89</v>
      </c>
      <c r="AY189" s="16" t="s">
        <v>164</v>
      </c>
      <c r="BE189" s="145">
        <f>IF(N189="základní",J189,0)</f>
        <v>0</v>
      </c>
      <c r="BF189" s="145">
        <f>IF(N189="snížená",J189,0)</f>
        <v>0</v>
      </c>
      <c r="BG189" s="145">
        <f>IF(N189="zákl. přenesená",J189,0)</f>
        <v>0</v>
      </c>
      <c r="BH189" s="145">
        <f>IF(N189="sníž. přenesená",J189,0)</f>
        <v>0</v>
      </c>
      <c r="BI189" s="145">
        <f>IF(N189="nulová",J189,0)</f>
        <v>0</v>
      </c>
      <c r="BJ189" s="16" t="s">
        <v>87</v>
      </c>
      <c r="BK189" s="145">
        <f>ROUND(I189*H189,2)</f>
        <v>0</v>
      </c>
      <c r="BL189" s="16" t="s">
        <v>170</v>
      </c>
      <c r="BM189" s="144" t="s">
        <v>238</v>
      </c>
    </row>
    <row r="190" spans="2:65" s="14" customFormat="1" ht="11.25">
      <c r="B190" s="161"/>
      <c r="D190" s="147" t="s">
        <v>175</v>
      </c>
      <c r="E190" s="162" t="s">
        <v>1</v>
      </c>
      <c r="F190" s="163" t="s">
        <v>239</v>
      </c>
      <c r="H190" s="162" t="s">
        <v>1</v>
      </c>
      <c r="I190" s="164"/>
      <c r="L190" s="161"/>
      <c r="M190" s="165"/>
      <c r="T190" s="166"/>
      <c r="AT190" s="162" t="s">
        <v>175</v>
      </c>
      <c r="AU190" s="162" t="s">
        <v>89</v>
      </c>
      <c r="AV190" s="14" t="s">
        <v>87</v>
      </c>
      <c r="AW190" s="14" t="s">
        <v>36</v>
      </c>
      <c r="AX190" s="14" t="s">
        <v>79</v>
      </c>
      <c r="AY190" s="162" t="s">
        <v>164</v>
      </c>
    </row>
    <row r="191" spans="2:65" s="12" customFormat="1" ht="11.25">
      <c r="B191" s="146"/>
      <c r="D191" s="147" t="s">
        <v>175</v>
      </c>
      <c r="E191" s="148" t="s">
        <v>1</v>
      </c>
      <c r="F191" s="149" t="s">
        <v>240</v>
      </c>
      <c r="H191" s="150">
        <v>694.37099999999998</v>
      </c>
      <c r="I191" s="151"/>
      <c r="L191" s="146"/>
      <c r="M191" s="152"/>
      <c r="T191" s="153"/>
      <c r="AT191" s="148" t="s">
        <v>175</v>
      </c>
      <c r="AU191" s="148" t="s">
        <v>89</v>
      </c>
      <c r="AV191" s="12" t="s">
        <v>89</v>
      </c>
      <c r="AW191" s="12" t="s">
        <v>36</v>
      </c>
      <c r="AX191" s="12" t="s">
        <v>79</v>
      </c>
      <c r="AY191" s="148" t="s">
        <v>164</v>
      </c>
    </row>
    <row r="192" spans="2:65" s="14" customFormat="1" ht="11.25">
      <c r="B192" s="161"/>
      <c r="D192" s="147" t="s">
        <v>175</v>
      </c>
      <c r="E192" s="162" t="s">
        <v>1</v>
      </c>
      <c r="F192" s="163" t="s">
        <v>241</v>
      </c>
      <c r="H192" s="162" t="s">
        <v>1</v>
      </c>
      <c r="I192" s="164"/>
      <c r="L192" s="161"/>
      <c r="M192" s="165"/>
      <c r="T192" s="166"/>
      <c r="AT192" s="162" t="s">
        <v>175</v>
      </c>
      <c r="AU192" s="162" t="s">
        <v>89</v>
      </c>
      <c r="AV192" s="14" t="s">
        <v>87</v>
      </c>
      <c r="AW192" s="14" t="s">
        <v>36</v>
      </c>
      <c r="AX192" s="14" t="s">
        <v>79</v>
      </c>
      <c r="AY192" s="162" t="s">
        <v>164</v>
      </c>
    </row>
    <row r="193" spans="2:65" s="12" customFormat="1" ht="11.25">
      <c r="B193" s="146"/>
      <c r="D193" s="147" t="s">
        <v>175</v>
      </c>
      <c r="E193" s="148" t="s">
        <v>1</v>
      </c>
      <c r="F193" s="149" t="s">
        <v>215</v>
      </c>
      <c r="H193" s="150">
        <v>10</v>
      </c>
      <c r="I193" s="151"/>
      <c r="L193" s="146"/>
      <c r="M193" s="152"/>
      <c r="T193" s="153"/>
      <c r="AT193" s="148" t="s">
        <v>175</v>
      </c>
      <c r="AU193" s="148" t="s">
        <v>89</v>
      </c>
      <c r="AV193" s="12" t="s">
        <v>89</v>
      </c>
      <c r="AW193" s="12" t="s">
        <v>36</v>
      </c>
      <c r="AX193" s="12" t="s">
        <v>79</v>
      </c>
      <c r="AY193" s="148" t="s">
        <v>164</v>
      </c>
    </row>
    <row r="194" spans="2:65" s="14" customFormat="1" ht="11.25">
      <c r="B194" s="161"/>
      <c r="D194" s="147" t="s">
        <v>175</v>
      </c>
      <c r="E194" s="162" t="s">
        <v>1</v>
      </c>
      <c r="F194" s="163" t="s">
        <v>242</v>
      </c>
      <c r="H194" s="162" t="s">
        <v>1</v>
      </c>
      <c r="I194" s="164"/>
      <c r="L194" s="161"/>
      <c r="M194" s="165"/>
      <c r="T194" s="166"/>
      <c r="AT194" s="162" t="s">
        <v>175</v>
      </c>
      <c r="AU194" s="162" t="s">
        <v>89</v>
      </c>
      <c r="AV194" s="14" t="s">
        <v>87</v>
      </c>
      <c r="AW194" s="14" t="s">
        <v>36</v>
      </c>
      <c r="AX194" s="14" t="s">
        <v>79</v>
      </c>
      <c r="AY194" s="162" t="s">
        <v>164</v>
      </c>
    </row>
    <row r="195" spans="2:65" s="12" customFormat="1" ht="11.25">
      <c r="B195" s="146"/>
      <c r="D195" s="147" t="s">
        <v>175</v>
      </c>
      <c r="E195" s="148" t="s">
        <v>1</v>
      </c>
      <c r="F195" s="149" t="s">
        <v>243</v>
      </c>
      <c r="H195" s="150">
        <v>117.6</v>
      </c>
      <c r="I195" s="151"/>
      <c r="L195" s="146"/>
      <c r="M195" s="152"/>
      <c r="T195" s="153"/>
      <c r="AT195" s="148" t="s">
        <v>175</v>
      </c>
      <c r="AU195" s="148" t="s">
        <v>89</v>
      </c>
      <c r="AV195" s="12" t="s">
        <v>89</v>
      </c>
      <c r="AW195" s="12" t="s">
        <v>36</v>
      </c>
      <c r="AX195" s="12" t="s">
        <v>79</v>
      </c>
      <c r="AY195" s="148" t="s">
        <v>164</v>
      </c>
    </row>
    <row r="196" spans="2:65" s="14" customFormat="1" ht="11.25">
      <c r="B196" s="161"/>
      <c r="D196" s="147" t="s">
        <v>175</v>
      </c>
      <c r="E196" s="162" t="s">
        <v>1</v>
      </c>
      <c r="F196" s="163" t="s">
        <v>244</v>
      </c>
      <c r="H196" s="162" t="s">
        <v>1</v>
      </c>
      <c r="I196" s="164"/>
      <c r="L196" s="161"/>
      <c r="M196" s="165"/>
      <c r="T196" s="166"/>
      <c r="AT196" s="162" t="s">
        <v>175</v>
      </c>
      <c r="AU196" s="162" t="s">
        <v>89</v>
      </c>
      <c r="AV196" s="14" t="s">
        <v>87</v>
      </c>
      <c r="AW196" s="14" t="s">
        <v>36</v>
      </c>
      <c r="AX196" s="14" t="s">
        <v>79</v>
      </c>
      <c r="AY196" s="162" t="s">
        <v>164</v>
      </c>
    </row>
    <row r="197" spans="2:65" s="12" customFormat="1" ht="11.25">
      <c r="B197" s="146"/>
      <c r="D197" s="147" t="s">
        <v>175</v>
      </c>
      <c r="E197" s="148" t="s">
        <v>1</v>
      </c>
      <c r="F197" s="149" t="s">
        <v>245</v>
      </c>
      <c r="H197" s="150">
        <v>-54.56</v>
      </c>
      <c r="I197" s="151"/>
      <c r="L197" s="146"/>
      <c r="M197" s="152"/>
      <c r="T197" s="153"/>
      <c r="AT197" s="148" t="s">
        <v>175</v>
      </c>
      <c r="AU197" s="148" t="s">
        <v>89</v>
      </c>
      <c r="AV197" s="12" t="s">
        <v>89</v>
      </c>
      <c r="AW197" s="12" t="s">
        <v>36</v>
      </c>
      <c r="AX197" s="12" t="s">
        <v>79</v>
      </c>
      <c r="AY197" s="148" t="s">
        <v>164</v>
      </c>
    </row>
    <row r="198" spans="2:65" s="14" customFormat="1" ht="11.25">
      <c r="B198" s="161"/>
      <c r="D198" s="147" t="s">
        <v>175</v>
      </c>
      <c r="E198" s="162" t="s">
        <v>1</v>
      </c>
      <c r="F198" s="163" t="s">
        <v>246</v>
      </c>
      <c r="H198" s="162" t="s">
        <v>1</v>
      </c>
      <c r="I198" s="164"/>
      <c r="L198" s="161"/>
      <c r="M198" s="165"/>
      <c r="T198" s="166"/>
      <c r="AT198" s="162" t="s">
        <v>175</v>
      </c>
      <c r="AU198" s="162" t="s">
        <v>89</v>
      </c>
      <c r="AV198" s="14" t="s">
        <v>87</v>
      </c>
      <c r="AW198" s="14" t="s">
        <v>36</v>
      </c>
      <c r="AX198" s="14" t="s">
        <v>79</v>
      </c>
      <c r="AY198" s="162" t="s">
        <v>164</v>
      </c>
    </row>
    <row r="199" spans="2:65" s="12" customFormat="1" ht="11.25">
      <c r="B199" s="146"/>
      <c r="D199" s="147" t="s">
        <v>175</v>
      </c>
      <c r="E199" s="148" t="s">
        <v>1</v>
      </c>
      <c r="F199" s="149" t="s">
        <v>247</v>
      </c>
      <c r="H199" s="150">
        <v>54.56</v>
      </c>
      <c r="I199" s="151"/>
      <c r="L199" s="146"/>
      <c r="M199" s="152"/>
      <c r="T199" s="153"/>
      <c r="AT199" s="148" t="s">
        <v>175</v>
      </c>
      <c r="AU199" s="148" t="s">
        <v>89</v>
      </c>
      <c r="AV199" s="12" t="s">
        <v>89</v>
      </c>
      <c r="AW199" s="12" t="s">
        <v>36</v>
      </c>
      <c r="AX199" s="12" t="s">
        <v>79</v>
      </c>
      <c r="AY199" s="148" t="s">
        <v>164</v>
      </c>
    </row>
    <row r="200" spans="2:65" s="14" customFormat="1" ht="11.25">
      <c r="B200" s="161"/>
      <c r="D200" s="147" t="s">
        <v>175</v>
      </c>
      <c r="E200" s="162" t="s">
        <v>1</v>
      </c>
      <c r="F200" s="163" t="s">
        <v>248</v>
      </c>
      <c r="H200" s="162" t="s">
        <v>1</v>
      </c>
      <c r="I200" s="164"/>
      <c r="L200" s="161"/>
      <c r="M200" s="165"/>
      <c r="T200" s="166"/>
      <c r="AT200" s="162" t="s">
        <v>175</v>
      </c>
      <c r="AU200" s="162" t="s">
        <v>89</v>
      </c>
      <c r="AV200" s="14" t="s">
        <v>87</v>
      </c>
      <c r="AW200" s="14" t="s">
        <v>36</v>
      </c>
      <c r="AX200" s="14" t="s">
        <v>79</v>
      </c>
      <c r="AY200" s="162" t="s">
        <v>164</v>
      </c>
    </row>
    <row r="201" spans="2:65" s="12" customFormat="1" ht="11.25">
      <c r="B201" s="146"/>
      <c r="D201" s="147" t="s">
        <v>175</v>
      </c>
      <c r="E201" s="148" t="s">
        <v>1</v>
      </c>
      <c r="F201" s="149" t="s">
        <v>249</v>
      </c>
      <c r="H201" s="150">
        <v>4.6529999999999996</v>
      </c>
      <c r="I201" s="151"/>
      <c r="L201" s="146"/>
      <c r="M201" s="152"/>
      <c r="T201" s="153"/>
      <c r="AT201" s="148" t="s">
        <v>175</v>
      </c>
      <c r="AU201" s="148" t="s">
        <v>89</v>
      </c>
      <c r="AV201" s="12" t="s">
        <v>89</v>
      </c>
      <c r="AW201" s="12" t="s">
        <v>36</v>
      </c>
      <c r="AX201" s="12" t="s">
        <v>79</v>
      </c>
      <c r="AY201" s="148" t="s">
        <v>164</v>
      </c>
    </row>
    <row r="202" spans="2:65" s="13" customFormat="1" ht="11.25">
      <c r="B202" s="154"/>
      <c r="D202" s="147" t="s">
        <v>175</v>
      </c>
      <c r="E202" s="155" t="s">
        <v>1</v>
      </c>
      <c r="F202" s="156" t="s">
        <v>177</v>
      </c>
      <c r="H202" s="157">
        <v>826.62400000000002</v>
      </c>
      <c r="I202" s="158"/>
      <c r="L202" s="154"/>
      <c r="M202" s="159"/>
      <c r="T202" s="160"/>
      <c r="AT202" s="155" t="s">
        <v>175</v>
      </c>
      <c r="AU202" s="155" t="s">
        <v>89</v>
      </c>
      <c r="AV202" s="13" t="s">
        <v>170</v>
      </c>
      <c r="AW202" s="13" t="s">
        <v>36</v>
      </c>
      <c r="AX202" s="13" t="s">
        <v>87</v>
      </c>
      <c r="AY202" s="155" t="s">
        <v>164</v>
      </c>
    </row>
    <row r="203" spans="2:65" s="1" customFormat="1" ht="37.9" customHeight="1">
      <c r="B203" s="31"/>
      <c r="C203" s="132" t="s">
        <v>250</v>
      </c>
      <c r="D203" s="132" t="s">
        <v>166</v>
      </c>
      <c r="E203" s="133" t="s">
        <v>251</v>
      </c>
      <c r="F203" s="134" t="s">
        <v>252</v>
      </c>
      <c r="G203" s="135" t="s">
        <v>205</v>
      </c>
      <c r="H203" s="136">
        <v>11572.736000000001</v>
      </c>
      <c r="I203" s="137"/>
      <c r="J203" s="138">
        <f>ROUND(I203*H203,2)</f>
        <v>0</v>
      </c>
      <c r="K203" s="139"/>
      <c r="L203" s="31"/>
      <c r="M203" s="140" t="s">
        <v>1</v>
      </c>
      <c r="N203" s="141" t="s">
        <v>44</v>
      </c>
      <c r="P203" s="142">
        <f>O203*H203</f>
        <v>0</v>
      </c>
      <c r="Q203" s="142">
        <v>0</v>
      </c>
      <c r="R203" s="142">
        <f>Q203*H203</f>
        <v>0</v>
      </c>
      <c r="S203" s="142">
        <v>0</v>
      </c>
      <c r="T203" s="143">
        <f>S203*H203</f>
        <v>0</v>
      </c>
      <c r="AR203" s="144" t="s">
        <v>170</v>
      </c>
      <c r="AT203" s="144" t="s">
        <v>166</v>
      </c>
      <c r="AU203" s="144" t="s">
        <v>89</v>
      </c>
      <c r="AY203" s="16" t="s">
        <v>164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6" t="s">
        <v>87</v>
      </c>
      <c r="BK203" s="145">
        <f>ROUND(I203*H203,2)</f>
        <v>0</v>
      </c>
      <c r="BL203" s="16" t="s">
        <v>170</v>
      </c>
      <c r="BM203" s="144" t="s">
        <v>253</v>
      </c>
    </row>
    <row r="204" spans="2:65" s="12" customFormat="1" ht="11.25">
      <c r="B204" s="146"/>
      <c r="D204" s="147" t="s">
        <v>175</v>
      </c>
      <c r="E204" s="148" t="s">
        <v>1</v>
      </c>
      <c r="F204" s="149" t="s">
        <v>254</v>
      </c>
      <c r="H204" s="150">
        <v>11572.736000000001</v>
      </c>
      <c r="I204" s="151"/>
      <c r="L204" s="146"/>
      <c r="M204" s="152"/>
      <c r="T204" s="153"/>
      <c r="AT204" s="148" t="s">
        <v>175</v>
      </c>
      <c r="AU204" s="148" t="s">
        <v>89</v>
      </c>
      <c r="AV204" s="12" t="s">
        <v>89</v>
      </c>
      <c r="AW204" s="12" t="s">
        <v>36</v>
      </c>
      <c r="AX204" s="12" t="s">
        <v>79</v>
      </c>
      <c r="AY204" s="148" t="s">
        <v>164</v>
      </c>
    </row>
    <row r="205" spans="2:65" s="13" customFormat="1" ht="11.25">
      <c r="B205" s="154"/>
      <c r="D205" s="147" t="s">
        <v>175</v>
      </c>
      <c r="E205" s="155" t="s">
        <v>1</v>
      </c>
      <c r="F205" s="156" t="s">
        <v>177</v>
      </c>
      <c r="H205" s="157">
        <v>11572.736000000001</v>
      </c>
      <c r="I205" s="158"/>
      <c r="L205" s="154"/>
      <c r="M205" s="159"/>
      <c r="T205" s="160"/>
      <c r="AT205" s="155" t="s">
        <v>175</v>
      </c>
      <c r="AU205" s="155" t="s">
        <v>89</v>
      </c>
      <c r="AV205" s="13" t="s">
        <v>170</v>
      </c>
      <c r="AW205" s="13" t="s">
        <v>36</v>
      </c>
      <c r="AX205" s="13" t="s">
        <v>87</v>
      </c>
      <c r="AY205" s="155" t="s">
        <v>164</v>
      </c>
    </row>
    <row r="206" spans="2:65" s="1" customFormat="1" ht="24.2" customHeight="1">
      <c r="B206" s="31"/>
      <c r="C206" s="132" t="s">
        <v>255</v>
      </c>
      <c r="D206" s="132" t="s">
        <v>166</v>
      </c>
      <c r="E206" s="133" t="s">
        <v>256</v>
      </c>
      <c r="F206" s="134" t="s">
        <v>257</v>
      </c>
      <c r="G206" s="135" t="s">
        <v>205</v>
      </c>
      <c r="H206" s="136">
        <v>54.56</v>
      </c>
      <c r="I206" s="137"/>
      <c r="J206" s="138">
        <f>ROUND(I206*H206,2)</f>
        <v>0</v>
      </c>
      <c r="K206" s="139"/>
      <c r="L206" s="31"/>
      <c r="M206" s="140" t="s">
        <v>1</v>
      </c>
      <c r="N206" s="141" t="s">
        <v>44</v>
      </c>
      <c r="P206" s="142">
        <f>O206*H206</f>
        <v>0</v>
      </c>
      <c r="Q206" s="142">
        <v>0</v>
      </c>
      <c r="R206" s="142">
        <f>Q206*H206</f>
        <v>0</v>
      </c>
      <c r="S206" s="142">
        <v>0</v>
      </c>
      <c r="T206" s="143">
        <f>S206*H206</f>
        <v>0</v>
      </c>
      <c r="AR206" s="144" t="s">
        <v>170</v>
      </c>
      <c r="AT206" s="144" t="s">
        <v>166</v>
      </c>
      <c r="AU206" s="144" t="s">
        <v>89</v>
      </c>
      <c r="AY206" s="16" t="s">
        <v>164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6" t="s">
        <v>87</v>
      </c>
      <c r="BK206" s="145">
        <f>ROUND(I206*H206,2)</f>
        <v>0</v>
      </c>
      <c r="BL206" s="16" t="s">
        <v>170</v>
      </c>
      <c r="BM206" s="144" t="s">
        <v>258</v>
      </c>
    </row>
    <row r="207" spans="2:65" s="14" customFormat="1" ht="11.25">
      <c r="B207" s="161"/>
      <c r="D207" s="147" t="s">
        <v>175</v>
      </c>
      <c r="E207" s="162" t="s">
        <v>1</v>
      </c>
      <c r="F207" s="163" t="s">
        <v>244</v>
      </c>
      <c r="H207" s="162" t="s">
        <v>1</v>
      </c>
      <c r="I207" s="164"/>
      <c r="L207" s="161"/>
      <c r="M207" s="165"/>
      <c r="T207" s="166"/>
      <c r="AT207" s="162" t="s">
        <v>175</v>
      </c>
      <c r="AU207" s="162" t="s">
        <v>89</v>
      </c>
      <c r="AV207" s="14" t="s">
        <v>87</v>
      </c>
      <c r="AW207" s="14" t="s">
        <v>36</v>
      </c>
      <c r="AX207" s="14" t="s">
        <v>79</v>
      </c>
      <c r="AY207" s="162" t="s">
        <v>164</v>
      </c>
    </row>
    <row r="208" spans="2:65" s="12" customFormat="1" ht="11.25">
      <c r="B208" s="146"/>
      <c r="D208" s="147" t="s">
        <v>175</v>
      </c>
      <c r="E208" s="148" t="s">
        <v>1</v>
      </c>
      <c r="F208" s="149" t="s">
        <v>259</v>
      </c>
      <c r="H208" s="150">
        <v>54.56</v>
      </c>
      <c r="I208" s="151"/>
      <c r="L208" s="146"/>
      <c r="M208" s="152"/>
      <c r="T208" s="153"/>
      <c r="AT208" s="148" t="s">
        <v>175</v>
      </c>
      <c r="AU208" s="148" t="s">
        <v>89</v>
      </c>
      <c r="AV208" s="12" t="s">
        <v>89</v>
      </c>
      <c r="AW208" s="12" t="s">
        <v>36</v>
      </c>
      <c r="AX208" s="12" t="s">
        <v>79</v>
      </c>
      <c r="AY208" s="148" t="s">
        <v>164</v>
      </c>
    </row>
    <row r="209" spans="2:65" s="13" customFormat="1" ht="11.25">
      <c r="B209" s="154"/>
      <c r="D209" s="147" t="s">
        <v>175</v>
      </c>
      <c r="E209" s="155" t="s">
        <v>1</v>
      </c>
      <c r="F209" s="156" t="s">
        <v>177</v>
      </c>
      <c r="H209" s="157">
        <v>54.56</v>
      </c>
      <c r="I209" s="158"/>
      <c r="L209" s="154"/>
      <c r="M209" s="159"/>
      <c r="T209" s="160"/>
      <c r="AT209" s="155" t="s">
        <v>175</v>
      </c>
      <c r="AU209" s="155" t="s">
        <v>89</v>
      </c>
      <c r="AV209" s="13" t="s">
        <v>170</v>
      </c>
      <c r="AW209" s="13" t="s">
        <v>36</v>
      </c>
      <c r="AX209" s="13" t="s">
        <v>87</v>
      </c>
      <c r="AY209" s="155" t="s">
        <v>164</v>
      </c>
    </row>
    <row r="210" spans="2:65" s="1" customFormat="1" ht="24.2" customHeight="1">
      <c r="B210" s="31"/>
      <c r="C210" s="132" t="s">
        <v>260</v>
      </c>
      <c r="D210" s="132" t="s">
        <v>166</v>
      </c>
      <c r="E210" s="133" t="s">
        <v>261</v>
      </c>
      <c r="F210" s="134" t="s">
        <v>262</v>
      </c>
      <c r="G210" s="135" t="s">
        <v>205</v>
      </c>
      <c r="H210" s="136">
        <v>117.6</v>
      </c>
      <c r="I210" s="137"/>
      <c r="J210" s="138">
        <f>ROUND(I210*H210,2)</f>
        <v>0</v>
      </c>
      <c r="K210" s="139"/>
      <c r="L210" s="31"/>
      <c r="M210" s="140" t="s">
        <v>1</v>
      </c>
      <c r="N210" s="141" t="s">
        <v>44</v>
      </c>
      <c r="P210" s="142">
        <f>O210*H210</f>
        <v>0</v>
      </c>
      <c r="Q210" s="142">
        <v>0</v>
      </c>
      <c r="R210" s="142">
        <f>Q210*H210</f>
        <v>0</v>
      </c>
      <c r="S210" s="142">
        <v>0</v>
      </c>
      <c r="T210" s="143">
        <f>S210*H210</f>
        <v>0</v>
      </c>
      <c r="AR210" s="144" t="s">
        <v>170</v>
      </c>
      <c r="AT210" s="144" t="s">
        <v>166</v>
      </c>
      <c r="AU210" s="144" t="s">
        <v>89</v>
      </c>
      <c r="AY210" s="16" t="s">
        <v>164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6" t="s">
        <v>87</v>
      </c>
      <c r="BK210" s="145">
        <f>ROUND(I210*H210,2)</f>
        <v>0</v>
      </c>
      <c r="BL210" s="16" t="s">
        <v>170</v>
      </c>
      <c r="BM210" s="144" t="s">
        <v>263</v>
      </c>
    </row>
    <row r="211" spans="2:65" s="14" customFormat="1" ht="11.25">
      <c r="B211" s="161"/>
      <c r="D211" s="147" t="s">
        <v>175</v>
      </c>
      <c r="E211" s="162" t="s">
        <v>1</v>
      </c>
      <c r="F211" s="163" t="s">
        <v>264</v>
      </c>
      <c r="H211" s="162" t="s">
        <v>1</v>
      </c>
      <c r="I211" s="164"/>
      <c r="L211" s="161"/>
      <c r="M211" s="165"/>
      <c r="T211" s="166"/>
      <c r="AT211" s="162" t="s">
        <v>175</v>
      </c>
      <c r="AU211" s="162" t="s">
        <v>89</v>
      </c>
      <c r="AV211" s="14" t="s">
        <v>87</v>
      </c>
      <c r="AW211" s="14" t="s">
        <v>36</v>
      </c>
      <c r="AX211" s="14" t="s">
        <v>79</v>
      </c>
      <c r="AY211" s="162" t="s">
        <v>164</v>
      </c>
    </row>
    <row r="212" spans="2:65" s="12" customFormat="1" ht="11.25">
      <c r="B212" s="146"/>
      <c r="D212" s="147" t="s">
        <v>175</v>
      </c>
      <c r="E212" s="148" t="s">
        <v>1</v>
      </c>
      <c r="F212" s="149" t="s">
        <v>265</v>
      </c>
      <c r="H212" s="150">
        <v>117.6</v>
      </c>
      <c r="I212" s="151"/>
      <c r="L212" s="146"/>
      <c r="M212" s="152"/>
      <c r="T212" s="153"/>
      <c r="AT212" s="148" t="s">
        <v>175</v>
      </c>
      <c r="AU212" s="148" t="s">
        <v>89</v>
      </c>
      <c r="AV212" s="12" t="s">
        <v>89</v>
      </c>
      <c r="AW212" s="12" t="s">
        <v>36</v>
      </c>
      <c r="AX212" s="12" t="s">
        <v>79</v>
      </c>
      <c r="AY212" s="148" t="s">
        <v>164</v>
      </c>
    </row>
    <row r="213" spans="2:65" s="13" customFormat="1" ht="11.25">
      <c r="B213" s="154"/>
      <c r="D213" s="147" t="s">
        <v>175</v>
      </c>
      <c r="E213" s="155" t="s">
        <v>1</v>
      </c>
      <c r="F213" s="156" t="s">
        <v>177</v>
      </c>
      <c r="H213" s="157">
        <v>117.6</v>
      </c>
      <c r="I213" s="158"/>
      <c r="L213" s="154"/>
      <c r="M213" s="159"/>
      <c r="T213" s="160"/>
      <c r="AT213" s="155" t="s">
        <v>175</v>
      </c>
      <c r="AU213" s="155" t="s">
        <v>89</v>
      </c>
      <c r="AV213" s="13" t="s">
        <v>170</v>
      </c>
      <c r="AW213" s="13" t="s">
        <v>36</v>
      </c>
      <c r="AX213" s="13" t="s">
        <v>87</v>
      </c>
      <c r="AY213" s="155" t="s">
        <v>164</v>
      </c>
    </row>
    <row r="214" spans="2:65" s="1" customFormat="1" ht="24.2" customHeight="1">
      <c r="B214" s="31"/>
      <c r="C214" s="132" t="s">
        <v>266</v>
      </c>
      <c r="D214" s="132" t="s">
        <v>166</v>
      </c>
      <c r="E214" s="133" t="s">
        <v>267</v>
      </c>
      <c r="F214" s="134" t="s">
        <v>268</v>
      </c>
      <c r="G214" s="135" t="s">
        <v>269</v>
      </c>
      <c r="H214" s="136">
        <v>1487.923</v>
      </c>
      <c r="I214" s="137"/>
      <c r="J214" s="138">
        <f>ROUND(I214*H214,2)</f>
        <v>0</v>
      </c>
      <c r="K214" s="139"/>
      <c r="L214" s="31"/>
      <c r="M214" s="140" t="s">
        <v>1</v>
      </c>
      <c r="N214" s="141" t="s">
        <v>44</v>
      </c>
      <c r="P214" s="142">
        <f>O214*H214</f>
        <v>0</v>
      </c>
      <c r="Q214" s="142">
        <v>0</v>
      </c>
      <c r="R214" s="142">
        <f>Q214*H214</f>
        <v>0</v>
      </c>
      <c r="S214" s="142">
        <v>0</v>
      </c>
      <c r="T214" s="143">
        <f>S214*H214</f>
        <v>0</v>
      </c>
      <c r="AR214" s="144" t="s">
        <v>170</v>
      </c>
      <c r="AT214" s="144" t="s">
        <v>166</v>
      </c>
      <c r="AU214" s="144" t="s">
        <v>89</v>
      </c>
      <c r="AY214" s="16" t="s">
        <v>164</v>
      </c>
      <c r="BE214" s="145">
        <f>IF(N214="základní",J214,0)</f>
        <v>0</v>
      </c>
      <c r="BF214" s="145">
        <f>IF(N214="snížená",J214,0)</f>
        <v>0</v>
      </c>
      <c r="BG214" s="145">
        <f>IF(N214="zákl. přenesená",J214,0)</f>
        <v>0</v>
      </c>
      <c r="BH214" s="145">
        <f>IF(N214="sníž. přenesená",J214,0)</f>
        <v>0</v>
      </c>
      <c r="BI214" s="145">
        <f>IF(N214="nulová",J214,0)</f>
        <v>0</v>
      </c>
      <c r="BJ214" s="16" t="s">
        <v>87</v>
      </c>
      <c r="BK214" s="145">
        <f>ROUND(I214*H214,2)</f>
        <v>0</v>
      </c>
      <c r="BL214" s="16" t="s">
        <v>170</v>
      </c>
      <c r="BM214" s="144" t="s">
        <v>270</v>
      </c>
    </row>
    <row r="215" spans="2:65" s="12" customFormat="1" ht="11.25">
      <c r="B215" s="146"/>
      <c r="D215" s="147" t="s">
        <v>175</v>
      </c>
      <c r="E215" s="148" t="s">
        <v>1</v>
      </c>
      <c r="F215" s="149" t="s">
        <v>271</v>
      </c>
      <c r="H215" s="150">
        <v>1487.923</v>
      </c>
      <c r="I215" s="151"/>
      <c r="L215" s="146"/>
      <c r="M215" s="152"/>
      <c r="T215" s="153"/>
      <c r="AT215" s="148" t="s">
        <v>175</v>
      </c>
      <c r="AU215" s="148" t="s">
        <v>89</v>
      </c>
      <c r="AV215" s="12" t="s">
        <v>89</v>
      </c>
      <c r="AW215" s="12" t="s">
        <v>36</v>
      </c>
      <c r="AX215" s="12" t="s">
        <v>79</v>
      </c>
      <c r="AY215" s="148" t="s">
        <v>164</v>
      </c>
    </row>
    <row r="216" spans="2:65" s="13" customFormat="1" ht="11.25">
      <c r="B216" s="154"/>
      <c r="D216" s="147" t="s">
        <v>175</v>
      </c>
      <c r="E216" s="155" t="s">
        <v>1</v>
      </c>
      <c r="F216" s="156" t="s">
        <v>177</v>
      </c>
      <c r="H216" s="157">
        <v>1487.923</v>
      </c>
      <c r="I216" s="158"/>
      <c r="L216" s="154"/>
      <c r="M216" s="159"/>
      <c r="T216" s="160"/>
      <c r="AT216" s="155" t="s">
        <v>175</v>
      </c>
      <c r="AU216" s="155" t="s">
        <v>89</v>
      </c>
      <c r="AV216" s="13" t="s">
        <v>170</v>
      </c>
      <c r="AW216" s="13" t="s">
        <v>36</v>
      </c>
      <c r="AX216" s="13" t="s">
        <v>87</v>
      </c>
      <c r="AY216" s="155" t="s">
        <v>164</v>
      </c>
    </row>
    <row r="217" spans="2:65" s="1" customFormat="1" ht="24.2" customHeight="1">
      <c r="B217" s="31"/>
      <c r="C217" s="132" t="s">
        <v>272</v>
      </c>
      <c r="D217" s="132" t="s">
        <v>166</v>
      </c>
      <c r="E217" s="133" t="s">
        <v>273</v>
      </c>
      <c r="F217" s="134" t="s">
        <v>274</v>
      </c>
      <c r="G217" s="135" t="s">
        <v>169</v>
      </c>
      <c r="H217" s="136">
        <v>564</v>
      </c>
      <c r="I217" s="137"/>
      <c r="J217" s="138">
        <f>ROUND(I217*H217,2)</f>
        <v>0</v>
      </c>
      <c r="K217" s="139"/>
      <c r="L217" s="31"/>
      <c r="M217" s="140" t="s">
        <v>1</v>
      </c>
      <c r="N217" s="141" t="s">
        <v>44</v>
      </c>
      <c r="P217" s="142">
        <f>O217*H217</f>
        <v>0</v>
      </c>
      <c r="Q217" s="142">
        <v>0</v>
      </c>
      <c r="R217" s="142">
        <f>Q217*H217</f>
        <v>0</v>
      </c>
      <c r="S217" s="142">
        <v>0</v>
      </c>
      <c r="T217" s="143">
        <f>S217*H217</f>
        <v>0</v>
      </c>
      <c r="AR217" s="144" t="s">
        <v>170</v>
      </c>
      <c r="AT217" s="144" t="s">
        <v>166</v>
      </c>
      <c r="AU217" s="144" t="s">
        <v>89</v>
      </c>
      <c r="AY217" s="16" t="s">
        <v>164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6" t="s">
        <v>87</v>
      </c>
      <c r="BK217" s="145">
        <f>ROUND(I217*H217,2)</f>
        <v>0</v>
      </c>
      <c r="BL217" s="16" t="s">
        <v>170</v>
      </c>
      <c r="BM217" s="144" t="s">
        <v>275</v>
      </c>
    </row>
    <row r="218" spans="2:65" s="12" customFormat="1" ht="11.25">
      <c r="B218" s="146"/>
      <c r="D218" s="147" t="s">
        <v>175</v>
      </c>
      <c r="E218" s="148" t="s">
        <v>1</v>
      </c>
      <c r="F218" s="149" t="s">
        <v>276</v>
      </c>
      <c r="H218" s="150">
        <v>564</v>
      </c>
      <c r="I218" s="151"/>
      <c r="L218" s="146"/>
      <c r="M218" s="152"/>
      <c r="T218" s="153"/>
      <c r="AT218" s="148" t="s">
        <v>175</v>
      </c>
      <c r="AU218" s="148" t="s">
        <v>89</v>
      </c>
      <c r="AV218" s="12" t="s">
        <v>89</v>
      </c>
      <c r="AW218" s="12" t="s">
        <v>36</v>
      </c>
      <c r="AX218" s="12" t="s">
        <v>79</v>
      </c>
      <c r="AY218" s="148" t="s">
        <v>164</v>
      </c>
    </row>
    <row r="219" spans="2:65" s="13" customFormat="1" ht="11.25">
      <c r="B219" s="154"/>
      <c r="D219" s="147" t="s">
        <v>175</v>
      </c>
      <c r="E219" s="155" t="s">
        <v>1</v>
      </c>
      <c r="F219" s="156" t="s">
        <v>177</v>
      </c>
      <c r="H219" s="157">
        <v>564</v>
      </c>
      <c r="I219" s="158"/>
      <c r="L219" s="154"/>
      <c r="M219" s="159"/>
      <c r="T219" s="160"/>
      <c r="AT219" s="155" t="s">
        <v>175</v>
      </c>
      <c r="AU219" s="155" t="s">
        <v>89</v>
      </c>
      <c r="AV219" s="13" t="s">
        <v>170</v>
      </c>
      <c r="AW219" s="13" t="s">
        <v>36</v>
      </c>
      <c r="AX219" s="13" t="s">
        <v>87</v>
      </c>
      <c r="AY219" s="155" t="s">
        <v>164</v>
      </c>
    </row>
    <row r="220" spans="2:65" s="1" customFormat="1" ht="24.2" customHeight="1">
      <c r="B220" s="31"/>
      <c r="C220" s="132" t="s">
        <v>277</v>
      </c>
      <c r="D220" s="132" t="s">
        <v>166</v>
      </c>
      <c r="E220" s="133" t="s">
        <v>278</v>
      </c>
      <c r="F220" s="134" t="s">
        <v>279</v>
      </c>
      <c r="G220" s="135" t="s">
        <v>169</v>
      </c>
      <c r="H220" s="136">
        <v>564</v>
      </c>
      <c r="I220" s="137"/>
      <c r="J220" s="138">
        <f>ROUND(I220*H220,2)</f>
        <v>0</v>
      </c>
      <c r="K220" s="139"/>
      <c r="L220" s="31"/>
      <c r="M220" s="140" t="s">
        <v>1</v>
      </c>
      <c r="N220" s="141" t="s">
        <v>44</v>
      </c>
      <c r="P220" s="142">
        <f>O220*H220</f>
        <v>0</v>
      </c>
      <c r="Q220" s="142">
        <v>0</v>
      </c>
      <c r="R220" s="142">
        <f>Q220*H220</f>
        <v>0</v>
      </c>
      <c r="S220" s="142">
        <v>0</v>
      </c>
      <c r="T220" s="143">
        <f>S220*H220</f>
        <v>0</v>
      </c>
      <c r="AR220" s="144" t="s">
        <v>170</v>
      </c>
      <c r="AT220" s="144" t="s">
        <v>166</v>
      </c>
      <c r="AU220" s="144" t="s">
        <v>89</v>
      </c>
      <c r="AY220" s="16" t="s">
        <v>164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6" t="s">
        <v>87</v>
      </c>
      <c r="BK220" s="145">
        <f>ROUND(I220*H220,2)</f>
        <v>0</v>
      </c>
      <c r="BL220" s="16" t="s">
        <v>170</v>
      </c>
      <c r="BM220" s="144" t="s">
        <v>280</v>
      </c>
    </row>
    <row r="221" spans="2:65" s="1" customFormat="1" ht="16.5" customHeight="1">
      <c r="B221" s="31"/>
      <c r="C221" s="167" t="s">
        <v>281</v>
      </c>
      <c r="D221" s="167" t="s">
        <v>282</v>
      </c>
      <c r="E221" s="168" t="s">
        <v>283</v>
      </c>
      <c r="F221" s="169" t="s">
        <v>284</v>
      </c>
      <c r="G221" s="170" t="s">
        <v>285</v>
      </c>
      <c r="H221" s="171">
        <v>1</v>
      </c>
      <c r="I221" s="172"/>
      <c r="J221" s="173">
        <f>ROUND(I221*H221,2)</f>
        <v>0</v>
      </c>
      <c r="K221" s="174"/>
      <c r="L221" s="175"/>
      <c r="M221" s="176" t="s">
        <v>1</v>
      </c>
      <c r="N221" s="177" t="s">
        <v>44</v>
      </c>
      <c r="P221" s="142">
        <f>O221*H221</f>
        <v>0</v>
      </c>
      <c r="Q221" s="142">
        <v>1E-3</v>
      </c>
      <c r="R221" s="142">
        <f>Q221*H221</f>
        <v>1E-3</v>
      </c>
      <c r="S221" s="142">
        <v>0</v>
      </c>
      <c r="T221" s="143">
        <f>S221*H221</f>
        <v>0</v>
      </c>
      <c r="AR221" s="144" t="s">
        <v>202</v>
      </c>
      <c r="AT221" s="144" t="s">
        <v>282</v>
      </c>
      <c r="AU221" s="144" t="s">
        <v>89</v>
      </c>
      <c r="AY221" s="16" t="s">
        <v>164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6" t="s">
        <v>87</v>
      </c>
      <c r="BK221" s="145">
        <f>ROUND(I221*H221,2)</f>
        <v>0</v>
      </c>
      <c r="BL221" s="16" t="s">
        <v>170</v>
      </c>
      <c r="BM221" s="144" t="s">
        <v>286</v>
      </c>
    </row>
    <row r="222" spans="2:65" s="12" customFormat="1" ht="11.25">
      <c r="B222" s="146"/>
      <c r="D222" s="147" t="s">
        <v>175</v>
      </c>
      <c r="F222" s="149" t="s">
        <v>287</v>
      </c>
      <c r="H222" s="150">
        <v>1</v>
      </c>
      <c r="I222" s="151"/>
      <c r="L222" s="146"/>
      <c r="M222" s="152"/>
      <c r="T222" s="153"/>
      <c r="AT222" s="148" t="s">
        <v>175</v>
      </c>
      <c r="AU222" s="148" t="s">
        <v>89</v>
      </c>
      <c r="AV222" s="12" t="s">
        <v>89</v>
      </c>
      <c r="AW222" s="12" t="s">
        <v>4</v>
      </c>
      <c r="AX222" s="12" t="s">
        <v>87</v>
      </c>
      <c r="AY222" s="148" t="s">
        <v>164</v>
      </c>
    </row>
    <row r="223" spans="2:65" s="1" customFormat="1" ht="33" customHeight="1">
      <c r="B223" s="31"/>
      <c r="C223" s="132" t="s">
        <v>7</v>
      </c>
      <c r="D223" s="132" t="s">
        <v>166</v>
      </c>
      <c r="E223" s="133" t="s">
        <v>288</v>
      </c>
      <c r="F223" s="134" t="s">
        <v>289</v>
      </c>
      <c r="G223" s="135" t="s">
        <v>169</v>
      </c>
      <c r="H223" s="136">
        <v>564</v>
      </c>
      <c r="I223" s="137"/>
      <c r="J223" s="138">
        <f>ROUND(I223*H223,2)</f>
        <v>0</v>
      </c>
      <c r="K223" s="139"/>
      <c r="L223" s="31"/>
      <c r="M223" s="140" t="s">
        <v>1</v>
      </c>
      <c r="N223" s="141" t="s">
        <v>44</v>
      </c>
      <c r="P223" s="142">
        <f>O223*H223</f>
        <v>0</v>
      </c>
      <c r="Q223" s="142">
        <v>0</v>
      </c>
      <c r="R223" s="142">
        <f>Q223*H223</f>
        <v>0</v>
      </c>
      <c r="S223" s="142">
        <v>0</v>
      </c>
      <c r="T223" s="143">
        <f>S223*H223</f>
        <v>0</v>
      </c>
      <c r="AR223" s="144" t="s">
        <v>170</v>
      </c>
      <c r="AT223" s="144" t="s">
        <v>166</v>
      </c>
      <c r="AU223" s="144" t="s">
        <v>89</v>
      </c>
      <c r="AY223" s="16" t="s">
        <v>164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6" t="s">
        <v>87</v>
      </c>
      <c r="BK223" s="145">
        <f>ROUND(I223*H223,2)</f>
        <v>0</v>
      </c>
      <c r="BL223" s="16" t="s">
        <v>170</v>
      </c>
      <c r="BM223" s="144" t="s">
        <v>290</v>
      </c>
    </row>
    <row r="224" spans="2:65" s="1" customFormat="1" ht="21.75" customHeight="1">
      <c r="B224" s="31"/>
      <c r="C224" s="132" t="s">
        <v>291</v>
      </c>
      <c r="D224" s="132" t="s">
        <v>166</v>
      </c>
      <c r="E224" s="133" t="s">
        <v>292</v>
      </c>
      <c r="F224" s="134" t="s">
        <v>293</v>
      </c>
      <c r="G224" s="135" t="s">
        <v>169</v>
      </c>
      <c r="H224" s="136">
        <v>564</v>
      </c>
      <c r="I224" s="137"/>
      <c r="J224" s="138">
        <f>ROUND(I224*H224,2)</f>
        <v>0</v>
      </c>
      <c r="K224" s="139"/>
      <c r="L224" s="31"/>
      <c r="M224" s="140" t="s">
        <v>1</v>
      </c>
      <c r="N224" s="141" t="s">
        <v>44</v>
      </c>
      <c r="P224" s="142">
        <f>O224*H224</f>
        <v>0</v>
      </c>
      <c r="Q224" s="142">
        <v>0</v>
      </c>
      <c r="R224" s="142">
        <f>Q224*H224</f>
        <v>0</v>
      </c>
      <c r="S224" s="142">
        <v>0</v>
      </c>
      <c r="T224" s="143">
        <f>S224*H224</f>
        <v>0</v>
      </c>
      <c r="AR224" s="144" t="s">
        <v>170</v>
      </c>
      <c r="AT224" s="144" t="s">
        <v>166</v>
      </c>
      <c r="AU224" s="144" t="s">
        <v>89</v>
      </c>
      <c r="AY224" s="16" t="s">
        <v>164</v>
      </c>
      <c r="BE224" s="145">
        <f>IF(N224="základní",J224,0)</f>
        <v>0</v>
      </c>
      <c r="BF224" s="145">
        <f>IF(N224="snížená",J224,0)</f>
        <v>0</v>
      </c>
      <c r="BG224" s="145">
        <f>IF(N224="zákl. přenesená",J224,0)</f>
        <v>0</v>
      </c>
      <c r="BH224" s="145">
        <f>IF(N224="sníž. přenesená",J224,0)</f>
        <v>0</v>
      </c>
      <c r="BI224" s="145">
        <f>IF(N224="nulová",J224,0)</f>
        <v>0</v>
      </c>
      <c r="BJ224" s="16" t="s">
        <v>87</v>
      </c>
      <c r="BK224" s="145">
        <f>ROUND(I224*H224,2)</f>
        <v>0</v>
      </c>
      <c r="BL224" s="16" t="s">
        <v>170</v>
      </c>
      <c r="BM224" s="144" t="s">
        <v>294</v>
      </c>
    </row>
    <row r="225" spans="2:65" s="11" customFormat="1" ht="22.9" customHeight="1">
      <c r="B225" s="120"/>
      <c r="D225" s="121" t="s">
        <v>78</v>
      </c>
      <c r="E225" s="130" t="s">
        <v>89</v>
      </c>
      <c r="F225" s="130" t="s">
        <v>295</v>
      </c>
      <c r="I225" s="123"/>
      <c r="J225" s="131">
        <f>BK225</f>
        <v>0</v>
      </c>
      <c r="L225" s="120"/>
      <c r="M225" s="125"/>
      <c r="P225" s="126">
        <f>SUM(P226:P270)</f>
        <v>0</v>
      </c>
      <c r="R225" s="126">
        <f>SUM(R226:R270)</f>
        <v>554.65053708999994</v>
      </c>
      <c r="T225" s="127">
        <f>SUM(T226:T270)</f>
        <v>0</v>
      </c>
      <c r="AR225" s="121" t="s">
        <v>87</v>
      </c>
      <c r="AT225" s="128" t="s">
        <v>78</v>
      </c>
      <c r="AU225" s="128" t="s">
        <v>87</v>
      </c>
      <c r="AY225" s="121" t="s">
        <v>164</v>
      </c>
      <c r="BK225" s="129">
        <f>SUM(BK226:BK270)</f>
        <v>0</v>
      </c>
    </row>
    <row r="226" spans="2:65" s="1" customFormat="1" ht="44.25" customHeight="1">
      <c r="B226" s="31"/>
      <c r="C226" s="132" t="s">
        <v>296</v>
      </c>
      <c r="D226" s="132" t="s">
        <v>166</v>
      </c>
      <c r="E226" s="133" t="s">
        <v>297</v>
      </c>
      <c r="F226" s="134" t="s">
        <v>298</v>
      </c>
      <c r="G226" s="135" t="s">
        <v>299</v>
      </c>
      <c r="H226" s="136">
        <v>63</v>
      </c>
      <c r="I226" s="137"/>
      <c r="J226" s="138">
        <f>ROUND(I226*H226,2)</f>
        <v>0</v>
      </c>
      <c r="K226" s="139"/>
      <c r="L226" s="31"/>
      <c r="M226" s="140" t="s">
        <v>1</v>
      </c>
      <c r="N226" s="141" t="s">
        <v>44</v>
      </c>
      <c r="P226" s="142">
        <f>O226*H226</f>
        <v>0</v>
      </c>
      <c r="Q226" s="142">
        <v>0.2044</v>
      </c>
      <c r="R226" s="142">
        <f>Q226*H226</f>
        <v>12.8772</v>
      </c>
      <c r="S226" s="142">
        <v>0</v>
      </c>
      <c r="T226" s="143">
        <f>S226*H226</f>
        <v>0</v>
      </c>
      <c r="AR226" s="144" t="s">
        <v>170</v>
      </c>
      <c r="AT226" s="144" t="s">
        <v>166</v>
      </c>
      <c r="AU226" s="144" t="s">
        <v>89</v>
      </c>
      <c r="AY226" s="16" t="s">
        <v>164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6" t="s">
        <v>87</v>
      </c>
      <c r="BK226" s="145">
        <f>ROUND(I226*H226,2)</f>
        <v>0</v>
      </c>
      <c r="BL226" s="16" t="s">
        <v>170</v>
      </c>
      <c r="BM226" s="144" t="s">
        <v>300</v>
      </c>
    </row>
    <row r="227" spans="2:65" s="1" customFormat="1" ht="24.2" customHeight="1">
      <c r="B227" s="31"/>
      <c r="C227" s="132" t="s">
        <v>301</v>
      </c>
      <c r="D227" s="132" t="s">
        <v>166</v>
      </c>
      <c r="E227" s="133" t="s">
        <v>302</v>
      </c>
      <c r="F227" s="134" t="s">
        <v>303</v>
      </c>
      <c r="G227" s="135" t="s">
        <v>205</v>
      </c>
      <c r="H227" s="136">
        <v>37.890999999999998</v>
      </c>
      <c r="I227" s="137"/>
      <c r="J227" s="138">
        <f>ROUND(I227*H227,2)</f>
        <v>0</v>
      </c>
      <c r="K227" s="139"/>
      <c r="L227" s="31"/>
      <c r="M227" s="140" t="s">
        <v>1</v>
      </c>
      <c r="N227" s="141" t="s">
        <v>44</v>
      </c>
      <c r="P227" s="142">
        <f>O227*H227</f>
        <v>0</v>
      </c>
      <c r="Q227" s="142">
        <v>2.16</v>
      </c>
      <c r="R227" s="142">
        <f>Q227*H227</f>
        <v>81.844560000000001</v>
      </c>
      <c r="S227" s="142">
        <v>0</v>
      </c>
      <c r="T227" s="143">
        <f>S227*H227</f>
        <v>0</v>
      </c>
      <c r="AR227" s="144" t="s">
        <v>170</v>
      </c>
      <c r="AT227" s="144" t="s">
        <v>166</v>
      </c>
      <c r="AU227" s="144" t="s">
        <v>89</v>
      </c>
      <c r="AY227" s="16" t="s">
        <v>164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6" t="s">
        <v>87</v>
      </c>
      <c r="BK227" s="145">
        <f>ROUND(I227*H227,2)</f>
        <v>0</v>
      </c>
      <c r="BL227" s="16" t="s">
        <v>170</v>
      </c>
      <c r="BM227" s="144" t="s">
        <v>304</v>
      </c>
    </row>
    <row r="228" spans="2:65" s="14" customFormat="1" ht="11.25">
      <c r="B228" s="161"/>
      <c r="D228" s="147" t="s">
        <v>175</v>
      </c>
      <c r="E228" s="162" t="s">
        <v>1</v>
      </c>
      <c r="F228" s="163" t="s">
        <v>305</v>
      </c>
      <c r="H228" s="162" t="s">
        <v>1</v>
      </c>
      <c r="I228" s="164"/>
      <c r="L228" s="161"/>
      <c r="M228" s="165"/>
      <c r="T228" s="166"/>
      <c r="AT228" s="162" t="s">
        <v>175</v>
      </c>
      <c r="AU228" s="162" t="s">
        <v>89</v>
      </c>
      <c r="AV228" s="14" t="s">
        <v>87</v>
      </c>
      <c r="AW228" s="14" t="s">
        <v>36</v>
      </c>
      <c r="AX228" s="14" t="s">
        <v>79</v>
      </c>
      <c r="AY228" s="162" t="s">
        <v>164</v>
      </c>
    </row>
    <row r="229" spans="2:65" s="12" customFormat="1" ht="11.25">
      <c r="B229" s="146"/>
      <c r="D229" s="147" t="s">
        <v>175</v>
      </c>
      <c r="E229" s="148" t="s">
        <v>1</v>
      </c>
      <c r="F229" s="149" t="s">
        <v>208</v>
      </c>
      <c r="H229" s="150">
        <v>37.890999999999998</v>
      </c>
      <c r="I229" s="151"/>
      <c r="L229" s="146"/>
      <c r="M229" s="152"/>
      <c r="T229" s="153"/>
      <c r="AT229" s="148" t="s">
        <v>175</v>
      </c>
      <c r="AU229" s="148" t="s">
        <v>89</v>
      </c>
      <c r="AV229" s="12" t="s">
        <v>89</v>
      </c>
      <c r="AW229" s="12" t="s">
        <v>36</v>
      </c>
      <c r="AX229" s="12" t="s">
        <v>79</v>
      </c>
      <c r="AY229" s="148" t="s">
        <v>164</v>
      </c>
    </row>
    <row r="230" spans="2:65" s="13" customFormat="1" ht="11.25">
      <c r="B230" s="154"/>
      <c r="D230" s="147" t="s">
        <v>175</v>
      </c>
      <c r="E230" s="155" t="s">
        <v>1</v>
      </c>
      <c r="F230" s="156" t="s">
        <v>177</v>
      </c>
      <c r="H230" s="157">
        <v>37.890999999999998</v>
      </c>
      <c r="I230" s="158"/>
      <c r="L230" s="154"/>
      <c r="M230" s="159"/>
      <c r="T230" s="160"/>
      <c r="AT230" s="155" t="s">
        <v>175</v>
      </c>
      <c r="AU230" s="155" t="s">
        <v>89</v>
      </c>
      <c r="AV230" s="13" t="s">
        <v>170</v>
      </c>
      <c r="AW230" s="13" t="s">
        <v>36</v>
      </c>
      <c r="AX230" s="13" t="s">
        <v>87</v>
      </c>
      <c r="AY230" s="155" t="s">
        <v>164</v>
      </c>
    </row>
    <row r="231" spans="2:65" s="1" customFormat="1" ht="24.2" customHeight="1">
      <c r="B231" s="31"/>
      <c r="C231" s="132" t="s">
        <v>306</v>
      </c>
      <c r="D231" s="132" t="s">
        <v>166</v>
      </c>
      <c r="E231" s="133" t="s">
        <v>307</v>
      </c>
      <c r="F231" s="134" t="s">
        <v>308</v>
      </c>
      <c r="G231" s="135" t="s">
        <v>205</v>
      </c>
      <c r="H231" s="136">
        <v>5.3049999999999997</v>
      </c>
      <c r="I231" s="137"/>
      <c r="J231" s="138">
        <f>ROUND(I231*H231,2)</f>
        <v>0</v>
      </c>
      <c r="K231" s="139"/>
      <c r="L231" s="31"/>
      <c r="M231" s="140" t="s">
        <v>1</v>
      </c>
      <c r="N231" s="141" t="s">
        <v>44</v>
      </c>
      <c r="P231" s="142">
        <f>O231*H231</f>
        <v>0</v>
      </c>
      <c r="Q231" s="142">
        <v>2.16</v>
      </c>
      <c r="R231" s="142">
        <f>Q231*H231</f>
        <v>11.4588</v>
      </c>
      <c r="S231" s="142">
        <v>0</v>
      </c>
      <c r="T231" s="143">
        <f>S231*H231</f>
        <v>0</v>
      </c>
      <c r="AR231" s="144" t="s">
        <v>170</v>
      </c>
      <c r="AT231" s="144" t="s">
        <v>166</v>
      </c>
      <c r="AU231" s="144" t="s">
        <v>89</v>
      </c>
      <c r="AY231" s="16" t="s">
        <v>164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6" t="s">
        <v>87</v>
      </c>
      <c r="BK231" s="145">
        <f>ROUND(I231*H231,2)</f>
        <v>0</v>
      </c>
      <c r="BL231" s="16" t="s">
        <v>170</v>
      </c>
      <c r="BM231" s="144" t="s">
        <v>309</v>
      </c>
    </row>
    <row r="232" spans="2:65" s="14" customFormat="1" ht="11.25">
      <c r="B232" s="161"/>
      <c r="D232" s="147" t="s">
        <v>175</v>
      </c>
      <c r="E232" s="162" t="s">
        <v>1</v>
      </c>
      <c r="F232" s="163" t="s">
        <v>310</v>
      </c>
      <c r="H232" s="162" t="s">
        <v>1</v>
      </c>
      <c r="I232" s="164"/>
      <c r="L232" s="161"/>
      <c r="M232" s="165"/>
      <c r="T232" s="166"/>
      <c r="AT232" s="162" t="s">
        <v>175</v>
      </c>
      <c r="AU232" s="162" t="s">
        <v>89</v>
      </c>
      <c r="AV232" s="14" t="s">
        <v>87</v>
      </c>
      <c r="AW232" s="14" t="s">
        <v>36</v>
      </c>
      <c r="AX232" s="14" t="s">
        <v>79</v>
      </c>
      <c r="AY232" s="162" t="s">
        <v>164</v>
      </c>
    </row>
    <row r="233" spans="2:65" s="12" customFormat="1" ht="22.5">
      <c r="B233" s="146"/>
      <c r="D233" s="147" t="s">
        <v>175</v>
      </c>
      <c r="E233" s="148" t="s">
        <v>1</v>
      </c>
      <c r="F233" s="149" t="s">
        <v>311</v>
      </c>
      <c r="H233" s="150">
        <v>1.944</v>
      </c>
      <c r="I233" s="151"/>
      <c r="L233" s="146"/>
      <c r="M233" s="152"/>
      <c r="T233" s="153"/>
      <c r="AT233" s="148" t="s">
        <v>175</v>
      </c>
      <c r="AU233" s="148" t="s">
        <v>89</v>
      </c>
      <c r="AV233" s="12" t="s">
        <v>89</v>
      </c>
      <c r="AW233" s="12" t="s">
        <v>36</v>
      </c>
      <c r="AX233" s="12" t="s">
        <v>79</v>
      </c>
      <c r="AY233" s="148" t="s">
        <v>164</v>
      </c>
    </row>
    <row r="234" spans="2:65" s="12" customFormat="1" ht="11.25">
      <c r="B234" s="146"/>
      <c r="D234" s="147" t="s">
        <v>175</v>
      </c>
      <c r="E234" s="148" t="s">
        <v>1</v>
      </c>
      <c r="F234" s="149" t="s">
        <v>312</v>
      </c>
      <c r="H234" s="150">
        <v>0.33800000000000002</v>
      </c>
      <c r="I234" s="151"/>
      <c r="L234" s="146"/>
      <c r="M234" s="152"/>
      <c r="T234" s="153"/>
      <c r="AT234" s="148" t="s">
        <v>175</v>
      </c>
      <c r="AU234" s="148" t="s">
        <v>89</v>
      </c>
      <c r="AV234" s="12" t="s">
        <v>89</v>
      </c>
      <c r="AW234" s="12" t="s">
        <v>36</v>
      </c>
      <c r="AX234" s="12" t="s">
        <v>79</v>
      </c>
      <c r="AY234" s="148" t="s">
        <v>164</v>
      </c>
    </row>
    <row r="235" spans="2:65" s="12" customFormat="1" ht="11.25">
      <c r="B235" s="146"/>
      <c r="D235" s="147" t="s">
        <v>175</v>
      </c>
      <c r="E235" s="148" t="s">
        <v>1</v>
      </c>
      <c r="F235" s="149" t="s">
        <v>313</v>
      </c>
      <c r="H235" s="150">
        <v>1.64</v>
      </c>
      <c r="I235" s="151"/>
      <c r="L235" s="146"/>
      <c r="M235" s="152"/>
      <c r="T235" s="153"/>
      <c r="AT235" s="148" t="s">
        <v>175</v>
      </c>
      <c r="AU235" s="148" t="s">
        <v>89</v>
      </c>
      <c r="AV235" s="12" t="s">
        <v>89</v>
      </c>
      <c r="AW235" s="12" t="s">
        <v>36</v>
      </c>
      <c r="AX235" s="12" t="s">
        <v>79</v>
      </c>
      <c r="AY235" s="148" t="s">
        <v>164</v>
      </c>
    </row>
    <row r="236" spans="2:65" s="12" customFormat="1" ht="11.25">
      <c r="B236" s="146"/>
      <c r="D236" s="147" t="s">
        <v>175</v>
      </c>
      <c r="E236" s="148" t="s">
        <v>1</v>
      </c>
      <c r="F236" s="149" t="s">
        <v>314</v>
      </c>
      <c r="H236" s="150">
        <v>1.383</v>
      </c>
      <c r="I236" s="151"/>
      <c r="L236" s="146"/>
      <c r="M236" s="152"/>
      <c r="T236" s="153"/>
      <c r="AT236" s="148" t="s">
        <v>175</v>
      </c>
      <c r="AU236" s="148" t="s">
        <v>89</v>
      </c>
      <c r="AV236" s="12" t="s">
        <v>89</v>
      </c>
      <c r="AW236" s="12" t="s">
        <v>36</v>
      </c>
      <c r="AX236" s="12" t="s">
        <v>79</v>
      </c>
      <c r="AY236" s="148" t="s">
        <v>164</v>
      </c>
    </row>
    <row r="237" spans="2:65" s="13" customFormat="1" ht="11.25">
      <c r="B237" s="154"/>
      <c r="D237" s="147" t="s">
        <v>175</v>
      </c>
      <c r="E237" s="155" t="s">
        <v>1</v>
      </c>
      <c r="F237" s="156" t="s">
        <v>177</v>
      </c>
      <c r="H237" s="157">
        <v>5.3049999999999997</v>
      </c>
      <c r="I237" s="158"/>
      <c r="L237" s="154"/>
      <c r="M237" s="159"/>
      <c r="T237" s="160"/>
      <c r="AT237" s="155" t="s">
        <v>175</v>
      </c>
      <c r="AU237" s="155" t="s">
        <v>89</v>
      </c>
      <c r="AV237" s="13" t="s">
        <v>170</v>
      </c>
      <c r="AW237" s="13" t="s">
        <v>36</v>
      </c>
      <c r="AX237" s="13" t="s">
        <v>87</v>
      </c>
      <c r="AY237" s="155" t="s">
        <v>164</v>
      </c>
    </row>
    <row r="238" spans="2:65" s="1" customFormat="1" ht="24.2" customHeight="1">
      <c r="B238" s="31"/>
      <c r="C238" s="132" t="s">
        <v>315</v>
      </c>
      <c r="D238" s="132" t="s">
        <v>166</v>
      </c>
      <c r="E238" s="133" t="s">
        <v>316</v>
      </c>
      <c r="F238" s="134" t="s">
        <v>317</v>
      </c>
      <c r="G238" s="135" t="s">
        <v>205</v>
      </c>
      <c r="H238" s="136">
        <v>53.758000000000003</v>
      </c>
      <c r="I238" s="137"/>
      <c r="J238" s="138">
        <f>ROUND(I238*H238,2)</f>
        <v>0</v>
      </c>
      <c r="K238" s="139"/>
      <c r="L238" s="31"/>
      <c r="M238" s="140" t="s">
        <v>1</v>
      </c>
      <c r="N238" s="141" t="s">
        <v>44</v>
      </c>
      <c r="P238" s="142">
        <f>O238*H238</f>
        <v>0</v>
      </c>
      <c r="Q238" s="142">
        <v>2.5018699999999998</v>
      </c>
      <c r="R238" s="142">
        <f>Q238*H238</f>
        <v>134.49552746000001</v>
      </c>
      <c r="S238" s="142">
        <v>0</v>
      </c>
      <c r="T238" s="143">
        <f>S238*H238</f>
        <v>0</v>
      </c>
      <c r="AR238" s="144" t="s">
        <v>170</v>
      </c>
      <c r="AT238" s="144" t="s">
        <v>166</v>
      </c>
      <c r="AU238" s="144" t="s">
        <v>89</v>
      </c>
      <c r="AY238" s="16" t="s">
        <v>164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6" t="s">
        <v>87</v>
      </c>
      <c r="BK238" s="145">
        <f>ROUND(I238*H238,2)</f>
        <v>0</v>
      </c>
      <c r="BL238" s="16" t="s">
        <v>170</v>
      </c>
      <c r="BM238" s="144" t="s">
        <v>318</v>
      </c>
    </row>
    <row r="239" spans="2:65" s="12" customFormat="1" ht="11.25">
      <c r="B239" s="146"/>
      <c r="D239" s="147" t="s">
        <v>175</v>
      </c>
      <c r="E239" s="148" t="s">
        <v>1</v>
      </c>
      <c r="F239" s="149" t="s">
        <v>319</v>
      </c>
      <c r="H239" s="150">
        <v>53.758000000000003</v>
      </c>
      <c r="I239" s="151"/>
      <c r="L239" s="146"/>
      <c r="M239" s="152"/>
      <c r="T239" s="153"/>
      <c r="AT239" s="148" t="s">
        <v>175</v>
      </c>
      <c r="AU239" s="148" t="s">
        <v>89</v>
      </c>
      <c r="AV239" s="12" t="s">
        <v>89</v>
      </c>
      <c r="AW239" s="12" t="s">
        <v>36</v>
      </c>
      <c r="AX239" s="12" t="s">
        <v>79</v>
      </c>
      <c r="AY239" s="148" t="s">
        <v>164</v>
      </c>
    </row>
    <row r="240" spans="2:65" s="13" customFormat="1" ht="11.25">
      <c r="B240" s="154"/>
      <c r="D240" s="147" t="s">
        <v>175</v>
      </c>
      <c r="E240" s="155" t="s">
        <v>1</v>
      </c>
      <c r="F240" s="156" t="s">
        <v>177</v>
      </c>
      <c r="H240" s="157">
        <v>53.758000000000003</v>
      </c>
      <c r="I240" s="158"/>
      <c r="L240" s="154"/>
      <c r="M240" s="159"/>
      <c r="T240" s="160"/>
      <c r="AT240" s="155" t="s">
        <v>175</v>
      </c>
      <c r="AU240" s="155" t="s">
        <v>89</v>
      </c>
      <c r="AV240" s="13" t="s">
        <v>170</v>
      </c>
      <c r="AW240" s="13" t="s">
        <v>36</v>
      </c>
      <c r="AX240" s="13" t="s">
        <v>87</v>
      </c>
      <c r="AY240" s="155" t="s">
        <v>164</v>
      </c>
    </row>
    <row r="241" spans="2:65" s="1" customFormat="1" ht="24.2" customHeight="1">
      <c r="B241" s="31"/>
      <c r="C241" s="132" t="s">
        <v>320</v>
      </c>
      <c r="D241" s="132" t="s">
        <v>166</v>
      </c>
      <c r="E241" s="133" t="s">
        <v>321</v>
      </c>
      <c r="F241" s="134" t="s">
        <v>322</v>
      </c>
      <c r="G241" s="135" t="s">
        <v>169</v>
      </c>
      <c r="H241" s="136">
        <v>268.79199999999997</v>
      </c>
      <c r="I241" s="137"/>
      <c r="J241" s="138">
        <f>ROUND(I241*H241,2)</f>
        <v>0</v>
      </c>
      <c r="K241" s="139"/>
      <c r="L241" s="31"/>
      <c r="M241" s="140" t="s">
        <v>1</v>
      </c>
      <c r="N241" s="141" t="s">
        <v>44</v>
      </c>
      <c r="P241" s="142">
        <f>O241*H241</f>
        <v>0</v>
      </c>
      <c r="Q241" s="142">
        <v>1E-3</v>
      </c>
      <c r="R241" s="142">
        <f>Q241*H241</f>
        <v>0.26879199999999998</v>
      </c>
      <c r="S241" s="142">
        <v>0</v>
      </c>
      <c r="T241" s="143">
        <f>S241*H241</f>
        <v>0</v>
      </c>
      <c r="AR241" s="144" t="s">
        <v>170</v>
      </c>
      <c r="AT241" s="144" t="s">
        <v>166</v>
      </c>
      <c r="AU241" s="144" t="s">
        <v>89</v>
      </c>
      <c r="AY241" s="16" t="s">
        <v>164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6" t="s">
        <v>87</v>
      </c>
      <c r="BK241" s="145">
        <f>ROUND(I241*H241,2)</f>
        <v>0</v>
      </c>
      <c r="BL241" s="16" t="s">
        <v>170</v>
      </c>
      <c r="BM241" s="144" t="s">
        <v>323</v>
      </c>
    </row>
    <row r="242" spans="2:65" s="12" customFormat="1" ht="11.25">
      <c r="B242" s="146"/>
      <c r="D242" s="147" t="s">
        <v>175</v>
      </c>
      <c r="E242" s="148" t="s">
        <v>1</v>
      </c>
      <c r="F242" s="149" t="s">
        <v>324</v>
      </c>
      <c r="H242" s="150">
        <v>268.79199999999997</v>
      </c>
      <c r="I242" s="151"/>
      <c r="L242" s="146"/>
      <c r="M242" s="152"/>
      <c r="T242" s="153"/>
      <c r="AT242" s="148" t="s">
        <v>175</v>
      </c>
      <c r="AU242" s="148" t="s">
        <v>89</v>
      </c>
      <c r="AV242" s="12" t="s">
        <v>89</v>
      </c>
      <c r="AW242" s="12" t="s">
        <v>36</v>
      </c>
      <c r="AX242" s="12" t="s">
        <v>79</v>
      </c>
      <c r="AY242" s="148" t="s">
        <v>164</v>
      </c>
    </row>
    <row r="243" spans="2:65" s="13" customFormat="1" ht="11.25">
      <c r="B243" s="154"/>
      <c r="D243" s="147" t="s">
        <v>175</v>
      </c>
      <c r="E243" s="155" t="s">
        <v>1</v>
      </c>
      <c r="F243" s="156" t="s">
        <v>177</v>
      </c>
      <c r="H243" s="157">
        <v>268.79199999999997</v>
      </c>
      <c r="I243" s="158"/>
      <c r="L243" s="154"/>
      <c r="M243" s="159"/>
      <c r="T243" s="160"/>
      <c r="AT243" s="155" t="s">
        <v>175</v>
      </c>
      <c r="AU243" s="155" t="s">
        <v>89</v>
      </c>
      <c r="AV243" s="13" t="s">
        <v>170</v>
      </c>
      <c r="AW243" s="13" t="s">
        <v>36</v>
      </c>
      <c r="AX243" s="13" t="s">
        <v>87</v>
      </c>
      <c r="AY243" s="155" t="s">
        <v>164</v>
      </c>
    </row>
    <row r="244" spans="2:65" s="1" customFormat="1" ht="16.5" customHeight="1">
      <c r="B244" s="31"/>
      <c r="C244" s="132" t="s">
        <v>325</v>
      </c>
      <c r="D244" s="132" t="s">
        <v>166</v>
      </c>
      <c r="E244" s="133" t="s">
        <v>326</v>
      </c>
      <c r="F244" s="134" t="s">
        <v>327</v>
      </c>
      <c r="G244" s="135" t="s">
        <v>169</v>
      </c>
      <c r="H244" s="136">
        <v>31.728000000000002</v>
      </c>
      <c r="I244" s="137"/>
      <c r="J244" s="138">
        <f>ROUND(I244*H244,2)</f>
        <v>0</v>
      </c>
      <c r="K244" s="139"/>
      <c r="L244" s="31"/>
      <c r="M244" s="140" t="s">
        <v>1</v>
      </c>
      <c r="N244" s="141" t="s">
        <v>44</v>
      </c>
      <c r="P244" s="142">
        <f>O244*H244</f>
        <v>0</v>
      </c>
      <c r="Q244" s="142">
        <v>2.9399999999999999E-3</v>
      </c>
      <c r="R244" s="142">
        <f>Q244*H244</f>
        <v>9.328032E-2</v>
      </c>
      <c r="S244" s="142">
        <v>0</v>
      </c>
      <c r="T244" s="143">
        <f>S244*H244</f>
        <v>0</v>
      </c>
      <c r="AR244" s="144" t="s">
        <v>170</v>
      </c>
      <c r="AT244" s="144" t="s">
        <v>166</v>
      </c>
      <c r="AU244" s="144" t="s">
        <v>89</v>
      </c>
      <c r="AY244" s="16" t="s">
        <v>164</v>
      </c>
      <c r="BE244" s="145">
        <f>IF(N244="základní",J244,0)</f>
        <v>0</v>
      </c>
      <c r="BF244" s="145">
        <f>IF(N244="snížená",J244,0)</f>
        <v>0</v>
      </c>
      <c r="BG244" s="145">
        <f>IF(N244="zákl. přenesená",J244,0)</f>
        <v>0</v>
      </c>
      <c r="BH244" s="145">
        <f>IF(N244="sníž. přenesená",J244,0)</f>
        <v>0</v>
      </c>
      <c r="BI244" s="145">
        <f>IF(N244="nulová",J244,0)</f>
        <v>0</v>
      </c>
      <c r="BJ244" s="16" t="s">
        <v>87</v>
      </c>
      <c r="BK244" s="145">
        <f>ROUND(I244*H244,2)</f>
        <v>0</v>
      </c>
      <c r="BL244" s="16" t="s">
        <v>170</v>
      </c>
      <c r="BM244" s="144" t="s">
        <v>328</v>
      </c>
    </row>
    <row r="245" spans="2:65" s="12" customFormat="1" ht="11.25">
      <c r="B245" s="146"/>
      <c r="D245" s="147" t="s">
        <v>175</v>
      </c>
      <c r="E245" s="148" t="s">
        <v>1</v>
      </c>
      <c r="F245" s="149" t="s">
        <v>329</v>
      </c>
      <c r="H245" s="150">
        <v>31.728000000000002</v>
      </c>
      <c r="I245" s="151"/>
      <c r="L245" s="146"/>
      <c r="M245" s="152"/>
      <c r="T245" s="153"/>
      <c r="AT245" s="148" t="s">
        <v>175</v>
      </c>
      <c r="AU245" s="148" t="s">
        <v>89</v>
      </c>
      <c r="AV245" s="12" t="s">
        <v>89</v>
      </c>
      <c r="AW245" s="12" t="s">
        <v>36</v>
      </c>
      <c r="AX245" s="12" t="s">
        <v>79</v>
      </c>
      <c r="AY245" s="148" t="s">
        <v>164</v>
      </c>
    </row>
    <row r="246" spans="2:65" s="13" customFormat="1" ht="11.25">
      <c r="B246" s="154"/>
      <c r="D246" s="147" t="s">
        <v>175</v>
      </c>
      <c r="E246" s="155" t="s">
        <v>1</v>
      </c>
      <c r="F246" s="156" t="s">
        <v>177</v>
      </c>
      <c r="H246" s="157">
        <v>31.728000000000002</v>
      </c>
      <c r="I246" s="158"/>
      <c r="L246" s="154"/>
      <c r="M246" s="159"/>
      <c r="T246" s="160"/>
      <c r="AT246" s="155" t="s">
        <v>175</v>
      </c>
      <c r="AU246" s="155" t="s">
        <v>89</v>
      </c>
      <c r="AV246" s="13" t="s">
        <v>170</v>
      </c>
      <c r="AW246" s="13" t="s">
        <v>36</v>
      </c>
      <c r="AX246" s="13" t="s">
        <v>87</v>
      </c>
      <c r="AY246" s="155" t="s">
        <v>164</v>
      </c>
    </row>
    <row r="247" spans="2:65" s="1" customFormat="1" ht="16.5" customHeight="1">
      <c r="B247" s="31"/>
      <c r="C247" s="132" t="s">
        <v>330</v>
      </c>
      <c r="D247" s="132" t="s">
        <v>166</v>
      </c>
      <c r="E247" s="133" t="s">
        <v>331</v>
      </c>
      <c r="F247" s="134" t="s">
        <v>332</v>
      </c>
      <c r="G247" s="135" t="s">
        <v>169</v>
      </c>
      <c r="H247" s="136">
        <v>31.728000000000002</v>
      </c>
      <c r="I247" s="137"/>
      <c r="J247" s="138">
        <f>ROUND(I247*H247,2)</f>
        <v>0</v>
      </c>
      <c r="K247" s="139"/>
      <c r="L247" s="31"/>
      <c r="M247" s="140" t="s">
        <v>1</v>
      </c>
      <c r="N247" s="141" t="s">
        <v>44</v>
      </c>
      <c r="P247" s="142">
        <f>O247*H247</f>
        <v>0</v>
      </c>
      <c r="Q247" s="142">
        <v>0</v>
      </c>
      <c r="R247" s="142">
        <f>Q247*H247</f>
        <v>0</v>
      </c>
      <c r="S247" s="142">
        <v>0</v>
      </c>
      <c r="T247" s="143">
        <f>S247*H247</f>
        <v>0</v>
      </c>
      <c r="AR247" s="144" t="s">
        <v>170</v>
      </c>
      <c r="AT247" s="144" t="s">
        <v>166</v>
      </c>
      <c r="AU247" s="144" t="s">
        <v>89</v>
      </c>
      <c r="AY247" s="16" t="s">
        <v>164</v>
      </c>
      <c r="BE247" s="145">
        <f>IF(N247="základní",J247,0)</f>
        <v>0</v>
      </c>
      <c r="BF247" s="145">
        <f>IF(N247="snížená",J247,0)</f>
        <v>0</v>
      </c>
      <c r="BG247" s="145">
        <f>IF(N247="zákl. přenesená",J247,0)</f>
        <v>0</v>
      </c>
      <c r="BH247" s="145">
        <f>IF(N247="sníž. přenesená",J247,0)</f>
        <v>0</v>
      </c>
      <c r="BI247" s="145">
        <f>IF(N247="nulová",J247,0)</f>
        <v>0</v>
      </c>
      <c r="BJ247" s="16" t="s">
        <v>87</v>
      </c>
      <c r="BK247" s="145">
        <f>ROUND(I247*H247,2)</f>
        <v>0</v>
      </c>
      <c r="BL247" s="16" t="s">
        <v>170</v>
      </c>
      <c r="BM247" s="144" t="s">
        <v>333</v>
      </c>
    </row>
    <row r="248" spans="2:65" s="1" customFormat="1" ht="16.5" customHeight="1">
      <c r="B248" s="31"/>
      <c r="C248" s="132" t="s">
        <v>334</v>
      </c>
      <c r="D248" s="132" t="s">
        <v>166</v>
      </c>
      <c r="E248" s="133" t="s">
        <v>335</v>
      </c>
      <c r="F248" s="134" t="s">
        <v>336</v>
      </c>
      <c r="G248" s="135" t="s">
        <v>269</v>
      </c>
      <c r="H248" s="136">
        <v>6.5469999999999997</v>
      </c>
      <c r="I248" s="137"/>
      <c r="J248" s="138">
        <f>ROUND(I248*H248,2)</f>
        <v>0</v>
      </c>
      <c r="K248" s="139"/>
      <c r="L248" s="31"/>
      <c r="M248" s="140" t="s">
        <v>1</v>
      </c>
      <c r="N248" s="141" t="s">
        <v>44</v>
      </c>
      <c r="P248" s="142">
        <f>O248*H248</f>
        <v>0</v>
      </c>
      <c r="Q248" s="142">
        <v>1.06277</v>
      </c>
      <c r="R248" s="142">
        <f>Q248*H248</f>
        <v>6.9579551899999998</v>
      </c>
      <c r="S248" s="142">
        <v>0</v>
      </c>
      <c r="T248" s="143">
        <f>S248*H248</f>
        <v>0</v>
      </c>
      <c r="AR248" s="144" t="s">
        <v>170</v>
      </c>
      <c r="AT248" s="144" t="s">
        <v>166</v>
      </c>
      <c r="AU248" s="144" t="s">
        <v>89</v>
      </c>
      <c r="AY248" s="16" t="s">
        <v>164</v>
      </c>
      <c r="BE248" s="145">
        <f>IF(N248="základní",J248,0)</f>
        <v>0</v>
      </c>
      <c r="BF248" s="145">
        <f>IF(N248="snížená",J248,0)</f>
        <v>0</v>
      </c>
      <c r="BG248" s="145">
        <f>IF(N248="zákl. přenesená",J248,0)</f>
        <v>0</v>
      </c>
      <c r="BH248" s="145">
        <f>IF(N248="sníž. přenesená",J248,0)</f>
        <v>0</v>
      </c>
      <c r="BI248" s="145">
        <f>IF(N248="nulová",J248,0)</f>
        <v>0</v>
      </c>
      <c r="BJ248" s="16" t="s">
        <v>87</v>
      </c>
      <c r="BK248" s="145">
        <f>ROUND(I248*H248,2)</f>
        <v>0</v>
      </c>
      <c r="BL248" s="16" t="s">
        <v>170</v>
      </c>
      <c r="BM248" s="144" t="s">
        <v>337</v>
      </c>
    </row>
    <row r="249" spans="2:65" s="12" customFormat="1" ht="11.25">
      <c r="B249" s="146"/>
      <c r="D249" s="147" t="s">
        <v>175</v>
      </c>
      <c r="E249" s="148" t="s">
        <v>1</v>
      </c>
      <c r="F249" s="149" t="s">
        <v>338</v>
      </c>
      <c r="H249" s="150">
        <v>5.5519999999999996</v>
      </c>
      <c r="I249" s="151"/>
      <c r="L249" s="146"/>
      <c r="M249" s="152"/>
      <c r="T249" s="153"/>
      <c r="AT249" s="148" t="s">
        <v>175</v>
      </c>
      <c r="AU249" s="148" t="s">
        <v>89</v>
      </c>
      <c r="AV249" s="12" t="s">
        <v>89</v>
      </c>
      <c r="AW249" s="12" t="s">
        <v>36</v>
      </c>
      <c r="AX249" s="12" t="s">
        <v>79</v>
      </c>
      <c r="AY249" s="148" t="s">
        <v>164</v>
      </c>
    </row>
    <row r="250" spans="2:65" s="12" customFormat="1" ht="11.25">
      <c r="B250" s="146"/>
      <c r="D250" s="147" t="s">
        <v>175</v>
      </c>
      <c r="E250" s="148" t="s">
        <v>1</v>
      </c>
      <c r="F250" s="149" t="s">
        <v>339</v>
      </c>
      <c r="H250" s="150">
        <v>0.4</v>
      </c>
      <c r="I250" s="151"/>
      <c r="L250" s="146"/>
      <c r="M250" s="152"/>
      <c r="T250" s="153"/>
      <c r="AT250" s="148" t="s">
        <v>175</v>
      </c>
      <c r="AU250" s="148" t="s">
        <v>89</v>
      </c>
      <c r="AV250" s="12" t="s">
        <v>89</v>
      </c>
      <c r="AW250" s="12" t="s">
        <v>36</v>
      </c>
      <c r="AX250" s="12" t="s">
        <v>79</v>
      </c>
      <c r="AY250" s="148" t="s">
        <v>164</v>
      </c>
    </row>
    <row r="251" spans="2:65" s="13" customFormat="1" ht="11.25">
      <c r="B251" s="154"/>
      <c r="D251" s="147" t="s">
        <v>175</v>
      </c>
      <c r="E251" s="155" t="s">
        <v>1</v>
      </c>
      <c r="F251" s="156" t="s">
        <v>177</v>
      </c>
      <c r="H251" s="157">
        <v>5.952</v>
      </c>
      <c r="I251" s="158"/>
      <c r="L251" s="154"/>
      <c r="M251" s="159"/>
      <c r="T251" s="160"/>
      <c r="AT251" s="155" t="s">
        <v>175</v>
      </c>
      <c r="AU251" s="155" t="s">
        <v>89</v>
      </c>
      <c r="AV251" s="13" t="s">
        <v>170</v>
      </c>
      <c r="AW251" s="13" t="s">
        <v>36</v>
      </c>
      <c r="AX251" s="13" t="s">
        <v>87</v>
      </c>
      <c r="AY251" s="155" t="s">
        <v>164</v>
      </c>
    </row>
    <row r="252" spans="2:65" s="12" customFormat="1" ht="11.25">
      <c r="B252" s="146"/>
      <c r="D252" s="147" t="s">
        <v>175</v>
      </c>
      <c r="F252" s="149" t="s">
        <v>340</v>
      </c>
      <c r="H252" s="150">
        <v>6.5469999999999997</v>
      </c>
      <c r="I252" s="151"/>
      <c r="L252" s="146"/>
      <c r="M252" s="152"/>
      <c r="T252" s="153"/>
      <c r="AT252" s="148" t="s">
        <v>175</v>
      </c>
      <c r="AU252" s="148" t="s">
        <v>89</v>
      </c>
      <c r="AV252" s="12" t="s">
        <v>89</v>
      </c>
      <c r="AW252" s="12" t="s">
        <v>4</v>
      </c>
      <c r="AX252" s="12" t="s">
        <v>87</v>
      </c>
      <c r="AY252" s="148" t="s">
        <v>164</v>
      </c>
    </row>
    <row r="253" spans="2:65" s="1" customFormat="1" ht="24.2" customHeight="1">
      <c r="B253" s="31"/>
      <c r="C253" s="132" t="s">
        <v>341</v>
      </c>
      <c r="D253" s="132" t="s">
        <v>166</v>
      </c>
      <c r="E253" s="133" t="s">
        <v>342</v>
      </c>
      <c r="F253" s="134" t="s">
        <v>343</v>
      </c>
      <c r="G253" s="135" t="s">
        <v>205</v>
      </c>
      <c r="H253" s="136">
        <v>129.922</v>
      </c>
      <c r="I253" s="137"/>
      <c r="J253" s="138">
        <f>ROUND(I253*H253,2)</f>
        <v>0</v>
      </c>
      <c r="K253" s="139"/>
      <c r="L253" s="31"/>
      <c r="M253" s="140" t="s">
        <v>1</v>
      </c>
      <c r="N253" s="141" t="s">
        <v>44</v>
      </c>
      <c r="P253" s="142">
        <f>O253*H253</f>
        <v>0</v>
      </c>
      <c r="Q253" s="142">
        <v>2.3010199999999998</v>
      </c>
      <c r="R253" s="142">
        <f>Q253*H253</f>
        <v>298.95312043999996</v>
      </c>
      <c r="S253" s="142">
        <v>0</v>
      </c>
      <c r="T253" s="143">
        <f>S253*H253</f>
        <v>0</v>
      </c>
      <c r="AR253" s="144" t="s">
        <v>170</v>
      </c>
      <c r="AT253" s="144" t="s">
        <v>166</v>
      </c>
      <c r="AU253" s="144" t="s">
        <v>89</v>
      </c>
      <c r="AY253" s="16" t="s">
        <v>164</v>
      </c>
      <c r="BE253" s="145">
        <f>IF(N253="základní",J253,0)</f>
        <v>0</v>
      </c>
      <c r="BF253" s="145">
        <f>IF(N253="snížená",J253,0)</f>
        <v>0</v>
      </c>
      <c r="BG253" s="145">
        <f>IF(N253="zákl. přenesená",J253,0)</f>
        <v>0</v>
      </c>
      <c r="BH253" s="145">
        <f>IF(N253="sníž. přenesená",J253,0)</f>
        <v>0</v>
      </c>
      <c r="BI253" s="145">
        <f>IF(N253="nulová",J253,0)</f>
        <v>0</v>
      </c>
      <c r="BJ253" s="16" t="s">
        <v>87</v>
      </c>
      <c r="BK253" s="145">
        <f>ROUND(I253*H253,2)</f>
        <v>0</v>
      </c>
      <c r="BL253" s="16" t="s">
        <v>170</v>
      </c>
      <c r="BM253" s="144" t="s">
        <v>344</v>
      </c>
    </row>
    <row r="254" spans="2:65" s="12" customFormat="1" ht="22.5">
      <c r="B254" s="146"/>
      <c r="D254" s="147" t="s">
        <v>175</v>
      </c>
      <c r="E254" s="148" t="s">
        <v>1</v>
      </c>
      <c r="F254" s="149" t="s">
        <v>345</v>
      </c>
      <c r="H254" s="150">
        <v>34.99</v>
      </c>
      <c r="I254" s="151"/>
      <c r="L254" s="146"/>
      <c r="M254" s="152"/>
      <c r="T254" s="153"/>
      <c r="AT254" s="148" t="s">
        <v>175</v>
      </c>
      <c r="AU254" s="148" t="s">
        <v>89</v>
      </c>
      <c r="AV254" s="12" t="s">
        <v>89</v>
      </c>
      <c r="AW254" s="12" t="s">
        <v>36</v>
      </c>
      <c r="AX254" s="12" t="s">
        <v>79</v>
      </c>
      <c r="AY254" s="148" t="s">
        <v>164</v>
      </c>
    </row>
    <row r="255" spans="2:65" s="12" customFormat="1" ht="11.25">
      <c r="B255" s="146"/>
      <c r="D255" s="147" t="s">
        <v>175</v>
      </c>
      <c r="E255" s="148" t="s">
        <v>1</v>
      </c>
      <c r="F255" s="149" t="s">
        <v>346</v>
      </c>
      <c r="H255" s="150">
        <v>40.515000000000001</v>
      </c>
      <c r="I255" s="151"/>
      <c r="L255" s="146"/>
      <c r="M255" s="152"/>
      <c r="T255" s="153"/>
      <c r="AT255" s="148" t="s">
        <v>175</v>
      </c>
      <c r="AU255" s="148" t="s">
        <v>89</v>
      </c>
      <c r="AV255" s="12" t="s">
        <v>89</v>
      </c>
      <c r="AW255" s="12" t="s">
        <v>36</v>
      </c>
      <c r="AX255" s="12" t="s">
        <v>79</v>
      </c>
      <c r="AY255" s="148" t="s">
        <v>164</v>
      </c>
    </row>
    <row r="256" spans="2:65" s="12" customFormat="1" ht="11.25">
      <c r="B256" s="146"/>
      <c r="D256" s="147" t="s">
        <v>175</v>
      </c>
      <c r="E256" s="148" t="s">
        <v>1</v>
      </c>
      <c r="F256" s="149" t="s">
        <v>347</v>
      </c>
      <c r="H256" s="150">
        <v>29.513999999999999</v>
      </c>
      <c r="I256" s="151"/>
      <c r="L256" s="146"/>
      <c r="M256" s="152"/>
      <c r="T256" s="153"/>
      <c r="AT256" s="148" t="s">
        <v>175</v>
      </c>
      <c r="AU256" s="148" t="s">
        <v>89</v>
      </c>
      <c r="AV256" s="12" t="s">
        <v>89</v>
      </c>
      <c r="AW256" s="12" t="s">
        <v>36</v>
      </c>
      <c r="AX256" s="12" t="s">
        <v>79</v>
      </c>
      <c r="AY256" s="148" t="s">
        <v>164</v>
      </c>
    </row>
    <row r="257" spans="2:65" s="12" customFormat="1" ht="11.25">
      <c r="B257" s="146"/>
      <c r="D257" s="147" t="s">
        <v>175</v>
      </c>
      <c r="E257" s="148" t="s">
        <v>1</v>
      </c>
      <c r="F257" s="149" t="s">
        <v>348</v>
      </c>
      <c r="H257" s="150">
        <v>24.902999999999999</v>
      </c>
      <c r="I257" s="151"/>
      <c r="L257" s="146"/>
      <c r="M257" s="152"/>
      <c r="T257" s="153"/>
      <c r="AT257" s="148" t="s">
        <v>175</v>
      </c>
      <c r="AU257" s="148" t="s">
        <v>89</v>
      </c>
      <c r="AV257" s="12" t="s">
        <v>89</v>
      </c>
      <c r="AW257" s="12" t="s">
        <v>36</v>
      </c>
      <c r="AX257" s="12" t="s">
        <v>79</v>
      </c>
      <c r="AY257" s="148" t="s">
        <v>164</v>
      </c>
    </row>
    <row r="258" spans="2:65" s="13" customFormat="1" ht="11.25">
      <c r="B258" s="154"/>
      <c r="D258" s="147" t="s">
        <v>175</v>
      </c>
      <c r="E258" s="155" t="s">
        <v>1</v>
      </c>
      <c r="F258" s="156" t="s">
        <v>177</v>
      </c>
      <c r="H258" s="157">
        <v>129.922</v>
      </c>
      <c r="I258" s="158"/>
      <c r="L258" s="154"/>
      <c r="M258" s="159"/>
      <c r="T258" s="160"/>
      <c r="AT258" s="155" t="s">
        <v>175</v>
      </c>
      <c r="AU258" s="155" t="s">
        <v>89</v>
      </c>
      <c r="AV258" s="13" t="s">
        <v>170</v>
      </c>
      <c r="AW258" s="13" t="s">
        <v>36</v>
      </c>
      <c r="AX258" s="13" t="s">
        <v>87</v>
      </c>
      <c r="AY258" s="155" t="s">
        <v>164</v>
      </c>
    </row>
    <row r="259" spans="2:65" s="1" customFormat="1" ht="21.75" customHeight="1">
      <c r="B259" s="31"/>
      <c r="C259" s="132" t="s">
        <v>349</v>
      </c>
      <c r="D259" s="132" t="s">
        <v>166</v>
      </c>
      <c r="E259" s="133" t="s">
        <v>350</v>
      </c>
      <c r="F259" s="134" t="s">
        <v>351</v>
      </c>
      <c r="G259" s="135" t="s">
        <v>269</v>
      </c>
      <c r="H259" s="136">
        <v>1.444</v>
      </c>
      <c r="I259" s="137"/>
      <c r="J259" s="138">
        <f>ROUND(I259*H259,2)</f>
        <v>0</v>
      </c>
      <c r="K259" s="139"/>
      <c r="L259" s="31"/>
      <c r="M259" s="140" t="s">
        <v>1</v>
      </c>
      <c r="N259" s="141" t="s">
        <v>44</v>
      </c>
      <c r="P259" s="142">
        <f>O259*H259</f>
        <v>0</v>
      </c>
      <c r="Q259" s="142">
        <v>1.0606199999999999</v>
      </c>
      <c r="R259" s="142">
        <f>Q259*H259</f>
        <v>1.5315352799999997</v>
      </c>
      <c r="S259" s="142">
        <v>0</v>
      </c>
      <c r="T259" s="143">
        <f>S259*H259</f>
        <v>0</v>
      </c>
      <c r="AR259" s="144" t="s">
        <v>170</v>
      </c>
      <c r="AT259" s="144" t="s">
        <v>166</v>
      </c>
      <c r="AU259" s="144" t="s">
        <v>89</v>
      </c>
      <c r="AY259" s="16" t="s">
        <v>164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6" t="s">
        <v>87</v>
      </c>
      <c r="BK259" s="145">
        <f>ROUND(I259*H259,2)</f>
        <v>0</v>
      </c>
      <c r="BL259" s="16" t="s">
        <v>170</v>
      </c>
      <c r="BM259" s="144" t="s">
        <v>352</v>
      </c>
    </row>
    <row r="260" spans="2:65" s="14" customFormat="1" ht="11.25">
      <c r="B260" s="161"/>
      <c r="D260" s="147" t="s">
        <v>175</v>
      </c>
      <c r="E260" s="162" t="s">
        <v>1</v>
      </c>
      <c r="F260" s="163" t="s">
        <v>353</v>
      </c>
      <c r="H260" s="162" t="s">
        <v>1</v>
      </c>
      <c r="I260" s="164"/>
      <c r="L260" s="161"/>
      <c r="M260" s="165"/>
      <c r="T260" s="166"/>
      <c r="AT260" s="162" t="s">
        <v>175</v>
      </c>
      <c r="AU260" s="162" t="s">
        <v>89</v>
      </c>
      <c r="AV260" s="14" t="s">
        <v>87</v>
      </c>
      <c r="AW260" s="14" t="s">
        <v>36</v>
      </c>
      <c r="AX260" s="14" t="s">
        <v>79</v>
      </c>
      <c r="AY260" s="162" t="s">
        <v>164</v>
      </c>
    </row>
    <row r="261" spans="2:65" s="12" customFormat="1" ht="22.5">
      <c r="B261" s="146"/>
      <c r="D261" s="147" t="s">
        <v>175</v>
      </c>
      <c r="E261" s="148" t="s">
        <v>1</v>
      </c>
      <c r="F261" s="149" t="s">
        <v>354</v>
      </c>
      <c r="H261" s="150">
        <v>0.55200000000000005</v>
      </c>
      <c r="I261" s="151"/>
      <c r="L261" s="146"/>
      <c r="M261" s="152"/>
      <c r="T261" s="153"/>
      <c r="AT261" s="148" t="s">
        <v>175</v>
      </c>
      <c r="AU261" s="148" t="s">
        <v>89</v>
      </c>
      <c r="AV261" s="12" t="s">
        <v>89</v>
      </c>
      <c r="AW261" s="12" t="s">
        <v>36</v>
      </c>
      <c r="AX261" s="12" t="s">
        <v>79</v>
      </c>
      <c r="AY261" s="148" t="s">
        <v>164</v>
      </c>
    </row>
    <row r="262" spans="2:65" s="12" customFormat="1" ht="22.5">
      <c r="B262" s="146"/>
      <c r="D262" s="147" t="s">
        <v>175</v>
      </c>
      <c r="E262" s="148" t="s">
        <v>1</v>
      </c>
      <c r="F262" s="149" t="s">
        <v>355</v>
      </c>
      <c r="H262" s="150">
        <v>4.1000000000000002E-2</v>
      </c>
      <c r="I262" s="151"/>
      <c r="L262" s="146"/>
      <c r="M262" s="152"/>
      <c r="T262" s="153"/>
      <c r="AT262" s="148" t="s">
        <v>175</v>
      </c>
      <c r="AU262" s="148" t="s">
        <v>89</v>
      </c>
      <c r="AV262" s="12" t="s">
        <v>89</v>
      </c>
      <c r="AW262" s="12" t="s">
        <v>36</v>
      </c>
      <c r="AX262" s="12" t="s">
        <v>79</v>
      </c>
      <c r="AY262" s="148" t="s">
        <v>164</v>
      </c>
    </row>
    <row r="263" spans="2:65" s="12" customFormat="1" ht="11.25">
      <c r="B263" s="146"/>
      <c r="D263" s="147" t="s">
        <v>175</v>
      </c>
      <c r="E263" s="148" t="s">
        <v>1</v>
      </c>
      <c r="F263" s="149" t="s">
        <v>356</v>
      </c>
      <c r="H263" s="150">
        <v>0.33100000000000002</v>
      </c>
      <c r="I263" s="151"/>
      <c r="L263" s="146"/>
      <c r="M263" s="152"/>
      <c r="T263" s="153"/>
      <c r="AT263" s="148" t="s">
        <v>175</v>
      </c>
      <c r="AU263" s="148" t="s">
        <v>89</v>
      </c>
      <c r="AV263" s="12" t="s">
        <v>89</v>
      </c>
      <c r="AW263" s="12" t="s">
        <v>36</v>
      </c>
      <c r="AX263" s="12" t="s">
        <v>79</v>
      </c>
      <c r="AY263" s="148" t="s">
        <v>164</v>
      </c>
    </row>
    <row r="264" spans="2:65" s="12" customFormat="1" ht="11.25">
      <c r="B264" s="146"/>
      <c r="D264" s="147" t="s">
        <v>175</v>
      </c>
      <c r="E264" s="148" t="s">
        <v>1</v>
      </c>
      <c r="F264" s="149" t="s">
        <v>357</v>
      </c>
      <c r="H264" s="150">
        <v>1.4999999999999999E-2</v>
      </c>
      <c r="I264" s="151"/>
      <c r="L264" s="146"/>
      <c r="M264" s="152"/>
      <c r="T264" s="153"/>
      <c r="AT264" s="148" t="s">
        <v>175</v>
      </c>
      <c r="AU264" s="148" t="s">
        <v>89</v>
      </c>
      <c r="AV264" s="12" t="s">
        <v>89</v>
      </c>
      <c r="AW264" s="12" t="s">
        <v>36</v>
      </c>
      <c r="AX264" s="12" t="s">
        <v>79</v>
      </c>
      <c r="AY264" s="148" t="s">
        <v>164</v>
      </c>
    </row>
    <row r="265" spans="2:65" s="12" customFormat="1" ht="11.25">
      <c r="B265" s="146"/>
      <c r="D265" s="147" t="s">
        <v>175</v>
      </c>
      <c r="E265" s="148" t="s">
        <v>1</v>
      </c>
      <c r="F265" s="149" t="s">
        <v>358</v>
      </c>
      <c r="H265" s="150">
        <v>0.17199999999999999</v>
      </c>
      <c r="I265" s="151"/>
      <c r="L265" s="146"/>
      <c r="M265" s="152"/>
      <c r="T265" s="153"/>
      <c r="AT265" s="148" t="s">
        <v>175</v>
      </c>
      <c r="AU265" s="148" t="s">
        <v>89</v>
      </c>
      <c r="AV265" s="12" t="s">
        <v>89</v>
      </c>
      <c r="AW265" s="12" t="s">
        <v>36</v>
      </c>
      <c r="AX265" s="12" t="s">
        <v>79</v>
      </c>
      <c r="AY265" s="148" t="s">
        <v>164</v>
      </c>
    </row>
    <row r="266" spans="2:65" s="13" customFormat="1" ht="11.25">
      <c r="B266" s="154"/>
      <c r="D266" s="147" t="s">
        <v>175</v>
      </c>
      <c r="E266" s="155" t="s">
        <v>1</v>
      </c>
      <c r="F266" s="156" t="s">
        <v>177</v>
      </c>
      <c r="H266" s="157">
        <v>1.111</v>
      </c>
      <c r="I266" s="158"/>
      <c r="L266" s="154"/>
      <c r="M266" s="159"/>
      <c r="T266" s="160"/>
      <c r="AT266" s="155" t="s">
        <v>175</v>
      </c>
      <c r="AU266" s="155" t="s">
        <v>89</v>
      </c>
      <c r="AV266" s="13" t="s">
        <v>170</v>
      </c>
      <c r="AW266" s="13" t="s">
        <v>36</v>
      </c>
      <c r="AX266" s="13" t="s">
        <v>87</v>
      </c>
      <c r="AY266" s="155" t="s">
        <v>164</v>
      </c>
    </row>
    <row r="267" spans="2:65" s="12" customFormat="1" ht="11.25">
      <c r="B267" s="146"/>
      <c r="D267" s="147" t="s">
        <v>175</v>
      </c>
      <c r="F267" s="149" t="s">
        <v>359</v>
      </c>
      <c r="H267" s="150">
        <v>1.444</v>
      </c>
      <c r="I267" s="151"/>
      <c r="L267" s="146"/>
      <c r="M267" s="152"/>
      <c r="T267" s="153"/>
      <c r="AT267" s="148" t="s">
        <v>175</v>
      </c>
      <c r="AU267" s="148" t="s">
        <v>89</v>
      </c>
      <c r="AV267" s="12" t="s">
        <v>89</v>
      </c>
      <c r="AW267" s="12" t="s">
        <v>4</v>
      </c>
      <c r="AX267" s="12" t="s">
        <v>87</v>
      </c>
      <c r="AY267" s="148" t="s">
        <v>164</v>
      </c>
    </row>
    <row r="268" spans="2:65" s="1" customFormat="1" ht="33" customHeight="1">
      <c r="B268" s="31"/>
      <c r="C268" s="132" t="s">
        <v>360</v>
      </c>
      <c r="D268" s="132" t="s">
        <v>166</v>
      </c>
      <c r="E268" s="133" t="s">
        <v>361</v>
      </c>
      <c r="F268" s="134" t="s">
        <v>362</v>
      </c>
      <c r="G268" s="135" t="s">
        <v>169</v>
      </c>
      <c r="H268" s="136">
        <v>10.08</v>
      </c>
      <c r="I268" s="137"/>
      <c r="J268" s="138">
        <f>ROUND(I268*H268,2)</f>
        <v>0</v>
      </c>
      <c r="K268" s="139"/>
      <c r="L268" s="31"/>
      <c r="M268" s="140" t="s">
        <v>1</v>
      </c>
      <c r="N268" s="141" t="s">
        <v>44</v>
      </c>
      <c r="P268" s="142">
        <f>O268*H268</f>
        <v>0</v>
      </c>
      <c r="Q268" s="142">
        <v>0.61207999999999996</v>
      </c>
      <c r="R268" s="142">
        <f>Q268*H268</f>
        <v>6.1697663999999994</v>
      </c>
      <c r="S268" s="142">
        <v>0</v>
      </c>
      <c r="T268" s="143">
        <f>S268*H268</f>
        <v>0</v>
      </c>
      <c r="AR268" s="144" t="s">
        <v>170</v>
      </c>
      <c r="AT268" s="144" t="s">
        <v>166</v>
      </c>
      <c r="AU268" s="144" t="s">
        <v>89</v>
      </c>
      <c r="AY268" s="16" t="s">
        <v>164</v>
      </c>
      <c r="BE268" s="145">
        <f>IF(N268="základní",J268,0)</f>
        <v>0</v>
      </c>
      <c r="BF268" s="145">
        <f>IF(N268="snížená",J268,0)</f>
        <v>0</v>
      </c>
      <c r="BG268" s="145">
        <f>IF(N268="zákl. přenesená",J268,0)</f>
        <v>0</v>
      </c>
      <c r="BH268" s="145">
        <f>IF(N268="sníž. přenesená",J268,0)</f>
        <v>0</v>
      </c>
      <c r="BI268" s="145">
        <f>IF(N268="nulová",J268,0)</f>
        <v>0</v>
      </c>
      <c r="BJ268" s="16" t="s">
        <v>87</v>
      </c>
      <c r="BK268" s="145">
        <f>ROUND(I268*H268,2)</f>
        <v>0</v>
      </c>
      <c r="BL268" s="16" t="s">
        <v>170</v>
      </c>
      <c r="BM268" s="144" t="s">
        <v>363</v>
      </c>
    </row>
    <row r="269" spans="2:65" s="12" customFormat="1" ht="11.25">
      <c r="B269" s="146"/>
      <c r="D269" s="147" t="s">
        <v>175</v>
      </c>
      <c r="E269" s="148" t="s">
        <v>1</v>
      </c>
      <c r="F269" s="149" t="s">
        <v>364</v>
      </c>
      <c r="H269" s="150">
        <v>10.08</v>
      </c>
      <c r="I269" s="151"/>
      <c r="L269" s="146"/>
      <c r="M269" s="152"/>
      <c r="T269" s="153"/>
      <c r="AT269" s="148" t="s">
        <v>175</v>
      </c>
      <c r="AU269" s="148" t="s">
        <v>89</v>
      </c>
      <c r="AV269" s="12" t="s">
        <v>89</v>
      </c>
      <c r="AW269" s="12" t="s">
        <v>36</v>
      </c>
      <c r="AX269" s="12" t="s">
        <v>79</v>
      </c>
      <c r="AY269" s="148" t="s">
        <v>164</v>
      </c>
    </row>
    <row r="270" spans="2:65" s="13" customFormat="1" ht="11.25">
      <c r="B270" s="154"/>
      <c r="D270" s="147" t="s">
        <v>175</v>
      </c>
      <c r="E270" s="155" t="s">
        <v>1</v>
      </c>
      <c r="F270" s="156" t="s">
        <v>177</v>
      </c>
      <c r="H270" s="157">
        <v>10.08</v>
      </c>
      <c r="I270" s="158"/>
      <c r="L270" s="154"/>
      <c r="M270" s="159"/>
      <c r="T270" s="160"/>
      <c r="AT270" s="155" t="s">
        <v>175</v>
      </c>
      <c r="AU270" s="155" t="s">
        <v>89</v>
      </c>
      <c r="AV270" s="13" t="s">
        <v>170</v>
      </c>
      <c r="AW270" s="13" t="s">
        <v>36</v>
      </c>
      <c r="AX270" s="13" t="s">
        <v>87</v>
      </c>
      <c r="AY270" s="155" t="s">
        <v>164</v>
      </c>
    </row>
    <row r="271" spans="2:65" s="11" customFormat="1" ht="22.9" customHeight="1">
      <c r="B271" s="120"/>
      <c r="D271" s="121" t="s">
        <v>78</v>
      </c>
      <c r="E271" s="130" t="s">
        <v>178</v>
      </c>
      <c r="F271" s="130" t="s">
        <v>365</v>
      </c>
      <c r="I271" s="123"/>
      <c r="J271" s="131">
        <f>BK271</f>
        <v>0</v>
      </c>
      <c r="L271" s="120"/>
      <c r="M271" s="125"/>
      <c r="P271" s="126">
        <f>SUM(P272:P368)</f>
        <v>0</v>
      </c>
      <c r="R271" s="126">
        <f>SUM(R272:R368)</f>
        <v>289.44288766000005</v>
      </c>
      <c r="T271" s="127">
        <f>SUM(T272:T368)</f>
        <v>0</v>
      </c>
      <c r="AR271" s="121" t="s">
        <v>87</v>
      </c>
      <c r="AT271" s="128" t="s">
        <v>78</v>
      </c>
      <c r="AU271" s="128" t="s">
        <v>87</v>
      </c>
      <c r="AY271" s="121" t="s">
        <v>164</v>
      </c>
      <c r="BK271" s="129">
        <f>SUM(BK272:BK368)</f>
        <v>0</v>
      </c>
    </row>
    <row r="272" spans="2:65" s="1" customFormat="1" ht="24.2" customHeight="1">
      <c r="B272" s="31"/>
      <c r="C272" s="132" t="s">
        <v>366</v>
      </c>
      <c r="D272" s="132" t="s">
        <v>166</v>
      </c>
      <c r="E272" s="133" t="s">
        <v>367</v>
      </c>
      <c r="F272" s="134" t="s">
        <v>368</v>
      </c>
      <c r="G272" s="135" t="s">
        <v>169</v>
      </c>
      <c r="H272" s="136">
        <v>246.35</v>
      </c>
      <c r="I272" s="137"/>
      <c r="J272" s="138">
        <f>ROUND(I272*H272,2)</f>
        <v>0</v>
      </c>
      <c r="K272" s="139"/>
      <c r="L272" s="31"/>
      <c r="M272" s="140" t="s">
        <v>1</v>
      </c>
      <c r="N272" s="141" t="s">
        <v>44</v>
      </c>
      <c r="P272" s="142">
        <f>O272*H272</f>
        <v>0</v>
      </c>
      <c r="Q272" s="142">
        <v>0.26878000000000002</v>
      </c>
      <c r="R272" s="142">
        <f>Q272*H272</f>
        <v>66.213953000000004</v>
      </c>
      <c r="S272" s="142">
        <v>0</v>
      </c>
      <c r="T272" s="143">
        <f>S272*H272</f>
        <v>0</v>
      </c>
      <c r="AR272" s="144" t="s">
        <v>170</v>
      </c>
      <c r="AT272" s="144" t="s">
        <v>166</v>
      </c>
      <c r="AU272" s="144" t="s">
        <v>89</v>
      </c>
      <c r="AY272" s="16" t="s">
        <v>164</v>
      </c>
      <c r="BE272" s="145">
        <f>IF(N272="základní",J272,0)</f>
        <v>0</v>
      </c>
      <c r="BF272" s="145">
        <f>IF(N272="snížená",J272,0)</f>
        <v>0</v>
      </c>
      <c r="BG272" s="145">
        <f>IF(N272="zákl. přenesená",J272,0)</f>
        <v>0</v>
      </c>
      <c r="BH272" s="145">
        <f>IF(N272="sníž. přenesená",J272,0)</f>
        <v>0</v>
      </c>
      <c r="BI272" s="145">
        <f>IF(N272="nulová",J272,0)</f>
        <v>0</v>
      </c>
      <c r="BJ272" s="16" t="s">
        <v>87</v>
      </c>
      <c r="BK272" s="145">
        <f>ROUND(I272*H272,2)</f>
        <v>0</v>
      </c>
      <c r="BL272" s="16" t="s">
        <v>170</v>
      </c>
      <c r="BM272" s="144" t="s">
        <v>369</v>
      </c>
    </row>
    <row r="273" spans="2:65" s="14" customFormat="1" ht="11.25">
      <c r="B273" s="161"/>
      <c r="D273" s="147" t="s">
        <v>175</v>
      </c>
      <c r="E273" s="162" t="s">
        <v>1</v>
      </c>
      <c r="F273" s="163" t="s">
        <v>370</v>
      </c>
      <c r="H273" s="162" t="s">
        <v>1</v>
      </c>
      <c r="I273" s="164"/>
      <c r="L273" s="161"/>
      <c r="M273" s="165"/>
      <c r="T273" s="166"/>
      <c r="AT273" s="162" t="s">
        <v>175</v>
      </c>
      <c r="AU273" s="162" t="s">
        <v>89</v>
      </c>
      <c r="AV273" s="14" t="s">
        <v>87</v>
      </c>
      <c r="AW273" s="14" t="s">
        <v>36</v>
      </c>
      <c r="AX273" s="14" t="s">
        <v>79</v>
      </c>
      <c r="AY273" s="162" t="s">
        <v>164</v>
      </c>
    </row>
    <row r="274" spans="2:65" s="12" customFormat="1" ht="11.25">
      <c r="B274" s="146"/>
      <c r="D274" s="147" t="s">
        <v>175</v>
      </c>
      <c r="E274" s="148" t="s">
        <v>1</v>
      </c>
      <c r="F274" s="149" t="s">
        <v>371</v>
      </c>
      <c r="H274" s="150">
        <v>106.125</v>
      </c>
      <c r="I274" s="151"/>
      <c r="L274" s="146"/>
      <c r="M274" s="152"/>
      <c r="T274" s="153"/>
      <c r="AT274" s="148" t="s">
        <v>175</v>
      </c>
      <c r="AU274" s="148" t="s">
        <v>89</v>
      </c>
      <c r="AV274" s="12" t="s">
        <v>89</v>
      </c>
      <c r="AW274" s="12" t="s">
        <v>36</v>
      </c>
      <c r="AX274" s="12" t="s">
        <v>79</v>
      </c>
      <c r="AY274" s="148" t="s">
        <v>164</v>
      </c>
    </row>
    <row r="275" spans="2:65" s="12" customFormat="1" ht="11.25">
      <c r="B275" s="146"/>
      <c r="D275" s="147" t="s">
        <v>175</v>
      </c>
      <c r="E275" s="148" t="s">
        <v>1</v>
      </c>
      <c r="F275" s="149" t="s">
        <v>372</v>
      </c>
      <c r="H275" s="150">
        <v>-5.8</v>
      </c>
      <c r="I275" s="151"/>
      <c r="L275" s="146"/>
      <c r="M275" s="152"/>
      <c r="T275" s="153"/>
      <c r="AT275" s="148" t="s">
        <v>175</v>
      </c>
      <c r="AU275" s="148" t="s">
        <v>89</v>
      </c>
      <c r="AV275" s="12" t="s">
        <v>89</v>
      </c>
      <c r="AW275" s="12" t="s">
        <v>36</v>
      </c>
      <c r="AX275" s="12" t="s">
        <v>79</v>
      </c>
      <c r="AY275" s="148" t="s">
        <v>164</v>
      </c>
    </row>
    <row r="276" spans="2:65" s="14" customFormat="1" ht="11.25">
      <c r="B276" s="161"/>
      <c r="D276" s="147" t="s">
        <v>175</v>
      </c>
      <c r="E276" s="162" t="s">
        <v>1</v>
      </c>
      <c r="F276" s="163" t="s">
        <v>373</v>
      </c>
      <c r="H276" s="162" t="s">
        <v>1</v>
      </c>
      <c r="I276" s="164"/>
      <c r="L276" s="161"/>
      <c r="M276" s="165"/>
      <c r="T276" s="166"/>
      <c r="AT276" s="162" t="s">
        <v>175</v>
      </c>
      <c r="AU276" s="162" t="s">
        <v>89</v>
      </c>
      <c r="AV276" s="14" t="s">
        <v>87</v>
      </c>
      <c r="AW276" s="14" t="s">
        <v>36</v>
      </c>
      <c r="AX276" s="14" t="s">
        <v>79</v>
      </c>
      <c r="AY276" s="162" t="s">
        <v>164</v>
      </c>
    </row>
    <row r="277" spans="2:65" s="12" customFormat="1" ht="11.25">
      <c r="B277" s="146"/>
      <c r="D277" s="147" t="s">
        <v>175</v>
      </c>
      <c r="E277" s="148" t="s">
        <v>1</v>
      </c>
      <c r="F277" s="149" t="s">
        <v>374</v>
      </c>
      <c r="H277" s="150">
        <v>149.625</v>
      </c>
      <c r="I277" s="151"/>
      <c r="L277" s="146"/>
      <c r="M277" s="152"/>
      <c r="T277" s="153"/>
      <c r="AT277" s="148" t="s">
        <v>175</v>
      </c>
      <c r="AU277" s="148" t="s">
        <v>89</v>
      </c>
      <c r="AV277" s="12" t="s">
        <v>89</v>
      </c>
      <c r="AW277" s="12" t="s">
        <v>36</v>
      </c>
      <c r="AX277" s="12" t="s">
        <v>79</v>
      </c>
      <c r="AY277" s="148" t="s">
        <v>164</v>
      </c>
    </row>
    <row r="278" spans="2:65" s="12" customFormat="1" ht="11.25">
      <c r="B278" s="146"/>
      <c r="D278" s="147" t="s">
        <v>175</v>
      </c>
      <c r="E278" s="148" t="s">
        <v>1</v>
      </c>
      <c r="F278" s="149" t="s">
        <v>375</v>
      </c>
      <c r="H278" s="150">
        <v>-3.6</v>
      </c>
      <c r="I278" s="151"/>
      <c r="L278" s="146"/>
      <c r="M278" s="152"/>
      <c r="T278" s="153"/>
      <c r="AT278" s="148" t="s">
        <v>175</v>
      </c>
      <c r="AU278" s="148" t="s">
        <v>89</v>
      </c>
      <c r="AV278" s="12" t="s">
        <v>89</v>
      </c>
      <c r="AW278" s="12" t="s">
        <v>36</v>
      </c>
      <c r="AX278" s="12" t="s">
        <v>79</v>
      </c>
      <c r="AY278" s="148" t="s">
        <v>164</v>
      </c>
    </row>
    <row r="279" spans="2:65" s="13" customFormat="1" ht="11.25">
      <c r="B279" s="154"/>
      <c r="D279" s="147" t="s">
        <v>175</v>
      </c>
      <c r="E279" s="155" t="s">
        <v>1</v>
      </c>
      <c r="F279" s="156" t="s">
        <v>177</v>
      </c>
      <c r="H279" s="157">
        <v>246.35</v>
      </c>
      <c r="I279" s="158"/>
      <c r="L279" s="154"/>
      <c r="M279" s="159"/>
      <c r="T279" s="160"/>
      <c r="AT279" s="155" t="s">
        <v>175</v>
      </c>
      <c r="AU279" s="155" t="s">
        <v>89</v>
      </c>
      <c r="AV279" s="13" t="s">
        <v>170</v>
      </c>
      <c r="AW279" s="13" t="s">
        <v>36</v>
      </c>
      <c r="AX279" s="13" t="s">
        <v>87</v>
      </c>
      <c r="AY279" s="155" t="s">
        <v>164</v>
      </c>
    </row>
    <row r="280" spans="2:65" s="1" customFormat="1" ht="24.2" customHeight="1">
      <c r="B280" s="31"/>
      <c r="C280" s="132" t="s">
        <v>376</v>
      </c>
      <c r="D280" s="132" t="s">
        <v>166</v>
      </c>
      <c r="E280" s="133" t="s">
        <v>377</v>
      </c>
      <c r="F280" s="134" t="s">
        <v>378</v>
      </c>
      <c r="G280" s="135" t="s">
        <v>169</v>
      </c>
      <c r="H280" s="136">
        <v>408.42200000000003</v>
      </c>
      <c r="I280" s="137"/>
      <c r="J280" s="138">
        <f>ROUND(I280*H280,2)</f>
        <v>0</v>
      </c>
      <c r="K280" s="139"/>
      <c r="L280" s="31"/>
      <c r="M280" s="140" t="s">
        <v>1</v>
      </c>
      <c r="N280" s="141" t="s">
        <v>44</v>
      </c>
      <c r="P280" s="142">
        <f>O280*H280</f>
        <v>0</v>
      </c>
      <c r="Q280" s="142">
        <v>0.35010999999999998</v>
      </c>
      <c r="R280" s="142">
        <f>Q280*H280</f>
        <v>142.99262641999999</v>
      </c>
      <c r="S280" s="142">
        <v>0</v>
      </c>
      <c r="T280" s="143">
        <f>S280*H280</f>
        <v>0</v>
      </c>
      <c r="AR280" s="144" t="s">
        <v>170</v>
      </c>
      <c r="AT280" s="144" t="s">
        <v>166</v>
      </c>
      <c r="AU280" s="144" t="s">
        <v>89</v>
      </c>
      <c r="AY280" s="16" t="s">
        <v>164</v>
      </c>
      <c r="BE280" s="145">
        <f>IF(N280="základní",J280,0)</f>
        <v>0</v>
      </c>
      <c r="BF280" s="145">
        <f>IF(N280="snížená",J280,0)</f>
        <v>0</v>
      </c>
      <c r="BG280" s="145">
        <f>IF(N280="zákl. přenesená",J280,0)</f>
        <v>0</v>
      </c>
      <c r="BH280" s="145">
        <f>IF(N280="sníž. přenesená",J280,0)</f>
        <v>0</v>
      </c>
      <c r="BI280" s="145">
        <f>IF(N280="nulová",J280,0)</f>
        <v>0</v>
      </c>
      <c r="BJ280" s="16" t="s">
        <v>87</v>
      </c>
      <c r="BK280" s="145">
        <f>ROUND(I280*H280,2)</f>
        <v>0</v>
      </c>
      <c r="BL280" s="16" t="s">
        <v>170</v>
      </c>
      <c r="BM280" s="144" t="s">
        <v>379</v>
      </c>
    </row>
    <row r="281" spans="2:65" s="14" customFormat="1" ht="11.25">
      <c r="B281" s="161"/>
      <c r="D281" s="147" t="s">
        <v>175</v>
      </c>
      <c r="E281" s="162" t="s">
        <v>1</v>
      </c>
      <c r="F281" s="163" t="s">
        <v>370</v>
      </c>
      <c r="H281" s="162" t="s">
        <v>1</v>
      </c>
      <c r="I281" s="164"/>
      <c r="L281" s="161"/>
      <c r="M281" s="165"/>
      <c r="T281" s="166"/>
      <c r="AT281" s="162" t="s">
        <v>175</v>
      </c>
      <c r="AU281" s="162" t="s">
        <v>89</v>
      </c>
      <c r="AV281" s="14" t="s">
        <v>87</v>
      </c>
      <c r="AW281" s="14" t="s">
        <v>36</v>
      </c>
      <c r="AX281" s="14" t="s">
        <v>79</v>
      </c>
      <c r="AY281" s="162" t="s">
        <v>164</v>
      </c>
    </row>
    <row r="282" spans="2:65" s="12" customFormat="1" ht="11.25">
      <c r="B282" s="146"/>
      <c r="D282" s="147" t="s">
        <v>175</v>
      </c>
      <c r="E282" s="148" t="s">
        <v>1</v>
      </c>
      <c r="F282" s="149" t="s">
        <v>380</v>
      </c>
      <c r="H282" s="150">
        <v>255.97499999999999</v>
      </c>
      <c r="I282" s="151"/>
      <c r="L282" s="146"/>
      <c r="M282" s="152"/>
      <c r="T282" s="153"/>
      <c r="AT282" s="148" t="s">
        <v>175</v>
      </c>
      <c r="AU282" s="148" t="s">
        <v>89</v>
      </c>
      <c r="AV282" s="12" t="s">
        <v>89</v>
      </c>
      <c r="AW282" s="12" t="s">
        <v>36</v>
      </c>
      <c r="AX282" s="12" t="s">
        <v>79</v>
      </c>
      <c r="AY282" s="148" t="s">
        <v>164</v>
      </c>
    </row>
    <row r="283" spans="2:65" s="12" customFormat="1" ht="11.25">
      <c r="B283" s="146"/>
      <c r="D283" s="147" t="s">
        <v>175</v>
      </c>
      <c r="E283" s="148" t="s">
        <v>1</v>
      </c>
      <c r="F283" s="149" t="s">
        <v>381</v>
      </c>
      <c r="H283" s="150">
        <v>-43.478000000000002</v>
      </c>
      <c r="I283" s="151"/>
      <c r="L283" s="146"/>
      <c r="M283" s="152"/>
      <c r="T283" s="153"/>
      <c r="AT283" s="148" t="s">
        <v>175</v>
      </c>
      <c r="AU283" s="148" t="s">
        <v>89</v>
      </c>
      <c r="AV283" s="12" t="s">
        <v>89</v>
      </c>
      <c r="AW283" s="12" t="s">
        <v>36</v>
      </c>
      <c r="AX283" s="12" t="s">
        <v>79</v>
      </c>
      <c r="AY283" s="148" t="s">
        <v>164</v>
      </c>
    </row>
    <row r="284" spans="2:65" s="14" customFormat="1" ht="11.25">
      <c r="B284" s="161"/>
      <c r="D284" s="147" t="s">
        <v>175</v>
      </c>
      <c r="E284" s="162" t="s">
        <v>1</v>
      </c>
      <c r="F284" s="163" t="s">
        <v>373</v>
      </c>
      <c r="H284" s="162" t="s">
        <v>1</v>
      </c>
      <c r="I284" s="164"/>
      <c r="L284" s="161"/>
      <c r="M284" s="165"/>
      <c r="T284" s="166"/>
      <c r="AT284" s="162" t="s">
        <v>175</v>
      </c>
      <c r="AU284" s="162" t="s">
        <v>89</v>
      </c>
      <c r="AV284" s="14" t="s">
        <v>87</v>
      </c>
      <c r="AW284" s="14" t="s">
        <v>36</v>
      </c>
      <c r="AX284" s="14" t="s">
        <v>79</v>
      </c>
      <c r="AY284" s="162" t="s">
        <v>164</v>
      </c>
    </row>
    <row r="285" spans="2:65" s="12" customFormat="1" ht="11.25">
      <c r="B285" s="146"/>
      <c r="D285" s="147" t="s">
        <v>175</v>
      </c>
      <c r="E285" s="148" t="s">
        <v>1</v>
      </c>
      <c r="F285" s="149" t="s">
        <v>382</v>
      </c>
      <c r="H285" s="150">
        <v>238.91</v>
      </c>
      <c r="I285" s="151"/>
      <c r="L285" s="146"/>
      <c r="M285" s="152"/>
      <c r="T285" s="153"/>
      <c r="AT285" s="148" t="s">
        <v>175</v>
      </c>
      <c r="AU285" s="148" t="s">
        <v>89</v>
      </c>
      <c r="AV285" s="12" t="s">
        <v>89</v>
      </c>
      <c r="AW285" s="12" t="s">
        <v>36</v>
      </c>
      <c r="AX285" s="12" t="s">
        <v>79</v>
      </c>
      <c r="AY285" s="148" t="s">
        <v>164</v>
      </c>
    </row>
    <row r="286" spans="2:65" s="12" customFormat="1" ht="11.25">
      <c r="B286" s="146"/>
      <c r="D286" s="147" t="s">
        <v>175</v>
      </c>
      <c r="E286" s="148" t="s">
        <v>1</v>
      </c>
      <c r="F286" s="149" t="s">
        <v>383</v>
      </c>
      <c r="H286" s="150">
        <v>-61.524999999999999</v>
      </c>
      <c r="I286" s="151"/>
      <c r="L286" s="146"/>
      <c r="M286" s="152"/>
      <c r="T286" s="153"/>
      <c r="AT286" s="148" t="s">
        <v>175</v>
      </c>
      <c r="AU286" s="148" t="s">
        <v>89</v>
      </c>
      <c r="AV286" s="12" t="s">
        <v>89</v>
      </c>
      <c r="AW286" s="12" t="s">
        <v>36</v>
      </c>
      <c r="AX286" s="12" t="s">
        <v>79</v>
      </c>
      <c r="AY286" s="148" t="s">
        <v>164</v>
      </c>
    </row>
    <row r="287" spans="2:65" s="14" customFormat="1" ht="11.25">
      <c r="B287" s="161"/>
      <c r="D287" s="147" t="s">
        <v>175</v>
      </c>
      <c r="E287" s="162" t="s">
        <v>1</v>
      </c>
      <c r="F287" s="163" t="s">
        <v>384</v>
      </c>
      <c r="H287" s="162" t="s">
        <v>1</v>
      </c>
      <c r="I287" s="164"/>
      <c r="L287" s="161"/>
      <c r="M287" s="165"/>
      <c r="T287" s="166"/>
      <c r="AT287" s="162" t="s">
        <v>175</v>
      </c>
      <c r="AU287" s="162" t="s">
        <v>89</v>
      </c>
      <c r="AV287" s="14" t="s">
        <v>87</v>
      </c>
      <c r="AW287" s="14" t="s">
        <v>36</v>
      </c>
      <c r="AX287" s="14" t="s">
        <v>79</v>
      </c>
      <c r="AY287" s="162" t="s">
        <v>164</v>
      </c>
    </row>
    <row r="288" spans="2:65" s="12" customFormat="1" ht="11.25">
      <c r="B288" s="146"/>
      <c r="D288" s="147" t="s">
        <v>175</v>
      </c>
      <c r="E288" s="148" t="s">
        <v>1</v>
      </c>
      <c r="F288" s="149" t="s">
        <v>385</v>
      </c>
      <c r="H288" s="150">
        <v>18.54</v>
      </c>
      <c r="I288" s="151"/>
      <c r="L288" s="146"/>
      <c r="M288" s="152"/>
      <c r="T288" s="153"/>
      <c r="AT288" s="148" t="s">
        <v>175</v>
      </c>
      <c r="AU288" s="148" t="s">
        <v>89</v>
      </c>
      <c r="AV288" s="12" t="s">
        <v>89</v>
      </c>
      <c r="AW288" s="12" t="s">
        <v>36</v>
      </c>
      <c r="AX288" s="12" t="s">
        <v>79</v>
      </c>
      <c r="AY288" s="148" t="s">
        <v>164</v>
      </c>
    </row>
    <row r="289" spans="2:65" s="13" customFormat="1" ht="11.25">
      <c r="B289" s="154"/>
      <c r="D289" s="147" t="s">
        <v>175</v>
      </c>
      <c r="E289" s="155" t="s">
        <v>1</v>
      </c>
      <c r="F289" s="156" t="s">
        <v>177</v>
      </c>
      <c r="H289" s="157">
        <v>408.42200000000003</v>
      </c>
      <c r="I289" s="158"/>
      <c r="L289" s="154"/>
      <c r="M289" s="159"/>
      <c r="T289" s="160"/>
      <c r="AT289" s="155" t="s">
        <v>175</v>
      </c>
      <c r="AU289" s="155" t="s">
        <v>89</v>
      </c>
      <c r="AV289" s="13" t="s">
        <v>170</v>
      </c>
      <c r="AW289" s="13" t="s">
        <v>36</v>
      </c>
      <c r="AX289" s="13" t="s">
        <v>87</v>
      </c>
      <c r="AY289" s="155" t="s">
        <v>164</v>
      </c>
    </row>
    <row r="290" spans="2:65" s="1" customFormat="1" ht="37.9" customHeight="1">
      <c r="B290" s="31"/>
      <c r="C290" s="132" t="s">
        <v>386</v>
      </c>
      <c r="D290" s="132" t="s">
        <v>166</v>
      </c>
      <c r="E290" s="133" t="s">
        <v>387</v>
      </c>
      <c r="F290" s="134" t="s">
        <v>388</v>
      </c>
      <c r="G290" s="135" t="s">
        <v>169</v>
      </c>
      <c r="H290" s="136">
        <v>16</v>
      </c>
      <c r="I290" s="137"/>
      <c r="J290" s="138">
        <f>ROUND(I290*H290,2)</f>
        <v>0</v>
      </c>
      <c r="K290" s="139"/>
      <c r="L290" s="31"/>
      <c r="M290" s="140" t="s">
        <v>1</v>
      </c>
      <c r="N290" s="141" t="s">
        <v>44</v>
      </c>
      <c r="P290" s="142">
        <f>O290*H290</f>
        <v>0</v>
      </c>
      <c r="Q290" s="142">
        <v>0.16435</v>
      </c>
      <c r="R290" s="142">
        <f>Q290*H290</f>
        <v>2.6295999999999999</v>
      </c>
      <c r="S290" s="142">
        <v>0</v>
      </c>
      <c r="T290" s="143">
        <f>S290*H290</f>
        <v>0</v>
      </c>
      <c r="AR290" s="144" t="s">
        <v>170</v>
      </c>
      <c r="AT290" s="144" t="s">
        <v>166</v>
      </c>
      <c r="AU290" s="144" t="s">
        <v>89</v>
      </c>
      <c r="AY290" s="16" t="s">
        <v>164</v>
      </c>
      <c r="BE290" s="145">
        <f>IF(N290="základní",J290,0)</f>
        <v>0</v>
      </c>
      <c r="BF290" s="145">
        <f>IF(N290="snížená",J290,0)</f>
        <v>0</v>
      </c>
      <c r="BG290" s="145">
        <f>IF(N290="zákl. přenesená",J290,0)</f>
        <v>0</v>
      </c>
      <c r="BH290" s="145">
        <f>IF(N290="sníž. přenesená",J290,0)</f>
        <v>0</v>
      </c>
      <c r="BI290" s="145">
        <f>IF(N290="nulová",J290,0)</f>
        <v>0</v>
      </c>
      <c r="BJ290" s="16" t="s">
        <v>87</v>
      </c>
      <c r="BK290" s="145">
        <f>ROUND(I290*H290,2)</f>
        <v>0</v>
      </c>
      <c r="BL290" s="16" t="s">
        <v>170</v>
      </c>
      <c r="BM290" s="144" t="s">
        <v>389</v>
      </c>
    </row>
    <row r="291" spans="2:65" s="14" customFormat="1" ht="11.25">
      <c r="B291" s="161"/>
      <c r="D291" s="147" t="s">
        <v>175</v>
      </c>
      <c r="E291" s="162" t="s">
        <v>1</v>
      </c>
      <c r="F291" s="163" t="s">
        <v>390</v>
      </c>
      <c r="H291" s="162" t="s">
        <v>1</v>
      </c>
      <c r="I291" s="164"/>
      <c r="L291" s="161"/>
      <c r="M291" s="165"/>
      <c r="T291" s="166"/>
      <c r="AT291" s="162" t="s">
        <v>175</v>
      </c>
      <c r="AU291" s="162" t="s">
        <v>89</v>
      </c>
      <c r="AV291" s="14" t="s">
        <v>87</v>
      </c>
      <c r="AW291" s="14" t="s">
        <v>36</v>
      </c>
      <c r="AX291" s="14" t="s">
        <v>79</v>
      </c>
      <c r="AY291" s="162" t="s">
        <v>164</v>
      </c>
    </row>
    <row r="292" spans="2:65" s="12" customFormat="1" ht="11.25">
      <c r="B292" s="146"/>
      <c r="D292" s="147" t="s">
        <v>175</v>
      </c>
      <c r="E292" s="148" t="s">
        <v>1</v>
      </c>
      <c r="F292" s="149" t="s">
        <v>391</v>
      </c>
      <c r="H292" s="150">
        <v>16</v>
      </c>
      <c r="I292" s="151"/>
      <c r="L292" s="146"/>
      <c r="M292" s="152"/>
      <c r="T292" s="153"/>
      <c r="AT292" s="148" t="s">
        <v>175</v>
      </c>
      <c r="AU292" s="148" t="s">
        <v>89</v>
      </c>
      <c r="AV292" s="12" t="s">
        <v>89</v>
      </c>
      <c r="AW292" s="12" t="s">
        <v>36</v>
      </c>
      <c r="AX292" s="12" t="s">
        <v>79</v>
      </c>
      <c r="AY292" s="148" t="s">
        <v>164</v>
      </c>
    </row>
    <row r="293" spans="2:65" s="13" customFormat="1" ht="11.25">
      <c r="B293" s="154"/>
      <c r="D293" s="147" t="s">
        <v>175</v>
      </c>
      <c r="E293" s="155" t="s">
        <v>1</v>
      </c>
      <c r="F293" s="156" t="s">
        <v>177</v>
      </c>
      <c r="H293" s="157">
        <v>16</v>
      </c>
      <c r="I293" s="158"/>
      <c r="L293" s="154"/>
      <c r="M293" s="159"/>
      <c r="T293" s="160"/>
      <c r="AT293" s="155" t="s">
        <v>175</v>
      </c>
      <c r="AU293" s="155" t="s">
        <v>89</v>
      </c>
      <c r="AV293" s="13" t="s">
        <v>170</v>
      </c>
      <c r="AW293" s="13" t="s">
        <v>36</v>
      </c>
      <c r="AX293" s="13" t="s">
        <v>87</v>
      </c>
      <c r="AY293" s="155" t="s">
        <v>164</v>
      </c>
    </row>
    <row r="294" spans="2:65" s="1" customFormat="1" ht="24.2" customHeight="1">
      <c r="B294" s="31"/>
      <c r="C294" s="132" t="s">
        <v>392</v>
      </c>
      <c r="D294" s="132" t="s">
        <v>166</v>
      </c>
      <c r="E294" s="133" t="s">
        <v>393</v>
      </c>
      <c r="F294" s="134" t="s">
        <v>394</v>
      </c>
      <c r="G294" s="135" t="s">
        <v>299</v>
      </c>
      <c r="H294" s="136">
        <v>148.9</v>
      </c>
      <c r="I294" s="137"/>
      <c r="J294" s="138">
        <f>ROUND(I294*H294,2)</f>
        <v>0</v>
      </c>
      <c r="K294" s="139"/>
      <c r="L294" s="31"/>
      <c r="M294" s="140" t="s">
        <v>1</v>
      </c>
      <c r="N294" s="141" t="s">
        <v>44</v>
      </c>
      <c r="P294" s="142">
        <f>O294*H294</f>
        <v>0</v>
      </c>
      <c r="Q294" s="142">
        <v>1.4400000000000001E-3</v>
      </c>
      <c r="R294" s="142">
        <f>Q294*H294</f>
        <v>0.21441600000000002</v>
      </c>
      <c r="S294" s="142">
        <v>0</v>
      </c>
      <c r="T294" s="143">
        <f>S294*H294</f>
        <v>0</v>
      </c>
      <c r="AR294" s="144" t="s">
        <v>170</v>
      </c>
      <c r="AT294" s="144" t="s">
        <v>166</v>
      </c>
      <c r="AU294" s="144" t="s">
        <v>89</v>
      </c>
      <c r="AY294" s="16" t="s">
        <v>164</v>
      </c>
      <c r="BE294" s="145">
        <f>IF(N294="základní",J294,0)</f>
        <v>0</v>
      </c>
      <c r="BF294" s="145">
        <f>IF(N294="snížená",J294,0)</f>
        <v>0</v>
      </c>
      <c r="BG294" s="145">
        <f>IF(N294="zákl. přenesená",J294,0)</f>
        <v>0</v>
      </c>
      <c r="BH294" s="145">
        <f>IF(N294="sníž. přenesená",J294,0)</f>
        <v>0</v>
      </c>
      <c r="BI294" s="145">
        <f>IF(N294="nulová",J294,0)</f>
        <v>0</v>
      </c>
      <c r="BJ294" s="16" t="s">
        <v>87</v>
      </c>
      <c r="BK294" s="145">
        <f>ROUND(I294*H294,2)</f>
        <v>0</v>
      </c>
      <c r="BL294" s="16" t="s">
        <v>170</v>
      </c>
      <c r="BM294" s="144" t="s">
        <v>395</v>
      </c>
    </row>
    <row r="295" spans="2:65" s="14" customFormat="1" ht="11.25">
      <c r="B295" s="161"/>
      <c r="D295" s="147" t="s">
        <v>175</v>
      </c>
      <c r="E295" s="162" t="s">
        <v>1</v>
      </c>
      <c r="F295" s="163" t="s">
        <v>370</v>
      </c>
      <c r="H295" s="162" t="s">
        <v>1</v>
      </c>
      <c r="I295" s="164"/>
      <c r="L295" s="161"/>
      <c r="M295" s="165"/>
      <c r="T295" s="166"/>
      <c r="AT295" s="162" t="s">
        <v>175</v>
      </c>
      <c r="AU295" s="162" t="s">
        <v>89</v>
      </c>
      <c r="AV295" s="14" t="s">
        <v>87</v>
      </c>
      <c r="AW295" s="14" t="s">
        <v>36</v>
      </c>
      <c r="AX295" s="14" t="s">
        <v>79</v>
      </c>
      <c r="AY295" s="162" t="s">
        <v>164</v>
      </c>
    </row>
    <row r="296" spans="2:65" s="12" customFormat="1" ht="11.25">
      <c r="B296" s="146"/>
      <c r="D296" s="147" t="s">
        <v>175</v>
      </c>
      <c r="E296" s="148" t="s">
        <v>1</v>
      </c>
      <c r="F296" s="149" t="s">
        <v>396</v>
      </c>
      <c r="H296" s="150">
        <v>62.1</v>
      </c>
      <c r="I296" s="151"/>
      <c r="L296" s="146"/>
      <c r="M296" s="152"/>
      <c r="T296" s="153"/>
      <c r="AT296" s="148" t="s">
        <v>175</v>
      </c>
      <c r="AU296" s="148" t="s">
        <v>89</v>
      </c>
      <c r="AV296" s="12" t="s">
        <v>89</v>
      </c>
      <c r="AW296" s="12" t="s">
        <v>36</v>
      </c>
      <c r="AX296" s="12" t="s">
        <v>79</v>
      </c>
      <c r="AY296" s="148" t="s">
        <v>164</v>
      </c>
    </row>
    <row r="297" spans="2:65" s="14" customFormat="1" ht="11.25">
      <c r="B297" s="161"/>
      <c r="D297" s="147" t="s">
        <v>175</v>
      </c>
      <c r="E297" s="162" t="s">
        <v>1</v>
      </c>
      <c r="F297" s="163" t="s">
        <v>373</v>
      </c>
      <c r="H297" s="162" t="s">
        <v>1</v>
      </c>
      <c r="I297" s="164"/>
      <c r="L297" s="161"/>
      <c r="M297" s="165"/>
      <c r="T297" s="166"/>
      <c r="AT297" s="162" t="s">
        <v>175</v>
      </c>
      <c r="AU297" s="162" t="s">
        <v>89</v>
      </c>
      <c r="AV297" s="14" t="s">
        <v>87</v>
      </c>
      <c r="AW297" s="14" t="s">
        <v>36</v>
      </c>
      <c r="AX297" s="14" t="s">
        <v>79</v>
      </c>
      <c r="AY297" s="162" t="s">
        <v>164</v>
      </c>
    </row>
    <row r="298" spans="2:65" s="12" customFormat="1" ht="11.25">
      <c r="B298" s="146"/>
      <c r="D298" s="147" t="s">
        <v>175</v>
      </c>
      <c r="E298" s="148" t="s">
        <v>1</v>
      </c>
      <c r="F298" s="149" t="s">
        <v>397</v>
      </c>
      <c r="H298" s="150">
        <v>86.8</v>
      </c>
      <c r="I298" s="151"/>
      <c r="L298" s="146"/>
      <c r="M298" s="152"/>
      <c r="T298" s="153"/>
      <c r="AT298" s="148" t="s">
        <v>175</v>
      </c>
      <c r="AU298" s="148" t="s">
        <v>89</v>
      </c>
      <c r="AV298" s="12" t="s">
        <v>89</v>
      </c>
      <c r="AW298" s="12" t="s">
        <v>36</v>
      </c>
      <c r="AX298" s="12" t="s">
        <v>79</v>
      </c>
      <c r="AY298" s="148" t="s">
        <v>164</v>
      </c>
    </row>
    <row r="299" spans="2:65" s="13" customFormat="1" ht="11.25">
      <c r="B299" s="154"/>
      <c r="D299" s="147" t="s">
        <v>175</v>
      </c>
      <c r="E299" s="155" t="s">
        <v>1</v>
      </c>
      <c r="F299" s="156" t="s">
        <v>177</v>
      </c>
      <c r="H299" s="157">
        <v>148.9</v>
      </c>
      <c r="I299" s="158"/>
      <c r="L299" s="154"/>
      <c r="M299" s="159"/>
      <c r="T299" s="160"/>
      <c r="AT299" s="155" t="s">
        <v>175</v>
      </c>
      <c r="AU299" s="155" t="s">
        <v>89</v>
      </c>
      <c r="AV299" s="13" t="s">
        <v>170</v>
      </c>
      <c r="AW299" s="13" t="s">
        <v>36</v>
      </c>
      <c r="AX299" s="13" t="s">
        <v>87</v>
      </c>
      <c r="AY299" s="155" t="s">
        <v>164</v>
      </c>
    </row>
    <row r="300" spans="2:65" s="1" customFormat="1" ht="24.2" customHeight="1">
      <c r="B300" s="31"/>
      <c r="C300" s="132" t="s">
        <v>398</v>
      </c>
      <c r="D300" s="132" t="s">
        <v>166</v>
      </c>
      <c r="E300" s="133" t="s">
        <v>399</v>
      </c>
      <c r="F300" s="134" t="s">
        <v>400</v>
      </c>
      <c r="G300" s="135" t="s">
        <v>299</v>
      </c>
      <c r="H300" s="136">
        <v>71.05</v>
      </c>
      <c r="I300" s="137"/>
      <c r="J300" s="138">
        <f>ROUND(I300*H300,2)</f>
        <v>0</v>
      </c>
      <c r="K300" s="139"/>
      <c r="L300" s="31"/>
      <c r="M300" s="140" t="s">
        <v>1</v>
      </c>
      <c r="N300" s="141" t="s">
        <v>44</v>
      </c>
      <c r="P300" s="142">
        <f>O300*H300</f>
        <v>0</v>
      </c>
      <c r="Q300" s="142">
        <v>1.856E-2</v>
      </c>
      <c r="R300" s="142">
        <f>Q300*H300</f>
        <v>1.3186879999999999</v>
      </c>
      <c r="S300" s="142">
        <v>0</v>
      </c>
      <c r="T300" s="143">
        <f>S300*H300</f>
        <v>0</v>
      </c>
      <c r="AR300" s="144" t="s">
        <v>170</v>
      </c>
      <c r="AT300" s="144" t="s">
        <v>166</v>
      </c>
      <c r="AU300" s="144" t="s">
        <v>89</v>
      </c>
      <c r="AY300" s="16" t="s">
        <v>164</v>
      </c>
      <c r="BE300" s="145">
        <f>IF(N300="základní",J300,0)</f>
        <v>0</v>
      </c>
      <c r="BF300" s="145">
        <f>IF(N300="snížená",J300,0)</f>
        <v>0</v>
      </c>
      <c r="BG300" s="145">
        <f>IF(N300="zákl. přenesená",J300,0)</f>
        <v>0</v>
      </c>
      <c r="BH300" s="145">
        <f>IF(N300="sníž. přenesená",J300,0)</f>
        <v>0</v>
      </c>
      <c r="BI300" s="145">
        <f>IF(N300="nulová",J300,0)</f>
        <v>0</v>
      </c>
      <c r="BJ300" s="16" t="s">
        <v>87</v>
      </c>
      <c r="BK300" s="145">
        <f>ROUND(I300*H300,2)</f>
        <v>0</v>
      </c>
      <c r="BL300" s="16" t="s">
        <v>170</v>
      </c>
      <c r="BM300" s="144" t="s">
        <v>401</v>
      </c>
    </row>
    <row r="301" spans="2:65" s="14" customFormat="1" ht="11.25">
      <c r="B301" s="161"/>
      <c r="D301" s="147" t="s">
        <v>175</v>
      </c>
      <c r="E301" s="162" t="s">
        <v>1</v>
      </c>
      <c r="F301" s="163" t="s">
        <v>370</v>
      </c>
      <c r="H301" s="162" t="s">
        <v>1</v>
      </c>
      <c r="I301" s="164"/>
      <c r="L301" s="161"/>
      <c r="M301" s="165"/>
      <c r="T301" s="166"/>
      <c r="AT301" s="162" t="s">
        <v>175</v>
      </c>
      <c r="AU301" s="162" t="s">
        <v>89</v>
      </c>
      <c r="AV301" s="14" t="s">
        <v>87</v>
      </c>
      <c r="AW301" s="14" t="s">
        <v>36</v>
      </c>
      <c r="AX301" s="14" t="s">
        <v>79</v>
      </c>
      <c r="AY301" s="162" t="s">
        <v>164</v>
      </c>
    </row>
    <row r="302" spans="2:65" s="12" customFormat="1" ht="11.25">
      <c r="B302" s="146"/>
      <c r="D302" s="147" t="s">
        <v>175</v>
      </c>
      <c r="E302" s="148" t="s">
        <v>1</v>
      </c>
      <c r="F302" s="149" t="s">
        <v>402</v>
      </c>
      <c r="H302" s="150">
        <v>28.3</v>
      </c>
      <c r="I302" s="151"/>
      <c r="L302" s="146"/>
      <c r="M302" s="152"/>
      <c r="T302" s="153"/>
      <c r="AT302" s="148" t="s">
        <v>175</v>
      </c>
      <c r="AU302" s="148" t="s">
        <v>89</v>
      </c>
      <c r="AV302" s="12" t="s">
        <v>89</v>
      </c>
      <c r="AW302" s="12" t="s">
        <v>36</v>
      </c>
      <c r="AX302" s="12" t="s">
        <v>79</v>
      </c>
      <c r="AY302" s="148" t="s">
        <v>164</v>
      </c>
    </row>
    <row r="303" spans="2:65" s="14" customFormat="1" ht="11.25">
      <c r="B303" s="161"/>
      <c r="D303" s="147" t="s">
        <v>175</v>
      </c>
      <c r="E303" s="162" t="s">
        <v>1</v>
      </c>
      <c r="F303" s="163" t="s">
        <v>373</v>
      </c>
      <c r="H303" s="162" t="s">
        <v>1</v>
      </c>
      <c r="I303" s="164"/>
      <c r="L303" s="161"/>
      <c r="M303" s="165"/>
      <c r="T303" s="166"/>
      <c r="AT303" s="162" t="s">
        <v>175</v>
      </c>
      <c r="AU303" s="162" t="s">
        <v>89</v>
      </c>
      <c r="AV303" s="14" t="s">
        <v>87</v>
      </c>
      <c r="AW303" s="14" t="s">
        <v>36</v>
      </c>
      <c r="AX303" s="14" t="s">
        <v>79</v>
      </c>
      <c r="AY303" s="162" t="s">
        <v>164</v>
      </c>
    </row>
    <row r="304" spans="2:65" s="12" customFormat="1" ht="11.25">
      <c r="B304" s="146"/>
      <c r="D304" s="147" t="s">
        <v>175</v>
      </c>
      <c r="E304" s="148" t="s">
        <v>1</v>
      </c>
      <c r="F304" s="149" t="s">
        <v>403</v>
      </c>
      <c r="H304" s="150">
        <v>42.75</v>
      </c>
      <c r="I304" s="151"/>
      <c r="L304" s="146"/>
      <c r="M304" s="152"/>
      <c r="T304" s="153"/>
      <c r="AT304" s="148" t="s">
        <v>175</v>
      </c>
      <c r="AU304" s="148" t="s">
        <v>89</v>
      </c>
      <c r="AV304" s="12" t="s">
        <v>89</v>
      </c>
      <c r="AW304" s="12" t="s">
        <v>36</v>
      </c>
      <c r="AX304" s="12" t="s">
        <v>79</v>
      </c>
      <c r="AY304" s="148" t="s">
        <v>164</v>
      </c>
    </row>
    <row r="305" spans="2:65" s="13" customFormat="1" ht="11.25">
      <c r="B305" s="154"/>
      <c r="D305" s="147" t="s">
        <v>175</v>
      </c>
      <c r="E305" s="155" t="s">
        <v>1</v>
      </c>
      <c r="F305" s="156" t="s">
        <v>177</v>
      </c>
      <c r="H305" s="157">
        <v>71.05</v>
      </c>
      <c r="I305" s="158"/>
      <c r="L305" s="154"/>
      <c r="M305" s="159"/>
      <c r="T305" s="160"/>
      <c r="AT305" s="155" t="s">
        <v>175</v>
      </c>
      <c r="AU305" s="155" t="s">
        <v>89</v>
      </c>
      <c r="AV305" s="13" t="s">
        <v>170</v>
      </c>
      <c r="AW305" s="13" t="s">
        <v>36</v>
      </c>
      <c r="AX305" s="13" t="s">
        <v>87</v>
      </c>
      <c r="AY305" s="155" t="s">
        <v>164</v>
      </c>
    </row>
    <row r="306" spans="2:65" s="1" customFormat="1" ht="24.2" customHeight="1">
      <c r="B306" s="31"/>
      <c r="C306" s="132" t="s">
        <v>404</v>
      </c>
      <c r="D306" s="132" t="s">
        <v>166</v>
      </c>
      <c r="E306" s="133" t="s">
        <v>405</v>
      </c>
      <c r="F306" s="134" t="s">
        <v>406</v>
      </c>
      <c r="G306" s="135" t="s">
        <v>299</v>
      </c>
      <c r="H306" s="136">
        <v>141.6</v>
      </c>
      <c r="I306" s="137"/>
      <c r="J306" s="138">
        <f>ROUND(I306*H306,2)</f>
        <v>0</v>
      </c>
      <c r="K306" s="139"/>
      <c r="L306" s="31"/>
      <c r="M306" s="140" t="s">
        <v>1</v>
      </c>
      <c r="N306" s="141" t="s">
        <v>44</v>
      </c>
      <c r="P306" s="142">
        <f>O306*H306</f>
        <v>0</v>
      </c>
      <c r="Q306" s="142">
        <v>2.725E-2</v>
      </c>
      <c r="R306" s="142">
        <f>Q306*H306</f>
        <v>3.8586</v>
      </c>
      <c r="S306" s="142">
        <v>0</v>
      </c>
      <c r="T306" s="143">
        <f>S306*H306</f>
        <v>0</v>
      </c>
      <c r="AR306" s="144" t="s">
        <v>170</v>
      </c>
      <c r="AT306" s="144" t="s">
        <v>166</v>
      </c>
      <c r="AU306" s="144" t="s">
        <v>89</v>
      </c>
      <c r="AY306" s="16" t="s">
        <v>164</v>
      </c>
      <c r="BE306" s="145">
        <f>IF(N306="základní",J306,0)</f>
        <v>0</v>
      </c>
      <c r="BF306" s="145">
        <f>IF(N306="snížená",J306,0)</f>
        <v>0</v>
      </c>
      <c r="BG306" s="145">
        <f>IF(N306="zákl. přenesená",J306,0)</f>
        <v>0</v>
      </c>
      <c r="BH306" s="145">
        <f>IF(N306="sníž. přenesená",J306,0)</f>
        <v>0</v>
      </c>
      <c r="BI306" s="145">
        <f>IF(N306="nulová",J306,0)</f>
        <v>0</v>
      </c>
      <c r="BJ306" s="16" t="s">
        <v>87</v>
      </c>
      <c r="BK306" s="145">
        <f>ROUND(I306*H306,2)</f>
        <v>0</v>
      </c>
      <c r="BL306" s="16" t="s">
        <v>170</v>
      </c>
      <c r="BM306" s="144" t="s">
        <v>407</v>
      </c>
    </row>
    <row r="307" spans="2:65" s="12" customFormat="1" ht="11.25">
      <c r="B307" s="146"/>
      <c r="D307" s="147" t="s">
        <v>175</v>
      </c>
      <c r="E307" s="148" t="s">
        <v>1</v>
      </c>
      <c r="F307" s="149" t="s">
        <v>408</v>
      </c>
      <c r="H307" s="150">
        <v>141.6</v>
      </c>
      <c r="I307" s="151"/>
      <c r="L307" s="146"/>
      <c r="M307" s="152"/>
      <c r="T307" s="153"/>
      <c r="AT307" s="148" t="s">
        <v>175</v>
      </c>
      <c r="AU307" s="148" t="s">
        <v>89</v>
      </c>
      <c r="AV307" s="12" t="s">
        <v>89</v>
      </c>
      <c r="AW307" s="12" t="s">
        <v>36</v>
      </c>
      <c r="AX307" s="12" t="s">
        <v>79</v>
      </c>
      <c r="AY307" s="148" t="s">
        <v>164</v>
      </c>
    </row>
    <row r="308" spans="2:65" s="13" customFormat="1" ht="11.25">
      <c r="B308" s="154"/>
      <c r="D308" s="147" t="s">
        <v>175</v>
      </c>
      <c r="E308" s="155" t="s">
        <v>1</v>
      </c>
      <c r="F308" s="156" t="s">
        <v>177</v>
      </c>
      <c r="H308" s="157">
        <v>141.6</v>
      </c>
      <c r="I308" s="158"/>
      <c r="L308" s="154"/>
      <c r="M308" s="159"/>
      <c r="T308" s="160"/>
      <c r="AT308" s="155" t="s">
        <v>175</v>
      </c>
      <c r="AU308" s="155" t="s">
        <v>89</v>
      </c>
      <c r="AV308" s="13" t="s">
        <v>170</v>
      </c>
      <c r="AW308" s="13" t="s">
        <v>36</v>
      </c>
      <c r="AX308" s="13" t="s">
        <v>87</v>
      </c>
      <c r="AY308" s="155" t="s">
        <v>164</v>
      </c>
    </row>
    <row r="309" spans="2:65" s="1" customFormat="1" ht="24.2" customHeight="1">
      <c r="B309" s="31"/>
      <c r="C309" s="132" t="s">
        <v>409</v>
      </c>
      <c r="D309" s="132" t="s">
        <v>166</v>
      </c>
      <c r="E309" s="133" t="s">
        <v>410</v>
      </c>
      <c r="F309" s="134" t="s">
        <v>411</v>
      </c>
      <c r="G309" s="135" t="s">
        <v>169</v>
      </c>
      <c r="H309" s="136">
        <v>159.17500000000001</v>
      </c>
      <c r="I309" s="137"/>
      <c r="J309" s="138">
        <f>ROUND(I309*H309,2)</f>
        <v>0</v>
      </c>
      <c r="K309" s="139"/>
      <c r="L309" s="31"/>
      <c r="M309" s="140" t="s">
        <v>1</v>
      </c>
      <c r="N309" s="141" t="s">
        <v>44</v>
      </c>
      <c r="P309" s="142">
        <f>O309*H309</f>
        <v>0</v>
      </c>
      <c r="Q309" s="142">
        <v>2.7499999999999998E-3</v>
      </c>
      <c r="R309" s="142">
        <f>Q309*H309</f>
        <v>0.43773125000000002</v>
      </c>
      <c r="S309" s="142">
        <v>0</v>
      </c>
      <c r="T309" s="143">
        <f>S309*H309</f>
        <v>0</v>
      </c>
      <c r="AR309" s="144" t="s">
        <v>170</v>
      </c>
      <c r="AT309" s="144" t="s">
        <v>166</v>
      </c>
      <c r="AU309" s="144" t="s">
        <v>89</v>
      </c>
      <c r="AY309" s="16" t="s">
        <v>164</v>
      </c>
      <c r="BE309" s="145">
        <f>IF(N309="základní",J309,0)</f>
        <v>0</v>
      </c>
      <c r="BF309" s="145">
        <f>IF(N309="snížená",J309,0)</f>
        <v>0</v>
      </c>
      <c r="BG309" s="145">
        <f>IF(N309="zákl. přenesená",J309,0)</f>
        <v>0</v>
      </c>
      <c r="BH309" s="145">
        <f>IF(N309="sníž. přenesená",J309,0)</f>
        <v>0</v>
      </c>
      <c r="BI309" s="145">
        <f>IF(N309="nulová",J309,0)</f>
        <v>0</v>
      </c>
      <c r="BJ309" s="16" t="s">
        <v>87</v>
      </c>
      <c r="BK309" s="145">
        <f>ROUND(I309*H309,2)</f>
        <v>0</v>
      </c>
      <c r="BL309" s="16" t="s">
        <v>170</v>
      </c>
      <c r="BM309" s="144" t="s">
        <v>412</v>
      </c>
    </row>
    <row r="310" spans="2:65" s="14" customFormat="1" ht="11.25">
      <c r="B310" s="161"/>
      <c r="D310" s="147" t="s">
        <v>175</v>
      </c>
      <c r="E310" s="162" t="s">
        <v>1</v>
      </c>
      <c r="F310" s="163" t="s">
        <v>413</v>
      </c>
      <c r="H310" s="162" t="s">
        <v>1</v>
      </c>
      <c r="I310" s="164"/>
      <c r="L310" s="161"/>
      <c r="M310" s="165"/>
      <c r="T310" s="166"/>
      <c r="AT310" s="162" t="s">
        <v>175</v>
      </c>
      <c r="AU310" s="162" t="s">
        <v>89</v>
      </c>
      <c r="AV310" s="14" t="s">
        <v>87</v>
      </c>
      <c r="AW310" s="14" t="s">
        <v>36</v>
      </c>
      <c r="AX310" s="14" t="s">
        <v>79</v>
      </c>
      <c r="AY310" s="162" t="s">
        <v>164</v>
      </c>
    </row>
    <row r="311" spans="2:65" s="12" customFormat="1" ht="11.25">
      <c r="B311" s="146"/>
      <c r="D311" s="147" t="s">
        <v>175</v>
      </c>
      <c r="E311" s="148" t="s">
        <v>1</v>
      </c>
      <c r="F311" s="149" t="s">
        <v>414</v>
      </c>
      <c r="H311" s="150">
        <v>159.17500000000001</v>
      </c>
      <c r="I311" s="151"/>
      <c r="L311" s="146"/>
      <c r="M311" s="152"/>
      <c r="T311" s="153"/>
      <c r="AT311" s="148" t="s">
        <v>175</v>
      </c>
      <c r="AU311" s="148" t="s">
        <v>89</v>
      </c>
      <c r="AV311" s="12" t="s">
        <v>89</v>
      </c>
      <c r="AW311" s="12" t="s">
        <v>36</v>
      </c>
      <c r="AX311" s="12" t="s">
        <v>79</v>
      </c>
      <c r="AY311" s="148" t="s">
        <v>164</v>
      </c>
    </row>
    <row r="312" spans="2:65" s="13" customFormat="1" ht="11.25">
      <c r="B312" s="154"/>
      <c r="D312" s="147" t="s">
        <v>175</v>
      </c>
      <c r="E312" s="155" t="s">
        <v>1</v>
      </c>
      <c r="F312" s="156" t="s">
        <v>177</v>
      </c>
      <c r="H312" s="157">
        <v>159.17500000000001</v>
      </c>
      <c r="I312" s="158"/>
      <c r="L312" s="154"/>
      <c r="M312" s="159"/>
      <c r="T312" s="160"/>
      <c r="AT312" s="155" t="s">
        <v>175</v>
      </c>
      <c r="AU312" s="155" t="s">
        <v>89</v>
      </c>
      <c r="AV312" s="13" t="s">
        <v>170</v>
      </c>
      <c r="AW312" s="13" t="s">
        <v>36</v>
      </c>
      <c r="AX312" s="13" t="s">
        <v>87</v>
      </c>
      <c r="AY312" s="155" t="s">
        <v>164</v>
      </c>
    </row>
    <row r="313" spans="2:65" s="1" customFormat="1" ht="24.2" customHeight="1">
      <c r="B313" s="31"/>
      <c r="C313" s="132" t="s">
        <v>415</v>
      </c>
      <c r="D313" s="132" t="s">
        <v>166</v>
      </c>
      <c r="E313" s="133" t="s">
        <v>416</v>
      </c>
      <c r="F313" s="134" t="s">
        <v>417</v>
      </c>
      <c r="G313" s="135" t="s">
        <v>169</v>
      </c>
      <c r="H313" s="136">
        <v>159.17500000000001</v>
      </c>
      <c r="I313" s="137"/>
      <c r="J313" s="138">
        <f>ROUND(I313*H313,2)</f>
        <v>0</v>
      </c>
      <c r="K313" s="139"/>
      <c r="L313" s="31"/>
      <c r="M313" s="140" t="s">
        <v>1</v>
      </c>
      <c r="N313" s="141" t="s">
        <v>44</v>
      </c>
      <c r="P313" s="142">
        <f>O313*H313</f>
        <v>0</v>
      </c>
      <c r="Q313" s="142">
        <v>0</v>
      </c>
      <c r="R313" s="142">
        <f>Q313*H313</f>
        <v>0</v>
      </c>
      <c r="S313" s="142">
        <v>0</v>
      </c>
      <c r="T313" s="143">
        <f>S313*H313</f>
        <v>0</v>
      </c>
      <c r="AR313" s="144" t="s">
        <v>170</v>
      </c>
      <c r="AT313" s="144" t="s">
        <v>166</v>
      </c>
      <c r="AU313" s="144" t="s">
        <v>89</v>
      </c>
      <c r="AY313" s="16" t="s">
        <v>164</v>
      </c>
      <c r="BE313" s="145">
        <f>IF(N313="základní",J313,0)</f>
        <v>0</v>
      </c>
      <c r="BF313" s="145">
        <f>IF(N313="snížená",J313,0)</f>
        <v>0</v>
      </c>
      <c r="BG313" s="145">
        <f>IF(N313="zákl. přenesená",J313,0)</f>
        <v>0</v>
      </c>
      <c r="BH313" s="145">
        <f>IF(N313="sníž. přenesená",J313,0)</f>
        <v>0</v>
      </c>
      <c r="BI313" s="145">
        <f>IF(N313="nulová",J313,0)</f>
        <v>0</v>
      </c>
      <c r="BJ313" s="16" t="s">
        <v>87</v>
      </c>
      <c r="BK313" s="145">
        <f>ROUND(I313*H313,2)</f>
        <v>0</v>
      </c>
      <c r="BL313" s="16" t="s">
        <v>170</v>
      </c>
      <c r="BM313" s="144" t="s">
        <v>418</v>
      </c>
    </row>
    <row r="314" spans="2:65" s="1" customFormat="1" ht="16.5" customHeight="1">
      <c r="B314" s="31"/>
      <c r="C314" s="132" t="s">
        <v>419</v>
      </c>
      <c r="D314" s="132" t="s">
        <v>166</v>
      </c>
      <c r="E314" s="133" t="s">
        <v>420</v>
      </c>
      <c r="F314" s="134" t="s">
        <v>421</v>
      </c>
      <c r="G314" s="135" t="s">
        <v>169</v>
      </c>
      <c r="H314" s="136">
        <v>148.88800000000001</v>
      </c>
      <c r="I314" s="137"/>
      <c r="J314" s="138">
        <f>ROUND(I314*H314,2)</f>
        <v>0</v>
      </c>
      <c r="K314" s="139"/>
      <c r="L314" s="31"/>
      <c r="M314" s="140" t="s">
        <v>1</v>
      </c>
      <c r="N314" s="141" t="s">
        <v>44</v>
      </c>
      <c r="P314" s="142">
        <f>O314*H314</f>
        <v>0</v>
      </c>
      <c r="Q314" s="142">
        <v>3.13E-3</v>
      </c>
      <c r="R314" s="142">
        <f>Q314*H314</f>
        <v>0.46601944000000001</v>
      </c>
      <c r="S314" s="142">
        <v>0</v>
      </c>
      <c r="T314" s="143">
        <f>S314*H314</f>
        <v>0</v>
      </c>
      <c r="AR314" s="144" t="s">
        <v>170</v>
      </c>
      <c r="AT314" s="144" t="s">
        <v>166</v>
      </c>
      <c r="AU314" s="144" t="s">
        <v>89</v>
      </c>
      <c r="AY314" s="16" t="s">
        <v>164</v>
      </c>
      <c r="BE314" s="145">
        <f>IF(N314="základní",J314,0)</f>
        <v>0</v>
      </c>
      <c r="BF314" s="145">
        <f>IF(N314="snížená",J314,0)</f>
        <v>0</v>
      </c>
      <c r="BG314" s="145">
        <f>IF(N314="zákl. přenesená",J314,0)</f>
        <v>0</v>
      </c>
      <c r="BH314" s="145">
        <f>IF(N314="sníž. přenesená",J314,0)</f>
        <v>0</v>
      </c>
      <c r="BI314" s="145">
        <f>IF(N314="nulová",J314,0)</f>
        <v>0</v>
      </c>
      <c r="BJ314" s="16" t="s">
        <v>87</v>
      </c>
      <c r="BK314" s="145">
        <f>ROUND(I314*H314,2)</f>
        <v>0</v>
      </c>
      <c r="BL314" s="16" t="s">
        <v>170</v>
      </c>
      <c r="BM314" s="144" t="s">
        <v>422</v>
      </c>
    </row>
    <row r="315" spans="2:65" s="14" customFormat="1" ht="11.25">
      <c r="B315" s="161"/>
      <c r="D315" s="147" t="s">
        <v>175</v>
      </c>
      <c r="E315" s="162" t="s">
        <v>1</v>
      </c>
      <c r="F315" s="163" t="s">
        <v>423</v>
      </c>
      <c r="H315" s="162" t="s">
        <v>1</v>
      </c>
      <c r="I315" s="164"/>
      <c r="L315" s="161"/>
      <c r="M315" s="165"/>
      <c r="T315" s="166"/>
      <c r="AT315" s="162" t="s">
        <v>175</v>
      </c>
      <c r="AU315" s="162" t="s">
        <v>89</v>
      </c>
      <c r="AV315" s="14" t="s">
        <v>87</v>
      </c>
      <c r="AW315" s="14" t="s">
        <v>36</v>
      </c>
      <c r="AX315" s="14" t="s">
        <v>79</v>
      </c>
      <c r="AY315" s="162" t="s">
        <v>164</v>
      </c>
    </row>
    <row r="316" spans="2:65" s="12" customFormat="1" ht="11.25">
      <c r="B316" s="146"/>
      <c r="D316" s="147" t="s">
        <v>175</v>
      </c>
      <c r="E316" s="148" t="s">
        <v>1</v>
      </c>
      <c r="F316" s="149" t="s">
        <v>424</v>
      </c>
      <c r="H316" s="150">
        <v>144.47999999999999</v>
      </c>
      <c r="I316" s="151"/>
      <c r="L316" s="146"/>
      <c r="M316" s="152"/>
      <c r="T316" s="153"/>
      <c r="AT316" s="148" t="s">
        <v>175</v>
      </c>
      <c r="AU316" s="148" t="s">
        <v>89</v>
      </c>
      <c r="AV316" s="12" t="s">
        <v>89</v>
      </c>
      <c r="AW316" s="12" t="s">
        <v>36</v>
      </c>
      <c r="AX316" s="12" t="s">
        <v>79</v>
      </c>
      <c r="AY316" s="148" t="s">
        <v>164</v>
      </c>
    </row>
    <row r="317" spans="2:65" s="12" customFormat="1" ht="11.25">
      <c r="B317" s="146"/>
      <c r="D317" s="147" t="s">
        <v>175</v>
      </c>
      <c r="E317" s="148" t="s">
        <v>1</v>
      </c>
      <c r="F317" s="149" t="s">
        <v>425</v>
      </c>
      <c r="H317" s="150">
        <v>4.4080000000000004</v>
      </c>
      <c r="I317" s="151"/>
      <c r="L317" s="146"/>
      <c r="M317" s="152"/>
      <c r="T317" s="153"/>
      <c r="AT317" s="148" t="s">
        <v>175</v>
      </c>
      <c r="AU317" s="148" t="s">
        <v>89</v>
      </c>
      <c r="AV317" s="12" t="s">
        <v>89</v>
      </c>
      <c r="AW317" s="12" t="s">
        <v>36</v>
      </c>
      <c r="AX317" s="12" t="s">
        <v>79</v>
      </c>
      <c r="AY317" s="148" t="s">
        <v>164</v>
      </c>
    </row>
    <row r="318" spans="2:65" s="13" customFormat="1" ht="11.25">
      <c r="B318" s="154"/>
      <c r="D318" s="147" t="s">
        <v>175</v>
      </c>
      <c r="E318" s="155" t="s">
        <v>1</v>
      </c>
      <c r="F318" s="156" t="s">
        <v>177</v>
      </c>
      <c r="H318" s="157">
        <v>148.88800000000001</v>
      </c>
      <c r="I318" s="158"/>
      <c r="L318" s="154"/>
      <c r="M318" s="159"/>
      <c r="T318" s="160"/>
      <c r="AT318" s="155" t="s">
        <v>175</v>
      </c>
      <c r="AU318" s="155" t="s">
        <v>89</v>
      </c>
      <c r="AV318" s="13" t="s">
        <v>170</v>
      </c>
      <c r="AW318" s="13" t="s">
        <v>36</v>
      </c>
      <c r="AX318" s="13" t="s">
        <v>87</v>
      </c>
      <c r="AY318" s="155" t="s">
        <v>164</v>
      </c>
    </row>
    <row r="319" spans="2:65" s="1" customFormat="1" ht="16.5" customHeight="1">
      <c r="B319" s="31"/>
      <c r="C319" s="132" t="s">
        <v>426</v>
      </c>
      <c r="D319" s="132" t="s">
        <v>166</v>
      </c>
      <c r="E319" s="133" t="s">
        <v>427</v>
      </c>
      <c r="F319" s="134" t="s">
        <v>428</v>
      </c>
      <c r="G319" s="135" t="s">
        <v>169</v>
      </c>
      <c r="H319" s="136">
        <v>148.88800000000001</v>
      </c>
      <c r="I319" s="137"/>
      <c r="J319" s="138">
        <f>ROUND(I319*H319,2)</f>
        <v>0</v>
      </c>
      <c r="K319" s="139"/>
      <c r="L319" s="31"/>
      <c r="M319" s="140" t="s">
        <v>1</v>
      </c>
      <c r="N319" s="141" t="s">
        <v>44</v>
      </c>
      <c r="P319" s="142">
        <f>O319*H319</f>
        <v>0</v>
      </c>
      <c r="Q319" s="142">
        <v>0</v>
      </c>
      <c r="R319" s="142">
        <f>Q319*H319</f>
        <v>0</v>
      </c>
      <c r="S319" s="142">
        <v>0</v>
      </c>
      <c r="T319" s="143">
        <f>S319*H319</f>
        <v>0</v>
      </c>
      <c r="AR319" s="144" t="s">
        <v>170</v>
      </c>
      <c r="AT319" s="144" t="s">
        <v>166</v>
      </c>
      <c r="AU319" s="144" t="s">
        <v>89</v>
      </c>
      <c r="AY319" s="16" t="s">
        <v>164</v>
      </c>
      <c r="BE319" s="145">
        <f>IF(N319="základní",J319,0)</f>
        <v>0</v>
      </c>
      <c r="BF319" s="145">
        <f>IF(N319="snížená",J319,0)</f>
        <v>0</v>
      </c>
      <c r="BG319" s="145">
        <f>IF(N319="zákl. přenesená",J319,0)</f>
        <v>0</v>
      </c>
      <c r="BH319" s="145">
        <f>IF(N319="sníž. přenesená",J319,0)</f>
        <v>0</v>
      </c>
      <c r="BI319" s="145">
        <f>IF(N319="nulová",J319,0)</f>
        <v>0</v>
      </c>
      <c r="BJ319" s="16" t="s">
        <v>87</v>
      </c>
      <c r="BK319" s="145">
        <f>ROUND(I319*H319,2)</f>
        <v>0</v>
      </c>
      <c r="BL319" s="16" t="s">
        <v>170</v>
      </c>
      <c r="BM319" s="144" t="s">
        <v>429</v>
      </c>
    </row>
    <row r="320" spans="2:65" s="1" customFormat="1" ht="16.5" customHeight="1">
      <c r="B320" s="31"/>
      <c r="C320" s="132" t="s">
        <v>430</v>
      </c>
      <c r="D320" s="132" t="s">
        <v>166</v>
      </c>
      <c r="E320" s="133" t="s">
        <v>431</v>
      </c>
      <c r="F320" s="134" t="s">
        <v>432</v>
      </c>
      <c r="G320" s="135" t="s">
        <v>269</v>
      </c>
      <c r="H320" s="136">
        <v>4.3819999999999997</v>
      </c>
      <c r="I320" s="137"/>
      <c r="J320" s="138">
        <f>ROUND(I320*H320,2)</f>
        <v>0</v>
      </c>
      <c r="K320" s="139"/>
      <c r="L320" s="31"/>
      <c r="M320" s="140" t="s">
        <v>1</v>
      </c>
      <c r="N320" s="141" t="s">
        <v>44</v>
      </c>
      <c r="P320" s="142">
        <f>O320*H320</f>
        <v>0</v>
      </c>
      <c r="Q320" s="142">
        <v>1.04922</v>
      </c>
      <c r="R320" s="142">
        <f>Q320*H320</f>
        <v>4.5976820399999996</v>
      </c>
      <c r="S320" s="142">
        <v>0</v>
      </c>
      <c r="T320" s="143">
        <f>S320*H320</f>
        <v>0</v>
      </c>
      <c r="AR320" s="144" t="s">
        <v>170</v>
      </c>
      <c r="AT320" s="144" t="s">
        <v>166</v>
      </c>
      <c r="AU320" s="144" t="s">
        <v>89</v>
      </c>
      <c r="AY320" s="16" t="s">
        <v>164</v>
      </c>
      <c r="BE320" s="145">
        <f>IF(N320="základní",J320,0)</f>
        <v>0</v>
      </c>
      <c r="BF320" s="145">
        <f>IF(N320="snížená",J320,0)</f>
        <v>0</v>
      </c>
      <c r="BG320" s="145">
        <f>IF(N320="zákl. přenesená",J320,0)</f>
        <v>0</v>
      </c>
      <c r="BH320" s="145">
        <f>IF(N320="sníž. přenesená",J320,0)</f>
        <v>0</v>
      </c>
      <c r="BI320" s="145">
        <f>IF(N320="nulová",J320,0)</f>
        <v>0</v>
      </c>
      <c r="BJ320" s="16" t="s">
        <v>87</v>
      </c>
      <c r="BK320" s="145">
        <f>ROUND(I320*H320,2)</f>
        <v>0</v>
      </c>
      <c r="BL320" s="16" t="s">
        <v>170</v>
      </c>
      <c r="BM320" s="144" t="s">
        <v>433</v>
      </c>
    </row>
    <row r="321" spans="2:65" s="14" customFormat="1" ht="11.25">
      <c r="B321" s="161"/>
      <c r="D321" s="147" t="s">
        <v>175</v>
      </c>
      <c r="E321" s="162" t="s">
        <v>1</v>
      </c>
      <c r="F321" s="163" t="s">
        <v>423</v>
      </c>
      <c r="H321" s="162" t="s">
        <v>1</v>
      </c>
      <c r="I321" s="164"/>
      <c r="L321" s="161"/>
      <c r="M321" s="165"/>
      <c r="T321" s="166"/>
      <c r="AT321" s="162" t="s">
        <v>175</v>
      </c>
      <c r="AU321" s="162" t="s">
        <v>89</v>
      </c>
      <c r="AV321" s="14" t="s">
        <v>87</v>
      </c>
      <c r="AW321" s="14" t="s">
        <v>36</v>
      </c>
      <c r="AX321" s="14" t="s">
        <v>79</v>
      </c>
      <c r="AY321" s="162" t="s">
        <v>164</v>
      </c>
    </row>
    <row r="322" spans="2:65" s="12" customFormat="1" ht="11.25">
      <c r="B322" s="146"/>
      <c r="D322" s="147" t="s">
        <v>175</v>
      </c>
      <c r="E322" s="148" t="s">
        <v>1</v>
      </c>
      <c r="F322" s="149" t="s">
        <v>434</v>
      </c>
      <c r="H322" s="150">
        <v>4.1050000000000004</v>
      </c>
      <c r="I322" s="151"/>
      <c r="L322" s="146"/>
      <c r="M322" s="152"/>
      <c r="T322" s="153"/>
      <c r="AT322" s="148" t="s">
        <v>175</v>
      </c>
      <c r="AU322" s="148" t="s">
        <v>89</v>
      </c>
      <c r="AV322" s="12" t="s">
        <v>89</v>
      </c>
      <c r="AW322" s="12" t="s">
        <v>36</v>
      </c>
      <c r="AX322" s="12" t="s">
        <v>79</v>
      </c>
      <c r="AY322" s="148" t="s">
        <v>164</v>
      </c>
    </row>
    <row r="323" spans="2:65" s="12" customFormat="1" ht="11.25">
      <c r="B323" s="146"/>
      <c r="D323" s="147" t="s">
        <v>175</v>
      </c>
      <c r="E323" s="148" t="s">
        <v>1</v>
      </c>
      <c r="F323" s="149" t="s">
        <v>435</v>
      </c>
      <c r="H323" s="150">
        <v>0.27700000000000002</v>
      </c>
      <c r="I323" s="151"/>
      <c r="L323" s="146"/>
      <c r="M323" s="152"/>
      <c r="T323" s="153"/>
      <c r="AT323" s="148" t="s">
        <v>175</v>
      </c>
      <c r="AU323" s="148" t="s">
        <v>89</v>
      </c>
      <c r="AV323" s="12" t="s">
        <v>89</v>
      </c>
      <c r="AW323" s="12" t="s">
        <v>36</v>
      </c>
      <c r="AX323" s="12" t="s">
        <v>79</v>
      </c>
      <c r="AY323" s="148" t="s">
        <v>164</v>
      </c>
    </row>
    <row r="324" spans="2:65" s="13" customFormat="1" ht="11.25">
      <c r="B324" s="154"/>
      <c r="D324" s="147" t="s">
        <v>175</v>
      </c>
      <c r="E324" s="155" t="s">
        <v>1</v>
      </c>
      <c r="F324" s="156" t="s">
        <v>177</v>
      </c>
      <c r="H324" s="157">
        <v>4.3819999999999997</v>
      </c>
      <c r="I324" s="158"/>
      <c r="L324" s="154"/>
      <c r="M324" s="159"/>
      <c r="T324" s="160"/>
      <c r="AT324" s="155" t="s">
        <v>175</v>
      </c>
      <c r="AU324" s="155" t="s">
        <v>89</v>
      </c>
      <c r="AV324" s="13" t="s">
        <v>170</v>
      </c>
      <c r="AW324" s="13" t="s">
        <v>36</v>
      </c>
      <c r="AX324" s="13" t="s">
        <v>87</v>
      </c>
      <c r="AY324" s="155" t="s">
        <v>164</v>
      </c>
    </row>
    <row r="325" spans="2:65" s="1" customFormat="1" ht="33" customHeight="1">
      <c r="B325" s="31"/>
      <c r="C325" s="132" t="s">
        <v>436</v>
      </c>
      <c r="D325" s="132" t="s">
        <v>166</v>
      </c>
      <c r="E325" s="133" t="s">
        <v>437</v>
      </c>
      <c r="F325" s="134" t="s">
        <v>438</v>
      </c>
      <c r="G325" s="135" t="s">
        <v>181</v>
      </c>
      <c r="H325" s="136">
        <v>10</v>
      </c>
      <c r="I325" s="137"/>
      <c r="J325" s="138">
        <f>ROUND(I325*H325,2)</f>
        <v>0</v>
      </c>
      <c r="K325" s="139"/>
      <c r="L325" s="31"/>
      <c r="M325" s="140" t="s">
        <v>1</v>
      </c>
      <c r="N325" s="141" t="s">
        <v>44</v>
      </c>
      <c r="P325" s="142">
        <f>O325*H325</f>
        <v>0</v>
      </c>
      <c r="Q325" s="142">
        <v>2.6280000000000001E-2</v>
      </c>
      <c r="R325" s="142">
        <f>Q325*H325</f>
        <v>0.26280000000000003</v>
      </c>
      <c r="S325" s="142">
        <v>0</v>
      </c>
      <c r="T325" s="143">
        <f>S325*H325</f>
        <v>0</v>
      </c>
      <c r="AR325" s="144" t="s">
        <v>170</v>
      </c>
      <c r="AT325" s="144" t="s">
        <v>166</v>
      </c>
      <c r="AU325" s="144" t="s">
        <v>89</v>
      </c>
      <c r="AY325" s="16" t="s">
        <v>164</v>
      </c>
      <c r="BE325" s="145">
        <f>IF(N325="základní",J325,0)</f>
        <v>0</v>
      </c>
      <c r="BF325" s="145">
        <f>IF(N325="snížená",J325,0)</f>
        <v>0</v>
      </c>
      <c r="BG325" s="145">
        <f>IF(N325="zákl. přenesená",J325,0)</f>
        <v>0</v>
      </c>
      <c r="BH325" s="145">
        <f>IF(N325="sníž. přenesená",J325,0)</f>
        <v>0</v>
      </c>
      <c r="BI325" s="145">
        <f>IF(N325="nulová",J325,0)</f>
        <v>0</v>
      </c>
      <c r="BJ325" s="16" t="s">
        <v>87</v>
      </c>
      <c r="BK325" s="145">
        <f>ROUND(I325*H325,2)</f>
        <v>0</v>
      </c>
      <c r="BL325" s="16" t="s">
        <v>170</v>
      </c>
      <c r="BM325" s="144" t="s">
        <v>439</v>
      </c>
    </row>
    <row r="326" spans="2:65" s="14" customFormat="1" ht="11.25">
      <c r="B326" s="161"/>
      <c r="D326" s="147" t="s">
        <v>175</v>
      </c>
      <c r="E326" s="162" t="s">
        <v>1</v>
      </c>
      <c r="F326" s="163" t="s">
        <v>370</v>
      </c>
      <c r="H326" s="162" t="s">
        <v>1</v>
      </c>
      <c r="I326" s="164"/>
      <c r="L326" s="161"/>
      <c r="M326" s="165"/>
      <c r="T326" s="166"/>
      <c r="AT326" s="162" t="s">
        <v>175</v>
      </c>
      <c r="AU326" s="162" t="s">
        <v>89</v>
      </c>
      <c r="AV326" s="14" t="s">
        <v>87</v>
      </c>
      <c r="AW326" s="14" t="s">
        <v>36</v>
      </c>
      <c r="AX326" s="14" t="s">
        <v>79</v>
      </c>
      <c r="AY326" s="162" t="s">
        <v>164</v>
      </c>
    </row>
    <row r="327" spans="2:65" s="12" customFormat="1" ht="11.25">
      <c r="B327" s="146"/>
      <c r="D327" s="147" t="s">
        <v>175</v>
      </c>
      <c r="E327" s="148" t="s">
        <v>1</v>
      </c>
      <c r="F327" s="149" t="s">
        <v>215</v>
      </c>
      <c r="H327" s="150">
        <v>10</v>
      </c>
      <c r="I327" s="151"/>
      <c r="L327" s="146"/>
      <c r="M327" s="152"/>
      <c r="T327" s="153"/>
      <c r="AT327" s="148" t="s">
        <v>175</v>
      </c>
      <c r="AU327" s="148" t="s">
        <v>89</v>
      </c>
      <c r="AV327" s="12" t="s">
        <v>89</v>
      </c>
      <c r="AW327" s="12" t="s">
        <v>36</v>
      </c>
      <c r="AX327" s="12" t="s">
        <v>79</v>
      </c>
      <c r="AY327" s="148" t="s">
        <v>164</v>
      </c>
    </row>
    <row r="328" spans="2:65" s="14" customFormat="1" ht="11.25">
      <c r="B328" s="161"/>
      <c r="D328" s="147" t="s">
        <v>175</v>
      </c>
      <c r="E328" s="162" t="s">
        <v>1</v>
      </c>
      <c r="F328" s="163" t="s">
        <v>373</v>
      </c>
      <c r="H328" s="162" t="s">
        <v>1</v>
      </c>
      <c r="I328" s="164"/>
      <c r="L328" s="161"/>
      <c r="M328" s="165"/>
      <c r="T328" s="166"/>
      <c r="AT328" s="162" t="s">
        <v>175</v>
      </c>
      <c r="AU328" s="162" t="s">
        <v>89</v>
      </c>
      <c r="AV328" s="14" t="s">
        <v>87</v>
      </c>
      <c r="AW328" s="14" t="s">
        <v>36</v>
      </c>
      <c r="AX328" s="14" t="s">
        <v>79</v>
      </c>
      <c r="AY328" s="162" t="s">
        <v>164</v>
      </c>
    </row>
    <row r="329" spans="2:65" s="12" customFormat="1" ht="11.25">
      <c r="B329" s="146"/>
      <c r="D329" s="147" t="s">
        <v>175</v>
      </c>
      <c r="E329" s="148" t="s">
        <v>1</v>
      </c>
      <c r="F329" s="149" t="s">
        <v>215</v>
      </c>
      <c r="H329" s="150">
        <v>10</v>
      </c>
      <c r="I329" s="151"/>
      <c r="L329" s="146"/>
      <c r="M329" s="152"/>
      <c r="T329" s="153"/>
      <c r="AT329" s="148" t="s">
        <v>175</v>
      </c>
      <c r="AU329" s="148" t="s">
        <v>89</v>
      </c>
      <c r="AV329" s="12" t="s">
        <v>89</v>
      </c>
      <c r="AW329" s="12" t="s">
        <v>36</v>
      </c>
      <c r="AX329" s="12" t="s">
        <v>87</v>
      </c>
      <c r="AY329" s="148" t="s">
        <v>164</v>
      </c>
    </row>
    <row r="330" spans="2:65" s="1" customFormat="1" ht="21.75" customHeight="1">
      <c r="B330" s="31"/>
      <c r="C330" s="132" t="s">
        <v>440</v>
      </c>
      <c r="D330" s="132" t="s">
        <v>166</v>
      </c>
      <c r="E330" s="133" t="s">
        <v>441</v>
      </c>
      <c r="F330" s="134" t="s">
        <v>442</v>
      </c>
      <c r="G330" s="135" t="s">
        <v>181</v>
      </c>
      <c r="H330" s="136">
        <v>55</v>
      </c>
      <c r="I330" s="137"/>
      <c r="J330" s="138">
        <f>ROUND(I330*H330,2)</f>
        <v>0</v>
      </c>
      <c r="K330" s="139"/>
      <c r="L330" s="31"/>
      <c r="M330" s="140" t="s">
        <v>1</v>
      </c>
      <c r="N330" s="141" t="s">
        <v>44</v>
      </c>
      <c r="P330" s="142">
        <f>O330*H330</f>
        <v>0</v>
      </c>
      <c r="Q330" s="142">
        <v>4.555E-2</v>
      </c>
      <c r="R330" s="142">
        <f>Q330*H330</f>
        <v>2.5052500000000002</v>
      </c>
      <c r="S330" s="142">
        <v>0</v>
      </c>
      <c r="T330" s="143">
        <f>S330*H330</f>
        <v>0</v>
      </c>
      <c r="AR330" s="144" t="s">
        <v>170</v>
      </c>
      <c r="AT330" s="144" t="s">
        <v>166</v>
      </c>
      <c r="AU330" s="144" t="s">
        <v>89</v>
      </c>
      <c r="AY330" s="16" t="s">
        <v>164</v>
      </c>
      <c r="BE330" s="145">
        <f>IF(N330="základní",J330,0)</f>
        <v>0</v>
      </c>
      <c r="BF330" s="145">
        <f>IF(N330="snížená",J330,0)</f>
        <v>0</v>
      </c>
      <c r="BG330" s="145">
        <f>IF(N330="zákl. přenesená",J330,0)</f>
        <v>0</v>
      </c>
      <c r="BH330" s="145">
        <f>IF(N330="sníž. přenesená",J330,0)</f>
        <v>0</v>
      </c>
      <c r="BI330" s="145">
        <f>IF(N330="nulová",J330,0)</f>
        <v>0</v>
      </c>
      <c r="BJ330" s="16" t="s">
        <v>87</v>
      </c>
      <c r="BK330" s="145">
        <f>ROUND(I330*H330,2)</f>
        <v>0</v>
      </c>
      <c r="BL330" s="16" t="s">
        <v>170</v>
      </c>
      <c r="BM330" s="144" t="s">
        <v>443</v>
      </c>
    </row>
    <row r="331" spans="2:65" s="1" customFormat="1" ht="21.75" customHeight="1">
      <c r="B331" s="31"/>
      <c r="C331" s="132" t="s">
        <v>444</v>
      </c>
      <c r="D331" s="132" t="s">
        <v>166</v>
      </c>
      <c r="E331" s="133" t="s">
        <v>445</v>
      </c>
      <c r="F331" s="134" t="s">
        <v>446</v>
      </c>
      <c r="G331" s="135" t="s">
        <v>181</v>
      </c>
      <c r="H331" s="136">
        <v>24</v>
      </c>
      <c r="I331" s="137"/>
      <c r="J331" s="138">
        <f>ROUND(I331*H331,2)</f>
        <v>0</v>
      </c>
      <c r="K331" s="139"/>
      <c r="L331" s="31"/>
      <c r="M331" s="140" t="s">
        <v>1</v>
      </c>
      <c r="N331" s="141" t="s">
        <v>44</v>
      </c>
      <c r="P331" s="142">
        <f>O331*H331</f>
        <v>0</v>
      </c>
      <c r="Q331" s="142">
        <v>6.3549999999999995E-2</v>
      </c>
      <c r="R331" s="142">
        <f>Q331*H331</f>
        <v>1.5251999999999999</v>
      </c>
      <c r="S331" s="142">
        <v>0</v>
      </c>
      <c r="T331" s="143">
        <f>S331*H331</f>
        <v>0</v>
      </c>
      <c r="AR331" s="144" t="s">
        <v>170</v>
      </c>
      <c r="AT331" s="144" t="s">
        <v>166</v>
      </c>
      <c r="AU331" s="144" t="s">
        <v>89</v>
      </c>
      <c r="AY331" s="16" t="s">
        <v>164</v>
      </c>
      <c r="BE331" s="145">
        <f>IF(N331="základní",J331,0)</f>
        <v>0</v>
      </c>
      <c r="BF331" s="145">
        <f>IF(N331="snížená",J331,0)</f>
        <v>0</v>
      </c>
      <c r="BG331" s="145">
        <f>IF(N331="zákl. přenesená",J331,0)</f>
        <v>0</v>
      </c>
      <c r="BH331" s="145">
        <f>IF(N331="sníž. přenesená",J331,0)</f>
        <v>0</v>
      </c>
      <c r="BI331" s="145">
        <f>IF(N331="nulová",J331,0)</f>
        <v>0</v>
      </c>
      <c r="BJ331" s="16" t="s">
        <v>87</v>
      </c>
      <c r="BK331" s="145">
        <f>ROUND(I331*H331,2)</f>
        <v>0</v>
      </c>
      <c r="BL331" s="16" t="s">
        <v>170</v>
      </c>
      <c r="BM331" s="144" t="s">
        <v>447</v>
      </c>
    </row>
    <row r="332" spans="2:65" s="1" customFormat="1" ht="21.75" customHeight="1">
      <c r="B332" s="31"/>
      <c r="C332" s="132" t="s">
        <v>448</v>
      </c>
      <c r="D332" s="132" t="s">
        <v>166</v>
      </c>
      <c r="E332" s="133" t="s">
        <v>449</v>
      </c>
      <c r="F332" s="134" t="s">
        <v>450</v>
      </c>
      <c r="G332" s="135" t="s">
        <v>181</v>
      </c>
      <c r="H332" s="136">
        <v>156</v>
      </c>
      <c r="I332" s="137"/>
      <c r="J332" s="138">
        <f>ROUND(I332*H332,2)</f>
        <v>0</v>
      </c>
      <c r="K332" s="139"/>
      <c r="L332" s="31"/>
      <c r="M332" s="140" t="s">
        <v>1</v>
      </c>
      <c r="N332" s="141" t="s">
        <v>44</v>
      </c>
      <c r="P332" s="142">
        <f>O332*H332</f>
        <v>0</v>
      </c>
      <c r="Q332" s="142">
        <v>7.2849999999999998E-2</v>
      </c>
      <c r="R332" s="142">
        <f>Q332*H332</f>
        <v>11.364599999999999</v>
      </c>
      <c r="S332" s="142">
        <v>0</v>
      </c>
      <c r="T332" s="143">
        <f>S332*H332</f>
        <v>0</v>
      </c>
      <c r="AR332" s="144" t="s">
        <v>170</v>
      </c>
      <c r="AT332" s="144" t="s">
        <v>166</v>
      </c>
      <c r="AU332" s="144" t="s">
        <v>89</v>
      </c>
      <c r="AY332" s="16" t="s">
        <v>164</v>
      </c>
      <c r="BE332" s="145">
        <f>IF(N332="základní",J332,0)</f>
        <v>0</v>
      </c>
      <c r="BF332" s="145">
        <f>IF(N332="snížená",J332,0)</f>
        <v>0</v>
      </c>
      <c r="BG332" s="145">
        <f>IF(N332="zákl. přenesená",J332,0)</f>
        <v>0</v>
      </c>
      <c r="BH332" s="145">
        <f>IF(N332="sníž. přenesená",J332,0)</f>
        <v>0</v>
      </c>
      <c r="BI332" s="145">
        <f>IF(N332="nulová",J332,0)</f>
        <v>0</v>
      </c>
      <c r="BJ332" s="16" t="s">
        <v>87</v>
      </c>
      <c r="BK332" s="145">
        <f>ROUND(I332*H332,2)</f>
        <v>0</v>
      </c>
      <c r="BL332" s="16" t="s">
        <v>170</v>
      </c>
      <c r="BM332" s="144" t="s">
        <v>451</v>
      </c>
    </row>
    <row r="333" spans="2:65" s="14" customFormat="1" ht="11.25">
      <c r="B333" s="161"/>
      <c r="D333" s="147" t="s">
        <v>175</v>
      </c>
      <c r="E333" s="162" t="s">
        <v>1</v>
      </c>
      <c r="F333" s="163" t="s">
        <v>370</v>
      </c>
      <c r="H333" s="162" t="s">
        <v>1</v>
      </c>
      <c r="I333" s="164"/>
      <c r="L333" s="161"/>
      <c r="M333" s="165"/>
      <c r="T333" s="166"/>
      <c r="AT333" s="162" t="s">
        <v>175</v>
      </c>
      <c r="AU333" s="162" t="s">
        <v>89</v>
      </c>
      <c r="AV333" s="14" t="s">
        <v>87</v>
      </c>
      <c r="AW333" s="14" t="s">
        <v>36</v>
      </c>
      <c r="AX333" s="14" t="s">
        <v>79</v>
      </c>
      <c r="AY333" s="162" t="s">
        <v>164</v>
      </c>
    </row>
    <row r="334" spans="2:65" s="12" customFormat="1" ht="11.25">
      <c r="B334" s="146"/>
      <c r="D334" s="147" t="s">
        <v>175</v>
      </c>
      <c r="E334" s="148" t="s">
        <v>1</v>
      </c>
      <c r="F334" s="149" t="s">
        <v>452</v>
      </c>
      <c r="H334" s="150">
        <v>75</v>
      </c>
      <c r="I334" s="151"/>
      <c r="L334" s="146"/>
      <c r="M334" s="152"/>
      <c r="T334" s="153"/>
      <c r="AT334" s="148" t="s">
        <v>175</v>
      </c>
      <c r="AU334" s="148" t="s">
        <v>89</v>
      </c>
      <c r="AV334" s="12" t="s">
        <v>89</v>
      </c>
      <c r="AW334" s="12" t="s">
        <v>36</v>
      </c>
      <c r="AX334" s="12" t="s">
        <v>79</v>
      </c>
      <c r="AY334" s="148" t="s">
        <v>164</v>
      </c>
    </row>
    <row r="335" spans="2:65" s="14" customFormat="1" ht="11.25">
      <c r="B335" s="161"/>
      <c r="D335" s="147" t="s">
        <v>175</v>
      </c>
      <c r="E335" s="162" t="s">
        <v>1</v>
      </c>
      <c r="F335" s="163" t="s">
        <v>373</v>
      </c>
      <c r="H335" s="162" t="s">
        <v>1</v>
      </c>
      <c r="I335" s="164"/>
      <c r="L335" s="161"/>
      <c r="M335" s="165"/>
      <c r="T335" s="166"/>
      <c r="AT335" s="162" t="s">
        <v>175</v>
      </c>
      <c r="AU335" s="162" t="s">
        <v>89</v>
      </c>
      <c r="AV335" s="14" t="s">
        <v>87</v>
      </c>
      <c r="AW335" s="14" t="s">
        <v>36</v>
      </c>
      <c r="AX335" s="14" t="s">
        <v>79</v>
      </c>
      <c r="AY335" s="162" t="s">
        <v>164</v>
      </c>
    </row>
    <row r="336" spans="2:65" s="12" customFormat="1" ht="11.25">
      <c r="B336" s="146"/>
      <c r="D336" s="147" t="s">
        <v>175</v>
      </c>
      <c r="E336" s="148" t="s">
        <v>1</v>
      </c>
      <c r="F336" s="149" t="s">
        <v>452</v>
      </c>
      <c r="H336" s="150">
        <v>75</v>
      </c>
      <c r="I336" s="151"/>
      <c r="L336" s="146"/>
      <c r="M336" s="152"/>
      <c r="T336" s="153"/>
      <c r="AT336" s="148" t="s">
        <v>175</v>
      </c>
      <c r="AU336" s="148" t="s">
        <v>89</v>
      </c>
      <c r="AV336" s="12" t="s">
        <v>89</v>
      </c>
      <c r="AW336" s="12" t="s">
        <v>36</v>
      </c>
      <c r="AX336" s="12" t="s">
        <v>79</v>
      </c>
      <c r="AY336" s="148" t="s">
        <v>164</v>
      </c>
    </row>
    <row r="337" spans="2:65" s="14" customFormat="1" ht="11.25">
      <c r="B337" s="161"/>
      <c r="D337" s="147" t="s">
        <v>175</v>
      </c>
      <c r="E337" s="162" t="s">
        <v>1</v>
      </c>
      <c r="F337" s="163" t="s">
        <v>390</v>
      </c>
      <c r="H337" s="162" t="s">
        <v>1</v>
      </c>
      <c r="I337" s="164"/>
      <c r="L337" s="161"/>
      <c r="M337" s="165"/>
      <c r="T337" s="166"/>
      <c r="AT337" s="162" t="s">
        <v>175</v>
      </c>
      <c r="AU337" s="162" t="s">
        <v>89</v>
      </c>
      <c r="AV337" s="14" t="s">
        <v>87</v>
      </c>
      <c r="AW337" s="14" t="s">
        <v>36</v>
      </c>
      <c r="AX337" s="14" t="s">
        <v>79</v>
      </c>
      <c r="AY337" s="162" t="s">
        <v>164</v>
      </c>
    </row>
    <row r="338" spans="2:65" s="12" customFormat="1" ht="11.25">
      <c r="B338" s="146"/>
      <c r="D338" s="147" t="s">
        <v>175</v>
      </c>
      <c r="E338" s="148" t="s">
        <v>1</v>
      </c>
      <c r="F338" s="149" t="s">
        <v>191</v>
      </c>
      <c r="H338" s="150">
        <v>6</v>
      </c>
      <c r="I338" s="151"/>
      <c r="L338" s="146"/>
      <c r="M338" s="152"/>
      <c r="T338" s="153"/>
      <c r="AT338" s="148" t="s">
        <v>175</v>
      </c>
      <c r="AU338" s="148" t="s">
        <v>89</v>
      </c>
      <c r="AV338" s="12" t="s">
        <v>89</v>
      </c>
      <c r="AW338" s="12" t="s">
        <v>36</v>
      </c>
      <c r="AX338" s="12" t="s">
        <v>79</v>
      </c>
      <c r="AY338" s="148" t="s">
        <v>164</v>
      </c>
    </row>
    <row r="339" spans="2:65" s="13" customFormat="1" ht="11.25">
      <c r="B339" s="154"/>
      <c r="D339" s="147" t="s">
        <v>175</v>
      </c>
      <c r="E339" s="155" t="s">
        <v>1</v>
      </c>
      <c r="F339" s="156" t="s">
        <v>177</v>
      </c>
      <c r="H339" s="157">
        <v>156</v>
      </c>
      <c r="I339" s="158"/>
      <c r="L339" s="154"/>
      <c r="M339" s="159"/>
      <c r="T339" s="160"/>
      <c r="AT339" s="155" t="s">
        <v>175</v>
      </c>
      <c r="AU339" s="155" t="s">
        <v>89</v>
      </c>
      <c r="AV339" s="13" t="s">
        <v>170</v>
      </c>
      <c r="AW339" s="13" t="s">
        <v>36</v>
      </c>
      <c r="AX339" s="13" t="s">
        <v>87</v>
      </c>
      <c r="AY339" s="155" t="s">
        <v>164</v>
      </c>
    </row>
    <row r="340" spans="2:65" s="1" customFormat="1" ht="21.75" customHeight="1">
      <c r="B340" s="31"/>
      <c r="C340" s="132" t="s">
        <v>453</v>
      </c>
      <c r="D340" s="132" t="s">
        <v>166</v>
      </c>
      <c r="E340" s="133" t="s">
        <v>454</v>
      </c>
      <c r="F340" s="134" t="s">
        <v>455</v>
      </c>
      <c r="G340" s="135" t="s">
        <v>181</v>
      </c>
      <c r="H340" s="136">
        <v>10</v>
      </c>
      <c r="I340" s="137"/>
      <c r="J340" s="138">
        <f>ROUND(I340*H340,2)</f>
        <v>0</v>
      </c>
      <c r="K340" s="139"/>
      <c r="L340" s="31"/>
      <c r="M340" s="140" t="s">
        <v>1</v>
      </c>
      <c r="N340" s="141" t="s">
        <v>44</v>
      </c>
      <c r="P340" s="142">
        <f>O340*H340</f>
        <v>0</v>
      </c>
      <c r="Q340" s="142">
        <v>9.1050000000000006E-2</v>
      </c>
      <c r="R340" s="142">
        <f>Q340*H340</f>
        <v>0.91050000000000009</v>
      </c>
      <c r="S340" s="142">
        <v>0</v>
      </c>
      <c r="T340" s="143">
        <f>S340*H340</f>
        <v>0</v>
      </c>
      <c r="AR340" s="144" t="s">
        <v>170</v>
      </c>
      <c r="AT340" s="144" t="s">
        <v>166</v>
      </c>
      <c r="AU340" s="144" t="s">
        <v>89</v>
      </c>
      <c r="AY340" s="16" t="s">
        <v>164</v>
      </c>
      <c r="BE340" s="145">
        <f>IF(N340="základní",J340,0)</f>
        <v>0</v>
      </c>
      <c r="BF340" s="145">
        <f>IF(N340="snížená",J340,0)</f>
        <v>0</v>
      </c>
      <c r="BG340" s="145">
        <f>IF(N340="zákl. přenesená",J340,0)</f>
        <v>0</v>
      </c>
      <c r="BH340" s="145">
        <f>IF(N340="sníž. přenesená",J340,0)</f>
        <v>0</v>
      </c>
      <c r="BI340" s="145">
        <f>IF(N340="nulová",J340,0)</f>
        <v>0</v>
      </c>
      <c r="BJ340" s="16" t="s">
        <v>87</v>
      </c>
      <c r="BK340" s="145">
        <f>ROUND(I340*H340,2)</f>
        <v>0</v>
      </c>
      <c r="BL340" s="16" t="s">
        <v>170</v>
      </c>
      <c r="BM340" s="144" t="s">
        <v>456</v>
      </c>
    </row>
    <row r="341" spans="2:65" s="1" customFormat="1" ht="21.75" customHeight="1">
      <c r="B341" s="31"/>
      <c r="C341" s="132" t="s">
        <v>457</v>
      </c>
      <c r="D341" s="132" t="s">
        <v>166</v>
      </c>
      <c r="E341" s="133" t="s">
        <v>458</v>
      </c>
      <c r="F341" s="134" t="s">
        <v>459</v>
      </c>
      <c r="G341" s="135" t="s">
        <v>181</v>
      </c>
      <c r="H341" s="136">
        <v>5</v>
      </c>
      <c r="I341" s="137"/>
      <c r="J341" s="138">
        <f>ROUND(I341*H341,2)</f>
        <v>0</v>
      </c>
      <c r="K341" s="139"/>
      <c r="L341" s="31"/>
      <c r="M341" s="140" t="s">
        <v>1</v>
      </c>
      <c r="N341" s="141" t="s">
        <v>44</v>
      </c>
      <c r="P341" s="142">
        <f>O341*H341</f>
        <v>0</v>
      </c>
      <c r="Q341" s="142">
        <v>0.10005</v>
      </c>
      <c r="R341" s="142">
        <f>Q341*H341</f>
        <v>0.50024999999999997</v>
      </c>
      <c r="S341" s="142">
        <v>0</v>
      </c>
      <c r="T341" s="143">
        <f>S341*H341</f>
        <v>0</v>
      </c>
      <c r="AR341" s="144" t="s">
        <v>170</v>
      </c>
      <c r="AT341" s="144" t="s">
        <v>166</v>
      </c>
      <c r="AU341" s="144" t="s">
        <v>89</v>
      </c>
      <c r="AY341" s="16" t="s">
        <v>164</v>
      </c>
      <c r="BE341" s="145">
        <f>IF(N341="základní",J341,0)</f>
        <v>0</v>
      </c>
      <c r="BF341" s="145">
        <f>IF(N341="snížená",J341,0)</f>
        <v>0</v>
      </c>
      <c r="BG341" s="145">
        <f>IF(N341="zákl. přenesená",J341,0)</f>
        <v>0</v>
      </c>
      <c r="BH341" s="145">
        <f>IF(N341="sníž. přenesená",J341,0)</f>
        <v>0</v>
      </c>
      <c r="BI341" s="145">
        <f>IF(N341="nulová",J341,0)</f>
        <v>0</v>
      </c>
      <c r="BJ341" s="16" t="s">
        <v>87</v>
      </c>
      <c r="BK341" s="145">
        <f>ROUND(I341*H341,2)</f>
        <v>0</v>
      </c>
      <c r="BL341" s="16" t="s">
        <v>170</v>
      </c>
      <c r="BM341" s="144" t="s">
        <v>460</v>
      </c>
    </row>
    <row r="342" spans="2:65" s="1" customFormat="1" ht="21.75" customHeight="1">
      <c r="B342" s="31"/>
      <c r="C342" s="132" t="s">
        <v>461</v>
      </c>
      <c r="D342" s="132" t="s">
        <v>166</v>
      </c>
      <c r="E342" s="133" t="s">
        <v>462</v>
      </c>
      <c r="F342" s="134" t="s">
        <v>463</v>
      </c>
      <c r="G342" s="135" t="s">
        <v>299</v>
      </c>
      <c r="H342" s="136">
        <v>85.25</v>
      </c>
      <c r="I342" s="137"/>
      <c r="J342" s="138">
        <f>ROUND(I342*H342,2)</f>
        <v>0</v>
      </c>
      <c r="K342" s="139"/>
      <c r="L342" s="31"/>
      <c r="M342" s="140" t="s">
        <v>1</v>
      </c>
      <c r="N342" s="141" t="s">
        <v>44</v>
      </c>
      <c r="P342" s="142">
        <f>O342*H342</f>
        <v>0</v>
      </c>
      <c r="Q342" s="142">
        <v>3.4000000000000002E-4</v>
      </c>
      <c r="R342" s="142">
        <f>Q342*H342</f>
        <v>2.8985000000000004E-2</v>
      </c>
      <c r="S342" s="142">
        <v>0</v>
      </c>
      <c r="T342" s="143">
        <f>S342*H342</f>
        <v>0</v>
      </c>
      <c r="AR342" s="144" t="s">
        <v>170</v>
      </c>
      <c r="AT342" s="144" t="s">
        <v>166</v>
      </c>
      <c r="AU342" s="144" t="s">
        <v>89</v>
      </c>
      <c r="AY342" s="16" t="s">
        <v>164</v>
      </c>
      <c r="BE342" s="145">
        <f>IF(N342="základní",J342,0)</f>
        <v>0</v>
      </c>
      <c r="BF342" s="145">
        <f>IF(N342="snížená",J342,0)</f>
        <v>0</v>
      </c>
      <c r="BG342" s="145">
        <f>IF(N342="zákl. přenesená",J342,0)</f>
        <v>0</v>
      </c>
      <c r="BH342" s="145">
        <f>IF(N342="sníž. přenesená",J342,0)</f>
        <v>0</v>
      </c>
      <c r="BI342" s="145">
        <f>IF(N342="nulová",J342,0)</f>
        <v>0</v>
      </c>
      <c r="BJ342" s="16" t="s">
        <v>87</v>
      </c>
      <c r="BK342" s="145">
        <f>ROUND(I342*H342,2)</f>
        <v>0</v>
      </c>
      <c r="BL342" s="16" t="s">
        <v>170</v>
      </c>
      <c r="BM342" s="144" t="s">
        <v>464</v>
      </c>
    </row>
    <row r="343" spans="2:65" s="14" customFormat="1" ht="11.25">
      <c r="B343" s="161"/>
      <c r="D343" s="147" t="s">
        <v>175</v>
      </c>
      <c r="E343" s="162" t="s">
        <v>1</v>
      </c>
      <c r="F343" s="163" t="s">
        <v>370</v>
      </c>
      <c r="H343" s="162" t="s">
        <v>1</v>
      </c>
      <c r="I343" s="164"/>
      <c r="L343" s="161"/>
      <c r="M343" s="165"/>
      <c r="T343" s="166"/>
      <c r="AT343" s="162" t="s">
        <v>175</v>
      </c>
      <c r="AU343" s="162" t="s">
        <v>89</v>
      </c>
      <c r="AV343" s="14" t="s">
        <v>87</v>
      </c>
      <c r="AW343" s="14" t="s">
        <v>36</v>
      </c>
      <c r="AX343" s="14" t="s">
        <v>79</v>
      </c>
      <c r="AY343" s="162" t="s">
        <v>164</v>
      </c>
    </row>
    <row r="344" spans="2:65" s="12" customFormat="1" ht="11.25">
      <c r="B344" s="146"/>
      <c r="D344" s="147" t="s">
        <v>175</v>
      </c>
      <c r="E344" s="148" t="s">
        <v>1</v>
      </c>
      <c r="F344" s="149" t="s">
        <v>465</v>
      </c>
      <c r="H344" s="150">
        <v>46.5</v>
      </c>
      <c r="I344" s="151"/>
      <c r="L344" s="146"/>
      <c r="M344" s="152"/>
      <c r="T344" s="153"/>
      <c r="AT344" s="148" t="s">
        <v>175</v>
      </c>
      <c r="AU344" s="148" t="s">
        <v>89</v>
      </c>
      <c r="AV344" s="12" t="s">
        <v>89</v>
      </c>
      <c r="AW344" s="12" t="s">
        <v>36</v>
      </c>
      <c r="AX344" s="12" t="s">
        <v>79</v>
      </c>
      <c r="AY344" s="148" t="s">
        <v>164</v>
      </c>
    </row>
    <row r="345" spans="2:65" s="14" customFormat="1" ht="11.25">
      <c r="B345" s="161"/>
      <c r="D345" s="147" t="s">
        <v>175</v>
      </c>
      <c r="E345" s="162" t="s">
        <v>1</v>
      </c>
      <c r="F345" s="163" t="s">
        <v>373</v>
      </c>
      <c r="H345" s="162" t="s">
        <v>1</v>
      </c>
      <c r="I345" s="164"/>
      <c r="L345" s="161"/>
      <c r="M345" s="165"/>
      <c r="T345" s="166"/>
      <c r="AT345" s="162" t="s">
        <v>175</v>
      </c>
      <c r="AU345" s="162" t="s">
        <v>89</v>
      </c>
      <c r="AV345" s="14" t="s">
        <v>87</v>
      </c>
      <c r="AW345" s="14" t="s">
        <v>36</v>
      </c>
      <c r="AX345" s="14" t="s">
        <v>79</v>
      </c>
      <c r="AY345" s="162" t="s">
        <v>164</v>
      </c>
    </row>
    <row r="346" spans="2:65" s="12" customFormat="1" ht="11.25">
      <c r="B346" s="146"/>
      <c r="D346" s="147" t="s">
        <v>175</v>
      </c>
      <c r="E346" s="148" t="s">
        <v>1</v>
      </c>
      <c r="F346" s="149" t="s">
        <v>466</v>
      </c>
      <c r="H346" s="150">
        <v>34.75</v>
      </c>
      <c r="I346" s="151"/>
      <c r="L346" s="146"/>
      <c r="M346" s="152"/>
      <c r="T346" s="153"/>
      <c r="AT346" s="148" t="s">
        <v>175</v>
      </c>
      <c r="AU346" s="148" t="s">
        <v>89</v>
      </c>
      <c r="AV346" s="12" t="s">
        <v>89</v>
      </c>
      <c r="AW346" s="12" t="s">
        <v>36</v>
      </c>
      <c r="AX346" s="12" t="s">
        <v>79</v>
      </c>
      <c r="AY346" s="148" t="s">
        <v>164</v>
      </c>
    </row>
    <row r="347" spans="2:65" s="14" customFormat="1" ht="11.25">
      <c r="B347" s="161"/>
      <c r="D347" s="147" t="s">
        <v>175</v>
      </c>
      <c r="E347" s="162" t="s">
        <v>1</v>
      </c>
      <c r="F347" s="163" t="s">
        <v>390</v>
      </c>
      <c r="H347" s="162" t="s">
        <v>1</v>
      </c>
      <c r="I347" s="164"/>
      <c r="L347" s="161"/>
      <c r="M347" s="165"/>
      <c r="T347" s="166"/>
      <c r="AT347" s="162" t="s">
        <v>175</v>
      </c>
      <c r="AU347" s="162" t="s">
        <v>89</v>
      </c>
      <c r="AV347" s="14" t="s">
        <v>87</v>
      </c>
      <c r="AW347" s="14" t="s">
        <v>36</v>
      </c>
      <c r="AX347" s="14" t="s">
        <v>79</v>
      </c>
      <c r="AY347" s="162" t="s">
        <v>164</v>
      </c>
    </row>
    <row r="348" spans="2:65" s="12" customFormat="1" ht="11.25">
      <c r="B348" s="146"/>
      <c r="D348" s="147" t="s">
        <v>175</v>
      </c>
      <c r="E348" s="148" t="s">
        <v>1</v>
      </c>
      <c r="F348" s="149" t="s">
        <v>467</v>
      </c>
      <c r="H348" s="150">
        <v>4</v>
      </c>
      <c r="I348" s="151"/>
      <c r="L348" s="146"/>
      <c r="M348" s="152"/>
      <c r="T348" s="153"/>
      <c r="AT348" s="148" t="s">
        <v>175</v>
      </c>
      <c r="AU348" s="148" t="s">
        <v>89</v>
      </c>
      <c r="AV348" s="12" t="s">
        <v>89</v>
      </c>
      <c r="AW348" s="12" t="s">
        <v>36</v>
      </c>
      <c r="AX348" s="12" t="s">
        <v>79</v>
      </c>
      <c r="AY348" s="148" t="s">
        <v>164</v>
      </c>
    </row>
    <row r="349" spans="2:65" s="13" customFormat="1" ht="11.25">
      <c r="B349" s="154"/>
      <c r="D349" s="147" t="s">
        <v>175</v>
      </c>
      <c r="E349" s="155" t="s">
        <v>1</v>
      </c>
      <c r="F349" s="156" t="s">
        <v>177</v>
      </c>
      <c r="H349" s="157">
        <v>85.25</v>
      </c>
      <c r="I349" s="158"/>
      <c r="L349" s="154"/>
      <c r="M349" s="159"/>
      <c r="T349" s="160"/>
      <c r="AT349" s="155" t="s">
        <v>175</v>
      </c>
      <c r="AU349" s="155" t="s">
        <v>89</v>
      </c>
      <c r="AV349" s="13" t="s">
        <v>170</v>
      </c>
      <c r="AW349" s="13" t="s">
        <v>36</v>
      </c>
      <c r="AX349" s="13" t="s">
        <v>87</v>
      </c>
      <c r="AY349" s="155" t="s">
        <v>164</v>
      </c>
    </row>
    <row r="350" spans="2:65" s="1" customFormat="1" ht="24.2" customHeight="1">
      <c r="B350" s="31"/>
      <c r="C350" s="132" t="s">
        <v>468</v>
      </c>
      <c r="D350" s="132" t="s">
        <v>166</v>
      </c>
      <c r="E350" s="133" t="s">
        <v>469</v>
      </c>
      <c r="F350" s="134" t="s">
        <v>470</v>
      </c>
      <c r="G350" s="135" t="s">
        <v>169</v>
      </c>
      <c r="H350" s="136">
        <v>242.21299999999999</v>
      </c>
      <c r="I350" s="137"/>
      <c r="J350" s="138">
        <f>ROUND(I350*H350,2)</f>
        <v>0</v>
      </c>
      <c r="K350" s="139"/>
      <c r="L350" s="31"/>
      <c r="M350" s="140" t="s">
        <v>1</v>
      </c>
      <c r="N350" s="141" t="s">
        <v>44</v>
      </c>
      <c r="P350" s="142">
        <f>O350*H350</f>
        <v>0</v>
      </c>
      <c r="Q350" s="142">
        <v>6.1719999999999997E-2</v>
      </c>
      <c r="R350" s="142">
        <f>Q350*H350</f>
        <v>14.949386359999998</v>
      </c>
      <c r="S350" s="142">
        <v>0</v>
      </c>
      <c r="T350" s="143">
        <f>S350*H350</f>
        <v>0</v>
      </c>
      <c r="AR350" s="144" t="s">
        <v>170</v>
      </c>
      <c r="AT350" s="144" t="s">
        <v>166</v>
      </c>
      <c r="AU350" s="144" t="s">
        <v>89</v>
      </c>
      <c r="AY350" s="16" t="s">
        <v>164</v>
      </c>
      <c r="BE350" s="145">
        <f>IF(N350="základní",J350,0)</f>
        <v>0</v>
      </c>
      <c r="BF350" s="145">
        <f>IF(N350="snížená",J350,0)</f>
        <v>0</v>
      </c>
      <c r="BG350" s="145">
        <f>IF(N350="zákl. přenesená",J350,0)</f>
        <v>0</v>
      </c>
      <c r="BH350" s="145">
        <f>IF(N350="sníž. přenesená",J350,0)</f>
        <v>0</v>
      </c>
      <c r="BI350" s="145">
        <f>IF(N350="nulová",J350,0)</f>
        <v>0</v>
      </c>
      <c r="BJ350" s="16" t="s">
        <v>87</v>
      </c>
      <c r="BK350" s="145">
        <f>ROUND(I350*H350,2)</f>
        <v>0</v>
      </c>
      <c r="BL350" s="16" t="s">
        <v>170</v>
      </c>
      <c r="BM350" s="144" t="s">
        <v>471</v>
      </c>
    </row>
    <row r="351" spans="2:65" s="14" customFormat="1" ht="11.25">
      <c r="B351" s="161"/>
      <c r="D351" s="147" t="s">
        <v>175</v>
      </c>
      <c r="E351" s="162" t="s">
        <v>1</v>
      </c>
      <c r="F351" s="163" t="s">
        <v>370</v>
      </c>
      <c r="H351" s="162" t="s">
        <v>1</v>
      </c>
      <c r="I351" s="164"/>
      <c r="L351" s="161"/>
      <c r="M351" s="165"/>
      <c r="T351" s="166"/>
      <c r="AT351" s="162" t="s">
        <v>175</v>
      </c>
      <c r="AU351" s="162" t="s">
        <v>89</v>
      </c>
      <c r="AV351" s="14" t="s">
        <v>87</v>
      </c>
      <c r="AW351" s="14" t="s">
        <v>36</v>
      </c>
      <c r="AX351" s="14" t="s">
        <v>79</v>
      </c>
      <c r="AY351" s="162" t="s">
        <v>164</v>
      </c>
    </row>
    <row r="352" spans="2:65" s="12" customFormat="1" ht="22.5">
      <c r="B352" s="146"/>
      <c r="D352" s="147" t="s">
        <v>175</v>
      </c>
      <c r="E352" s="148" t="s">
        <v>1</v>
      </c>
      <c r="F352" s="149" t="s">
        <v>472</v>
      </c>
      <c r="H352" s="150">
        <v>185.43799999999999</v>
      </c>
      <c r="I352" s="151"/>
      <c r="L352" s="146"/>
      <c r="M352" s="152"/>
      <c r="T352" s="153"/>
      <c r="AT352" s="148" t="s">
        <v>175</v>
      </c>
      <c r="AU352" s="148" t="s">
        <v>89</v>
      </c>
      <c r="AV352" s="12" t="s">
        <v>89</v>
      </c>
      <c r="AW352" s="12" t="s">
        <v>36</v>
      </c>
      <c r="AX352" s="12" t="s">
        <v>79</v>
      </c>
      <c r="AY352" s="148" t="s">
        <v>164</v>
      </c>
    </row>
    <row r="353" spans="2:65" s="12" customFormat="1" ht="11.25">
      <c r="B353" s="146"/>
      <c r="D353" s="147" t="s">
        <v>175</v>
      </c>
      <c r="E353" s="148" t="s">
        <v>1</v>
      </c>
      <c r="F353" s="149" t="s">
        <v>473</v>
      </c>
      <c r="H353" s="150">
        <v>-14.4</v>
      </c>
      <c r="I353" s="151"/>
      <c r="L353" s="146"/>
      <c r="M353" s="152"/>
      <c r="T353" s="153"/>
      <c r="AT353" s="148" t="s">
        <v>175</v>
      </c>
      <c r="AU353" s="148" t="s">
        <v>89</v>
      </c>
      <c r="AV353" s="12" t="s">
        <v>89</v>
      </c>
      <c r="AW353" s="12" t="s">
        <v>36</v>
      </c>
      <c r="AX353" s="12" t="s">
        <v>79</v>
      </c>
      <c r="AY353" s="148" t="s">
        <v>164</v>
      </c>
    </row>
    <row r="354" spans="2:65" s="14" customFormat="1" ht="11.25">
      <c r="B354" s="161"/>
      <c r="D354" s="147" t="s">
        <v>175</v>
      </c>
      <c r="E354" s="162" t="s">
        <v>1</v>
      </c>
      <c r="F354" s="163" t="s">
        <v>373</v>
      </c>
      <c r="H354" s="162" t="s">
        <v>1</v>
      </c>
      <c r="I354" s="164"/>
      <c r="L354" s="161"/>
      <c r="M354" s="165"/>
      <c r="T354" s="166"/>
      <c r="AT354" s="162" t="s">
        <v>175</v>
      </c>
      <c r="AU354" s="162" t="s">
        <v>89</v>
      </c>
      <c r="AV354" s="14" t="s">
        <v>87</v>
      </c>
      <c r="AW354" s="14" t="s">
        <v>36</v>
      </c>
      <c r="AX354" s="14" t="s">
        <v>79</v>
      </c>
      <c r="AY354" s="162" t="s">
        <v>164</v>
      </c>
    </row>
    <row r="355" spans="2:65" s="12" customFormat="1" ht="11.25">
      <c r="B355" s="146"/>
      <c r="D355" s="147" t="s">
        <v>175</v>
      </c>
      <c r="E355" s="148" t="s">
        <v>1</v>
      </c>
      <c r="F355" s="149" t="s">
        <v>474</v>
      </c>
      <c r="H355" s="150">
        <v>84.174999999999997</v>
      </c>
      <c r="I355" s="151"/>
      <c r="L355" s="146"/>
      <c r="M355" s="152"/>
      <c r="T355" s="153"/>
      <c r="AT355" s="148" t="s">
        <v>175</v>
      </c>
      <c r="AU355" s="148" t="s">
        <v>89</v>
      </c>
      <c r="AV355" s="12" t="s">
        <v>89</v>
      </c>
      <c r="AW355" s="12" t="s">
        <v>36</v>
      </c>
      <c r="AX355" s="12" t="s">
        <v>79</v>
      </c>
      <c r="AY355" s="148" t="s">
        <v>164</v>
      </c>
    </row>
    <row r="356" spans="2:65" s="12" customFormat="1" ht="11.25">
      <c r="B356" s="146"/>
      <c r="D356" s="147" t="s">
        <v>175</v>
      </c>
      <c r="E356" s="148" t="s">
        <v>1</v>
      </c>
      <c r="F356" s="149" t="s">
        <v>475</v>
      </c>
      <c r="H356" s="150">
        <v>-13</v>
      </c>
      <c r="I356" s="151"/>
      <c r="L356" s="146"/>
      <c r="M356" s="152"/>
      <c r="T356" s="153"/>
      <c r="AT356" s="148" t="s">
        <v>175</v>
      </c>
      <c r="AU356" s="148" t="s">
        <v>89</v>
      </c>
      <c r="AV356" s="12" t="s">
        <v>89</v>
      </c>
      <c r="AW356" s="12" t="s">
        <v>36</v>
      </c>
      <c r="AX356" s="12" t="s">
        <v>79</v>
      </c>
      <c r="AY356" s="148" t="s">
        <v>164</v>
      </c>
    </row>
    <row r="357" spans="2:65" s="13" customFormat="1" ht="11.25">
      <c r="B357" s="154"/>
      <c r="D357" s="147" t="s">
        <v>175</v>
      </c>
      <c r="E357" s="155" t="s">
        <v>1</v>
      </c>
      <c r="F357" s="156" t="s">
        <v>177</v>
      </c>
      <c r="H357" s="157">
        <v>242.21299999999999</v>
      </c>
      <c r="I357" s="158"/>
      <c r="L357" s="154"/>
      <c r="M357" s="159"/>
      <c r="T357" s="160"/>
      <c r="AT357" s="155" t="s">
        <v>175</v>
      </c>
      <c r="AU357" s="155" t="s">
        <v>89</v>
      </c>
      <c r="AV357" s="13" t="s">
        <v>170</v>
      </c>
      <c r="AW357" s="13" t="s">
        <v>36</v>
      </c>
      <c r="AX357" s="13" t="s">
        <v>87</v>
      </c>
      <c r="AY357" s="155" t="s">
        <v>164</v>
      </c>
    </row>
    <row r="358" spans="2:65" s="1" customFormat="1" ht="24.2" customHeight="1">
      <c r="B358" s="31"/>
      <c r="C358" s="132" t="s">
        <v>476</v>
      </c>
      <c r="D358" s="132" t="s">
        <v>166</v>
      </c>
      <c r="E358" s="133" t="s">
        <v>477</v>
      </c>
      <c r="F358" s="134" t="s">
        <v>478</v>
      </c>
      <c r="G358" s="135" t="s">
        <v>169</v>
      </c>
      <c r="H358" s="136">
        <v>8.5749999999999993</v>
      </c>
      <c r="I358" s="137"/>
      <c r="J358" s="138">
        <f>ROUND(I358*H358,2)</f>
        <v>0</v>
      </c>
      <c r="K358" s="139"/>
      <c r="L358" s="31"/>
      <c r="M358" s="140" t="s">
        <v>1</v>
      </c>
      <c r="N358" s="141" t="s">
        <v>44</v>
      </c>
      <c r="P358" s="142">
        <f>O358*H358</f>
        <v>0</v>
      </c>
      <c r="Q358" s="142">
        <v>7.9210000000000003E-2</v>
      </c>
      <c r="R358" s="142">
        <f>Q358*H358</f>
        <v>0.67922574999999996</v>
      </c>
      <c r="S358" s="142">
        <v>0</v>
      </c>
      <c r="T358" s="143">
        <f>S358*H358</f>
        <v>0</v>
      </c>
      <c r="AR358" s="144" t="s">
        <v>170</v>
      </c>
      <c r="AT358" s="144" t="s">
        <v>166</v>
      </c>
      <c r="AU358" s="144" t="s">
        <v>89</v>
      </c>
      <c r="AY358" s="16" t="s">
        <v>164</v>
      </c>
      <c r="BE358" s="145">
        <f>IF(N358="základní",J358,0)</f>
        <v>0</v>
      </c>
      <c r="BF358" s="145">
        <f>IF(N358="snížená",J358,0)</f>
        <v>0</v>
      </c>
      <c r="BG358" s="145">
        <f>IF(N358="zákl. přenesená",J358,0)</f>
        <v>0</v>
      </c>
      <c r="BH358" s="145">
        <f>IF(N358="sníž. přenesená",J358,0)</f>
        <v>0</v>
      </c>
      <c r="BI358" s="145">
        <f>IF(N358="nulová",J358,0)</f>
        <v>0</v>
      </c>
      <c r="BJ358" s="16" t="s">
        <v>87</v>
      </c>
      <c r="BK358" s="145">
        <f>ROUND(I358*H358,2)</f>
        <v>0</v>
      </c>
      <c r="BL358" s="16" t="s">
        <v>170</v>
      </c>
      <c r="BM358" s="144" t="s">
        <v>479</v>
      </c>
    </row>
    <row r="359" spans="2:65" s="12" customFormat="1" ht="11.25">
      <c r="B359" s="146"/>
      <c r="D359" s="147" t="s">
        <v>175</v>
      </c>
      <c r="E359" s="148" t="s">
        <v>1</v>
      </c>
      <c r="F359" s="149" t="s">
        <v>480</v>
      </c>
      <c r="H359" s="150">
        <v>8.5749999999999993</v>
      </c>
      <c r="I359" s="151"/>
      <c r="L359" s="146"/>
      <c r="M359" s="152"/>
      <c r="T359" s="153"/>
      <c r="AT359" s="148" t="s">
        <v>175</v>
      </c>
      <c r="AU359" s="148" t="s">
        <v>89</v>
      </c>
      <c r="AV359" s="12" t="s">
        <v>89</v>
      </c>
      <c r="AW359" s="12" t="s">
        <v>36</v>
      </c>
      <c r="AX359" s="12" t="s">
        <v>87</v>
      </c>
      <c r="AY359" s="148" t="s">
        <v>164</v>
      </c>
    </row>
    <row r="360" spans="2:65" s="1" customFormat="1" ht="24.2" customHeight="1">
      <c r="B360" s="31"/>
      <c r="C360" s="132" t="s">
        <v>481</v>
      </c>
      <c r="D360" s="132" t="s">
        <v>166</v>
      </c>
      <c r="E360" s="133" t="s">
        <v>482</v>
      </c>
      <c r="F360" s="134" t="s">
        <v>483</v>
      </c>
      <c r="G360" s="135" t="s">
        <v>169</v>
      </c>
      <c r="H360" s="136">
        <v>99.734999999999999</v>
      </c>
      <c r="I360" s="137"/>
      <c r="J360" s="138">
        <f>ROUND(I360*H360,2)</f>
        <v>0</v>
      </c>
      <c r="K360" s="139"/>
      <c r="L360" s="31"/>
      <c r="M360" s="140" t="s">
        <v>1</v>
      </c>
      <c r="N360" s="141" t="s">
        <v>44</v>
      </c>
      <c r="P360" s="142">
        <f>O360*H360</f>
        <v>0</v>
      </c>
      <c r="Q360" s="142">
        <v>0.29330000000000001</v>
      </c>
      <c r="R360" s="142">
        <f>Q360*H360</f>
        <v>29.2522755</v>
      </c>
      <c r="S360" s="142">
        <v>0</v>
      </c>
      <c r="T360" s="143">
        <f>S360*H360</f>
        <v>0</v>
      </c>
      <c r="AR360" s="144" t="s">
        <v>170</v>
      </c>
      <c r="AT360" s="144" t="s">
        <v>166</v>
      </c>
      <c r="AU360" s="144" t="s">
        <v>89</v>
      </c>
      <c r="AY360" s="16" t="s">
        <v>164</v>
      </c>
      <c r="BE360" s="145">
        <f>IF(N360="základní",J360,0)</f>
        <v>0</v>
      </c>
      <c r="BF360" s="145">
        <f>IF(N360="snížená",J360,0)</f>
        <v>0</v>
      </c>
      <c r="BG360" s="145">
        <f>IF(N360="zákl. přenesená",J360,0)</f>
        <v>0</v>
      </c>
      <c r="BH360" s="145">
        <f>IF(N360="sníž. přenesená",J360,0)</f>
        <v>0</v>
      </c>
      <c r="BI360" s="145">
        <f>IF(N360="nulová",J360,0)</f>
        <v>0</v>
      </c>
      <c r="BJ360" s="16" t="s">
        <v>87</v>
      </c>
      <c r="BK360" s="145">
        <f>ROUND(I360*H360,2)</f>
        <v>0</v>
      </c>
      <c r="BL360" s="16" t="s">
        <v>170</v>
      </c>
      <c r="BM360" s="144" t="s">
        <v>484</v>
      </c>
    </row>
    <row r="361" spans="2:65" s="12" customFormat="1" ht="11.25">
      <c r="B361" s="146"/>
      <c r="D361" s="147" t="s">
        <v>175</v>
      </c>
      <c r="E361" s="148" t="s">
        <v>1</v>
      </c>
      <c r="F361" s="149" t="s">
        <v>485</v>
      </c>
      <c r="H361" s="150">
        <v>99.734999999999999</v>
      </c>
      <c r="I361" s="151"/>
      <c r="L361" s="146"/>
      <c r="M361" s="152"/>
      <c r="T361" s="153"/>
      <c r="AT361" s="148" t="s">
        <v>175</v>
      </c>
      <c r="AU361" s="148" t="s">
        <v>89</v>
      </c>
      <c r="AV361" s="12" t="s">
        <v>89</v>
      </c>
      <c r="AW361" s="12" t="s">
        <v>36</v>
      </c>
      <c r="AX361" s="12" t="s">
        <v>79</v>
      </c>
      <c r="AY361" s="148" t="s">
        <v>164</v>
      </c>
    </row>
    <row r="362" spans="2:65" s="13" customFormat="1" ht="11.25">
      <c r="B362" s="154"/>
      <c r="D362" s="147" t="s">
        <v>175</v>
      </c>
      <c r="E362" s="155" t="s">
        <v>1</v>
      </c>
      <c r="F362" s="156" t="s">
        <v>177</v>
      </c>
      <c r="H362" s="157">
        <v>99.734999999999999</v>
      </c>
      <c r="I362" s="158"/>
      <c r="L362" s="154"/>
      <c r="M362" s="159"/>
      <c r="T362" s="160"/>
      <c r="AT362" s="155" t="s">
        <v>175</v>
      </c>
      <c r="AU362" s="155" t="s">
        <v>89</v>
      </c>
      <c r="AV362" s="13" t="s">
        <v>170</v>
      </c>
      <c r="AW362" s="13" t="s">
        <v>36</v>
      </c>
      <c r="AX362" s="13" t="s">
        <v>87</v>
      </c>
      <c r="AY362" s="155" t="s">
        <v>164</v>
      </c>
    </row>
    <row r="363" spans="2:65" s="1" customFormat="1" ht="16.5" customHeight="1">
      <c r="B363" s="31"/>
      <c r="C363" s="132" t="s">
        <v>486</v>
      </c>
      <c r="D363" s="132" t="s">
        <v>166</v>
      </c>
      <c r="E363" s="133" t="s">
        <v>487</v>
      </c>
      <c r="F363" s="134" t="s">
        <v>488</v>
      </c>
      <c r="G363" s="135" t="s">
        <v>169</v>
      </c>
      <c r="H363" s="136">
        <v>29.385000000000002</v>
      </c>
      <c r="I363" s="137"/>
      <c r="J363" s="138">
        <f>ROUND(I363*H363,2)</f>
        <v>0</v>
      </c>
      <c r="K363" s="139"/>
      <c r="L363" s="31"/>
      <c r="M363" s="140" t="s">
        <v>1</v>
      </c>
      <c r="N363" s="141" t="s">
        <v>44</v>
      </c>
      <c r="P363" s="142">
        <f>O363*H363</f>
        <v>0</v>
      </c>
      <c r="Q363" s="142">
        <v>0.16114000000000001</v>
      </c>
      <c r="R363" s="142">
        <f>Q363*H363</f>
        <v>4.7350989000000006</v>
      </c>
      <c r="S363" s="142">
        <v>0</v>
      </c>
      <c r="T363" s="143">
        <f>S363*H363</f>
        <v>0</v>
      </c>
      <c r="AR363" s="144" t="s">
        <v>170</v>
      </c>
      <c r="AT363" s="144" t="s">
        <v>166</v>
      </c>
      <c r="AU363" s="144" t="s">
        <v>89</v>
      </c>
      <c r="AY363" s="16" t="s">
        <v>164</v>
      </c>
      <c r="BE363" s="145">
        <f>IF(N363="základní",J363,0)</f>
        <v>0</v>
      </c>
      <c r="BF363" s="145">
        <f>IF(N363="snížená",J363,0)</f>
        <v>0</v>
      </c>
      <c r="BG363" s="145">
        <f>IF(N363="zákl. přenesená",J363,0)</f>
        <v>0</v>
      </c>
      <c r="BH363" s="145">
        <f>IF(N363="sníž. přenesená",J363,0)</f>
        <v>0</v>
      </c>
      <c r="BI363" s="145">
        <f>IF(N363="nulová",J363,0)</f>
        <v>0</v>
      </c>
      <c r="BJ363" s="16" t="s">
        <v>87</v>
      </c>
      <c r="BK363" s="145">
        <f>ROUND(I363*H363,2)</f>
        <v>0</v>
      </c>
      <c r="BL363" s="16" t="s">
        <v>170</v>
      </c>
      <c r="BM363" s="144" t="s">
        <v>489</v>
      </c>
    </row>
    <row r="364" spans="2:65" s="14" customFormat="1" ht="11.25">
      <c r="B364" s="161"/>
      <c r="D364" s="147" t="s">
        <v>175</v>
      </c>
      <c r="E364" s="162" t="s">
        <v>1</v>
      </c>
      <c r="F364" s="163" t="s">
        <v>370</v>
      </c>
      <c r="H364" s="162" t="s">
        <v>1</v>
      </c>
      <c r="I364" s="164"/>
      <c r="L364" s="161"/>
      <c r="M364" s="165"/>
      <c r="T364" s="166"/>
      <c r="AT364" s="162" t="s">
        <v>175</v>
      </c>
      <c r="AU364" s="162" t="s">
        <v>89</v>
      </c>
      <c r="AV364" s="14" t="s">
        <v>87</v>
      </c>
      <c r="AW364" s="14" t="s">
        <v>36</v>
      </c>
      <c r="AX364" s="14" t="s">
        <v>79</v>
      </c>
      <c r="AY364" s="162" t="s">
        <v>164</v>
      </c>
    </row>
    <row r="365" spans="2:65" s="12" customFormat="1" ht="11.25">
      <c r="B365" s="146"/>
      <c r="D365" s="147" t="s">
        <v>175</v>
      </c>
      <c r="E365" s="148" t="s">
        <v>1</v>
      </c>
      <c r="F365" s="149" t="s">
        <v>490</v>
      </c>
      <c r="H365" s="150">
        <v>14.625</v>
      </c>
      <c r="I365" s="151"/>
      <c r="L365" s="146"/>
      <c r="M365" s="152"/>
      <c r="T365" s="153"/>
      <c r="AT365" s="148" t="s">
        <v>175</v>
      </c>
      <c r="AU365" s="148" t="s">
        <v>89</v>
      </c>
      <c r="AV365" s="12" t="s">
        <v>89</v>
      </c>
      <c r="AW365" s="12" t="s">
        <v>36</v>
      </c>
      <c r="AX365" s="12" t="s">
        <v>79</v>
      </c>
      <c r="AY365" s="148" t="s">
        <v>164</v>
      </c>
    </row>
    <row r="366" spans="2:65" s="14" customFormat="1" ht="11.25">
      <c r="B366" s="161"/>
      <c r="D366" s="147" t="s">
        <v>175</v>
      </c>
      <c r="E366" s="162" t="s">
        <v>1</v>
      </c>
      <c r="F366" s="163" t="s">
        <v>373</v>
      </c>
      <c r="H366" s="162" t="s">
        <v>1</v>
      </c>
      <c r="I366" s="164"/>
      <c r="L366" s="161"/>
      <c r="M366" s="165"/>
      <c r="T366" s="166"/>
      <c r="AT366" s="162" t="s">
        <v>175</v>
      </c>
      <c r="AU366" s="162" t="s">
        <v>89</v>
      </c>
      <c r="AV366" s="14" t="s">
        <v>87</v>
      </c>
      <c r="AW366" s="14" t="s">
        <v>36</v>
      </c>
      <c r="AX366" s="14" t="s">
        <v>79</v>
      </c>
      <c r="AY366" s="162" t="s">
        <v>164</v>
      </c>
    </row>
    <row r="367" spans="2:65" s="12" customFormat="1" ht="11.25">
      <c r="B367" s="146"/>
      <c r="D367" s="147" t="s">
        <v>175</v>
      </c>
      <c r="E367" s="148" t="s">
        <v>1</v>
      </c>
      <c r="F367" s="149" t="s">
        <v>491</v>
      </c>
      <c r="H367" s="150">
        <v>14.76</v>
      </c>
      <c r="I367" s="151"/>
      <c r="L367" s="146"/>
      <c r="M367" s="152"/>
      <c r="T367" s="153"/>
      <c r="AT367" s="148" t="s">
        <v>175</v>
      </c>
      <c r="AU367" s="148" t="s">
        <v>89</v>
      </c>
      <c r="AV367" s="12" t="s">
        <v>89</v>
      </c>
      <c r="AW367" s="12" t="s">
        <v>36</v>
      </c>
      <c r="AX367" s="12" t="s">
        <v>79</v>
      </c>
      <c r="AY367" s="148" t="s">
        <v>164</v>
      </c>
    </row>
    <row r="368" spans="2:65" s="13" customFormat="1" ht="11.25">
      <c r="B368" s="154"/>
      <c r="D368" s="147" t="s">
        <v>175</v>
      </c>
      <c r="E368" s="155" t="s">
        <v>1</v>
      </c>
      <c r="F368" s="156" t="s">
        <v>177</v>
      </c>
      <c r="H368" s="157">
        <v>29.385000000000002</v>
      </c>
      <c r="I368" s="158"/>
      <c r="L368" s="154"/>
      <c r="M368" s="159"/>
      <c r="T368" s="160"/>
      <c r="AT368" s="155" t="s">
        <v>175</v>
      </c>
      <c r="AU368" s="155" t="s">
        <v>89</v>
      </c>
      <c r="AV368" s="13" t="s">
        <v>170</v>
      </c>
      <c r="AW368" s="13" t="s">
        <v>36</v>
      </c>
      <c r="AX368" s="13" t="s">
        <v>87</v>
      </c>
      <c r="AY368" s="155" t="s">
        <v>164</v>
      </c>
    </row>
    <row r="369" spans="2:65" s="11" customFormat="1" ht="22.9" customHeight="1">
      <c r="B369" s="120"/>
      <c r="D369" s="121" t="s">
        <v>78</v>
      </c>
      <c r="E369" s="130" t="s">
        <v>170</v>
      </c>
      <c r="F369" s="130" t="s">
        <v>492</v>
      </c>
      <c r="I369" s="123"/>
      <c r="J369" s="131">
        <f>BK369</f>
        <v>0</v>
      </c>
      <c r="L369" s="120"/>
      <c r="M369" s="125"/>
      <c r="P369" s="126">
        <f>SUM(P370:P452)</f>
        <v>0</v>
      </c>
      <c r="R369" s="126">
        <f>SUM(R370:R452)</f>
        <v>141.46043536000002</v>
      </c>
      <c r="T369" s="127">
        <f>SUM(T370:T452)</f>
        <v>0</v>
      </c>
      <c r="AR369" s="121" t="s">
        <v>87</v>
      </c>
      <c r="AT369" s="128" t="s">
        <v>78</v>
      </c>
      <c r="AU369" s="128" t="s">
        <v>87</v>
      </c>
      <c r="AY369" s="121" t="s">
        <v>164</v>
      </c>
      <c r="BK369" s="129">
        <f>SUM(BK370:BK452)</f>
        <v>0</v>
      </c>
    </row>
    <row r="370" spans="2:65" s="1" customFormat="1" ht="24.2" customHeight="1">
      <c r="B370" s="31"/>
      <c r="C370" s="132" t="s">
        <v>493</v>
      </c>
      <c r="D370" s="132" t="s">
        <v>166</v>
      </c>
      <c r="E370" s="133" t="s">
        <v>494</v>
      </c>
      <c r="F370" s="134" t="s">
        <v>495</v>
      </c>
      <c r="G370" s="135" t="s">
        <v>181</v>
      </c>
      <c r="H370" s="136">
        <v>15</v>
      </c>
      <c r="I370" s="137"/>
      <c r="J370" s="138">
        <f>ROUND(I370*H370,2)</f>
        <v>0</v>
      </c>
      <c r="K370" s="139"/>
      <c r="L370" s="31"/>
      <c r="M370" s="140" t="s">
        <v>1</v>
      </c>
      <c r="N370" s="141" t="s">
        <v>44</v>
      </c>
      <c r="P370" s="142">
        <f>O370*H370</f>
        <v>0</v>
      </c>
      <c r="Q370" s="142">
        <v>8.7720000000000006E-2</v>
      </c>
      <c r="R370" s="142">
        <f>Q370*H370</f>
        <v>1.3158000000000001</v>
      </c>
      <c r="S370" s="142">
        <v>0</v>
      </c>
      <c r="T370" s="143">
        <f>S370*H370</f>
        <v>0</v>
      </c>
      <c r="AR370" s="144" t="s">
        <v>170</v>
      </c>
      <c r="AT370" s="144" t="s">
        <v>166</v>
      </c>
      <c r="AU370" s="144" t="s">
        <v>89</v>
      </c>
      <c r="AY370" s="16" t="s">
        <v>164</v>
      </c>
      <c r="BE370" s="145">
        <f>IF(N370="základní",J370,0)</f>
        <v>0</v>
      </c>
      <c r="BF370" s="145">
        <f>IF(N370="snížená",J370,0)</f>
        <v>0</v>
      </c>
      <c r="BG370" s="145">
        <f>IF(N370="zákl. přenesená",J370,0)</f>
        <v>0</v>
      </c>
      <c r="BH370" s="145">
        <f>IF(N370="sníž. přenesená",J370,0)</f>
        <v>0</v>
      </c>
      <c r="BI370" s="145">
        <f>IF(N370="nulová",J370,0)</f>
        <v>0</v>
      </c>
      <c r="BJ370" s="16" t="s">
        <v>87</v>
      </c>
      <c r="BK370" s="145">
        <f>ROUND(I370*H370,2)</f>
        <v>0</v>
      </c>
      <c r="BL370" s="16" t="s">
        <v>170</v>
      </c>
      <c r="BM370" s="144" t="s">
        <v>496</v>
      </c>
    </row>
    <row r="371" spans="2:65" s="1" customFormat="1" ht="33" customHeight="1">
      <c r="B371" s="31"/>
      <c r="C371" s="132" t="s">
        <v>497</v>
      </c>
      <c r="D371" s="132" t="s">
        <v>166</v>
      </c>
      <c r="E371" s="133" t="s">
        <v>498</v>
      </c>
      <c r="F371" s="134" t="s">
        <v>499</v>
      </c>
      <c r="G371" s="135" t="s">
        <v>181</v>
      </c>
      <c r="H371" s="136">
        <v>20</v>
      </c>
      <c r="I371" s="137"/>
      <c r="J371" s="138">
        <f>ROUND(I371*H371,2)</f>
        <v>0</v>
      </c>
      <c r="K371" s="139"/>
      <c r="L371" s="31"/>
      <c r="M371" s="140" t="s">
        <v>1</v>
      </c>
      <c r="N371" s="141" t="s">
        <v>44</v>
      </c>
      <c r="P371" s="142">
        <f>O371*H371</f>
        <v>0</v>
      </c>
      <c r="Q371" s="142">
        <v>0.12901000000000001</v>
      </c>
      <c r="R371" s="142">
        <f>Q371*H371</f>
        <v>2.5802000000000005</v>
      </c>
      <c r="S371" s="142">
        <v>0</v>
      </c>
      <c r="T371" s="143">
        <f>S371*H371</f>
        <v>0</v>
      </c>
      <c r="AR371" s="144" t="s">
        <v>170</v>
      </c>
      <c r="AT371" s="144" t="s">
        <v>166</v>
      </c>
      <c r="AU371" s="144" t="s">
        <v>89</v>
      </c>
      <c r="AY371" s="16" t="s">
        <v>164</v>
      </c>
      <c r="BE371" s="145">
        <f>IF(N371="základní",J371,0)</f>
        <v>0</v>
      </c>
      <c r="BF371" s="145">
        <f>IF(N371="snížená",J371,0)</f>
        <v>0</v>
      </c>
      <c r="BG371" s="145">
        <f>IF(N371="zákl. přenesená",J371,0)</f>
        <v>0</v>
      </c>
      <c r="BH371" s="145">
        <f>IF(N371="sníž. přenesená",J371,0)</f>
        <v>0</v>
      </c>
      <c r="BI371" s="145">
        <f>IF(N371="nulová",J371,0)</f>
        <v>0</v>
      </c>
      <c r="BJ371" s="16" t="s">
        <v>87</v>
      </c>
      <c r="BK371" s="145">
        <f>ROUND(I371*H371,2)</f>
        <v>0</v>
      </c>
      <c r="BL371" s="16" t="s">
        <v>170</v>
      </c>
      <c r="BM371" s="144" t="s">
        <v>500</v>
      </c>
    </row>
    <row r="372" spans="2:65" s="12" customFormat="1" ht="11.25">
      <c r="B372" s="146"/>
      <c r="D372" s="147" t="s">
        <v>175</v>
      </c>
      <c r="E372" s="148" t="s">
        <v>1</v>
      </c>
      <c r="F372" s="149" t="s">
        <v>281</v>
      </c>
      <c r="H372" s="150">
        <v>20</v>
      </c>
      <c r="I372" s="151"/>
      <c r="L372" s="146"/>
      <c r="M372" s="152"/>
      <c r="T372" s="153"/>
      <c r="AT372" s="148" t="s">
        <v>175</v>
      </c>
      <c r="AU372" s="148" t="s">
        <v>89</v>
      </c>
      <c r="AV372" s="12" t="s">
        <v>89</v>
      </c>
      <c r="AW372" s="12" t="s">
        <v>36</v>
      </c>
      <c r="AX372" s="12" t="s">
        <v>87</v>
      </c>
      <c r="AY372" s="148" t="s">
        <v>164</v>
      </c>
    </row>
    <row r="373" spans="2:65" s="1" customFormat="1" ht="24.2" customHeight="1">
      <c r="B373" s="31"/>
      <c r="C373" s="167" t="s">
        <v>501</v>
      </c>
      <c r="D373" s="167" t="s">
        <v>282</v>
      </c>
      <c r="E373" s="168" t="s">
        <v>502</v>
      </c>
      <c r="F373" s="169" t="s">
        <v>503</v>
      </c>
      <c r="G373" s="170" t="s">
        <v>299</v>
      </c>
      <c r="H373" s="171">
        <v>170.1</v>
      </c>
      <c r="I373" s="172"/>
      <c r="J373" s="173">
        <f>ROUND(I373*H373,2)</f>
        <v>0</v>
      </c>
      <c r="K373" s="174"/>
      <c r="L373" s="175"/>
      <c r="M373" s="176" t="s">
        <v>1</v>
      </c>
      <c r="N373" s="177" t="s">
        <v>44</v>
      </c>
      <c r="P373" s="142">
        <f>O373*H373</f>
        <v>0</v>
      </c>
      <c r="Q373" s="142">
        <v>0.29499999999999998</v>
      </c>
      <c r="R373" s="142">
        <f>Q373*H373</f>
        <v>50.179499999999997</v>
      </c>
      <c r="S373" s="142">
        <v>0</v>
      </c>
      <c r="T373" s="143">
        <f>S373*H373</f>
        <v>0</v>
      </c>
      <c r="AR373" s="144" t="s">
        <v>202</v>
      </c>
      <c r="AT373" s="144" t="s">
        <v>282</v>
      </c>
      <c r="AU373" s="144" t="s">
        <v>89</v>
      </c>
      <c r="AY373" s="16" t="s">
        <v>164</v>
      </c>
      <c r="BE373" s="145">
        <f>IF(N373="základní",J373,0)</f>
        <v>0</v>
      </c>
      <c r="BF373" s="145">
        <f>IF(N373="snížená",J373,0)</f>
        <v>0</v>
      </c>
      <c r="BG373" s="145">
        <f>IF(N373="zákl. přenesená",J373,0)</f>
        <v>0</v>
      </c>
      <c r="BH373" s="145">
        <f>IF(N373="sníž. přenesená",J373,0)</f>
        <v>0</v>
      </c>
      <c r="BI373" s="145">
        <f>IF(N373="nulová",J373,0)</f>
        <v>0</v>
      </c>
      <c r="BJ373" s="16" t="s">
        <v>87</v>
      </c>
      <c r="BK373" s="145">
        <f>ROUND(I373*H373,2)</f>
        <v>0</v>
      </c>
      <c r="BL373" s="16" t="s">
        <v>170</v>
      </c>
      <c r="BM373" s="144" t="s">
        <v>504</v>
      </c>
    </row>
    <row r="374" spans="2:65" s="12" customFormat="1" ht="11.25">
      <c r="B374" s="146"/>
      <c r="D374" s="147" t="s">
        <v>175</v>
      </c>
      <c r="E374" s="148" t="s">
        <v>1</v>
      </c>
      <c r="F374" s="149" t="s">
        <v>505</v>
      </c>
      <c r="H374" s="150">
        <v>170.1</v>
      </c>
      <c r="I374" s="151"/>
      <c r="L374" s="146"/>
      <c r="M374" s="152"/>
      <c r="T374" s="153"/>
      <c r="AT374" s="148" t="s">
        <v>175</v>
      </c>
      <c r="AU374" s="148" t="s">
        <v>89</v>
      </c>
      <c r="AV374" s="12" t="s">
        <v>89</v>
      </c>
      <c r="AW374" s="12" t="s">
        <v>36</v>
      </c>
      <c r="AX374" s="12" t="s">
        <v>79</v>
      </c>
      <c r="AY374" s="148" t="s">
        <v>164</v>
      </c>
    </row>
    <row r="375" spans="2:65" s="13" customFormat="1" ht="11.25">
      <c r="B375" s="154"/>
      <c r="D375" s="147" t="s">
        <v>175</v>
      </c>
      <c r="E375" s="155" t="s">
        <v>1</v>
      </c>
      <c r="F375" s="156" t="s">
        <v>177</v>
      </c>
      <c r="H375" s="157">
        <v>170.1</v>
      </c>
      <c r="I375" s="158"/>
      <c r="L375" s="154"/>
      <c r="M375" s="159"/>
      <c r="T375" s="160"/>
      <c r="AT375" s="155" t="s">
        <v>175</v>
      </c>
      <c r="AU375" s="155" t="s">
        <v>89</v>
      </c>
      <c r="AV375" s="13" t="s">
        <v>170</v>
      </c>
      <c r="AW375" s="13" t="s">
        <v>36</v>
      </c>
      <c r="AX375" s="13" t="s">
        <v>87</v>
      </c>
      <c r="AY375" s="155" t="s">
        <v>164</v>
      </c>
    </row>
    <row r="376" spans="2:65" s="1" customFormat="1" ht="16.5" customHeight="1">
      <c r="B376" s="31"/>
      <c r="C376" s="132" t="s">
        <v>506</v>
      </c>
      <c r="D376" s="132" t="s">
        <v>166</v>
      </c>
      <c r="E376" s="133" t="s">
        <v>507</v>
      </c>
      <c r="F376" s="134" t="s">
        <v>508</v>
      </c>
      <c r="G376" s="135" t="s">
        <v>205</v>
      </c>
      <c r="H376" s="136">
        <v>1.1879999999999999</v>
      </c>
      <c r="I376" s="137"/>
      <c r="J376" s="138">
        <f>ROUND(I376*H376,2)</f>
        <v>0</v>
      </c>
      <c r="K376" s="139"/>
      <c r="L376" s="31"/>
      <c r="M376" s="140" t="s">
        <v>1</v>
      </c>
      <c r="N376" s="141" t="s">
        <v>44</v>
      </c>
      <c r="P376" s="142">
        <f>O376*H376</f>
        <v>0</v>
      </c>
      <c r="Q376" s="142">
        <v>2.5020099999999998</v>
      </c>
      <c r="R376" s="142">
        <f>Q376*H376</f>
        <v>2.9723878799999999</v>
      </c>
      <c r="S376" s="142">
        <v>0</v>
      </c>
      <c r="T376" s="143">
        <f>S376*H376</f>
        <v>0</v>
      </c>
      <c r="AR376" s="144" t="s">
        <v>170</v>
      </c>
      <c r="AT376" s="144" t="s">
        <v>166</v>
      </c>
      <c r="AU376" s="144" t="s">
        <v>89</v>
      </c>
      <c r="AY376" s="16" t="s">
        <v>164</v>
      </c>
      <c r="BE376" s="145">
        <f>IF(N376="základní",J376,0)</f>
        <v>0</v>
      </c>
      <c r="BF376" s="145">
        <f>IF(N376="snížená",J376,0)</f>
        <v>0</v>
      </c>
      <c r="BG376" s="145">
        <f>IF(N376="zákl. přenesená",J376,0)</f>
        <v>0</v>
      </c>
      <c r="BH376" s="145">
        <f>IF(N376="sníž. přenesená",J376,0)</f>
        <v>0</v>
      </c>
      <c r="BI376" s="145">
        <f>IF(N376="nulová",J376,0)</f>
        <v>0</v>
      </c>
      <c r="BJ376" s="16" t="s">
        <v>87</v>
      </c>
      <c r="BK376" s="145">
        <f>ROUND(I376*H376,2)</f>
        <v>0</v>
      </c>
      <c r="BL376" s="16" t="s">
        <v>170</v>
      </c>
      <c r="BM376" s="144" t="s">
        <v>509</v>
      </c>
    </row>
    <row r="377" spans="2:65" s="14" customFormat="1" ht="11.25">
      <c r="B377" s="161"/>
      <c r="D377" s="147" t="s">
        <v>175</v>
      </c>
      <c r="E377" s="162" t="s">
        <v>1</v>
      </c>
      <c r="F377" s="163" t="s">
        <v>510</v>
      </c>
      <c r="H377" s="162" t="s">
        <v>1</v>
      </c>
      <c r="I377" s="164"/>
      <c r="L377" s="161"/>
      <c r="M377" s="165"/>
      <c r="T377" s="166"/>
      <c r="AT377" s="162" t="s">
        <v>175</v>
      </c>
      <c r="AU377" s="162" t="s">
        <v>89</v>
      </c>
      <c r="AV377" s="14" t="s">
        <v>87</v>
      </c>
      <c r="AW377" s="14" t="s">
        <v>36</v>
      </c>
      <c r="AX377" s="14" t="s">
        <v>79</v>
      </c>
      <c r="AY377" s="162" t="s">
        <v>164</v>
      </c>
    </row>
    <row r="378" spans="2:65" s="12" customFormat="1" ht="11.25">
      <c r="B378" s="146"/>
      <c r="D378" s="147" t="s">
        <v>175</v>
      </c>
      <c r="E378" s="148" t="s">
        <v>1</v>
      </c>
      <c r="F378" s="149" t="s">
        <v>511</v>
      </c>
      <c r="H378" s="150">
        <v>1.1879999999999999</v>
      </c>
      <c r="I378" s="151"/>
      <c r="L378" s="146"/>
      <c r="M378" s="152"/>
      <c r="T378" s="153"/>
      <c r="AT378" s="148" t="s">
        <v>175</v>
      </c>
      <c r="AU378" s="148" t="s">
        <v>89</v>
      </c>
      <c r="AV378" s="12" t="s">
        <v>89</v>
      </c>
      <c r="AW378" s="12" t="s">
        <v>36</v>
      </c>
      <c r="AX378" s="12" t="s">
        <v>79</v>
      </c>
      <c r="AY378" s="148" t="s">
        <v>164</v>
      </c>
    </row>
    <row r="379" spans="2:65" s="13" customFormat="1" ht="11.25">
      <c r="B379" s="154"/>
      <c r="D379" s="147" t="s">
        <v>175</v>
      </c>
      <c r="E379" s="155" t="s">
        <v>1</v>
      </c>
      <c r="F379" s="156" t="s">
        <v>177</v>
      </c>
      <c r="H379" s="157">
        <v>1.1879999999999999</v>
      </c>
      <c r="I379" s="158"/>
      <c r="L379" s="154"/>
      <c r="M379" s="159"/>
      <c r="T379" s="160"/>
      <c r="AT379" s="155" t="s">
        <v>175</v>
      </c>
      <c r="AU379" s="155" t="s">
        <v>89</v>
      </c>
      <c r="AV379" s="13" t="s">
        <v>170</v>
      </c>
      <c r="AW379" s="13" t="s">
        <v>36</v>
      </c>
      <c r="AX379" s="13" t="s">
        <v>87</v>
      </c>
      <c r="AY379" s="155" t="s">
        <v>164</v>
      </c>
    </row>
    <row r="380" spans="2:65" s="1" customFormat="1" ht="24.2" customHeight="1">
      <c r="B380" s="31"/>
      <c r="C380" s="132" t="s">
        <v>512</v>
      </c>
      <c r="D380" s="132" t="s">
        <v>166</v>
      </c>
      <c r="E380" s="133" t="s">
        <v>513</v>
      </c>
      <c r="F380" s="134" t="s">
        <v>514</v>
      </c>
      <c r="G380" s="135" t="s">
        <v>169</v>
      </c>
      <c r="H380" s="136">
        <v>3.15</v>
      </c>
      <c r="I380" s="137"/>
      <c r="J380" s="138">
        <f>ROUND(I380*H380,2)</f>
        <v>0</v>
      </c>
      <c r="K380" s="139"/>
      <c r="L380" s="31"/>
      <c r="M380" s="140" t="s">
        <v>1</v>
      </c>
      <c r="N380" s="141" t="s">
        <v>44</v>
      </c>
      <c r="P380" s="142">
        <f>O380*H380</f>
        <v>0</v>
      </c>
      <c r="Q380" s="142">
        <v>5.3299999999999997E-3</v>
      </c>
      <c r="R380" s="142">
        <f>Q380*H380</f>
        <v>1.6789499999999999E-2</v>
      </c>
      <c r="S380" s="142">
        <v>0</v>
      </c>
      <c r="T380" s="143">
        <f>S380*H380</f>
        <v>0</v>
      </c>
      <c r="AR380" s="144" t="s">
        <v>170</v>
      </c>
      <c r="AT380" s="144" t="s">
        <v>166</v>
      </c>
      <c r="AU380" s="144" t="s">
        <v>89</v>
      </c>
      <c r="AY380" s="16" t="s">
        <v>164</v>
      </c>
      <c r="BE380" s="145">
        <f>IF(N380="základní",J380,0)</f>
        <v>0</v>
      </c>
      <c r="BF380" s="145">
        <f>IF(N380="snížená",J380,0)</f>
        <v>0</v>
      </c>
      <c r="BG380" s="145">
        <f>IF(N380="zákl. přenesená",J380,0)</f>
        <v>0</v>
      </c>
      <c r="BH380" s="145">
        <f>IF(N380="sníž. přenesená",J380,0)</f>
        <v>0</v>
      </c>
      <c r="BI380" s="145">
        <f>IF(N380="nulová",J380,0)</f>
        <v>0</v>
      </c>
      <c r="BJ380" s="16" t="s">
        <v>87</v>
      </c>
      <c r="BK380" s="145">
        <f>ROUND(I380*H380,2)</f>
        <v>0</v>
      </c>
      <c r="BL380" s="16" t="s">
        <v>170</v>
      </c>
      <c r="BM380" s="144" t="s">
        <v>515</v>
      </c>
    </row>
    <row r="381" spans="2:65" s="14" customFormat="1" ht="11.25">
      <c r="B381" s="161"/>
      <c r="D381" s="147" t="s">
        <v>175</v>
      </c>
      <c r="E381" s="162" t="s">
        <v>1</v>
      </c>
      <c r="F381" s="163" t="s">
        <v>516</v>
      </c>
      <c r="H381" s="162" t="s">
        <v>1</v>
      </c>
      <c r="I381" s="164"/>
      <c r="L381" s="161"/>
      <c r="M381" s="165"/>
      <c r="T381" s="166"/>
      <c r="AT381" s="162" t="s">
        <v>175</v>
      </c>
      <c r="AU381" s="162" t="s">
        <v>89</v>
      </c>
      <c r="AV381" s="14" t="s">
        <v>87</v>
      </c>
      <c r="AW381" s="14" t="s">
        <v>36</v>
      </c>
      <c r="AX381" s="14" t="s">
        <v>79</v>
      </c>
      <c r="AY381" s="162" t="s">
        <v>164</v>
      </c>
    </row>
    <row r="382" spans="2:65" s="12" customFormat="1" ht="11.25">
      <c r="B382" s="146"/>
      <c r="D382" s="147" t="s">
        <v>175</v>
      </c>
      <c r="E382" s="148" t="s">
        <v>1</v>
      </c>
      <c r="F382" s="149" t="s">
        <v>517</v>
      </c>
      <c r="H382" s="150">
        <v>3.15</v>
      </c>
      <c r="I382" s="151"/>
      <c r="L382" s="146"/>
      <c r="M382" s="152"/>
      <c r="T382" s="153"/>
      <c r="AT382" s="148" t="s">
        <v>175</v>
      </c>
      <c r="AU382" s="148" t="s">
        <v>89</v>
      </c>
      <c r="AV382" s="12" t="s">
        <v>89</v>
      </c>
      <c r="AW382" s="12" t="s">
        <v>36</v>
      </c>
      <c r="AX382" s="12" t="s">
        <v>79</v>
      </c>
      <c r="AY382" s="148" t="s">
        <v>164</v>
      </c>
    </row>
    <row r="383" spans="2:65" s="13" customFormat="1" ht="11.25">
      <c r="B383" s="154"/>
      <c r="D383" s="147" t="s">
        <v>175</v>
      </c>
      <c r="E383" s="155" t="s">
        <v>1</v>
      </c>
      <c r="F383" s="156" t="s">
        <v>177</v>
      </c>
      <c r="H383" s="157">
        <v>3.15</v>
      </c>
      <c r="I383" s="158"/>
      <c r="L383" s="154"/>
      <c r="M383" s="159"/>
      <c r="T383" s="160"/>
      <c r="AT383" s="155" t="s">
        <v>175</v>
      </c>
      <c r="AU383" s="155" t="s">
        <v>89</v>
      </c>
      <c r="AV383" s="13" t="s">
        <v>170</v>
      </c>
      <c r="AW383" s="13" t="s">
        <v>36</v>
      </c>
      <c r="AX383" s="13" t="s">
        <v>87</v>
      </c>
      <c r="AY383" s="155" t="s">
        <v>164</v>
      </c>
    </row>
    <row r="384" spans="2:65" s="1" customFormat="1" ht="24.2" customHeight="1">
      <c r="B384" s="31"/>
      <c r="C384" s="132" t="s">
        <v>518</v>
      </c>
      <c r="D384" s="132" t="s">
        <v>166</v>
      </c>
      <c r="E384" s="133" t="s">
        <v>519</v>
      </c>
      <c r="F384" s="134" t="s">
        <v>520</v>
      </c>
      <c r="G384" s="135" t="s">
        <v>169</v>
      </c>
      <c r="H384" s="136">
        <v>3.15</v>
      </c>
      <c r="I384" s="137"/>
      <c r="J384" s="138">
        <f>ROUND(I384*H384,2)</f>
        <v>0</v>
      </c>
      <c r="K384" s="139"/>
      <c r="L384" s="31"/>
      <c r="M384" s="140" t="s">
        <v>1</v>
      </c>
      <c r="N384" s="141" t="s">
        <v>44</v>
      </c>
      <c r="P384" s="142">
        <f>O384*H384</f>
        <v>0</v>
      </c>
      <c r="Q384" s="142">
        <v>0</v>
      </c>
      <c r="R384" s="142">
        <f>Q384*H384</f>
        <v>0</v>
      </c>
      <c r="S384" s="142">
        <v>0</v>
      </c>
      <c r="T384" s="143">
        <f>S384*H384</f>
        <v>0</v>
      </c>
      <c r="AR384" s="144" t="s">
        <v>170</v>
      </c>
      <c r="AT384" s="144" t="s">
        <v>166</v>
      </c>
      <c r="AU384" s="144" t="s">
        <v>89</v>
      </c>
      <c r="AY384" s="16" t="s">
        <v>164</v>
      </c>
      <c r="BE384" s="145">
        <f>IF(N384="základní",J384,0)</f>
        <v>0</v>
      </c>
      <c r="BF384" s="145">
        <f>IF(N384="snížená",J384,0)</f>
        <v>0</v>
      </c>
      <c r="BG384" s="145">
        <f>IF(N384="zákl. přenesená",J384,0)</f>
        <v>0</v>
      </c>
      <c r="BH384" s="145">
        <f>IF(N384="sníž. přenesená",J384,0)</f>
        <v>0</v>
      </c>
      <c r="BI384" s="145">
        <f>IF(N384="nulová",J384,0)</f>
        <v>0</v>
      </c>
      <c r="BJ384" s="16" t="s">
        <v>87</v>
      </c>
      <c r="BK384" s="145">
        <f>ROUND(I384*H384,2)</f>
        <v>0</v>
      </c>
      <c r="BL384" s="16" t="s">
        <v>170</v>
      </c>
      <c r="BM384" s="144" t="s">
        <v>521</v>
      </c>
    </row>
    <row r="385" spans="2:65" s="1" customFormat="1" ht="24.2" customHeight="1">
      <c r="B385" s="31"/>
      <c r="C385" s="132" t="s">
        <v>522</v>
      </c>
      <c r="D385" s="132" t="s">
        <v>166</v>
      </c>
      <c r="E385" s="133" t="s">
        <v>523</v>
      </c>
      <c r="F385" s="134" t="s">
        <v>524</v>
      </c>
      <c r="G385" s="135" t="s">
        <v>169</v>
      </c>
      <c r="H385" s="136">
        <v>10.71</v>
      </c>
      <c r="I385" s="137"/>
      <c r="J385" s="138">
        <f>ROUND(I385*H385,2)</f>
        <v>0</v>
      </c>
      <c r="K385" s="139"/>
      <c r="L385" s="31"/>
      <c r="M385" s="140" t="s">
        <v>1</v>
      </c>
      <c r="N385" s="141" t="s">
        <v>44</v>
      </c>
      <c r="P385" s="142">
        <f>O385*H385</f>
        <v>0</v>
      </c>
      <c r="Q385" s="142">
        <v>0.01</v>
      </c>
      <c r="R385" s="142">
        <f>Q385*H385</f>
        <v>0.10710000000000001</v>
      </c>
      <c r="S385" s="142">
        <v>0</v>
      </c>
      <c r="T385" s="143">
        <f>S385*H385</f>
        <v>0</v>
      </c>
      <c r="AR385" s="144" t="s">
        <v>170</v>
      </c>
      <c r="AT385" s="144" t="s">
        <v>166</v>
      </c>
      <c r="AU385" s="144" t="s">
        <v>89</v>
      </c>
      <c r="AY385" s="16" t="s">
        <v>164</v>
      </c>
      <c r="BE385" s="145">
        <f>IF(N385="základní",J385,0)</f>
        <v>0</v>
      </c>
      <c r="BF385" s="145">
        <f>IF(N385="snížená",J385,0)</f>
        <v>0</v>
      </c>
      <c r="BG385" s="145">
        <f>IF(N385="zákl. přenesená",J385,0)</f>
        <v>0</v>
      </c>
      <c r="BH385" s="145">
        <f>IF(N385="sníž. přenesená",J385,0)</f>
        <v>0</v>
      </c>
      <c r="BI385" s="145">
        <f>IF(N385="nulová",J385,0)</f>
        <v>0</v>
      </c>
      <c r="BJ385" s="16" t="s">
        <v>87</v>
      </c>
      <c r="BK385" s="145">
        <f>ROUND(I385*H385,2)</f>
        <v>0</v>
      </c>
      <c r="BL385" s="16" t="s">
        <v>170</v>
      </c>
      <c r="BM385" s="144" t="s">
        <v>525</v>
      </c>
    </row>
    <row r="386" spans="2:65" s="12" customFormat="1" ht="11.25">
      <c r="B386" s="146"/>
      <c r="D386" s="147" t="s">
        <v>175</v>
      </c>
      <c r="E386" s="148" t="s">
        <v>1</v>
      </c>
      <c r="F386" s="149" t="s">
        <v>526</v>
      </c>
      <c r="H386" s="150">
        <v>10.71</v>
      </c>
      <c r="I386" s="151"/>
      <c r="L386" s="146"/>
      <c r="M386" s="152"/>
      <c r="T386" s="153"/>
      <c r="AT386" s="148" t="s">
        <v>175</v>
      </c>
      <c r="AU386" s="148" t="s">
        <v>89</v>
      </c>
      <c r="AV386" s="12" t="s">
        <v>89</v>
      </c>
      <c r="AW386" s="12" t="s">
        <v>36</v>
      </c>
      <c r="AX386" s="12" t="s">
        <v>79</v>
      </c>
      <c r="AY386" s="148" t="s">
        <v>164</v>
      </c>
    </row>
    <row r="387" spans="2:65" s="13" customFormat="1" ht="11.25">
      <c r="B387" s="154"/>
      <c r="D387" s="147" t="s">
        <v>175</v>
      </c>
      <c r="E387" s="155" t="s">
        <v>1</v>
      </c>
      <c r="F387" s="156" t="s">
        <v>177</v>
      </c>
      <c r="H387" s="157">
        <v>10.71</v>
      </c>
      <c r="I387" s="158"/>
      <c r="L387" s="154"/>
      <c r="M387" s="159"/>
      <c r="T387" s="160"/>
      <c r="AT387" s="155" t="s">
        <v>175</v>
      </c>
      <c r="AU387" s="155" t="s">
        <v>89</v>
      </c>
      <c r="AV387" s="13" t="s">
        <v>170</v>
      </c>
      <c r="AW387" s="13" t="s">
        <v>36</v>
      </c>
      <c r="AX387" s="13" t="s">
        <v>87</v>
      </c>
      <c r="AY387" s="155" t="s">
        <v>164</v>
      </c>
    </row>
    <row r="388" spans="2:65" s="1" customFormat="1" ht="24.2" customHeight="1">
      <c r="B388" s="31"/>
      <c r="C388" s="132" t="s">
        <v>527</v>
      </c>
      <c r="D388" s="132" t="s">
        <v>166</v>
      </c>
      <c r="E388" s="133" t="s">
        <v>528</v>
      </c>
      <c r="F388" s="134" t="s">
        <v>529</v>
      </c>
      <c r="G388" s="135" t="s">
        <v>169</v>
      </c>
      <c r="H388" s="136">
        <v>8.8149999999999995</v>
      </c>
      <c r="I388" s="137"/>
      <c r="J388" s="138">
        <f>ROUND(I388*H388,2)</f>
        <v>0</v>
      </c>
      <c r="K388" s="139"/>
      <c r="L388" s="31"/>
      <c r="M388" s="140" t="s">
        <v>1</v>
      </c>
      <c r="N388" s="141" t="s">
        <v>44</v>
      </c>
      <c r="P388" s="142">
        <f>O388*H388</f>
        <v>0</v>
      </c>
      <c r="Q388" s="142">
        <v>9.2000000000000003E-4</v>
      </c>
      <c r="R388" s="142">
        <f>Q388*H388</f>
        <v>8.1098000000000003E-3</v>
      </c>
      <c r="S388" s="142">
        <v>0</v>
      </c>
      <c r="T388" s="143">
        <f>S388*H388</f>
        <v>0</v>
      </c>
      <c r="AR388" s="144" t="s">
        <v>170</v>
      </c>
      <c r="AT388" s="144" t="s">
        <v>166</v>
      </c>
      <c r="AU388" s="144" t="s">
        <v>89</v>
      </c>
      <c r="AY388" s="16" t="s">
        <v>164</v>
      </c>
      <c r="BE388" s="145">
        <f>IF(N388="základní",J388,0)</f>
        <v>0</v>
      </c>
      <c r="BF388" s="145">
        <f>IF(N388="snížená",J388,0)</f>
        <v>0</v>
      </c>
      <c r="BG388" s="145">
        <f>IF(N388="zákl. přenesená",J388,0)</f>
        <v>0</v>
      </c>
      <c r="BH388" s="145">
        <f>IF(N388="sníž. přenesená",J388,0)</f>
        <v>0</v>
      </c>
      <c r="BI388" s="145">
        <f>IF(N388="nulová",J388,0)</f>
        <v>0</v>
      </c>
      <c r="BJ388" s="16" t="s">
        <v>87</v>
      </c>
      <c r="BK388" s="145">
        <f>ROUND(I388*H388,2)</f>
        <v>0</v>
      </c>
      <c r="BL388" s="16" t="s">
        <v>170</v>
      </c>
      <c r="BM388" s="144" t="s">
        <v>530</v>
      </c>
    </row>
    <row r="389" spans="2:65" s="12" customFormat="1" ht="11.25">
      <c r="B389" s="146"/>
      <c r="D389" s="147" t="s">
        <v>175</v>
      </c>
      <c r="E389" s="148" t="s">
        <v>1</v>
      </c>
      <c r="F389" s="149" t="s">
        <v>531</v>
      </c>
      <c r="H389" s="150">
        <v>8.8149999999999995</v>
      </c>
      <c r="I389" s="151"/>
      <c r="L389" s="146"/>
      <c r="M389" s="152"/>
      <c r="T389" s="153"/>
      <c r="AT389" s="148" t="s">
        <v>175</v>
      </c>
      <c r="AU389" s="148" t="s">
        <v>89</v>
      </c>
      <c r="AV389" s="12" t="s">
        <v>89</v>
      </c>
      <c r="AW389" s="12" t="s">
        <v>36</v>
      </c>
      <c r="AX389" s="12" t="s">
        <v>87</v>
      </c>
      <c r="AY389" s="148" t="s">
        <v>164</v>
      </c>
    </row>
    <row r="390" spans="2:65" s="1" customFormat="1" ht="16.5" customHeight="1">
      <c r="B390" s="31"/>
      <c r="C390" s="132" t="s">
        <v>532</v>
      </c>
      <c r="D390" s="132" t="s">
        <v>166</v>
      </c>
      <c r="E390" s="133" t="s">
        <v>533</v>
      </c>
      <c r="F390" s="134" t="s">
        <v>534</v>
      </c>
      <c r="G390" s="135" t="s">
        <v>269</v>
      </c>
      <c r="H390" s="136">
        <v>9.8000000000000004E-2</v>
      </c>
      <c r="I390" s="137"/>
      <c r="J390" s="138">
        <f>ROUND(I390*H390,2)</f>
        <v>0</v>
      </c>
      <c r="K390" s="139"/>
      <c r="L390" s="31"/>
      <c r="M390" s="140" t="s">
        <v>1</v>
      </c>
      <c r="N390" s="141" t="s">
        <v>44</v>
      </c>
      <c r="P390" s="142">
        <f>O390*H390</f>
        <v>0</v>
      </c>
      <c r="Q390" s="142">
        <v>1.05555</v>
      </c>
      <c r="R390" s="142">
        <f>Q390*H390</f>
        <v>0.10344390000000001</v>
      </c>
      <c r="S390" s="142">
        <v>0</v>
      </c>
      <c r="T390" s="143">
        <f>S390*H390</f>
        <v>0</v>
      </c>
      <c r="AR390" s="144" t="s">
        <v>170</v>
      </c>
      <c r="AT390" s="144" t="s">
        <v>166</v>
      </c>
      <c r="AU390" s="144" t="s">
        <v>89</v>
      </c>
      <c r="AY390" s="16" t="s">
        <v>164</v>
      </c>
      <c r="BE390" s="145">
        <f>IF(N390="základní",J390,0)</f>
        <v>0</v>
      </c>
      <c r="BF390" s="145">
        <f>IF(N390="snížená",J390,0)</f>
        <v>0</v>
      </c>
      <c r="BG390" s="145">
        <f>IF(N390="zákl. přenesená",J390,0)</f>
        <v>0</v>
      </c>
      <c r="BH390" s="145">
        <f>IF(N390="sníž. přenesená",J390,0)</f>
        <v>0</v>
      </c>
      <c r="BI390" s="145">
        <f>IF(N390="nulová",J390,0)</f>
        <v>0</v>
      </c>
      <c r="BJ390" s="16" t="s">
        <v>87</v>
      </c>
      <c r="BK390" s="145">
        <f>ROUND(I390*H390,2)</f>
        <v>0</v>
      </c>
      <c r="BL390" s="16" t="s">
        <v>170</v>
      </c>
      <c r="BM390" s="144" t="s">
        <v>535</v>
      </c>
    </row>
    <row r="391" spans="2:65" s="12" customFormat="1" ht="11.25">
      <c r="B391" s="146"/>
      <c r="D391" s="147" t="s">
        <v>175</v>
      </c>
      <c r="E391" s="148" t="s">
        <v>1</v>
      </c>
      <c r="F391" s="149" t="s">
        <v>536</v>
      </c>
      <c r="H391" s="150">
        <v>9.8000000000000004E-2</v>
      </c>
      <c r="I391" s="151"/>
      <c r="L391" s="146"/>
      <c r="M391" s="152"/>
      <c r="T391" s="153"/>
      <c r="AT391" s="148" t="s">
        <v>175</v>
      </c>
      <c r="AU391" s="148" t="s">
        <v>89</v>
      </c>
      <c r="AV391" s="12" t="s">
        <v>89</v>
      </c>
      <c r="AW391" s="12" t="s">
        <v>36</v>
      </c>
      <c r="AX391" s="12" t="s">
        <v>79</v>
      </c>
      <c r="AY391" s="148" t="s">
        <v>164</v>
      </c>
    </row>
    <row r="392" spans="2:65" s="13" customFormat="1" ht="11.25">
      <c r="B392" s="154"/>
      <c r="D392" s="147" t="s">
        <v>175</v>
      </c>
      <c r="E392" s="155" t="s">
        <v>1</v>
      </c>
      <c r="F392" s="156" t="s">
        <v>177</v>
      </c>
      <c r="H392" s="157">
        <v>9.8000000000000004E-2</v>
      </c>
      <c r="I392" s="158"/>
      <c r="L392" s="154"/>
      <c r="M392" s="159"/>
      <c r="T392" s="160"/>
      <c r="AT392" s="155" t="s">
        <v>175</v>
      </c>
      <c r="AU392" s="155" t="s">
        <v>89</v>
      </c>
      <c r="AV392" s="13" t="s">
        <v>170</v>
      </c>
      <c r="AW392" s="13" t="s">
        <v>36</v>
      </c>
      <c r="AX392" s="13" t="s">
        <v>87</v>
      </c>
      <c r="AY392" s="155" t="s">
        <v>164</v>
      </c>
    </row>
    <row r="393" spans="2:65" s="1" customFormat="1" ht="16.5" customHeight="1">
      <c r="B393" s="31"/>
      <c r="C393" s="132" t="s">
        <v>537</v>
      </c>
      <c r="D393" s="132" t="s">
        <v>166</v>
      </c>
      <c r="E393" s="133" t="s">
        <v>538</v>
      </c>
      <c r="F393" s="134" t="s">
        <v>539</v>
      </c>
      <c r="G393" s="135" t="s">
        <v>269</v>
      </c>
      <c r="H393" s="136">
        <v>9.8000000000000004E-2</v>
      </c>
      <c r="I393" s="137"/>
      <c r="J393" s="138">
        <f>ROUND(I393*H393,2)</f>
        <v>0</v>
      </c>
      <c r="K393" s="139"/>
      <c r="L393" s="31"/>
      <c r="M393" s="140" t="s">
        <v>1</v>
      </c>
      <c r="N393" s="141" t="s">
        <v>44</v>
      </c>
      <c r="P393" s="142">
        <f>O393*H393</f>
        <v>0</v>
      </c>
      <c r="Q393" s="142">
        <v>1.06277</v>
      </c>
      <c r="R393" s="142">
        <f>Q393*H393</f>
        <v>0.10415146</v>
      </c>
      <c r="S393" s="142">
        <v>0</v>
      </c>
      <c r="T393" s="143">
        <f>S393*H393</f>
        <v>0</v>
      </c>
      <c r="AR393" s="144" t="s">
        <v>170</v>
      </c>
      <c r="AT393" s="144" t="s">
        <v>166</v>
      </c>
      <c r="AU393" s="144" t="s">
        <v>89</v>
      </c>
      <c r="AY393" s="16" t="s">
        <v>164</v>
      </c>
      <c r="BE393" s="145">
        <f>IF(N393="základní",J393,0)</f>
        <v>0</v>
      </c>
      <c r="BF393" s="145">
        <f>IF(N393="snížená",J393,0)</f>
        <v>0</v>
      </c>
      <c r="BG393" s="145">
        <f>IF(N393="zákl. přenesená",J393,0)</f>
        <v>0</v>
      </c>
      <c r="BH393" s="145">
        <f>IF(N393="sníž. přenesená",J393,0)</f>
        <v>0</v>
      </c>
      <c r="BI393" s="145">
        <f>IF(N393="nulová",J393,0)</f>
        <v>0</v>
      </c>
      <c r="BJ393" s="16" t="s">
        <v>87</v>
      </c>
      <c r="BK393" s="145">
        <f>ROUND(I393*H393,2)</f>
        <v>0</v>
      </c>
      <c r="BL393" s="16" t="s">
        <v>170</v>
      </c>
      <c r="BM393" s="144" t="s">
        <v>540</v>
      </c>
    </row>
    <row r="394" spans="2:65" s="1" customFormat="1" ht="37.9" customHeight="1">
      <c r="B394" s="31"/>
      <c r="C394" s="132" t="s">
        <v>541</v>
      </c>
      <c r="D394" s="132" t="s">
        <v>166</v>
      </c>
      <c r="E394" s="133" t="s">
        <v>542</v>
      </c>
      <c r="F394" s="134" t="s">
        <v>543</v>
      </c>
      <c r="G394" s="135" t="s">
        <v>269</v>
      </c>
      <c r="H394" s="136">
        <v>0.59</v>
      </c>
      <c r="I394" s="137"/>
      <c r="J394" s="138">
        <f>ROUND(I394*H394,2)</f>
        <v>0</v>
      </c>
      <c r="K394" s="139"/>
      <c r="L394" s="31"/>
      <c r="M394" s="140" t="s">
        <v>1</v>
      </c>
      <c r="N394" s="141" t="s">
        <v>44</v>
      </c>
      <c r="P394" s="142">
        <f>O394*H394</f>
        <v>0</v>
      </c>
      <c r="Q394" s="142">
        <v>1.7090000000000001E-2</v>
      </c>
      <c r="R394" s="142">
        <f>Q394*H394</f>
        <v>1.0083099999999999E-2</v>
      </c>
      <c r="S394" s="142">
        <v>0</v>
      </c>
      <c r="T394" s="143">
        <f>S394*H394</f>
        <v>0</v>
      </c>
      <c r="AR394" s="144" t="s">
        <v>170</v>
      </c>
      <c r="AT394" s="144" t="s">
        <v>166</v>
      </c>
      <c r="AU394" s="144" t="s">
        <v>89</v>
      </c>
      <c r="AY394" s="16" t="s">
        <v>164</v>
      </c>
      <c r="BE394" s="145">
        <f>IF(N394="základní",J394,0)</f>
        <v>0</v>
      </c>
      <c r="BF394" s="145">
        <f>IF(N394="snížená",J394,0)</f>
        <v>0</v>
      </c>
      <c r="BG394" s="145">
        <f>IF(N394="zákl. přenesená",J394,0)</f>
        <v>0</v>
      </c>
      <c r="BH394" s="145">
        <f>IF(N394="sníž. přenesená",J394,0)</f>
        <v>0</v>
      </c>
      <c r="BI394" s="145">
        <f>IF(N394="nulová",J394,0)</f>
        <v>0</v>
      </c>
      <c r="BJ394" s="16" t="s">
        <v>87</v>
      </c>
      <c r="BK394" s="145">
        <f>ROUND(I394*H394,2)</f>
        <v>0</v>
      </c>
      <c r="BL394" s="16" t="s">
        <v>170</v>
      </c>
      <c r="BM394" s="144" t="s">
        <v>544</v>
      </c>
    </row>
    <row r="395" spans="2:65" s="14" customFormat="1" ht="11.25">
      <c r="B395" s="161"/>
      <c r="D395" s="147" t="s">
        <v>175</v>
      </c>
      <c r="E395" s="162" t="s">
        <v>1</v>
      </c>
      <c r="F395" s="163" t="s">
        <v>545</v>
      </c>
      <c r="H395" s="162" t="s">
        <v>1</v>
      </c>
      <c r="I395" s="164"/>
      <c r="L395" s="161"/>
      <c r="M395" s="165"/>
      <c r="T395" s="166"/>
      <c r="AT395" s="162" t="s">
        <v>175</v>
      </c>
      <c r="AU395" s="162" t="s">
        <v>89</v>
      </c>
      <c r="AV395" s="14" t="s">
        <v>87</v>
      </c>
      <c r="AW395" s="14" t="s">
        <v>36</v>
      </c>
      <c r="AX395" s="14" t="s">
        <v>79</v>
      </c>
      <c r="AY395" s="162" t="s">
        <v>164</v>
      </c>
    </row>
    <row r="396" spans="2:65" s="12" customFormat="1" ht="11.25">
      <c r="B396" s="146"/>
      <c r="D396" s="147" t="s">
        <v>175</v>
      </c>
      <c r="E396" s="148" t="s">
        <v>1</v>
      </c>
      <c r="F396" s="149" t="s">
        <v>546</v>
      </c>
      <c r="H396" s="150">
        <v>0.59</v>
      </c>
      <c r="I396" s="151"/>
      <c r="L396" s="146"/>
      <c r="M396" s="152"/>
      <c r="T396" s="153"/>
      <c r="AT396" s="148" t="s">
        <v>175</v>
      </c>
      <c r="AU396" s="148" t="s">
        <v>89</v>
      </c>
      <c r="AV396" s="12" t="s">
        <v>89</v>
      </c>
      <c r="AW396" s="12" t="s">
        <v>36</v>
      </c>
      <c r="AX396" s="12" t="s">
        <v>79</v>
      </c>
      <c r="AY396" s="148" t="s">
        <v>164</v>
      </c>
    </row>
    <row r="397" spans="2:65" s="13" customFormat="1" ht="11.25">
      <c r="B397" s="154"/>
      <c r="D397" s="147" t="s">
        <v>175</v>
      </c>
      <c r="E397" s="155" t="s">
        <v>1</v>
      </c>
      <c r="F397" s="156" t="s">
        <v>177</v>
      </c>
      <c r="H397" s="157">
        <v>0.59</v>
      </c>
      <c r="I397" s="158"/>
      <c r="L397" s="154"/>
      <c r="M397" s="159"/>
      <c r="T397" s="160"/>
      <c r="AT397" s="155" t="s">
        <v>175</v>
      </c>
      <c r="AU397" s="155" t="s">
        <v>89</v>
      </c>
      <c r="AV397" s="13" t="s">
        <v>170</v>
      </c>
      <c r="AW397" s="13" t="s">
        <v>36</v>
      </c>
      <c r="AX397" s="13" t="s">
        <v>87</v>
      </c>
      <c r="AY397" s="155" t="s">
        <v>164</v>
      </c>
    </row>
    <row r="398" spans="2:65" s="1" customFormat="1" ht="24.2" customHeight="1">
      <c r="B398" s="31"/>
      <c r="C398" s="167" t="s">
        <v>547</v>
      </c>
      <c r="D398" s="167" t="s">
        <v>282</v>
      </c>
      <c r="E398" s="168" t="s">
        <v>548</v>
      </c>
      <c r="F398" s="169" t="s">
        <v>549</v>
      </c>
      <c r="G398" s="170" t="s">
        <v>269</v>
      </c>
      <c r="H398" s="171">
        <v>0.70799999999999996</v>
      </c>
      <c r="I398" s="172"/>
      <c r="J398" s="173">
        <f>ROUND(I398*H398,2)</f>
        <v>0</v>
      </c>
      <c r="K398" s="174"/>
      <c r="L398" s="175"/>
      <c r="M398" s="176" t="s">
        <v>1</v>
      </c>
      <c r="N398" s="177" t="s">
        <v>44</v>
      </c>
      <c r="P398" s="142">
        <f>O398*H398</f>
        <v>0</v>
      </c>
      <c r="Q398" s="142">
        <v>1</v>
      </c>
      <c r="R398" s="142">
        <f>Q398*H398</f>
        <v>0.70799999999999996</v>
      </c>
      <c r="S398" s="142">
        <v>0</v>
      </c>
      <c r="T398" s="143">
        <f>S398*H398</f>
        <v>0</v>
      </c>
      <c r="AR398" s="144" t="s">
        <v>202</v>
      </c>
      <c r="AT398" s="144" t="s">
        <v>282</v>
      </c>
      <c r="AU398" s="144" t="s">
        <v>89</v>
      </c>
      <c r="AY398" s="16" t="s">
        <v>164</v>
      </c>
      <c r="BE398" s="145">
        <f>IF(N398="základní",J398,0)</f>
        <v>0</v>
      </c>
      <c r="BF398" s="145">
        <f>IF(N398="snížená",J398,0)</f>
        <v>0</v>
      </c>
      <c r="BG398" s="145">
        <f>IF(N398="zákl. přenesená",J398,0)</f>
        <v>0</v>
      </c>
      <c r="BH398" s="145">
        <f>IF(N398="sníž. přenesená",J398,0)</f>
        <v>0</v>
      </c>
      <c r="BI398" s="145">
        <f>IF(N398="nulová",J398,0)</f>
        <v>0</v>
      </c>
      <c r="BJ398" s="16" t="s">
        <v>87</v>
      </c>
      <c r="BK398" s="145">
        <f>ROUND(I398*H398,2)</f>
        <v>0</v>
      </c>
      <c r="BL398" s="16" t="s">
        <v>170</v>
      </c>
      <c r="BM398" s="144" t="s">
        <v>550</v>
      </c>
    </row>
    <row r="399" spans="2:65" s="12" customFormat="1" ht="11.25">
      <c r="B399" s="146"/>
      <c r="D399" s="147" t="s">
        <v>175</v>
      </c>
      <c r="F399" s="149" t="s">
        <v>551</v>
      </c>
      <c r="H399" s="150">
        <v>0.70799999999999996</v>
      </c>
      <c r="I399" s="151"/>
      <c r="L399" s="146"/>
      <c r="M399" s="152"/>
      <c r="T399" s="153"/>
      <c r="AT399" s="148" t="s">
        <v>175</v>
      </c>
      <c r="AU399" s="148" t="s">
        <v>89</v>
      </c>
      <c r="AV399" s="12" t="s">
        <v>89</v>
      </c>
      <c r="AW399" s="12" t="s">
        <v>4</v>
      </c>
      <c r="AX399" s="12" t="s">
        <v>87</v>
      </c>
      <c r="AY399" s="148" t="s">
        <v>164</v>
      </c>
    </row>
    <row r="400" spans="2:65" s="1" customFormat="1" ht="24.2" customHeight="1">
      <c r="B400" s="31"/>
      <c r="C400" s="132" t="s">
        <v>552</v>
      </c>
      <c r="D400" s="132" t="s">
        <v>166</v>
      </c>
      <c r="E400" s="133" t="s">
        <v>553</v>
      </c>
      <c r="F400" s="134" t="s">
        <v>554</v>
      </c>
      <c r="G400" s="135" t="s">
        <v>269</v>
      </c>
      <c r="H400" s="136">
        <v>0.42799999999999999</v>
      </c>
      <c r="I400" s="137"/>
      <c r="J400" s="138">
        <f>ROUND(I400*H400,2)</f>
        <v>0</v>
      </c>
      <c r="K400" s="139"/>
      <c r="L400" s="31"/>
      <c r="M400" s="140" t="s">
        <v>1</v>
      </c>
      <c r="N400" s="141" t="s">
        <v>44</v>
      </c>
      <c r="P400" s="142">
        <f>O400*H400</f>
        <v>0</v>
      </c>
      <c r="Q400" s="142">
        <v>8.5500000000000003E-3</v>
      </c>
      <c r="R400" s="142">
        <f>Q400*H400</f>
        <v>3.6594000000000002E-3</v>
      </c>
      <c r="S400" s="142">
        <v>0</v>
      </c>
      <c r="T400" s="143">
        <f>S400*H400</f>
        <v>0</v>
      </c>
      <c r="AR400" s="144" t="s">
        <v>170</v>
      </c>
      <c r="AT400" s="144" t="s">
        <v>166</v>
      </c>
      <c r="AU400" s="144" t="s">
        <v>89</v>
      </c>
      <c r="AY400" s="16" t="s">
        <v>164</v>
      </c>
      <c r="BE400" s="145">
        <f>IF(N400="základní",J400,0)</f>
        <v>0</v>
      </c>
      <c r="BF400" s="145">
        <f>IF(N400="snížená",J400,0)</f>
        <v>0</v>
      </c>
      <c r="BG400" s="145">
        <f>IF(N400="zákl. přenesená",J400,0)</f>
        <v>0</v>
      </c>
      <c r="BH400" s="145">
        <f>IF(N400="sníž. přenesená",J400,0)</f>
        <v>0</v>
      </c>
      <c r="BI400" s="145">
        <f>IF(N400="nulová",J400,0)</f>
        <v>0</v>
      </c>
      <c r="BJ400" s="16" t="s">
        <v>87</v>
      </c>
      <c r="BK400" s="145">
        <f>ROUND(I400*H400,2)</f>
        <v>0</v>
      </c>
      <c r="BL400" s="16" t="s">
        <v>170</v>
      </c>
      <c r="BM400" s="144" t="s">
        <v>555</v>
      </c>
    </row>
    <row r="401" spans="2:65" s="12" customFormat="1" ht="11.25">
      <c r="B401" s="146"/>
      <c r="D401" s="147" t="s">
        <v>175</v>
      </c>
      <c r="E401" s="148" t="s">
        <v>1</v>
      </c>
      <c r="F401" s="149" t="s">
        <v>556</v>
      </c>
      <c r="H401" s="150">
        <v>0.42799999999999999</v>
      </c>
      <c r="I401" s="151"/>
      <c r="L401" s="146"/>
      <c r="M401" s="152"/>
      <c r="T401" s="153"/>
      <c r="AT401" s="148" t="s">
        <v>175</v>
      </c>
      <c r="AU401" s="148" t="s">
        <v>89</v>
      </c>
      <c r="AV401" s="12" t="s">
        <v>89</v>
      </c>
      <c r="AW401" s="12" t="s">
        <v>36</v>
      </c>
      <c r="AX401" s="12" t="s">
        <v>79</v>
      </c>
      <c r="AY401" s="148" t="s">
        <v>164</v>
      </c>
    </row>
    <row r="402" spans="2:65" s="13" customFormat="1" ht="11.25">
      <c r="B402" s="154"/>
      <c r="D402" s="147" t="s">
        <v>175</v>
      </c>
      <c r="E402" s="155" t="s">
        <v>1</v>
      </c>
      <c r="F402" s="156" t="s">
        <v>177</v>
      </c>
      <c r="H402" s="157">
        <v>0.42799999999999999</v>
      </c>
      <c r="I402" s="158"/>
      <c r="L402" s="154"/>
      <c r="M402" s="159"/>
      <c r="T402" s="160"/>
      <c r="AT402" s="155" t="s">
        <v>175</v>
      </c>
      <c r="AU402" s="155" t="s">
        <v>89</v>
      </c>
      <c r="AV402" s="13" t="s">
        <v>170</v>
      </c>
      <c r="AW402" s="13" t="s">
        <v>36</v>
      </c>
      <c r="AX402" s="13" t="s">
        <v>87</v>
      </c>
      <c r="AY402" s="155" t="s">
        <v>164</v>
      </c>
    </row>
    <row r="403" spans="2:65" s="1" customFormat="1" ht="21.75" customHeight="1">
      <c r="B403" s="31"/>
      <c r="C403" s="167" t="s">
        <v>557</v>
      </c>
      <c r="D403" s="167" t="s">
        <v>282</v>
      </c>
      <c r="E403" s="168" t="s">
        <v>558</v>
      </c>
      <c r="F403" s="169" t="s">
        <v>559</v>
      </c>
      <c r="G403" s="170" t="s">
        <v>269</v>
      </c>
      <c r="H403" s="171">
        <v>0.51400000000000001</v>
      </c>
      <c r="I403" s="172"/>
      <c r="J403" s="173">
        <f>ROUND(I403*H403,2)</f>
        <v>0</v>
      </c>
      <c r="K403" s="174"/>
      <c r="L403" s="175"/>
      <c r="M403" s="176" t="s">
        <v>1</v>
      </c>
      <c r="N403" s="177" t="s">
        <v>44</v>
      </c>
      <c r="P403" s="142">
        <f>O403*H403</f>
        <v>0</v>
      </c>
      <c r="Q403" s="142">
        <v>1</v>
      </c>
      <c r="R403" s="142">
        <f>Q403*H403</f>
        <v>0.51400000000000001</v>
      </c>
      <c r="S403" s="142">
        <v>0</v>
      </c>
      <c r="T403" s="143">
        <f>S403*H403</f>
        <v>0</v>
      </c>
      <c r="AR403" s="144" t="s">
        <v>202</v>
      </c>
      <c r="AT403" s="144" t="s">
        <v>282</v>
      </c>
      <c r="AU403" s="144" t="s">
        <v>89</v>
      </c>
      <c r="AY403" s="16" t="s">
        <v>164</v>
      </c>
      <c r="BE403" s="145">
        <f>IF(N403="základní",J403,0)</f>
        <v>0</v>
      </c>
      <c r="BF403" s="145">
        <f>IF(N403="snížená",J403,0)</f>
        <v>0</v>
      </c>
      <c r="BG403" s="145">
        <f>IF(N403="zákl. přenesená",J403,0)</f>
        <v>0</v>
      </c>
      <c r="BH403" s="145">
        <f>IF(N403="sníž. přenesená",J403,0)</f>
        <v>0</v>
      </c>
      <c r="BI403" s="145">
        <f>IF(N403="nulová",J403,0)</f>
        <v>0</v>
      </c>
      <c r="BJ403" s="16" t="s">
        <v>87</v>
      </c>
      <c r="BK403" s="145">
        <f>ROUND(I403*H403,2)</f>
        <v>0</v>
      </c>
      <c r="BL403" s="16" t="s">
        <v>170</v>
      </c>
      <c r="BM403" s="144" t="s">
        <v>560</v>
      </c>
    </row>
    <row r="404" spans="2:65" s="12" customFormat="1" ht="11.25">
      <c r="B404" s="146"/>
      <c r="D404" s="147" t="s">
        <v>175</v>
      </c>
      <c r="F404" s="149" t="s">
        <v>561</v>
      </c>
      <c r="H404" s="150">
        <v>0.51400000000000001</v>
      </c>
      <c r="I404" s="151"/>
      <c r="L404" s="146"/>
      <c r="M404" s="152"/>
      <c r="T404" s="153"/>
      <c r="AT404" s="148" t="s">
        <v>175</v>
      </c>
      <c r="AU404" s="148" t="s">
        <v>89</v>
      </c>
      <c r="AV404" s="12" t="s">
        <v>89</v>
      </c>
      <c r="AW404" s="12" t="s">
        <v>4</v>
      </c>
      <c r="AX404" s="12" t="s">
        <v>87</v>
      </c>
      <c r="AY404" s="148" t="s">
        <v>164</v>
      </c>
    </row>
    <row r="405" spans="2:65" s="1" customFormat="1" ht="16.5" customHeight="1">
      <c r="B405" s="31"/>
      <c r="C405" s="132" t="s">
        <v>562</v>
      </c>
      <c r="D405" s="132" t="s">
        <v>166</v>
      </c>
      <c r="E405" s="133" t="s">
        <v>563</v>
      </c>
      <c r="F405" s="134" t="s">
        <v>564</v>
      </c>
      <c r="G405" s="135" t="s">
        <v>205</v>
      </c>
      <c r="H405" s="136">
        <v>15.558999999999999</v>
      </c>
      <c r="I405" s="137"/>
      <c r="J405" s="138">
        <f>ROUND(I405*H405,2)</f>
        <v>0</v>
      </c>
      <c r="K405" s="139"/>
      <c r="L405" s="31"/>
      <c r="M405" s="140" t="s">
        <v>1</v>
      </c>
      <c r="N405" s="141" t="s">
        <v>44</v>
      </c>
      <c r="P405" s="142">
        <f>O405*H405</f>
        <v>0</v>
      </c>
      <c r="Q405" s="142">
        <v>2.5019800000000001</v>
      </c>
      <c r="R405" s="142">
        <f>Q405*H405</f>
        <v>38.928306820000003</v>
      </c>
      <c r="S405" s="142">
        <v>0</v>
      </c>
      <c r="T405" s="143">
        <f>S405*H405</f>
        <v>0</v>
      </c>
      <c r="AR405" s="144" t="s">
        <v>170</v>
      </c>
      <c r="AT405" s="144" t="s">
        <v>166</v>
      </c>
      <c r="AU405" s="144" t="s">
        <v>89</v>
      </c>
      <c r="AY405" s="16" t="s">
        <v>164</v>
      </c>
      <c r="BE405" s="145">
        <f>IF(N405="základní",J405,0)</f>
        <v>0</v>
      </c>
      <c r="BF405" s="145">
        <f>IF(N405="snížená",J405,0)</f>
        <v>0</v>
      </c>
      <c r="BG405" s="145">
        <f>IF(N405="zákl. přenesená",J405,0)</f>
        <v>0</v>
      </c>
      <c r="BH405" s="145">
        <f>IF(N405="sníž. přenesená",J405,0)</f>
        <v>0</v>
      </c>
      <c r="BI405" s="145">
        <f>IF(N405="nulová",J405,0)</f>
        <v>0</v>
      </c>
      <c r="BJ405" s="16" t="s">
        <v>87</v>
      </c>
      <c r="BK405" s="145">
        <f>ROUND(I405*H405,2)</f>
        <v>0</v>
      </c>
      <c r="BL405" s="16" t="s">
        <v>170</v>
      </c>
      <c r="BM405" s="144" t="s">
        <v>565</v>
      </c>
    </row>
    <row r="406" spans="2:65" s="12" customFormat="1" ht="11.25">
      <c r="B406" s="146"/>
      <c r="D406" s="147" t="s">
        <v>175</v>
      </c>
      <c r="E406" s="148" t="s">
        <v>1</v>
      </c>
      <c r="F406" s="149" t="s">
        <v>566</v>
      </c>
      <c r="H406" s="150">
        <v>2.1230000000000002</v>
      </c>
      <c r="I406" s="151"/>
      <c r="L406" s="146"/>
      <c r="M406" s="152"/>
      <c r="T406" s="153"/>
      <c r="AT406" s="148" t="s">
        <v>175</v>
      </c>
      <c r="AU406" s="148" t="s">
        <v>89</v>
      </c>
      <c r="AV406" s="12" t="s">
        <v>89</v>
      </c>
      <c r="AW406" s="12" t="s">
        <v>36</v>
      </c>
      <c r="AX406" s="12" t="s">
        <v>79</v>
      </c>
      <c r="AY406" s="148" t="s">
        <v>164</v>
      </c>
    </row>
    <row r="407" spans="2:65" s="12" customFormat="1" ht="11.25">
      <c r="B407" s="146"/>
      <c r="D407" s="147" t="s">
        <v>175</v>
      </c>
      <c r="E407" s="148" t="s">
        <v>1</v>
      </c>
      <c r="F407" s="149" t="s">
        <v>567</v>
      </c>
      <c r="H407" s="150">
        <v>3.206</v>
      </c>
      <c r="I407" s="151"/>
      <c r="L407" s="146"/>
      <c r="M407" s="152"/>
      <c r="T407" s="153"/>
      <c r="AT407" s="148" t="s">
        <v>175</v>
      </c>
      <c r="AU407" s="148" t="s">
        <v>89</v>
      </c>
      <c r="AV407" s="12" t="s">
        <v>89</v>
      </c>
      <c r="AW407" s="12" t="s">
        <v>36</v>
      </c>
      <c r="AX407" s="12" t="s">
        <v>79</v>
      </c>
      <c r="AY407" s="148" t="s">
        <v>164</v>
      </c>
    </row>
    <row r="408" spans="2:65" s="12" customFormat="1" ht="11.25">
      <c r="B408" s="146"/>
      <c r="D408" s="147" t="s">
        <v>175</v>
      </c>
      <c r="E408" s="148" t="s">
        <v>1</v>
      </c>
      <c r="F408" s="149" t="s">
        <v>568</v>
      </c>
      <c r="H408" s="150">
        <v>7.7439999999999998</v>
      </c>
      <c r="I408" s="151"/>
      <c r="L408" s="146"/>
      <c r="M408" s="152"/>
      <c r="T408" s="153"/>
      <c r="AT408" s="148" t="s">
        <v>175</v>
      </c>
      <c r="AU408" s="148" t="s">
        <v>89</v>
      </c>
      <c r="AV408" s="12" t="s">
        <v>89</v>
      </c>
      <c r="AW408" s="12" t="s">
        <v>36</v>
      </c>
      <c r="AX408" s="12" t="s">
        <v>79</v>
      </c>
      <c r="AY408" s="148" t="s">
        <v>164</v>
      </c>
    </row>
    <row r="409" spans="2:65" s="12" customFormat="1" ht="11.25">
      <c r="B409" s="146"/>
      <c r="D409" s="147" t="s">
        <v>175</v>
      </c>
      <c r="E409" s="148" t="s">
        <v>1</v>
      </c>
      <c r="F409" s="149" t="s">
        <v>569</v>
      </c>
      <c r="H409" s="150">
        <v>2.4860000000000002</v>
      </c>
      <c r="I409" s="151"/>
      <c r="L409" s="146"/>
      <c r="M409" s="152"/>
      <c r="T409" s="153"/>
      <c r="AT409" s="148" t="s">
        <v>175</v>
      </c>
      <c r="AU409" s="148" t="s">
        <v>89</v>
      </c>
      <c r="AV409" s="12" t="s">
        <v>89</v>
      </c>
      <c r="AW409" s="12" t="s">
        <v>36</v>
      </c>
      <c r="AX409" s="12" t="s">
        <v>79</v>
      </c>
      <c r="AY409" s="148" t="s">
        <v>164</v>
      </c>
    </row>
    <row r="410" spans="2:65" s="13" customFormat="1" ht="11.25">
      <c r="B410" s="154"/>
      <c r="D410" s="147" t="s">
        <v>175</v>
      </c>
      <c r="E410" s="155" t="s">
        <v>1</v>
      </c>
      <c r="F410" s="156" t="s">
        <v>177</v>
      </c>
      <c r="H410" s="157">
        <v>15.558999999999999</v>
      </c>
      <c r="I410" s="158"/>
      <c r="L410" s="154"/>
      <c r="M410" s="159"/>
      <c r="T410" s="160"/>
      <c r="AT410" s="155" t="s">
        <v>175</v>
      </c>
      <c r="AU410" s="155" t="s">
        <v>89</v>
      </c>
      <c r="AV410" s="13" t="s">
        <v>170</v>
      </c>
      <c r="AW410" s="13" t="s">
        <v>36</v>
      </c>
      <c r="AX410" s="13" t="s">
        <v>87</v>
      </c>
      <c r="AY410" s="155" t="s">
        <v>164</v>
      </c>
    </row>
    <row r="411" spans="2:65" s="1" customFormat="1" ht="16.5" customHeight="1">
      <c r="B411" s="31"/>
      <c r="C411" s="132" t="s">
        <v>570</v>
      </c>
      <c r="D411" s="132" t="s">
        <v>166</v>
      </c>
      <c r="E411" s="133" t="s">
        <v>571</v>
      </c>
      <c r="F411" s="134" t="s">
        <v>572</v>
      </c>
      <c r="G411" s="135" t="s">
        <v>169</v>
      </c>
      <c r="H411" s="136">
        <v>248.75</v>
      </c>
      <c r="I411" s="137"/>
      <c r="J411" s="138">
        <f>ROUND(I411*H411,2)</f>
        <v>0</v>
      </c>
      <c r="K411" s="139"/>
      <c r="L411" s="31"/>
      <c r="M411" s="140" t="s">
        <v>1</v>
      </c>
      <c r="N411" s="141" t="s">
        <v>44</v>
      </c>
      <c r="P411" s="142">
        <f>O411*H411</f>
        <v>0</v>
      </c>
      <c r="Q411" s="142">
        <v>1.1169999999999999E-2</v>
      </c>
      <c r="R411" s="142">
        <f>Q411*H411</f>
        <v>2.7785374999999997</v>
      </c>
      <c r="S411" s="142">
        <v>0</v>
      </c>
      <c r="T411" s="143">
        <f>S411*H411</f>
        <v>0</v>
      </c>
      <c r="AR411" s="144" t="s">
        <v>170</v>
      </c>
      <c r="AT411" s="144" t="s">
        <v>166</v>
      </c>
      <c r="AU411" s="144" t="s">
        <v>89</v>
      </c>
      <c r="AY411" s="16" t="s">
        <v>164</v>
      </c>
      <c r="BE411" s="145">
        <f>IF(N411="základní",J411,0)</f>
        <v>0</v>
      </c>
      <c r="BF411" s="145">
        <f>IF(N411="snížená",J411,0)</f>
        <v>0</v>
      </c>
      <c r="BG411" s="145">
        <f>IF(N411="zákl. přenesená",J411,0)</f>
        <v>0</v>
      </c>
      <c r="BH411" s="145">
        <f>IF(N411="sníž. přenesená",J411,0)</f>
        <v>0</v>
      </c>
      <c r="BI411" s="145">
        <f>IF(N411="nulová",J411,0)</f>
        <v>0</v>
      </c>
      <c r="BJ411" s="16" t="s">
        <v>87</v>
      </c>
      <c r="BK411" s="145">
        <f>ROUND(I411*H411,2)</f>
        <v>0</v>
      </c>
      <c r="BL411" s="16" t="s">
        <v>170</v>
      </c>
      <c r="BM411" s="144" t="s">
        <v>573</v>
      </c>
    </row>
    <row r="412" spans="2:65" s="12" customFormat="1" ht="11.25">
      <c r="B412" s="146"/>
      <c r="D412" s="147" t="s">
        <v>175</v>
      </c>
      <c r="E412" s="148" t="s">
        <v>1</v>
      </c>
      <c r="F412" s="149" t="s">
        <v>574</v>
      </c>
      <c r="H412" s="150">
        <v>28.3</v>
      </c>
      <c r="I412" s="151"/>
      <c r="L412" s="146"/>
      <c r="M412" s="152"/>
      <c r="T412" s="153"/>
      <c r="AT412" s="148" t="s">
        <v>175</v>
      </c>
      <c r="AU412" s="148" t="s">
        <v>89</v>
      </c>
      <c r="AV412" s="12" t="s">
        <v>89</v>
      </c>
      <c r="AW412" s="12" t="s">
        <v>36</v>
      </c>
      <c r="AX412" s="12" t="s">
        <v>79</v>
      </c>
      <c r="AY412" s="148" t="s">
        <v>164</v>
      </c>
    </row>
    <row r="413" spans="2:65" s="12" customFormat="1" ht="11.25">
      <c r="B413" s="146"/>
      <c r="D413" s="147" t="s">
        <v>175</v>
      </c>
      <c r="E413" s="148" t="s">
        <v>1</v>
      </c>
      <c r="F413" s="149" t="s">
        <v>575</v>
      </c>
      <c r="H413" s="150">
        <v>42.75</v>
      </c>
      <c r="I413" s="151"/>
      <c r="L413" s="146"/>
      <c r="M413" s="152"/>
      <c r="T413" s="153"/>
      <c r="AT413" s="148" t="s">
        <v>175</v>
      </c>
      <c r="AU413" s="148" t="s">
        <v>89</v>
      </c>
      <c r="AV413" s="12" t="s">
        <v>89</v>
      </c>
      <c r="AW413" s="12" t="s">
        <v>36</v>
      </c>
      <c r="AX413" s="12" t="s">
        <v>79</v>
      </c>
      <c r="AY413" s="148" t="s">
        <v>164</v>
      </c>
    </row>
    <row r="414" spans="2:65" s="12" customFormat="1" ht="11.25">
      <c r="B414" s="146"/>
      <c r="D414" s="147" t="s">
        <v>175</v>
      </c>
      <c r="E414" s="148" t="s">
        <v>1</v>
      </c>
      <c r="F414" s="149" t="s">
        <v>576</v>
      </c>
      <c r="H414" s="150">
        <v>140.80000000000001</v>
      </c>
      <c r="I414" s="151"/>
      <c r="L414" s="146"/>
      <c r="M414" s="152"/>
      <c r="T414" s="153"/>
      <c r="AT414" s="148" t="s">
        <v>175</v>
      </c>
      <c r="AU414" s="148" t="s">
        <v>89</v>
      </c>
      <c r="AV414" s="12" t="s">
        <v>89</v>
      </c>
      <c r="AW414" s="12" t="s">
        <v>36</v>
      </c>
      <c r="AX414" s="12" t="s">
        <v>79</v>
      </c>
      <c r="AY414" s="148" t="s">
        <v>164</v>
      </c>
    </row>
    <row r="415" spans="2:65" s="12" customFormat="1" ht="11.25">
      <c r="B415" s="146"/>
      <c r="D415" s="147" t="s">
        <v>175</v>
      </c>
      <c r="E415" s="148" t="s">
        <v>1</v>
      </c>
      <c r="F415" s="149" t="s">
        <v>577</v>
      </c>
      <c r="H415" s="150">
        <v>22.6</v>
      </c>
      <c r="I415" s="151"/>
      <c r="L415" s="146"/>
      <c r="M415" s="152"/>
      <c r="T415" s="153"/>
      <c r="AT415" s="148" t="s">
        <v>175</v>
      </c>
      <c r="AU415" s="148" t="s">
        <v>89</v>
      </c>
      <c r="AV415" s="12" t="s">
        <v>89</v>
      </c>
      <c r="AW415" s="12" t="s">
        <v>36</v>
      </c>
      <c r="AX415" s="12" t="s">
        <v>79</v>
      </c>
      <c r="AY415" s="148" t="s">
        <v>164</v>
      </c>
    </row>
    <row r="416" spans="2:65" s="12" customFormat="1" ht="11.25">
      <c r="B416" s="146"/>
      <c r="D416" s="147" t="s">
        <v>175</v>
      </c>
      <c r="E416" s="148" t="s">
        <v>1</v>
      </c>
      <c r="F416" s="149" t="s">
        <v>578</v>
      </c>
      <c r="H416" s="150">
        <v>5.3</v>
      </c>
      <c r="I416" s="151"/>
      <c r="L416" s="146"/>
      <c r="M416" s="152"/>
      <c r="T416" s="153"/>
      <c r="AT416" s="148" t="s">
        <v>175</v>
      </c>
      <c r="AU416" s="148" t="s">
        <v>89</v>
      </c>
      <c r="AV416" s="12" t="s">
        <v>89</v>
      </c>
      <c r="AW416" s="12" t="s">
        <v>36</v>
      </c>
      <c r="AX416" s="12" t="s">
        <v>79</v>
      </c>
      <c r="AY416" s="148" t="s">
        <v>164</v>
      </c>
    </row>
    <row r="417" spans="2:65" s="12" customFormat="1" ht="11.25">
      <c r="B417" s="146"/>
      <c r="D417" s="147" t="s">
        <v>175</v>
      </c>
      <c r="E417" s="148" t="s">
        <v>1</v>
      </c>
      <c r="F417" s="149" t="s">
        <v>579</v>
      </c>
      <c r="H417" s="150">
        <v>9</v>
      </c>
      <c r="I417" s="151"/>
      <c r="L417" s="146"/>
      <c r="M417" s="152"/>
      <c r="T417" s="153"/>
      <c r="AT417" s="148" t="s">
        <v>175</v>
      </c>
      <c r="AU417" s="148" t="s">
        <v>89</v>
      </c>
      <c r="AV417" s="12" t="s">
        <v>89</v>
      </c>
      <c r="AW417" s="12" t="s">
        <v>36</v>
      </c>
      <c r="AX417" s="12" t="s">
        <v>79</v>
      </c>
      <c r="AY417" s="148" t="s">
        <v>164</v>
      </c>
    </row>
    <row r="418" spans="2:65" s="13" customFormat="1" ht="11.25">
      <c r="B418" s="154"/>
      <c r="D418" s="147" t="s">
        <v>175</v>
      </c>
      <c r="E418" s="155" t="s">
        <v>1</v>
      </c>
      <c r="F418" s="156" t="s">
        <v>177</v>
      </c>
      <c r="H418" s="157">
        <v>248.75</v>
      </c>
      <c r="I418" s="158"/>
      <c r="L418" s="154"/>
      <c r="M418" s="159"/>
      <c r="T418" s="160"/>
      <c r="AT418" s="155" t="s">
        <v>175</v>
      </c>
      <c r="AU418" s="155" t="s">
        <v>89</v>
      </c>
      <c r="AV418" s="13" t="s">
        <v>170</v>
      </c>
      <c r="AW418" s="13" t="s">
        <v>36</v>
      </c>
      <c r="AX418" s="13" t="s">
        <v>87</v>
      </c>
      <c r="AY418" s="155" t="s">
        <v>164</v>
      </c>
    </row>
    <row r="419" spans="2:65" s="1" customFormat="1" ht="16.5" customHeight="1">
      <c r="B419" s="31"/>
      <c r="C419" s="132" t="s">
        <v>580</v>
      </c>
      <c r="D419" s="132" t="s">
        <v>166</v>
      </c>
      <c r="E419" s="133" t="s">
        <v>581</v>
      </c>
      <c r="F419" s="134" t="s">
        <v>582</v>
      </c>
      <c r="G419" s="135" t="s">
        <v>169</v>
      </c>
      <c r="H419" s="136">
        <v>248.75</v>
      </c>
      <c r="I419" s="137"/>
      <c r="J419" s="138">
        <f>ROUND(I419*H419,2)</f>
        <v>0</v>
      </c>
      <c r="K419" s="139"/>
      <c r="L419" s="31"/>
      <c r="M419" s="140" t="s">
        <v>1</v>
      </c>
      <c r="N419" s="141" t="s">
        <v>44</v>
      </c>
      <c r="P419" s="142">
        <f>O419*H419</f>
        <v>0</v>
      </c>
      <c r="Q419" s="142">
        <v>0</v>
      </c>
      <c r="R419" s="142">
        <f>Q419*H419</f>
        <v>0</v>
      </c>
      <c r="S419" s="142">
        <v>0</v>
      </c>
      <c r="T419" s="143">
        <f>S419*H419</f>
        <v>0</v>
      </c>
      <c r="AR419" s="144" t="s">
        <v>170</v>
      </c>
      <c r="AT419" s="144" t="s">
        <v>166</v>
      </c>
      <c r="AU419" s="144" t="s">
        <v>89</v>
      </c>
      <c r="AY419" s="16" t="s">
        <v>164</v>
      </c>
      <c r="BE419" s="145">
        <f>IF(N419="základní",J419,0)</f>
        <v>0</v>
      </c>
      <c r="BF419" s="145">
        <f>IF(N419="snížená",J419,0)</f>
        <v>0</v>
      </c>
      <c r="BG419" s="145">
        <f>IF(N419="zákl. přenesená",J419,0)</f>
        <v>0</v>
      </c>
      <c r="BH419" s="145">
        <f>IF(N419="sníž. přenesená",J419,0)</f>
        <v>0</v>
      </c>
      <c r="BI419" s="145">
        <f>IF(N419="nulová",J419,0)</f>
        <v>0</v>
      </c>
      <c r="BJ419" s="16" t="s">
        <v>87</v>
      </c>
      <c r="BK419" s="145">
        <f>ROUND(I419*H419,2)</f>
        <v>0</v>
      </c>
      <c r="BL419" s="16" t="s">
        <v>170</v>
      </c>
      <c r="BM419" s="144" t="s">
        <v>583</v>
      </c>
    </row>
    <row r="420" spans="2:65" s="1" customFormat="1" ht="24.2" customHeight="1">
      <c r="B420" s="31"/>
      <c r="C420" s="132" t="s">
        <v>584</v>
      </c>
      <c r="D420" s="132" t="s">
        <v>166</v>
      </c>
      <c r="E420" s="133" t="s">
        <v>585</v>
      </c>
      <c r="F420" s="134" t="s">
        <v>586</v>
      </c>
      <c r="G420" s="135" t="s">
        <v>269</v>
      </c>
      <c r="H420" s="136">
        <v>1.393</v>
      </c>
      <c r="I420" s="137"/>
      <c r="J420" s="138">
        <f>ROUND(I420*H420,2)</f>
        <v>0</v>
      </c>
      <c r="K420" s="139"/>
      <c r="L420" s="31"/>
      <c r="M420" s="140" t="s">
        <v>1</v>
      </c>
      <c r="N420" s="141" t="s">
        <v>44</v>
      </c>
      <c r="P420" s="142">
        <f>O420*H420</f>
        <v>0</v>
      </c>
      <c r="Q420" s="142">
        <v>1.05291</v>
      </c>
      <c r="R420" s="142">
        <f>Q420*H420</f>
        <v>1.46670363</v>
      </c>
      <c r="S420" s="142">
        <v>0</v>
      </c>
      <c r="T420" s="143">
        <f>S420*H420</f>
        <v>0</v>
      </c>
      <c r="AR420" s="144" t="s">
        <v>170</v>
      </c>
      <c r="AT420" s="144" t="s">
        <v>166</v>
      </c>
      <c r="AU420" s="144" t="s">
        <v>89</v>
      </c>
      <c r="AY420" s="16" t="s">
        <v>164</v>
      </c>
      <c r="BE420" s="145">
        <f>IF(N420="základní",J420,0)</f>
        <v>0</v>
      </c>
      <c r="BF420" s="145">
        <f>IF(N420="snížená",J420,0)</f>
        <v>0</v>
      </c>
      <c r="BG420" s="145">
        <f>IF(N420="zákl. přenesená",J420,0)</f>
        <v>0</v>
      </c>
      <c r="BH420" s="145">
        <f>IF(N420="sníž. přenesená",J420,0)</f>
        <v>0</v>
      </c>
      <c r="BI420" s="145">
        <f>IF(N420="nulová",J420,0)</f>
        <v>0</v>
      </c>
      <c r="BJ420" s="16" t="s">
        <v>87</v>
      </c>
      <c r="BK420" s="145">
        <f>ROUND(I420*H420,2)</f>
        <v>0</v>
      </c>
      <c r="BL420" s="16" t="s">
        <v>170</v>
      </c>
      <c r="BM420" s="144" t="s">
        <v>587</v>
      </c>
    </row>
    <row r="421" spans="2:65" s="12" customFormat="1" ht="11.25">
      <c r="B421" s="146"/>
      <c r="D421" s="147" t="s">
        <v>175</v>
      </c>
      <c r="E421" s="148" t="s">
        <v>1</v>
      </c>
      <c r="F421" s="149" t="s">
        <v>588</v>
      </c>
      <c r="H421" s="150">
        <v>0.16300000000000001</v>
      </c>
      <c r="I421" s="151"/>
      <c r="L421" s="146"/>
      <c r="M421" s="152"/>
      <c r="T421" s="153"/>
      <c r="AT421" s="148" t="s">
        <v>175</v>
      </c>
      <c r="AU421" s="148" t="s">
        <v>89</v>
      </c>
      <c r="AV421" s="12" t="s">
        <v>89</v>
      </c>
      <c r="AW421" s="12" t="s">
        <v>36</v>
      </c>
      <c r="AX421" s="12" t="s">
        <v>79</v>
      </c>
      <c r="AY421" s="148" t="s">
        <v>164</v>
      </c>
    </row>
    <row r="422" spans="2:65" s="12" customFormat="1" ht="11.25">
      <c r="B422" s="146"/>
      <c r="D422" s="147" t="s">
        <v>175</v>
      </c>
      <c r="E422" s="148" t="s">
        <v>1</v>
      </c>
      <c r="F422" s="149" t="s">
        <v>589</v>
      </c>
      <c r="H422" s="150">
        <v>0.246</v>
      </c>
      <c r="I422" s="151"/>
      <c r="L422" s="146"/>
      <c r="M422" s="152"/>
      <c r="T422" s="153"/>
      <c r="AT422" s="148" t="s">
        <v>175</v>
      </c>
      <c r="AU422" s="148" t="s">
        <v>89</v>
      </c>
      <c r="AV422" s="12" t="s">
        <v>89</v>
      </c>
      <c r="AW422" s="12" t="s">
        <v>36</v>
      </c>
      <c r="AX422" s="12" t="s">
        <v>79</v>
      </c>
      <c r="AY422" s="148" t="s">
        <v>164</v>
      </c>
    </row>
    <row r="423" spans="2:65" s="12" customFormat="1" ht="11.25">
      <c r="B423" s="146"/>
      <c r="D423" s="147" t="s">
        <v>175</v>
      </c>
      <c r="E423" s="148" t="s">
        <v>1</v>
      </c>
      <c r="F423" s="149" t="s">
        <v>590</v>
      </c>
      <c r="H423" s="150">
        <v>0.40600000000000003</v>
      </c>
      <c r="I423" s="151"/>
      <c r="L423" s="146"/>
      <c r="M423" s="152"/>
      <c r="T423" s="153"/>
      <c r="AT423" s="148" t="s">
        <v>175</v>
      </c>
      <c r="AU423" s="148" t="s">
        <v>89</v>
      </c>
      <c r="AV423" s="12" t="s">
        <v>89</v>
      </c>
      <c r="AW423" s="12" t="s">
        <v>36</v>
      </c>
      <c r="AX423" s="12" t="s">
        <v>79</v>
      </c>
      <c r="AY423" s="148" t="s">
        <v>164</v>
      </c>
    </row>
    <row r="424" spans="2:65" s="12" customFormat="1" ht="11.25">
      <c r="B424" s="146"/>
      <c r="D424" s="147" t="s">
        <v>175</v>
      </c>
      <c r="E424" s="148" t="s">
        <v>1</v>
      </c>
      <c r="F424" s="149" t="s">
        <v>591</v>
      </c>
      <c r="H424" s="150">
        <v>0.13</v>
      </c>
      <c r="I424" s="151"/>
      <c r="L424" s="146"/>
      <c r="M424" s="152"/>
      <c r="T424" s="153"/>
      <c r="AT424" s="148" t="s">
        <v>175</v>
      </c>
      <c r="AU424" s="148" t="s">
        <v>89</v>
      </c>
      <c r="AV424" s="12" t="s">
        <v>89</v>
      </c>
      <c r="AW424" s="12" t="s">
        <v>36</v>
      </c>
      <c r="AX424" s="12" t="s">
        <v>79</v>
      </c>
      <c r="AY424" s="148" t="s">
        <v>164</v>
      </c>
    </row>
    <row r="425" spans="2:65" s="12" customFormat="1" ht="11.25">
      <c r="B425" s="146"/>
      <c r="D425" s="147" t="s">
        <v>175</v>
      </c>
      <c r="E425" s="148" t="s">
        <v>1</v>
      </c>
      <c r="F425" s="149" t="s">
        <v>592</v>
      </c>
      <c r="H425" s="150">
        <v>0.15</v>
      </c>
      <c r="I425" s="151"/>
      <c r="L425" s="146"/>
      <c r="M425" s="152"/>
      <c r="T425" s="153"/>
      <c r="AT425" s="148" t="s">
        <v>175</v>
      </c>
      <c r="AU425" s="148" t="s">
        <v>89</v>
      </c>
      <c r="AV425" s="12" t="s">
        <v>89</v>
      </c>
      <c r="AW425" s="12" t="s">
        <v>36</v>
      </c>
      <c r="AX425" s="12" t="s">
        <v>79</v>
      </c>
      <c r="AY425" s="148" t="s">
        <v>164</v>
      </c>
    </row>
    <row r="426" spans="2:65" s="12" customFormat="1" ht="11.25">
      <c r="B426" s="146"/>
      <c r="D426" s="147" t="s">
        <v>175</v>
      </c>
      <c r="E426" s="148" t="s">
        <v>1</v>
      </c>
      <c r="F426" s="149" t="s">
        <v>593</v>
      </c>
      <c r="H426" s="150">
        <v>3.2000000000000001E-2</v>
      </c>
      <c r="I426" s="151"/>
      <c r="L426" s="146"/>
      <c r="M426" s="152"/>
      <c r="T426" s="153"/>
      <c r="AT426" s="148" t="s">
        <v>175</v>
      </c>
      <c r="AU426" s="148" t="s">
        <v>89</v>
      </c>
      <c r="AV426" s="12" t="s">
        <v>89</v>
      </c>
      <c r="AW426" s="12" t="s">
        <v>36</v>
      </c>
      <c r="AX426" s="12" t="s">
        <v>79</v>
      </c>
      <c r="AY426" s="148" t="s">
        <v>164</v>
      </c>
    </row>
    <row r="427" spans="2:65" s="12" customFormat="1" ht="11.25">
      <c r="B427" s="146"/>
      <c r="D427" s="147" t="s">
        <v>175</v>
      </c>
      <c r="E427" s="148" t="s">
        <v>1</v>
      </c>
      <c r="F427" s="149" t="s">
        <v>594</v>
      </c>
      <c r="H427" s="150">
        <v>3.4000000000000002E-2</v>
      </c>
      <c r="I427" s="151"/>
      <c r="L427" s="146"/>
      <c r="M427" s="152"/>
      <c r="T427" s="153"/>
      <c r="AT427" s="148" t="s">
        <v>175</v>
      </c>
      <c r="AU427" s="148" t="s">
        <v>89</v>
      </c>
      <c r="AV427" s="12" t="s">
        <v>89</v>
      </c>
      <c r="AW427" s="12" t="s">
        <v>36</v>
      </c>
      <c r="AX427" s="12" t="s">
        <v>79</v>
      </c>
      <c r="AY427" s="148" t="s">
        <v>164</v>
      </c>
    </row>
    <row r="428" spans="2:65" s="13" customFormat="1" ht="11.25">
      <c r="B428" s="154"/>
      <c r="D428" s="147" t="s">
        <v>175</v>
      </c>
      <c r="E428" s="155" t="s">
        <v>1</v>
      </c>
      <c r="F428" s="156" t="s">
        <v>177</v>
      </c>
      <c r="H428" s="157">
        <v>1.161</v>
      </c>
      <c r="I428" s="158"/>
      <c r="L428" s="154"/>
      <c r="M428" s="159"/>
      <c r="T428" s="160"/>
      <c r="AT428" s="155" t="s">
        <v>175</v>
      </c>
      <c r="AU428" s="155" t="s">
        <v>89</v>
      </c>
      <c r="AV428" s="13" t="s">
        <v>170</v>
      </c>
      <c r="AW428" s="13" t="s">
        <v>36</v>
      </c>
      <c r="AX428" s="13" t="s">
        <v>87</v>
      </c>
      <c r="AY428" s="155" t="s">
        <v>164</v>
      </c>
    </row>
    <row r="429" spans="2:65" s="12" customFormat="1" ht="11.25">
      <c r="B429" s="146"/>
      <c r="D429" s="147" t="s">
        <v>175</v>
      </c>
      <c r="F429" s="149" t="s">
        <v>595</v>
      </c>
      <c r="H429" s="150">
        <v>1.393</v>
      </c>
      <c r="I429" s="151"/>
      <c r="L429" s="146"/>
      <c r="M429" s="152"/>
      <c r="T429" s="153"/>
      <c r="AT429" s="148" t="s">
        <v>175</v>
      </c>
      <c r="AU429" s="148" t="s">
        <v>89</v>
      </c>
      <c r="AV429" s="12" t="s">
        <v>89</v>
      </c>
      <c r="AW429" s="12" t="s">
        <v>4</v>
      </c>
      <c r="AX429" s="12" t="s">
        <v>87</v>
      </c>
      <c r="AY429" s="148" t="s">
        <v>164</v>
      </c>
    </row>
    <row r="430" spans="2:65" s="1" customFormat="1" ht="21.75" customHeight="1">
      <c r="B430" s="31"/>
      <c r="C430" s="132" t="s">
        <v>596</v>
      </c>
      <c r="D430" s="132" t="s">
        <v>166</v>
      </c>
      <c r="E430" s="133" t="s">
        <v>597</v>
      </c>
      <c r="F430" s="134" t="s">
        <v>598</v>
      </c>
      <c r="G430" s="135" t="s">
        <v>205</v>
      </c>
      <c r="H430" s="136">
        <v>3.5150000000000001</v>
      </c>
      <c r="I430" s="137"/>
      <c r="J430" s="138">
        <f>ROUND(I430*H430,2)</f>
        <v>0</v>
      </c>
      <c r="K430" s="139"/>
      <c r="L430" s="31"/>
      <c r="M430" s="140" t="s">
        <v>1</v>
      </c>
      <c r="N430" s="141" t="s">
        <v>44</v>
      </c>
      <c r="P430" s="142">
        <f>O430*H430</f>
        <v>0</v>
      </c>
      <c r="Q430" s="142">
        <v>2.5019499999999999</v>
      </c>
      <c r="R430" s="142">
        <f>Q430*H430</f>
        <v>8.7943542499999996</v>
      </c>
      <c r="S430" s="142">
        <v>0</v>
      </c>
      <c r="T430" s="143">
        <f>S430*H430</f>
        <v>0</v>
      </c>
      <c r="AR430" s="144" t="s">
        <v>170</v>
      </c>
      <c r="AT430" s="144" t="s">
        <v>166</v>
      </c>
      <c r="AU430" s="144" t="s">
        <v>89</v>
      </c>
      <c r="AY430" s="16" t="s">
        <v>164</v>
      </c>
      <c r="BE430" s="145">
        <f>IF(N430="základní",J430,0)</f>
        <v>0</v>
      </c>
      <c r="BF430" s="145">
        <f>IF(N430="snížená",J430,0)</f>
        <v>0</v>
      </c>
      <c r="BG430" s="145">
        <f>IF(N430="zákl. přenesená",J430,0)</f>
        <v>0</v>
      </c>
      <c r="BH430" s="145">
        <f>IF(N430="sníž. přenesená",J430,0)</f>
        <v>0</v>
      </c>
      <c r="BI430" s="145">
        <f>IF(N430="nulová",J430,0)</f>
        <v>0</v>
      </c>
      <c r="BJ430" s="16" t="s">
        <v>87</v>
      </c>
      <c r="BK430" s="145">
        <f>ROUND(I430*H430,2)</f>
        <v>0</v>
      </c>
      <c r="BL430" s="16" t="s">
        <v>170</v>
      </c>
      <c r="BM430" s="144" t="s">
        <v>599</v>
      </c>
    </row>
    <row r="431" spans="2:65" s="12" customFormat="1" ht="11.25">
      <c r="B431" s="146"/>
      <c r="D431" s="147" t="s">
        <v>175</v>
      </c>
      <c r="E431" s="148" t="s">
        <v>1</v>
      </c>
      <c r="F431" s="149" t="s">
        <v>600</v>
      </c>
      <c r="H431" s="150">
        <v>3.5150000000000001</v>
      </c>
      <c r="I431" s="151"/>
      <c r="L431" s="146"/>
      <c r="M431" s="152"/>
      <c r="T431" s="153"/>
      <c r="AT431" s="148" t="s">
        <v>175</v>
      </c>
      <c r="AU431" s="148" t="s">
        <v>89</v>
      </c>
      <c r="AV431" s="12" t="s">
        <v>89</v>
      </c>
      <c r="AW431" s="12" t="s">
        <v>36</v>
      </c>
      <c r="AX431" s="12" t="s">
        <v>79</v>
      </c>
      <c r="AY431" s="148" t="s">
        <v>164</v>
      </c>
    </row>
    <row r="432" spans="2:65" s="13" customFormat="1" ht="11.25">
      <c r="B432" s="154"/>
      <c r="D432" s="147" t="s">
        <v>175</v>
      </c>
      <c r="E432" s="155" t="s">
        <v>1</v>
      </c>
      <c r="F432" s="156" t="s">
        <v>177</v>
      </c>
      <c r="H432" s="157">
        <v>3.5150000000000001</v>
      </c>
      <c r="I432" s="158"/>
      <c r="L432" s="154"/>
      <c r="M432" s="159"/>
      <c r="T432" s="160"/>
      <c r="AT432" s="155" t="s">
        <v>175</v>
      </c>
      <c r="AU432" s="155" t="s">
        <v>89</v>
      </c>
      <c r="AV432" s="13" t="s">
        <v>170</v>
      </c>
      <c r="AW432" s="13" t="s">
        <v>36</v>
      </c>
      <c r="AX432" s="13" t="s">
        <v>87</v>
      </c>
      <c r="AY432" s="155" t="s">
        <v>164</v>
      </c>
    </row>
    <row r="433" spans="2:65" s="1" customFormat="1" ht="21.75" customHeight="1">
      <c r="B433" s="31"/>
      <c r="C433" s="132" t="s">
        <v>601</v>
      </c>
      <c r="D433" s="132" t="s">
        <v>166</v>
      </c>
      <c r="E433" s="133" t="s">
        <v>602</v>
      </c>
      <c r="F433" s="134" t="s">
        <v>603</v>
      </c>
      <c r="G433" s="135" t="s">
        <v>205</v>
      </c>
      <c r="H433" s="136">
        <v>11.55</v>
      </c>
      <c r="I433" s="137"/>
      <c r="J433" s="138">
        <f>ROUND(I433*H433,2)</f>
        <v>0</v>
      </c>
      <c r="K433" s="139"/>
      <c r="L433" s="31"/>
      <c r="M433" s="140" t="s">
        <v>1</v>
      </c>
      <c r="N433" s="141" t="s">
        <v>44</v>
      </c>
      <c r="P433" s="142">
        <f>O433*H433</f>
        <v>0</v>
      </c>
      <c r="Q433" s="142">
        <v>2.5019499999999999</v>
      </c>
      <c r="R433" s="142">
        <f>Q433*H433</f>
        <v>28.897522500000001</v>
      </c>
      <c r="S433" s="142">
        <v>0</v>
      </c>
      <c r="T433" s="143">
        <f>S433*H433</f>
        <v>0</v>
      </c>
      <c r="AR433" s="144" t="s">
        <v>170</v>
      </c>
      <c r="AT433" s="144" t="s">
        <v>166</v>
      </c>
      <c r="AU433" s="144" t="s">
        <v>89</v>
      </c>
      <c r="AY433" s="16" t="s">
        <v>164</v>
      </c>
      <c r="BE433" s="145">
        <f>IF(N433="základní",J433,0)</f>
        <v>0</v>
      </c>
      <c r="BF433" s="145">
        <f>IF(N433="snížená",J433,0)</f>
        <v>0</v>
      </c>
      <c r="BG433" s="145">
        <f>IF(N433="zákl. přenesená",J433,0)</f>
        <v>0</v>
      </c>
      <c r="BH433" s="145">
        <f>IF(N433="sníž. přenesená",J433,0)</f>
        <v>0</v>
      </c>
      <c r="BI433" s="145">
        <f>IF(N433="nulová",J433,0)</f>
        <v>0</v>
      </c>
      <c r="BJ433" s="16" t="s">
        <v>87</v>
      </c>
      <c r="BK433" s="145">
        <f>ROUND(I433*H433,2)</f>
        <v>0</v>
      </c>
      <c r="BL433" s="16" t="s">
        <v>170</v>
      </c>
      <c r="BM433" s="144" t="s">
        <v>604</v>
      </c>
    </row>
    <row r="434" spans="2:65" s="14" customFormat="1" ht="11.25">
      <c r="B434" s="161"/>
      <c r="D434" s="147" t="s">
        <v>175</v>
      </c>
      <c r="E434" s="162" t="s">
        <v>1</v>
      </c>
      <c r="F434" s="163" t="s">
        <v>605</v>
      </c>
      <c r="H434" s="162" t="s">
        <v>1</v>
      </c>
      <c r="I434" s="164"/>
      <c r="L434" s="161"/>
      <c r="M434" s="165"/>
      <c r="T434" s="166"/>
      <c r="AT434" s="162" t="s">
        <v>175</v>
      </c>
      <c r="AU434" s="162" t="s">
        <v>89</v>
      </c>
      <c r="AV434" s="14" t="s">
        <v>87</v>
      </c>
      <c r="AW434" s="14" t="s">
        <v>36</v>
      </c>
      <c r="AX434" s="14" t="s">
        <v>79</v>
      </c>
      <c r="AY434" s="162" t="s">
        <v>164</v>
      </c>
    </row>
    <row r="435" spans="2:65" s="12" customFormat="1" ht="11.25">
      <c r="B435" s="146"/>
      <c r="D435" s="147" t="s">
        <v>175</v>
      </c>
      <c r="E435" s="148" t="s">
        <v>1</v>
      </c>
      <c r="F435" s="149" t="s">
        <v>606</v>
      </c>
      <c r="H435" s="150">
        <v>11.55</v>
      </c>
      <c r="I435" s="151"/>
      <c r="L435" s="146"/>
      <c r="M435" s="152"/>
      <c r="T435" s="153"/>
      <c r="AT435" s="148" t="s">
        <v>175</v>
      </c>
      <c r="AU435" s="148" t="s">
        <v>89</v>
      </c>
      <c r="AV435" s="12" t="s">
        <v>89</v>
      </c>
      <c r="AW435" s="12" t="s">
        <v>36</v>
      </c>
      <c r="AX435" s="12" t="s">
        <v>79</v>
      </c>
      <c r="AY435" s="148" t="s">
        <v>164</v>
      </c>
    </row>
    <row r="436" spans="2:65" s="13" customFormat="1" ht="11.25">
      <c r="B436" s="154"/>
      <c r="D436" s="147" t="s">
        <v>175</v>
      </c>
      <c r="E436" s="155" t="s">
        <v>1</v>
      </c>
      <c r="F436" s="156" t="s">
        <v>177</v>
      </c>
      <c r="H436" s="157">
        <v>11.55</v>
      </c>
      <c r="I436" s="158"/>
      <c r="L436" s="154"/>
      <c r="M436" s="159"/>
      <c r="T436" s="160"/>
      <c r="AT436" s="155" t="s">
        <v>175</v>
      </c>
      <c r="AU436" s="155" t="s">
        <v>89</v>
      </c>
      <c r="AV436" s="13" t="s">
        <v>170</v>
      </c>
      <c r="AW436" s="13" t="s">
        <v>36</v>
      </c>
      <c r="AX436" s="13" t="s">
        <v>87</v>
      </c>
      <c r="AY436" s="155" t="s">
        <v>164</v>
      </c>
    </row>
    <row r="437" spans="2:65" s="1" customFormat="1" ht="24.2" customHeight="1">
      <c r="B437" s="31"/>
      <c r="C437" s="132" t="s">
        <v>607</v>
      </c>
      <c r="D437" s="132" t="s">
        <v>166</v>
      </c>
      <c r="E437" s="133" t="s">
        <v>608</v>
      </c>
      <c r="F437" s="134" t="s">
        <v>609</v>
      </c>
      <c r="G437" s="135" t="s">
        <v>269</v>
      </c>
      <c r="H437" s="136">
        <v>1.4059999999999999</v>
      </c>
      <c r="I437" s="137"/>
      <c r="J437" s="138">
        <f>ROUND(I437*H437,2)</f>
        <v>0</v>
      </c>
      <c r="K437" s="139"/>
      <c r="L437" s="31"/>
      <c r="M437" s="140" t="s">
        <v>1</v>
      </c>
      <c r="N437" s="141" t="s">
        <v>44</v>
      </c>
      <c r="P437" s="142">
        <f>O437*H437</f>
        <v>0</v>
      </c>
      <c r="Q437" s="142">
        <v>1.0492699999999999</v>
      </c>
      <c r="R437" s="142">
        <f>Q437*H437</f>
        <v>1.4752736199999998</v>
      </c>
      <c r="S437" s="142">
        <v>0</v>
      </c>
      <c r="T437" s="143">
        <f>S437*H437</f>
        <v>0</v>
      </c>
      <c r="AR437" s="144" t="s">
        <v>170</v>
      </c>
      <c r="AT437" s="144" t="s">
        <v>166</v>
      </c>
      <c r="AU437" s="144" t="s">
        <v>89</v>
      </c>
      <c r="AY437" s="16" t="s">
        <v>164</v>
      </c>
      <c r="BE437" s="145">
        <f>IF(N437="základní",J437,0)</f>
        <v>0</v>
      </c>
      <c r="BF437" s="145">
        <f>IF(N437="snížená",J437,0)</f>
        <v>0</v>
      </c>
      <c r="BG437" s="145">
        <f>IF(N437="zákl. přenesená",J437,0)</f>
        <v>0</v>
      </c>
      <c r="BH437" s="145">
        <f>IF(N437="sníž. přenesená",J437,0)</f>
        <v>0</v>
      </c>
      <c r="BI437" s="145">
        <f>IF(N437="nulová",J437,0)</f>
        <v>0</v>
      </c>
      <c r="BJ437" s="16" t="s">
        <v>87</v>
      </c>
      <c r="BK437" s="145">
        <f>ROUND(I437*H437,2)</f>
        <v>0</v>
      </c>
      <c r="BL437" s="16" t="s">
        <v>170</v>
      </c>
      <c r="BM437" s="144" t="s">
        <v>610</v>
      </c>
    </row>
    <row r="438" spans="2:65" s="12" customFormat="1" ht="11.25">
      <c r="B438" s="146"/>
      <c r="D438" s="147" t="s">
        <v>175</v>
      </c>
      <c r="E438" s="148" t="s">
        <v>1</v>
      </c>
      <c r="F438" s="149" t="s">
        <v>611</v>
      </c>
      <c r="H438" s="150">
        <v>1.4059999999999999</v>
      </c>
      <c r="I438" s="151"/>
      <c r="L438" s="146"/>
      <c r="M438" s="152"/>
      <c r="T438" s="153"/>
      <c r="AT438" s="148" t="s">
        <v>175</v>
      </c>
      <c r="AU438" s="148" t="s">
        <v>89</v>
      </c>
      <c r="AV438" s="12" t="s">
        <v>89</v>
      </c>
      <c r="AW438" s="12" t="s">
        <v>36</v>
      </c>
      <c r="AX438" s="12" t="s">
        <v>87</v>
      </c>
      <c r="AY438" s="148" t="s">
        <v>164</v>
      </c>
    </row>
    <row r="439" spans="2:65" s="1" customFormat="1" ht="24.2" customHeight="1">
      <c r="B439" s="31"/>
      <c r="C439" s="132" t="s">
        <v>612</v>
      </c>
      <c r="D439" s="132" t="s">
        <v>166</v>
      </c>
      <c r="E439" s="133" t="s">
        <v>613</v>
      </c>
      <c r="F439" s="134" t="s">
        <v>614</v>
      </c>
      <c r="G439" s="135" t="s">
        <v>169</v>
      </c>
      <c r="H439" s="136">
        <v>22.74</v>
      </c>
      <c r="I439" s="137"/>
      <c r="J439" s="138">
        <f>ROUND(I439*H439,2)</f>
        <v>0</v>
      </c>
      <c r="K439" s="139"/>
      <c r="L439" s="31"/>
      <c r="M439" s="140" t="s">
        <v>1</v>
      </c>
      <c r="N439" s="141" t="s">
        <v>44</v>
      </c>
      <c r="P439" s="142">
        <f>O439*H439</f>
        <v>0</v>
      </c>
      <c r="Q439" s="142">
        <v>1.2959999999999999E-2</v>
      </c>
      <c r="R439" s="142">
        <f>Q439*H439</f>
        <v>0.29471039999999998</v>
      </c>
      <c r="S439" s="142">
        <v>0</v>
      </c>
      <c r="T439" s="143">
        <f>S439*H439</f>
        <v>0</v>
      </c>
      <c r="AR439" s="144" t="s">
        <v>170</v>
      </c>
      <c r="AT439" s="144" t="s">
        <v>166</v>
      </c>
      <c r="AU439" s="144" t="s">
        <v>89</v>
      </c>
      <c r="AY439" s="16" t="s">
        <v>164</v>
      </c>
      <c r="BE439" s="145">
        <f>IF(N439="základní",J439,0)</f>
        <v>0</v>
      </c>
      <c r="BF439" s="145">
        <f>IF(N439="snížená",J439,0)</f>
        <v>0</v>
      </c>
      <c r="BG439" s="145">
        <f>IF(N439="zákl. přenesená",J439,0)</f>
        <v>0</v>
      </c>
      <c r="BH439" s="145">
        <f>IF(N439="sníž. přenesená",J439,0)</f>
        <v>0</v>
      </c>
      <c r="BI439" s="145">
        <f>IF(N439="nulová",J439,0)</f>
        <v>0</v>
      </c>
      <c r="BJ439" s="16" t="s">
        <v>87</v>
      </c>
      <c r="BK439" s="145">
        <f>ROUND(I439*H439,2)</f>
        <v>0</v>
      </c>
      <c r="BL439" s="16" t="s">
        <v>170</v>
      </c>
      <c r="BM439" s="144" t="s">
        <v>615</v>
      </c>
    </row>
    <row r="440" spans="2:65" s="14" customFormat="1" ht="11.25">
      <c r="B440" s="161"/>
      <c r="D440" s="147" t="s">
        <v>175</v>
      </c>
      <c r="E440" s="162" t="s">
        <v>1</v>
      </c>
      <c r="F440" s="163" t="s">
        <v>616</v>
      </c>
      <c r="H440" s="162" t="s">
        <v>1</v>
      </c>
      <c r="I440" s="164"/>
      <c r="L440" s="161"/>
      <c r="M440" s="165"/>
      <c r="T440" s="166"/>
      <c r="AT440" s="162" t="s">
        <v>175</v>
      </c>
      <c r="AU440" s="162" t="s">
        <v>89</v>
      </c>
      <c r="AV440" s="14" t="s">
        <v>87</v>
      </c>
      <c r="AW440" s="14" t="s">
        <v>36</v>
      </c>
      <c r="AX440" s="14" t="s">
        <v>79</v>
      </c>
      <c r="AY440" s="162" t="s">
        <v>164</v>
      </c>
    </row>
    <row r="441" spans="2:65" s="12" customFormat="1" ht="11.25">
      <c r="B441" s="146"/>
      <c r="D441" s="147" t="s">
        <v>175</v>
      </c>
      <c r="E441" s="148" t="s">
        <v>1</v>
      </c>
      <c r="F441" s="149" t="s">
        <v>617</v>
      </c>
      <c r="H441" s="150">
        <v>16.739999999999998</v>
      </c>
      <c r="I441" s="151"/>
      <c r="L441" s="146"/>
      <c r="M441" s="152"/>
      <c r="T441" s="153"/>
      <c r="AT441" s="148" t="s">
        <v>175</v>
      </c>
      <c r="AU441" s="148" t="s">
        <v>89</v>
      </c>
      <c r="AV441" s="12" t="s">
        <v>89</v>
      </c>
      <c r="AW441" s="12" t="s">
        <v>36</v>
      </c>
      <c r="AX441" s="12" t="s">
        <v>79</v>
      </c>
      <c r="AY441" s="148" t="s">
        <v>164</v>
      </c>
    </row>
    <row r="442" spans="2:65" s="14" customFormat="1" ht="11.25">
      <c r="B442" s="161"/>
      <c r="D442" s="147" t="s">
        <v>175</v>
      </c>
      <c r="E442" s="162" t="s">
        <v>1</v>
      </c>
      <c r="F442" s="163" t="s">
        <v>605</v>
      </c>
      <c r="H442" s="162" t="s">
        <v>1</v>
      </c>
      <c r="I442" s="164"/>
      <c r="L442" s="161"/>
      <c r="M442" s="165"/>
      <c r="T442" s="166"/>
      <c r="AT442" s="162" t="s">
        <v>175</v>
      </c>
      <c r="AU442" s="162" t="s">
        <v>89</v>
      </c>
      <c r="AV442" s="14" t="s">
        <v>87</v>
      </c>
      <c r="AW442" s="14" t="s">
        <v>36</v>
      </c>
      <c r="AX442" s="14" t="s">
        <v>79</v>
      </c>
      <c r="AY442" s="162" t="s">
        <v>164</v>
      </c>
    </row>
    <row r="443" spans="2:65" s="12" customFormat="1" ht="11.25">
      <c r="B443" s="146"/>
      <c r="D443" s="147" t="s">
        <v>175</v>
      </c>
      <c r="E443" s="148" t="s">
        <v>1</v>
      </c>
      <c r="F443" s="149" t="s">
        <v>618</v>
      </c>
      <c r="H443" s="150">
        <v>6</v>
      </c>
      <c r="I443" s="151"/>
      <c r="L443" s="146"/>
      <c r="M443" s="152"/>
      <c r="T443" s="153"/>
      <c r="AT443" s="148" t="s">
        <v>175</v>
      </c>
      <c r="AU443" s="148" t="s">
        <v>89</v>
      </c>
      <c r="AV443" s="12" t="s">
        <v>89</v>
      </c>
      <c r="AW443" s="12" t="s">
        <v>36</v>
      </c>
      <c r="AX443" s="12" t="s">
        <v>79</v>
      </c>
      <c r="AY443" s="148" t="s">
        <v>164</v>
      </c>
    </row>
    <row r="444" spans="2:65" s="13" customFormat="1" ht="11.25">
      <c r="B444" s="154"/>
      <c r="D444" s="147" t="s">
        <v>175</v>
      </c>
      <c r="E444" s="155" t="s">
        <v>1</v>
      </c>
      <c r="F444" s="156" t="s">
        <v>177</v>
      </c>
      <c r="H444" s="157">
        <v>22.74</v>
      </c>
      <c r="I444" s="158"/>
      <c r="L444" s="154"/>
      <c r="M444" s="159"/>
      <c r="T444" s="160"/>
      <c r="AT444" s="155" t="s">
        <v>175</v>
      </c>
      <c r="AU444" s="155" t="s">
        <v>89</v>
      </c>
      <c r="AV444" s="13" t="s">
        <v>170</v>
      </c>
      <c r="AW444" s="13" t="s">
        <v>36</v>
      </c>
      <c r="AX444" s="13" t="s">
        <v>87</v>
      </c>
      <c r="AY444" s="155" t="s">
        <v>164</v>
      </c>
    </row>
    <row r="445" spans="2:65" s="1" customFormat="1" ht="24.2" customHeight="1">
      <c r="B445" s="31"/>
      <c r="C445" s="132" t="s">
        <v>619</v>
      </c>
      <c r="D445" s="132" t="s">
        <v>166</v>
      </c>
      <c r="E445" s="133" t="s">
        <v>620</v>
      </c>
      <c r="F445" s="134" t="s">
        <v>621</v>
      </c>
      <c r="G445" s="135" t="s">
        <v>169</v>
      </c>
      <c r="H445" s="136">
        <v>22.76</v>
      </c>
      <c r="I445" s="137"/>
      <c r="J445" s="138">
        <f>ROUND(I445*H445,2)</f>
        <v>0</v>
      </c>
      <c r="K445" s="139"/>
      <c r="L445" s="31"/>
      <c r="M445" s="140" t="s">
        <v>1</v>
      </c>
      <c r="N445" s="141" t="s">
        <v>44</v>
      </c>
      <c r="P445" s="142">
        <f>O445*H445</f>
        <v>0</v>
      </c>
      <c r="Q445" s="142">
        <v>0</v>
      </c>
      <c r="R445" s="142">
        <f>Q445*H445</f>
        <v>0</v>
      </c>
      <c r="S445" s="142">
        <v>0</v>
      </c>
      <c r="T445" s="143">
        <f>S445*H445</f>
        <v>0</v>
      </c>
      <c r="AR445" s="144" t="s">
        <v>170</v>
      </c>
      <c r="AT445" s="144" t="s">
        <v>166</v>
      </c>
      <c r="AU445" s="144" t="s">
        <v>89</v>
      </c>
      <c r="AY445" s="16" t="s">
        <v>164</v>
      </c>
      <c r="BE445" s="145">
        <f>IF(N445="základní",J445,0)</f>
        <v>0</v>
      </c>
      <c r="BF445" s="145">
        <f>IF(N445="snížená",J445,0)</f>
        <v>0</v>
      </c>
      <c r="BG445" s="145">
        <f>IF(N445="zákl. přenesená",J445,0)</f>
        <v>0</v>
      </c>
      <c r="BH445" s="145">
        <f>IF(N445="sníž. přenesená",J445,0)</f>
        <v>0</v>
      </c>
      <c r="BI445" s="145">
        <f>IF(N445="nulová",J445,0)</f>
        <v>0</v>
      </c>
      <c r="BJ445" s="16" t="s">
        <v>87</v>
      </c>
      <c r="BK445" s="145">
        <f>ROUND(I445*H445,2)</f>
        <v>0</v>
      </c>
      <c r="BL445" s="16" t="s">
        <v>170</v>
      </c>
      <c r="BM445" s="144" t="s">
        <v>622</v>
      </c>
    </row>
    <row r="446" spans="2:65" s="1" customFormat="1" ht="16.5" customHeight="1">
      <c r="B446" s="31"/>
      <c r="C446" s="132" t="s">
        <v>623</v>
      </c>
      <c r="D446" s="132" t="s">
        <v>166</v>
      </c>
      <c r="E446" s="133" t="s">
        <v>624</v>
      </c>
      <c r="F446" s="134" t="s">
        <v>625</v>
      </c>
      <c r="G446" s="135" t="s">
        <v>169</v>
      </c>
      <c r="H446" s="136">
        <v>25.48</v>
      </c>
      <c r="I446" s="137"/>
      <c r="J446" s="138">
        <f>ROUND(I446*H446,2)</f>
        <v>0</v>
      </c>
      <c r="K446" s="139"/>
      <c r="L446" s="31"/>
      <c r="M446" s="140" t="s">
        <v>1</v>
      </c>
      <c r="N446" s="141" t="s">
        <v>44</v>
      </c>
      <c r="P446" s="142">
        <f>O446*H446</f>
        <v>0</v>
      </c>
      <c r="Q446" s="142">
        <v>7.92E-3</v>
      </c>
      <c r="R446" s="142">
        <f>Q446*H446</f>
        <v>0.2018016</v>
      </c>
      <c r="S446" s="142">
        <v>0</v>
      </c>
      <c r="T446" s="143">
        <f>S446*H446</f>
        <v>0</v>
      </c>
      <c r="AR446" s="144" t="s">
        <v>170</v>
      </c>
      <c r="AT446" s="144" t="s">
        <v>166</v>
      </c>
      <c r="AU446" s="144" t="s">
        <v>89</v>
      </c>
      <c r="AY446" s="16" t="s">
        <v>164</v>
      </c>
      <c r="BE446" s="145">
        <f>IF(N446="základní",J446,0)</f>
        <v>0</v>
      </c>
      <c r="BF446" s="145">
        <f>IF(N446="snížená",J446,0)</f>
        <v>0</v>
      </c>
      <c r="BG446" s="145">
        <f>IF(N446="zákl. přenesená",J446,0)</f>
        <v>0</v>
      </c>
      <c r="BH446" s="145">
        <f>IF(N446="sníž. přenesená",J446,0)</f>
        <v>0</v>
      </c>
      <c r="BI446" s="145">
        <f>IF(N446="nulová",J446,0)</f>
        <v>0</v>
      </c>
      <c r="BJ446" s="16" t="s">
        <v>87</v>
      </c>
      <c r="BK446" s="145">
        <f>ROUND(I446*H446,2)</f>
        <v>0</v>
      </c>
      <c r="BL446" s="16" t="s">
        <v>170</v>
      </c>
      <c r="BM446" s="144" t="s">
        <v>626</v>
      </c>
    </row>
    <row r="447" spans="2:65" s="14" customFormat="1" ht="11.25">
      <c r="B447" s="161"/>
      <c r="D447" s="147" t="s">
        <v>175</v>
      </c>
      <c r="E447" s="162" t="s">
        <v>1</v>
      </c>
      <c r="F447" s="163" t="s">
        <v>616</v>
      </c>
      <c r="H447" s="162" t="s">
        <v>1</v>
      </c>
      <c r="I447" s="164"/>
      <c r="L447" s="161"/>
      <c r="M447" s="165"/>
      <c r="T447" s="166"/>
      <c r="AT447" s="162" t="s">
        <v>175</v>
      </c>
      <c r="AU447" s="162" t="s">
        <v>89</v>
      </c>
      <c r="AV447" s="14" t="s">
        <v>87</v>
      </c>
      <c r="AW447" s="14" t="s">
        <v>36</v>
      </c>
      <c r="AX447" s="14" t="s">
        <v>79</v>
      </c>
      <c r="AY447" s="162" t="s">
        <v>164</v>
      </c>
    </row>
    <row r="448" spans="2:65" s="12" customFormat="1" ht="11.25">
      <c r="B448" s="146"/>
      <c r="D448" s="147" t="s">
        <v>175</v>
      </c>
      <c r="E448" s="148" t="s">
        <v>1</v>
      </c>
      <c r="F448" s="149" t="s">
        <v>627</v>
      </c>
      <c r="H448" s="150">
        <v>7</v>
      </c>
      <c r="I448" s="151"/>
      <c r="L448" s="146"/>
      <c r="M448" s="152"/>
      <c r="T448" s="153"/>
      <c r="AT448" s="148" t="s">
        <v>175</v>
      </c>
      <c r="AU448" s="148" t="s">
        <v>89</v>
      </c>
      <c r="AV448" s="12" t="s">
        <v>89</v>
      </c>
      <c r="AW448" s="12" t="s">
        <v>36</v>
      </c>
      <c r="AX448" s="12" t="s">
        <v>79</v>
      </c>
      <c r="AY448" s="148" t="s">
        <v>164</v>
      </c>
    </row>
    <row r="449" spans="2:65" s="14" customFormat="1" ht="11.25">
      <c r="B449" s="161"/>
      <c r="D449" s="147" t="s">
        <v>175</v>
      </c>
      <c r="E449" s="162" t="s">
        <v>1</v>
      </c>
      <c r="F449" s="163" t="s">
        <v>605</v>
      </c>
      <c r="H449" s="162" t="s">
        <v>1</v>
      </c>
      <c r="I449" s="164"/>
      <c r="L449" s="161"/>
      <c r="M449" s="165"/>
      <c r="T449" s="166"/>
      <c r="AT449" s="162" t="s">
        <v>175</v>
      </c>
      <c r="AU449" s="162" t="s">
        <v>89</v>
      </c>
      <c r="AV449" s="14" t="s">
        <v>87</v>
      </c>
      <c r="AW449" s="14" t="s">
        <v>36</v>
      </c>
      <c r="AX449" s="14" t="s">
        <v>79</v>
      </c>
      <c r="AY449" s="162" t="s">
        <v>164</v>
      </c>
    </row>
    <row r="450" spans="2:65" s="12" customFormat="1" ht="11.25">
      <c r="B450" s="146"/>
      <c r="D450" s="147" t="s">
        <v>175</v>
      </c>
      <c r="E450" s="148" t="s">
        <v>1</v>
      </c>
      <c r="F450" s="149" t="s">
        <v>628</v>
      </c>
      <c r="H450" s="150">
        <v>18.48</v>
      </c>
      <c r="I450" s="151"/>
      <c r="L450" s="146"/>
      <c r="M450" s="152"/>
      <c r="T450" s="153"/>
      <c r="AT450" s="148" t="s">
        <v>175</v>
      </c>
      <c r="AU450" s="148" t="s">
        <v>89</v>
      </c>
      <c r="AV450" s="12" t="s">
        <v>89</v>
      </c>
      <c r="AW450" s="12" t="s">
        <v>36</v>
      </c>
      <c r="AX450" s="12" t="s">
        <v>79</v>
      </c>
      <c r="AY450" s="148" t="s">
        <v>164</v>
      </c>
    </row>
    <row r="451" spans="2:65" s="13" customFormat="1" ht="11.25">
      <c r="B451" s="154"/>
      <c r="D451" s="147" t="s">
        <v>175</v>
      </c>
      <c r="E451" s="155" t="s">
        <v>1</v>
      </c>
      <c r="F451" s="156" t="s">
        <v>177</v>
      </c>
      <c r="H451" s="157">
        <v>25.48</v>
      </c>
      <c r="I451" s="158"/>
      <c r="L451" s="154"/>
      <c r="M451" s="159"/>
      <c r="T451" s="160"/>
      <c r="AT451" s="155" t="s">
        <v>175</v>
      </c>
      <c r="AU451" s="155" t="s">
        <v>89</v>
      </c>
      <c r="AV451" s="13" t="s">
        <v>170</v>
      </c>
      <c r="AW451" s="13" t="s">
        <v>36</v>
      </c>
      <c r="AX451" s="13" t="s">
        <v>87</v>
      </c>
      <c r="AY451" s="155" t="s">
        <v>164</v>
      </c>
    </row>
    <row r="452" spans="2:65" s="1" customFormat="1" ht="16.5" customHeight="1">
      <c r="B452" s="31"/>
      <c r="C452" s="132" t="s">
        <v>629</v>
      </c>
      <c r="D452" s="132" t="s">
        <v>166</v>
      </c>
      <c r="E452" s="133" t="s">
        <v>630</v>
      </c>
      <c r="F452" s="134" t="s">
        <v>631</v>
      </c>
      <c r="G452" s="135" t="s">
        <v>169</v>
      </c>
      <c r="H452" s="136">
        <v>25.48</v>
      </c>
      <c r="I452" s="137"/>
      <c r="J452" s="138">
        <f>ROUND(I452*H452,2)</f>
        <v>0</v>
      </c>
      <c r="K452" s="139"/>
      <c r="L452" s="31"/>
      <c r="M452" s="140" t="s">
        <v>1</v>
      </c>
      <c r="N452" s="141" t="s">
        <v>44</v>
      </c>
      <c r="P452" s="142">
        <f>O452*H452</f>
        <v>0</v>
      </c>
      <c r="Q452" s="142">
        <v>0</v>
      </c>
      <c r="R452" s="142">
        <f>Q452*H452</f>
        <v>0</v>
      </c>
      <c r="S452" s="142">
        <v>0</v>
      </c>
      <c r="T452" s="143">
        <f>S452*H452</f>
        <v>0</v>
      </c>
      <c r="AR452" s="144" t="s">
        <v>170</v>
      </c>
      <c r="AT452" s="144" t="s">
        <v>166</v>
      </c>
      <c r="AU452" s="144" t="s">
        <v>89</v>
      </c>
      <c r="AY452" s="16" t="s">
        <v>164</v>
      </c>
      <c r="BE452" s="145">
        <f>IF(N452="základní",J452,0)</f>
        <v>0</v>
      </c>
      <c r="BF452" s="145">
        <f>IF(N452="snížená",J452,0)</f>
        <v>0</v>
      </c>
      <c r="BG452" s="145">
        <f>IF(N452="zákl. přenesená",J452,0)</f>
        <v>0</v>
      </c>
      <c r="BH452" s="145">
        <f>IF(N452="sníž. přenesená",J452,0)</f>
        <v>0</v>
      </c>
      <c r="BI452" s="145">
        <f>IF(N452="nulová",J452,0)</f>
        <v>0</v>
      </c>
      <c r="BJ452" s="16" t="s">
        <v>87</v>
      </c>
      <c r="BK452" s="145">
        <f>ROUND(I452*H452,2)</f>
        <v>0</v>
      </c>
      <c r="BL452" s="16" t="s">
        <v>170</v>
      </c>
      <c r="BM452" s="144" t="s">
        <v>632</v>
      </c>
    </row>
    <row r="453" spans="2:65" s="11" customFormat="1" ht="22.9" customHeight="1">
      <c r="B453" s="120"/>
      <c r="D453" s="121" t="s">
        <v>78</v>
      </c>
      <c r="E453" s="130" t="s">
        <v>186</v>
      </c>
      <c r="F453" s="130" t="s">
        <v>633</v>
      </c>
      <c r="I453" s="123"/>
      <c r="J453" s="131">
        <f>BK453</f>
        <v>0</v>
      </c>
      <c r="L453" s="120"/>
      <c r="M453" s="125"/>
      <c r="P453" s="126">
        <f>SUM(P454:P455)</f>
        <v>0</v>
      </c>
      <c r="R453" s="126">
        <f>SUM(R454:R455)</f>
        <v>18.803049999999999</v>
      </c>
      <c r="T453" s="127">
        <f>SUM(T454:T455)</f>
        <v>0</v>
      </c>
      <c r="AR453" s="121" t="s">
        <v>87</v>
      </c>
      <c r="AT453" s="128" t="s">
        <v>78</v>
      </c>
      <c r="AU453" s="128" t="s">
        <v>87</v>
      </c>
      <c r="AY453" s="121" t="s">
        <v>164</v>
      </c>
      <c r="BK453" s="129">
        <f>SUM(BK454:BK455)</f>
        <v>0</v>
      </c>
    </row>
    <row r="454" spans="2:65" s="1" customFormat="1" ht="24.2" customHeight="1">
      <c r="B454" s="31"/>
      <c r="C454" s="132" t="s">
        <v>634</v>
      </c>
      <c r="D454" s="132" t="s">
        <v>166</v>
      </c>
      <c r="E454" s="133" t="s">
        <v>635</v>
      </c>
      <c r="F454" s="134" t="s">
        <v>636</v>
      </c>
      <c r="G454" s="135" t="s">
        <v>169</v>
      </c>
      <c r="H454" s="136">
        <v>77.5</v>
      </c>
      <c r="I454" s="137"/>
      <c r="J454" s="138">
        <f>ROUND(I454*H454,2)</f>
        <v>0</v>
      </c>
      <c r="K454" s="139"/>
      <c r="L454" s="31"/>
      <c r="M454" s="140" t="s">
        <v>1</v>
      </c>
      <c r="N454" s="141" t="s">
        <v>44</v>
      </c>
      <c r="P454" s="142">
        <f>O454*H454</f>
        <v>0</v>
      </c>
      <c r="Q454" s="142">
        <v>9.0620000000000006E-2</v>
      </c>
      <c r="R454" s="142">
        <f>Q454*H454</f>
        <v>7.0230500000000005</v>
      </c>
      <c r="S454" s="142">
        <v>0</v>
      </c>
      <c r="T454" s="143">
        <f>S454*H454</f>
        <v>0</v>
      </c>
      <c r="AR454" s="144" t="s">
        <v>170</v>
      </c>
      <c r="AT454" s="144" t="s">
        <v>166</v>
      </c>
      <c r="AU454" s="144" t="s">
        <v>89</v>
      </c>
      <c r="AY454" s="16" t="s">
        <v>164</v>
      </c>
      <c r="BE454" s="145">
        <f>IF(N454="základní",J454,0)</f>
        <v>0</v>
      </c>
      <c r="BF454" s="145">
        <f>IF(N454="snížená",J454,0)</f>
        <v>0</v>
      </c>
      <c r="BG454" s="145">
        <f>IF(N454="zákl. přenesená",J454,0)</f>
        <v>0</v>
      </c>
      <c r="BH454" s="145">
        <f>IF(N454="sníž. přenesená",J454,0)</f>
        <v>0</v>
      </c>
      <c r="BI454" s="145">
        <f>IF(N454="nulová",J454,0)</f>
        <v>0</v>
      </c>
      <c r="BJ454" s="16" t="s">
        <v>87</v>
      </c>
      <c r="BK454" s="145">
        <f>ROUND(I454*H454,2)</f>
        <v>0</v>
      </c>
      <c r="BL454" s="16" t="s">
        <v>170</v>
      </c>
      <c r="BM454" s="144" t="s">
        <v>637</v>
      </c>
    </row>
    <row r="455" spans="2:65" s="1" customFormat="1" ht="24.2" customHeight="1">
      <c r="B455" s="31"/>
      <c r="C455" s="167" t="s">
        <v>638</v>
      </c>
      <c r="D455" s="167" t="s">
        <v>282</v>
      </c>
      <c r="E455" s="168" t="s">
        <v>639</v>
      </c>
      <c r="F455" s="169" t="s">
        <v>640</v>
      </c>
      <c r="G455" s="170" t="s">
        <v>169</v>
      </c>
      <c r="H455" s="171">
        <v>77.5</v>
      </c>
      <c r="I455" s="172"/>
      <c r="J455" s="173">
        <f>ROUND(I455*H455,2)</f>
        <v>0</v>
      </c>
      <c r="K455" s="174"/>
      <c r="L455" s="175"/>
      <c r="M455" s="176" t="s">
        <v>1</v>
      </c>
      <c r="N455" s="177" t="s">
        <v>44</v>
      </c>
      <c r="P455" s="142">
        <f>O455*H455</f>
        <v>0</v>
      </c>
      <c r="Q455" s="142">
        <v>0.152</v>
      </c>
      <c r="R455" s="142">
        <f>Q455*H455</f>
        <v>11.78</v>
      </c>
      <c r="S455" s="142">
        <v>0</v>
      </c>
      <c r="T455" s="143">
        <f>S455*H455</f>
        <v>0</v>
      </c>
      <c r="AR455" s="144" t="s">
        <v>202</v>
      </c>
      <c r="AT455" s="144" t="s">
        <v>282</v>
      </c>
      <c r="AU455" s="144" t="s">
        <v>89</v>
      </c>
      <c r="AY455" s="16" t="s">
        <v>164</v>
      </c>
      <c r="BE455" s="145">
        <f>IF(N455="základní",J455,0)</f>
        <v>0</v>
      </c>
      <c r="BF455" s="145">
        <f>IF(N455="snížená",J455,0)</f>
        <v>0</v>
      </c>
      <c r="BG455" s="145">
        <f>IF(N455="zákl. přenesená",J455,0)</f>
        <v>0</v>
      </c>
      <c r="BH455" s="145">
        <f>IF(N455="sníž. přenesená",J455,0)</f>
        <v>0</v>
      </c>
      <c r="BI455" s="145">
        <f>IF(N455="nulová",J455,0)</f>
        <v>0</v>
      </c>
      <c r="BJ455" s="16" t="s">
        <v>87</v>
      </c>
      <c r="BK455" s="145">
        <f>ROUND(I455*H455,2)</f>
        <v>0</v>
      </c>
      <c r="BL455" s="16" t="s">
        <v>170</v>
      </c>
      <c r="BM455" s="144" t="s">
        <v>641</v>
      </c>
    </row>
    <row r="456" spans="2:65" s="11" customFormat="1" ht="22.9" customHeight="1">
      <c r="B456" s="120"/>
      <c r="D456" s="121" t="s">
        <v>78</v>
      </c>
      <c r="E456" s="130" t="s">
        <v>191</v>
      </c>
      <c r="F456" s="130" t="s">
        <v>642</v>
      </c>
      <c r="I456" s="123"/>
      <c r="J456" s="131">
        <f>BK456</f>
        <v>0</v>
      </c>
      <c r="L456" s="120"/>
      <c r="M456" s="125"/>
      <c r="P456" s="126">
        <f>SUM(P457:P643)</f>
        <v>0</v>
      </c>
      <c r="R456" s="126">
        <f>SUM(R457:R643)</f>
        <v>113.14222837999999</v>
      </c>
      <c r="T456" s="127">
        <f>SUM(T457:T643)</f>
        <v>0</v>
      </c>
      <c r="AR456" s="121" t="s">
        <v>87</v>
      </c>
      <c r="AT456" s="128" t="s">
        <v>78</v>
      </c>
      <c r="AU456" s="128" t="s">
        <v>87</v>
      </c>
      <c r="AY456" s="121" t="s">
        <v>164</v>
      </c>
      <c r="BK456" s="129">
        <f>SUM(BK457:BK643)</f>
        <v>0</v>
      </c>
    </row>
    <row r="457" spans="2:65" s="1" customFormat="1" ht="24.2" customHeight="1">
      <c r="B457" s="31"/>
      <c r="C457" s="132" t="s">
        <v>643</v>
      </c>
      <c r="D457" s="132" t="s">
        <v>166</v>
      </c>
      <c r="E457" s="133" t="s">
        <v>644</v>
      </c>
      <c r="F457" s="134" t="s">
        <v>645</v>
      </c>
      <c r="G457" s="135" t="s">
        <v>169</v>
      </c>
      <c r="H457" s="136">
        <v>68.111999999999995</v>
      </c>
      <c r="I457" s="137"/>
      <c r="J457" s="138">
        <f>ROUND(I457*H457,2)</f>
        <v>0</v>
      </c>
      <c r="K457" s="139"/>
      <c r="L457" s="31"/>
      <c r="M457" s="140" t="s">
        <v>1</v>
      </c>
      <c r="N457" s="141" t="s">
        <v>44</v>
      </c>
      <c r="P457" s="142">
        <f>O457*H457</f>
        <v>0</v>
      </c>
      <c r="Q457" s="142">
        <v>1.4E-3</v>
      </c>
      <c r="R457" s="142">
        <f>Q457*H457</f>
        <v>9.5356799999999992E-2</v>
      </c>
      <c r="S457" s="142">
        <v>0</v>
      </c>
      <c r="T457" s="143">
        <f>S457*H457</f>
        <v>0</v>
      </c>
      <c r="AR457" s="144" t="s">
        <v>170</v>
      </c>
      <c r="AT457" s="144" t="s">
        <v>166</v>
      </c>
      <c r="AU457" s="144" t="s">
        <v>89</v>
      </c>
      <c r="AY457" s="16" t="s">
        <v>164</v>
      </c>
      <c r="BE457" s="145">
        <f>IF(N457="základní",J457,0)</f>
        <v>0</v>
      </c>
      <c r="BF457" s="145">
        <f>IF(N457="snížená",J457,0)</f>
        <v>0</v>
      </c>
      <c r="BG457" s="145">
        <f>IF(N457="zákl. přenesená",J457,0)</f>
        <v>0</v>
      </c>
      <c r="BH457" s="145">
        <f>IF(N457="sníž. přenesená",J457,0)</f>
        <v>0</v>
      </c>
      <c r="BI457" s="145">
        <f>IF(N457="nulová",J457,0)</f>
        <v>0</v>
      </c>
      <c r="BJ457" s="16" t="s">
        <v>87</v>
      </c>
      <c r="BK457" s="145">
        <f>ROUND(I457*H457,2)</f>
        <v>0</v>
      </c>
      <c r="BL457" s="16" t="s">
        <v>170</v>
      </c>
      <c r="BM457" s="144" t="s">
        <v>646</v>
      </c>
    </row>
    <row r="458" spans="2:65" s="14" customFormat="1" ht="11.25">
      <c r="B458" s="161"/>
      <c r="D458" s="147" t="s">
        <v>175</v>
      </c>
      <c r="E458" s="162" t="s">
        <v>1</v>
      </c>
      <c r="F458" s="163" t="s">
        <v>647</v>
      </c>
      <c r="H458" s="162" t="s">
        <v>1</v>
      </c>
      <c r="I458" s="164"/>
      <c r="L458" s="161"/>
      <c r="M458" s="165"/>
      <c r="T458" s="166"/>
      <c r="AT458" s="162" t="s">
        <v>175</v>
      </c>
      <c r="AU458" s="162" t="s">
        <v>89</v>
      </c>
      <c r="AV458" s="14" t="s">
        <v>87</v>
      </c>
      <c r="AW458" s="14" t="s">
        <v>36</v>
      </c>
      <c r="AX458" s="14" t="s">
        <v>79</v>
      </c>
      <c r="AY458" s="162" t="s">
        <v>164</v>
      </c>
    </row>
    <row r="459" spans="2:65" s="12" customFormat="1" ht="11.25">
      <c r="B459" s="146"/>
      <c r="D459" s="147" t="s">
        <v>175</v>
      </c>
      <c r="E459" s="148" t="s">
        <v>1</v>
      </c>
      <c r="F459" s="149" t="s">
        <v>648</v>
      </c>
      <c r="H459" s="150">
        <v>68.111999999999995</v>
      </c>
      <c r="I459" s="151"/>
      <c r="L459" s="146"/>
      <c r="M459" s="152"/>
      <c r="T459" s="153"/>
      <c r="AT459" s="148" t="s">
        <v>175</v>
      </c>
      <c r="AU459" s="148" t="s">
        <v>89</v>
      </c>
      <c r="AV459" s="12" t="s">
        <v>89</v>
      </c>
      <c r="AW459" s="12" t="s">
        <v>36</v>
      </c>
      <c r="AX459" s="12" t="s">
        <v>79</v>
      </c>
      <c r="AY459" s="148" t="s">
        <v>164</v>
      </c>
    </row>
    <row r="460" spans="2:65" s="13" customFormat="1" ht="11.25">
      <c r="B460" s="154"/>
      <c r="D460" s="147" t="s">
        <v>175</v>
      </c>
      <c r="E460" s="155" t="s">
        <v>1</v>
      </c>
      <c r="F460" s="156" t="s">
        <v>177</v>
      </c>
      <c r="H460" s="157">
        <v>68.111999999999995</v>
      </c>
      <c r="I460" s="158"/>
      <c r="L460" s="154"/>
      <c r="M460" s="159"/>
      <c r="T460" s="160"/>
      <c r="AT460" s="155" t="s">
        <v>175</v>
      </c>
      <c r="AU460" s="155" t="s">
        <v>89</v>
      </c>
      <c r="AV460" s="13" t="s">
        <v>170</v>
      </c>
      <c r="AW460" s="13" t="s">
        <v>36</v>
      </c>
      <c r="AX460" s="13" t="s">
        <v>87</v>
      </c>
      <c r="AY460" s="155" t="s">
        <v>164</v>
      </c>
    </row>
    <row r="461" spans="2:65" s="1" customFormat="1" ht="24.2" customHeight="1">
      <c r="B461" s="31"/>
      <c r="C461" s="132" t="s">
        <v>649</v>
      </c>
      <c r="D461" s="132" t="s">
        <v>166</v>
      </c>
      <c r="E461" s="133" t="s">
        <v>650</v>
      </c>
      <c r="F461" s="134" t="s">
        <v>651</v>
      </c>
      <c r="G461" s="135" t="s">
        <v>169</v>
      </c>
      <c r="H461" s="136">
        <v>1986.7139999999999</v>
      </c>
      <c r="I461" s="137"/>
      <c r="J461" s="138">
        <f>ROUND(I461*H461,2)</f>
        <v>0</v>
      </c>
      <c r="K461" s="139"/>
      <c r="L461" s="31"/>
      <c r="M461" s="140" t="s">
        <v>1</v>
      </c>
      <c r="N461" s="141" t="s">
        <v>44</v>
      </c>
      <c r="P461" s="142">
        <f>O461*H461</f>
        <v>0</v>
      </c>
      <c r="Q461" s="142">
        <v>2.5999999999999998E-4</v>
      </c>
      <c r="R461" s="142">
        <f>Q461*H461</f>
        <v>0.51654563999999992</v>
      </c>
      <c r="S461" s="142">
        <v>0</v>
      </c>
      <c r="T461" s="143">
        <f>S461*H461</f>
        <v>0</v>
      </c>
      <c r="AR461" s="144" t="s">
        <v>170</v>
      </c>
      <c r="AT461" s="144" t="s">
        <v>166</v>
      </c>
      <c r="AU461" s="144" t="s">
        <v>89</v>
      </c>
      <c r="AY461" s="16" t="s">
        <v>164</v>
      </c>
      <c r="BE461" s="145">
        <f>IF(N461="základní",J461,0)</f>
        <v>0</v>
      </c>
      <c r="BF461" s="145">
        <f>IF(N461="snížená",J461,0)</f>
        <v>0</v>
      </c>
      <c r="BG461" s="145">
        <f>IF(N461="zákl. přenesená",J461,0)</f>
        <v>0</v>
      </c>
      <c r="BH461" s="145">
        <f>IF(N461="sníž. přenesená",J461,0)</f>
        <v>0</v>
      </c>
      <c r="BI461" s="145">
        <f>IF(N461="nulová",J461,0)</f>
        <v>0</v>
      </c>
      <c r="BJ461" s="16" t="s">
        <v>87</v>
      </c>
      <c r="BK461" s="145">
        <f>ROUND(I461*H461,2)</f>
        <v>0</v>
      </c>
      <c r="BL461" s="16" t="s">
        <v>170</v>
      </c>
      <c r="BM461" s="144" t="s">
        <v>652</v>
      </c>
    </row>
    <row r="462" spans="2:65" s="14" customFormat="1" ht="11.25">
      <c r="B462" s="161"/>
      <c r="D462" s="147" t="s">
        <v>175</v>
      </c>
      <c r="E462" s="162" t="s">
        <v>1</v>
      </c>
      <c r="F462" s="163" t="s">
        <v>653</v>
      </c>
      <c r="H462" s="162" t="s">
        <v>1</v>
      </c>
      <c r="I462" s="164"/>
      <c r="L462" s="161"/>
      <c r="M462" s="165"/>
      <c r="T462" s="166"/>
      <c r="AT462" s="162" t="s">
        <v>175</v>
      </c>
      <c r="AU462" s="162" t="s">
        <v>89</v>
      </c>
      <c r="AV462" s="14" t="s">
        <v>87</v>
      </c>
      <c r="AW462" s="14" t="s">
        <v>36</v>
      </c>
      <c r="AX462" s="14" t="s">
        <v>79</v>
      </c>
      <c r="AY462" s="162" t="s">
        <v>164</v>
      </c>
    </row>
    <row r="463" spans="2:65" s="12" customFormat="1" ht="11.25">
      <c r="B463" s="146"/>
      <c r="D463" s="147" t="s">
        <v>175</v>
      </c>
      <c r="E463" s="148" t="s">
        <v>1</v>
      </c>
      <c r="F463" s="149" t="s">
        <v>654</v>
      </c>
      <c r="H463" s="150">
        <v>492.7</v>
      </c>
      <c r="I463" s="151"/>
      <c r="L463" s="146"/>
      <c r="M463" s="152"/>
      <c r="T463" s="153"/>
      <c r="AT463" s="148" t="s">
        <v>175</v>
      </c>
      <c r="AU463" s="148" t="s">
        <v>89</v>
      </c>
      <c r="AV463" s="12" t="s">
        <v>89</v>
      </c>
      <c r="AW463" s="12" t="s">
        <v>36</v>
      </c>
      <c r="AX463" s="12" t="s">
        <v>79</v>
      </c>
      <c r="AY463" s="148" t="s">
        <v>164</v>
      </c>
    </row>
    <row r="464" spans="2:65" s="12" customFormat="1" ht="11.25">
      <c r="B464" s="146"/>
      <c r="D464" s="147" t="s">
        <v>175</v>
      </c>
      <c r="E464" s="148" t="s">
        <v>1</v>
      </c>
      <c r="F464" s="149" t="s">
        <v>655</v>
      </c>
      <c r="H464" s="150">
        <v>408.42200000000003</v>
      </c>
      <c r="I464" s="151"/>
      <c r="L464" s="146"/>
      <c r="M464" s="152"/>
      <c r="T464" s="153"/>
      <c r="AT464" s="148" t="s">
        <v>175</v>
      </c>
      <c r="AU464" s="148" t="s">
        <v>89</v>
      </c>
      <c r="AV464" s="12" t="s">
        <v>89</v>
      </c>
      <c r="AW464" s="12" t="s">
        <v>36</v>
      </c>
      <c r="AX464" s="12" t="s">
        <v>79</v>
      </c>
      <c r="AY464" s="148" t="s">
        <v>164</v>
      </c>
    </row>
    <row r="465" spans="2:65" s="14" customFormat="1" ht="11.25">
      <c r="B465" s="161"/>
      <c r="D465" s="147" t="s">
        <v>175</v>
      </c>
      <c r="E465" s="162" t="s">
        <v>1</v>
      </c>
      <c r="F465" s="163" t="s">
        <v>656</v>
      </c>
      <c r="H465" s="162" t="s">
        <v>1</v>
      </c>
      <c r="I465" s="164"/>
      <c r="L465" s="161"/>
      <c r="M465" s="165"/>
      <c r="T465" s="166"/>
      <c r="AT465" s="162" t="s">
        <v>175</v>
      </c>
      <c r="AU465" s="162" t="s">
        <v>89</v>
      </c>
      <c r="AV465" s="14" t="s">
        <v>87</v>
      </c>
      <c r="AW465" s="14" t="s">
        <v>36</v>
      </c>
      <c r="AX465" s="14" t="s">
        <v>79</v>
      </c>
      <c r="AY465" s="162" t="s">
        <v>164</v>
      </c>
    </row>
    <row r="466" spans="2:65" s="12" customFormat="1" ht="11.25">
      <c r="B466" s="146"/>
      <c r="D466" s="147" t="s">
        <v>175</v>
      </c>
      <c r="E466" s="148" t="s">
        <v>1</v>
      </c>
      <c r="F466" s="149" t="s">
        <v>657</v>
      </c>
      <c r="H466" s="150">
        <v>501.57600000000002</v>
      </c>
      <c r="I466" s="151"/>
      <c r="L466" s="146"/>
      <c r="M466" s="152"/>
      <c r="T466" s="153"/>
      <c r="AT466" s="148" t="s">
        <v>175</v>
      </c>
      <c r="AU466" s="148" t="s">
        <v>89</v>
      </c>
      <c r="AV466" s="12" t="s">
        <v>89</v>
      </c>
      <c r="AW466" s="12" t="s">
        <v>36</v>
      </c>
      <c r="AX466" s="12" t="s">
        <v>79</v>
      </c>
      <c r="AY466" s="148" t="s">
        <v>164</v>
      </c>
    </row>
    <row r="467" spans="2:65" s="14" customFormat="1" ht="11.25">
      <c r="B467" s="161"/>
      <c r="D467" s="147" t="s">
        <v>175</v>
      </c>
      <c r="E467" s="162" t="s">
        <v>1</v>
      </c>
      <c r="F467" s="163" t="s">
        <v>658</v>
      </c>
      <c r="H467" s="162" t="s">
        <v>1</v>
      </c>
      <c r="I467" s="164"/>
      <c r="L467" s="161"/>
      <c r="M467" s="165"/>
      <c r="T467" s="166"/>
      <c r="AT467" s="162" t="s">
        <v>175</v>
      </c>
      <c r="AU467" s="162" t="s">
        <v>89</v>
      </c>
      <c r="AV467" s="14" t="s">
        <v>87</v>
      </c>
      <c r="AW467" s="14" t="s">
        <v>36</v>
      </c>
      <c r="AX467" s="14" t="s">
        <v>79</v>
      </c>
      <c r="AY467" s="162" t="s">
        <v>164</v>
      </c>
    </row>
    <row r="468" spans="2:65" s="12" customFormat="1" ht="11.25">
      <c r="B468" s="146"/>
      <c r="D468" s="147" t="s">
        <v>175</v>
      </c>
      <c r="E468" s="148" t="s">
        <v>1</v>
      </c>
      <c r="F468" s="149" t="s">
        <v>657</v>
      </c>
      <c r="H468" s="150">
        <v>501.57600000000002</v>
      </c>
      <c r="I468" s="151"/>
      <c r="L468" s="146"/>
      <c r="M468" s="152"/>
      <c r="T468" s="153"/>
      <c r="AT468" s="148" t="s">
        <v>175</v>
      </c>
      <c r="AU468" s="148" t="s">
        <v>89</v>
      </c>
      <c r="AV468" s="12" t="s">
        <v>89</v>
      </c>
      <c r="AW468" s="12" t="s">
        <v>36</v>
      </c>
      <c r="AX468" s="12" t="s">
        <v>79</v>
      </c>
      <c r="AY468" s="148" t="s">
        <v>164</v>
      </c>
    </row>
    <row r="469" spans="2:65" s="14" customFormat="1" ht="11.25">
      <c r="B469" s="161"/>
      <c r="D469" s="147" t="s">
        <v>175</v>
      </c>
      <c r="E469" s="162" t="s">
        <v>1</v>
      </c>
      <c r="F469" s="163" t="s">
        <v>659</v>
      </c>
      <c r="H469" s="162" t="s">
        <v>1</v>
      </c>
      <c r="I469" s="164"/>
      <c r="L469" s="161"/>
      <c r="M469" s="165"/>
      <c r="T469" s="166"/>
      <c r="AT469" s="162" t="s">
        <v>175</v>
      </c>
      <c r="AU469" s="162" t="s">
        <v>89</v>
      </c>
      <c r="AV469" s="14" t="s">
        <v>87</v>
      </c>
      <c r="AW469" s="14" t="s">
        <v>36</v>
      </c>
      <c r="AX469" s="14" t="s">
        <v>79</v>
      </c>
      <c r="AY469" s="162" t="s">
        <v>164</v>
      </c>
    </row>
    <row r="470" spans="2:65" s="12" customFormat="1" ht="11.25">
      <c r="B470" s="146"/>
      <c r="D470" s="147" t="s">
        <v>175</v>
      </c>
      <c r="E470" s="148" t="s">
        <v>1</v>
      </c>
      <c r="F470" s="149" t="s">
        <v>660</v>
      </c>
      <c r="H470" s="150">
        <v>2.512</v>
      </c>
      <c r="I470" s="151"/>
      <c r="L470" s="146"/>
      <c r="M470" s="152"/>
      <c r="T470" s="153"/>
      <c r="AT470" s="148" t="s">
        <v>175</v>
      </c>
      <c r="AU470" s="148" t="s">
        <v>89</v>
      </c>
      <c r="AV470" s="12" t="s">
        <v>89</v>
      </c>
      <c r="AW470" s="12" t="s">
        <v>36</v>
      </c>
      <c r="AX470" s="12" t="s">
        <v>79</v>
      </c>
      <c r="AY470" s="148" t="s">
        <v>164</v>
      </c>
    </row>
    <row r="471" spans="2:65" s="12" customFormat="1" ht="11.25">
      <c r="B471" s="146"/>
      <c r="D471" s="147" t="s">
        <v>175</v>
      </c>
      <c r="E471" s="148" t="s">
        <v>1</v>
      </c>
      <c r="F471" s="149" t="s">
        <v>661</v>
      </c>
      <c r="H471" s="150">
        <v>52.072000000000003</v>
      </c>
      <c r="I471" s="151"/>
      <c r="L471" s="146"/>
      <c r="M471" s="152"/>
      <c r="T471" s="153"/>
      <c r="AT471" s="148" t="s">
        <v>175</v>
      </c>
      <c r="AU471" s="148" t="s">
        <v>89</v>
      </c>
      <c r="AV471" s="12" t="s">
        <v>89</v>
      </c>
      <c r="AW471" s="12" t="s">
        <v>36</v>
      </c>
      <c r="AX471" s="12" t="s">
        <v>79</v>
      </c>
      <c r="AY471" s="148" t="s">
        <v>164</v>
      </c>
    </row>
    <row r="472" spans="2:65" s="12" customFormat="1" ht="11.25">
      <c r="B472" s="146"/>
      <c r="D472" s="147" t="s">
        <v>175</v>
      </c>
      <c r="E472" s="148" t="s">
        <v>1</v>
      </c>
      <c r="F472" s="149" t="s">
        <v>662</v>
      </c>
      <c r="H472" s="150">
        <v>11.2</v>
      </c>
      <c r="I472" s="151"/>
      <c r="L472" s="146"/>
      <c r="M472" s="152"/>
      <c r="T472" s="153"/>
      <c r="AT472" s="148" t="s">
        <v>175</v>
      </c>
      <c r="AU472" s="148" t="s">
        <v>89</v>
      </c>
      <c r="AV472" s="12" t="s">
        <v>89</v>
      </c>
      <c r="AW472" s="12" t="s">
        <v>36</v>
      </c>
      <c r="AX472" s="12" t="s">
        <v>79</v>
      </c>
      <c r="AY472" s="148" t="s">
        <v>164</v>
      </c>
    </row>
    <row r="473" spans="2:65" s="12" customFormat="1" ht="11.25">
      <c r="B473" s="146"/>
      <c r="D473" s="147" t="s">
        <v>175</v>
      </c>
      <c r="E473" s="148" t="s">
        <v>1</v>
      </c>
      <c r="F473" s="149" t="s">
        <v>663</v>
      </c>
      <c r="H473" s="150">
        <v>9.968</v>
      </c>
      <c r="I473" s="151"/>
      <c r="L473" s="146"/>
      <c r="M473" s="152"/>
      <c r="T473" s="153"/>
      <c r="AT473" s="148" t="s">
        <v>175</v>
      </c>
      <c r="AU473" s="148" t="s">
        <v>89</v>
      </c>
      <c r="AV473" s="12" t="s">
        <v>89</v>
      </c>
      <c r="AW473" s="12" t="s">
        <v>36</v>
      </c>
      <c r="AX473" s="12" t="s">
        <v>79</v>
      </c>
      <c r="AY473" s="148" t="s">
        <v>164</v>
      </c>
    </row>
    <row r="474" spans="2:65" s="12" customFormat="1" ht="11.25">
      <c r="B474" s="146"/>
      <c r="D474" s="147" t="s">
        <v>175</v>
      </c>
      <c r="E474" s="148" t="s">
        <v>1</v>
      </c>
      <c r="F474" s="149" t="s">
        <v>664</v>
      </c>
      <c r="H474" s="150">
        <v>3.5680000000000001</v>
      </c>
      <c r="I474" s="151"/>
      <c r="L474" s="146"/>
      <c r="M474" s="152"/>
      <c r="T474" s="153"/>
      <c r="AT474" s="148" t="s">
        <v>175</v>
      </c>
      <c r="AU474" s="148" t="s">
        <v>89</v>
      </c>
      <c r="AV474" s="12" t="s">
        <v>89</v>
      </c>
      <c r="AW474" s="12" t="s">
        <v>36</v>
      </c>
      <c r="AX474" s="12" t="s">
        <v>79</v>
      </c>
      <c r="AY474" s="148" t="s">
        <v>164</v>
      </c>
    </row>
    <row r="475" spans="2:65" s="12" customFormat="1" ht="11.25">
      <c r="B475" s="146"/>
      <c r="D475" s="147" t="s">
        <v>175</v>
      </c>
      <c r="E475" s="148" t="s">
        <v>1</v>
      </c>
      <c r="F475" s="149" t="s">
        <v>665</v>
      </c>
      <c r="H475" s="150">
        <v>3.12</v>
      </c>
      <c r="I475" s="151"/>
      <c r="L475" s="146"/>
      <c r="M475" s="152"/>
      <c r="T475" s="153"/>
      <c r="AT475" s="148" t="s">
        <v>175</v>
      </c>
      <c r="AU475" s="148" t="s">
        <v>89</v>
      </c>
      <c r="AV475" s="12" t="s">
        <v>89</v>
      </c>
      <c r="AW475" s="12" t="s">
        <v>36</v>
      </c>
      <c r="AX475" s="12" t="s">
        <v>79</v>
      </c>
      <c r="AY475" s="148" t="s">
        <v>164</v>
      </c>
    </row>
    <row r="476" spans="2:65" s="13" customFormat="1" ht="11.25">
      <c r="B476" s="154"/>
      <c r="D476" s="147" t="s">
        <v>175</v>
      </c>
      <c r="E476" s="155" t="s">
        <v>1</v>
      </c>
      <c r="F476" s="156" t="s">
        <v>177</v>
      </c>
      <c r="H476" s="157">
        <v>1986.7139999999999</v>
      </c>
      <c r="I476" s="158"/>
      <c r="L476" s="154"/>
      <c r="M476" s="159"/>
      <c r="T476" s="160"/>
      <c r="AT476" s="155" t="s">
        <v>175</v>
      </c>
      <c r="AU476" s="155" t="s">
        <v>89</v>
      </c>
      <c r="AV476" s="13" t="s">
        <v>170</v>
      </c>
      <c r="AW476" s="13" t="s">
        <v>36</v>
      </c>
      <c r="AX476" s="13" t="s">
        <v>87</v>
      </c>
      <c r="AY476" s="155" t="s">
        <v>164</v>
      </c>
    </row>
    <row r="477" spans="2:65" s="1" customFormat="1" ht="21.75" customHeight="1">
      <c r="B477" s="31"/>
      <c r="C477" s="132" t="s">
        <v>666</v>
      </c>
      <c r="D477" s="132" t="s">
        <v>166</v>
      </c>
      <c r="E477" s="133" t="s">
        <v>667</v>
      </c>
      <c r="F477" s="134" t="s">
        <v>668</v>
      </c>
      <c r="G477" s="135" t="s">
        <v>169</v>
      </c>
      <c r="H477" s="136">
        <v>501.57600000000002</v>
      </c>
      <c r="I477" s="137"/>
      <c r="J477" s="138">
        <f>ROUND(I477*H477,2)</f>
        <v>0</v>
      </c>
      <c r="K477" s="139"/>
      <c r="L477" s="31"/>
      <c r="M477" s="140" t="s">
        <v>1</v>
      </c>
      <c r="N477" s="141" t="s">
        <v>44</v>
      </c>
      <c r="P477" s="142">
        <f>O477*H477</f>
        <v>0</v>
      </c>
      <c r="Q477" s="142">
        <v>4.3800000000000002E-3</v>
      </c>
      <c r="R477" s="142">
        <f>Q477*H477</f>
        <v>2.1969028800000001</v>
      </c>
      <c r="S477" s="142">
        <v>0</v>
      </c>
      <c r="T477" s="143">
        <f>S477*H477</f>
        <v>0</v>
      </c>
      <c r="AR477" s="144" t="s">
        <v>170</v>
      </c>
      <c r="AT477" s="144" t="s">
        <v>166</v>
      </c>
      <c r="AU477" s="144" t="s">
        <v>89</v>
      </c>
      <c r="AY477" s="16" t="s">
        <v>164</v>
      </c>
      <c r="BE477" s="145">
        <f>IF(N477="základní",J477,0)</f>
        <v>0</v>
      </c>
      <c r="BF477" s="145">
        <f>IF(N477="snížená",J477,0)</f>
        <v>0</v>
      </c>
      <c r="BG477" s="145">
        <f>IF(N477="zákl. přenesená",J477,0)</f>
        <v>0</v>
      </c>
      <c r="BH477" s="145">
        <f>IF(N477="sníž. přenesená",J477,0)</f>
        <v>0</v>
      </c>
      <c r="BI477" s="145">
        <f>IF(N477="nulová",J477,0)</f>
        <v>0</v>
      </c>
      <c r="BJ477" s="16" t="s">
        <v>87</v>
      </c>
      <c r="BK477" s="145">
        <f>ROUND(I477*H477,2)</f>
        <v>0</v>
      </c>
      <c r="BL477" s="16" t="s">
        <v>170</v>
      </c>
      <c r="BM477" s="144" t="s">
        <v>669</v>
      </c>
    </row>
    <row r="478" spans="2:65" s="14" customFormat="1" ht="11.25">
      <c r="B478" s="161"/>
      <c r="D478" s="147" t="s">
        <v>175</v>
      </c>
      <c r="E478" s="162" t="s">
        <v>1</v>
      </c>
      <c r="F478" s="163" t="s">
        <v>670</v>
      </c>
      <c r="H478" s="162" t="s">
        <v>1</v>
      </c>
      <c r="I478" s="164"/>
      <c r="L478" s="161"/>
      <c r="M478" s="165"/>
      <c r="T478" s="166"/>
      <c r="AT478" s="162" t="s">
        <v>175</v>
      </c>
      <c r="AU478" s="162" t="s">
        <v>89</v>
      </c>
      <c r="AV478" s="14" t="s">
        <v>87</v>
      </c>
      <c r="AW478" s="14" t="s">
        <v>36</v>
      </c>
      <c r="AX478" s="14" t="s">
        <v>79</v>
      </c>
      <c r="AY478" s="162" t="s">
        <v>164</v>
      </c>
    </row>
    <row r="479" spans="2:65" s="12" customFormat="1" ht="11.25">
      <c r="B479" s="146"/>
      <c r="D479" s="147" t="s">
        <v>175</v>
      </c>
      <c r="E479" s="148" t="s">
        <v>1</v>
      </c>
      <c r="F479" s="149" t="s">
        <v>671</v>
      </c>
      <c r="H479" s="150">
        <v>484.42599999999999</v>
      </c>
      <c r="I479" s="151"/>
      <c r="L479" s="146"/>
      <c r="M479" s="152"/>
      <c r="T479" s="153"/>
      <c r="AT479" s="148" t="s">
        <v>175</v>
      </c>
      <c r="AU479" s="148" t="s">
        <v>89</v>
      </c>
      <c r="AV479" s="12" t="s">
        <v>89</v>
      </c>
      <c r="AW479" s="12" t="s">
        <v>36</v>
      </c>
      <c r="AX479" s="12" t="s">
        <v>79</v>
      </c>
      <c r="AY479" s="148" t="s">
        <v>164</v>
      </c>
    </row>
    <row r="480" spans="2:65" s="14" customFormat="1" ht="11.25">
      <c r="B480" s="161"/>
      <c r="D480" s="147" t="s">
        <v>175</v>
      </c>
      <c r="E480" s="162" t="s">
        <v>1</v>
      </c>
      <c r="F480" s="163" t="s">
        <v>672</v>
      </c>
      <c r="H480" s="162" t="s">
        <v>1</v>
      </c>
      <c r="I480" s="164"/>
      <c r="L480" s="161"/>
      <c r="M480" s="165"/>
      <c r="T480" s="166"/>
      <c r="AT480" s="162" t="s">
        <v>175</v>
      </c>
      <c r="AU480" s="162" t="s">
        <v>89</v>
      </c>
      <c r="AV480" s="14" t="s">
        <v>87</v>
      </c>
      <c r="AW480" s="14" t="s">
        <v>36</v>
      </c>
      <c r="AX480" s="14" t="s">
        <v>79</v>
      </c>
      <c r="AY480" s="162" t="s">
        <v>164</v>
      </c>
    </row>
    <row r="481" spans="2:65" s="12" customFormat="1" ht="11.25">
      <c r="B481" s="146"/>
      <c r="D481" s="147" t="s">
        <v>175</v>
      </c>
      <c r="E481" s="148" t="s">
        <v>1</v>
      </c>
      <c r="F481" s="149" t="s">
        <v>673</v>
      </c>
      <c r="H481" s="150">
        <v>17.149999999999999</v>
      </c>
      <c r="I481" s="151"/>
      <c r="L481" s="146"/>
      <c r="M481" s="152"/>
      <c r="T481" s="153"/>
      <c r="AT481" s="148" t="s">
        <v>175</v>
      </c>
      <c r="AU481" s="148" t="s">
        <v>89</v>
      </c>
      <c r="AV481" s="12" t="s">
        <v>89</v>
      </c>
      <c r="AW481" s="12" t="s">
        <v>36</v>
      </c>
      <c r="AX481" s="12" t="s">
        <v>79</v>
      </c>
      <c r="AY481" s="148" t="s">
        <v>164</v>
      </c>
    </row>
    <row r="482" spans="2:65" s="13" customFormat="1" ht="11.25">
      <c r="B482" s="154"/>
      <c r="D482" s="147" t="s">
        <v>175</v>
      </c>
      <c r="E482" s="155" t="s">
        <v>1</v>
      </c>
      <c r="F482" s="156" t="s">
        <v>177</v>
      </c>
      <c r="H482" s="157">
        <v>501.57600000000002</v>
      </c>
      <c r="I482" s="158"/>
      <c r="L482" s="154"/>
      <c r="M482" s="159"/>
      <c r="T482" s="160"/>
      <c r="AT482" s="155" t="s">
        <v>175</v>
      </c>
      <c r="AU482" s="155" t="s">
        <v>89</v>
      </c>
      <c r="AV482" s="13" t="s">
        <v>170</v>
      </c>
      <c r="AW482" s="13" t="s">
        <v>36</v>
      </c>
      <c r="AX482" s="13" t="s">
        <v>87</v>
      </c>
      <c r="AY482" s="155" t="s">
        <v>164</v>
      </c>
    </row>
    <row r="483" spans="2:65" s="1" customFormat="1" ht="16.5" customHeight="1">
      <c r="B483" s="31"/>
      <c r="C483" s="132" t="s">
        <v>674</v>
      </c>
      <c r="D483" s="132" t="s">
        <v>166</v>
      </c>
      <c r="E483" s="133" t="s">
        <v>675</v>
      </c>
      <c r="F483" s="134" t="s">
        <v>676</v>
      </c>
      <c r="G483" s="135" t="s">
        <v>169</v>
      </c>
      <c r="H483" s="136">
        <v>230.12799999999999</v>
      </c>
      <c r="I483" s="137"/>
      <c r="J483" s="138">
        <f>ROUND(I483*H483,2)</f>
        <v>0</v>
      </c>
      <c r="K483" s="139"/>
      <c r="L483" s="31"/>
      <c r="M483" s="140" t="s">
        <v>1</v>
      </c>
      <c r="N483" s="141" t="s">
        <v>44</v>
      </c>
      <c r="P483" s="142">
        <f>O483*H483</f>
        <v>0</v>
      </c>
      <c r="Q483" s="142">
        <v>4.0000000000000001E-3</v>
      </c>
      <c r="R483" s="142">
        <f>Q483*H483</f>
        <v>0.920512</v>
      </c>
      <c r="S483" s="142">
        <v>0</v>
      </c>
      <c r="T483" s="143">
        <f>S483*H483</f>
        <v>0</v>
      </c>
      <c r="AR483" s="144" t="s">
        <v>170</v>
      </c>
      <c r="AT483" s="144" t="s">
        <v>166</v>
      </c>
      <c r="AU483" s="144" t="s">
        <v>89</v>
      </c>
      <c r="AY483" s="16" t="s">
        <v>164</v>
      </c>
      <c r="BE483" s="145">
        <f>IF(N483="základní",J483,0)</f>
        <v>0</v>
      </c>
      <c r="BF483" s="145">
        <f>IF(N483="snížená",J483,0)</f>
        <v>0</v>
      </c>
      <c r="BG483" s="145">
        <f>IF(N483="zákl. přenesená",J483,0)</f>
        <v>0</v>
      </c>
      <c r="BH483" s="145">
        <f>IF(N483="sníž. přenesená",J483,0)</f>
        <v>0</v>
      </c>
      <c r="BI483" s="145">
        <f>IF(N483="nulová",J483,0)</f>
        <v>0</v>
      </c>
      <c r="BJ483" s="16" t="s">
        <v>87</v>
      </c>
      <c r="BK483" s="145">
        <f>ROUND(I483*H483,2)</f>
        <v>0</v>
      </c>
      <c r="BL483" s="16" t="s">
        <v>170</v>
      </c>
      <c r="BM483" s="144" t="s">
        <v>677</v>
      </c>
    </row>
    <row r="484" spans="2:65" s="12" customFormat="1" ht="11.25">
      <c r="B484" s="146"/>
      <c r="D484" s="147" t="s">
        <v>175</v>
      </c>
      <c r="E484" s="148" t="s">
        <v>1</v>
      </c>
      <c r="F484" s="149" t="s">
        <v>678</v>
      </c>
      <c r="H484" s="150">
        <v>230.12799999999999</v>
      </c>
      <c r="I484" s="151"/>
      <c r="L484" s="146"/>
      <c r="M484" s="152"/>
      <c r="T484" s="153"/>
      <c r="AT484" s="148" t="s">
        <v>175</v>
      </c>
      <c r="AU484" s="148" t="s">
        <v>89</v>
      </c>
      <c r="AV484" s="12" t="s">
        <v>89</v>
      </c>
      <c r="AW484" s="12" t="s">
        <v>36</v>
      </c>
      <c r="AX484" s="12" t="s">
        <v>79</v>
      </c>
      <c r="AY484" s="148" t="s">
        <v>164</v>
      </c>
    </row>
    <row r="485" spans="2:65" s="13" customFormat="1" ht="11.25">
      <c r="B485" s="154"/>
      <c r="D485" s="147" t="s">
        <v>175</v>
      </c>
      <c r="E485" s="155" t="s">
        <v>1</v>
      </c>
      <c r="F485" s="156" t="s">
        <v>177</v>
      </c>
      <c r="H485" s="157">
        <v>230.12799999999999</v>
      </c>
      <c r="I485" s="158"/>
      <c r="L485" s="154"/>
      <c r="M485" s="159"/>
      <c r="T485" s="160"/>
      <c r="AT485" s="155" t="s">
        <v>175</v>
      </c>
      <c r="AU485" s="155" t="s">
        <v>89</v>
      </c>
      <c r="AV485" s="13" t="s">
        <v>170</v>
      </c>
      <c r="AW485" s="13" t="s">
        <v>36</v>
      </c>
      <c r="AX485" s="13" t="s">
        <v>87</v>
      </c>
      <c r="AY485" s="155" t="s">
        <v>164</v>
      </c>
    </row>
    <row r="486" spans="2:65" s="1" customFormat="1" ht="24.2" customHeight="1">
      <c r="B486" s="31"/>
      <c r="C486" s="132" t="s">
        <v>679</v>
      </c>
      <c r="D486" s="132" t="s">
        <v>166</v>
      </c>
      <c r="E486" s="133" t="s">
        <v>680</v>
      </c>
      <c r="F486" s="134" t="s">
        <v>681</v>
      </c>
      <c r="G486" s="135" t="s">
        <v>169</v>
      </c>
      <c r="H486" s="136">
        <v>983.56200000000001</v>
      </c>
      <c r="I486" s="137"/>
      <c r="J486" s="138">
        <f>ROUND(I486*H486,2)</f>
        <v>0</v>
      </c>
      <c r="K486" s="139"/>
      <c r="L486" s="31"/>
      <c r="M486" s="140" t="s">
        <v>1</v>
      </c>
      <c r="N486" s="141" t="s">
        <v>44</v>
      </c>
      <c r="P486" s="142">
        <f>O486*H486</f>
        <v>0</v>
      </c>
      <c r="Q486" s="142">
        <v>2.47E-2</v>
      </c>
      <c r="R486" s="142">
        <f>Q486*H486</f>
        <v>24.2939814</v>
      </c>
      <c r="S486" s="142">
        <v>0</v>
      </c>
      <c r="T486" s="143">
        <f>S486*H486</f>
        <v>0</v>
      </c>
      <c r="AR486" s="144" t="s">
        <v>170</v>
      </c>
      <c r="AT486" s="144" t="s">
        <v>166</v>
      </c>
      <c r="AU486" s="144" t="s">
        <v>89</v>
      </c>
      <c r="AY486" s="16" t="s">
        <v>164</v>
      </c>
      <c r="BE486" s="145">
        <f>IF(N486="základní",J486,0)</f>
        <v>0</v>
      </c>
      <c r="BF486" s="145">
        <f>IF(N486="snížená",J486,0)</f>
        <v>0</v>
      </c>
      <c r="BG486" s="145">
        <f>IF(N486="zákl. přenesená",J486,0)</f>
        <v>0</v>
      </c>
      <c r="BH486" s="145">
        <f>IF(N486="sníž. přenesená",J486,0)</f>
        <v>0</v>
      </c>
      <c r="BI486" s="145">
        <f>IF(N486="nulová",J486,0)</f>
        <v>0</v>
      </c>
      <c r="BJ486" s="16" t="s">
        <v>87</v>
      </c>
      <c r="BK486" s="145">
        <f>ROUND(I486*H486,2)</f>
        <v>0</v>
      </c>
      <c r="BL486" s="16" t="s">
        <v>170</v>
      </c>
      <c r="BM486" s="144" t="s">
        <v>682</v>
      </c>
    </row>
    <row r="487" spans="2:65" s="12" customFormat="1" ht="11.25">
      <c r="B487" s="146"/>
      <c r="D487" s="147" t="s">
        <v>175</v>
      </c>
      <c r="E487" s="148" t="s">
        <v>1</v>
      </c>
      <c r="F487" s="149" t="s">
        <v>683</v>
      </c>
      <c r="H487" s="150">
        <v>901.12199999999996</v>
      </c>
      <c r="I487" s="151"/>
      <c r="L487" s="146"/>
      <c r="M487" s="152"/>
      <c r="T487" s="153"/>
      <c r="AT487" s="148" t="s">
        <v>175</v>
      </c>
      <c r="AU487" s="148" t="s">
        <v>89</v>
      </c>
      <c r="AV487" s="12" t="s">
        <v>89</v>
      </c>
      <c r="AW487" s="12" t="s">
        <v>36</v>
      </c>
      <c r="AX487" s="12" t="s">
        <v>79</v>
      </c>
      <c r="AY487" s="148" t="s">
        <v>164</v>
      </c>
    </row>
    <row r="488" spans="2:65" s="14" customFormat="1" ht="11.25">
      <c r="B488" s="161"/>
      <c r="D488" s="147" t="s">
        <v>175</v>
      </c>
      <c r="E488" s="162" t="s">
        <v>1</v>
      </c>
      <c r="F488" s="163" t="s">
        <v>659</v>
      </c>
      <c r="H488" s="162" t="s">
        <v>1</v>
      </c>
      <c r="I488" s="164"/>
      <c r="L488" s="161"/>
      <c r="M488" s="165"/>
      <c r="T488" s="166"/>
      <c r="AT488" s="162" t="s">
        <v>175</v>
      </c>
      <c r="AU488" s="162" t="s">
        <v>89</v>
      </c>
      <c r="AV488" s="14" t="s">
        <v>87</v>
      </c>
      <c r="AW488" s="14" t="s">
        <v>36</v>
      </c>
      <c r="AX488" s="14" t="s">
        <v>79</v>
      </c>
      <c r="AY488" s="162" t="s">
        <v>164</v>
      </c>
    </row>
    <row r="489" spans="2:65" s="12" customFormat="1" ht="11.25">
      <c r="B489" s="146"/>
      <c r="D489" s="147" t="s">
        <v>175</v>
      </c>
      <c r="E489" s="148" t="s">
        <v>1</v>
      </c>
      <c r="F489" s="149" t="s">
        <v>660</v>
      </c>
      <c r="H489" s="150">
        <v>2.512</v>
      </c>
      <c r="I489" s="151"/>
      <c r="L489" s="146"/>
      <c r="M489" s="152"/>
      <c r="T489" s="153"/>
      <c r="AT489" s="148" t="s">
        <v>175</v>
      </c>
      <c r="AU489" s="148" t="s">
        <v>89</v>
      </c>
      <c r="AV489" s="12" t="s">
        <v>89</v>
      </c>
      <c r="AW489" s="12" t="s">
        <v>36</v>
      </c>
      <c r="AX489" s="12" t="s">
        <v>79</v>
      </c>
      <c r="AY489" s="148" t="s">
        <v>164</v>
      </c>
    </row>
    <row r="490" spans="2:65" s="12" customFormat="1" ht="11.25">
      <c r="B490" s="146"/>
      <c r="D490" s="147" t="s">
        <v>175</v>
      </c>
      <c r="E490" s="148" t="s">
        <v>1</v>
      </c>
      <c r="F490" s="149" t="s">
        <v>661</v>
      </c>
      <c r="H490" s="150">
        <v>52.072000000000003</v>
      </c>
      <c r="I490" s="151"/>
      <c r="L490" s="146"/>
      <c r="M490" s="152"/>
      <c r="T490" s="153"/>
      <c r="AT490" s="148" t="s">
        <v>175</v>
      </c>
      <c r="AU490" s="148" t="s">
        <v>89</v>
      </c>
      <c r="AV490" s="12" t="s">
        <v>89</v>
      </c>
      <c r="AW490" s="12" t="s">
        <v>36</v>
      </c>
      <c r="AX490" s="12" t="s">
        <v>79</v>
      </c>
      <c r="AY490" s="148" t="s">
        <v>164</v>
      </c>
    </row>
    <row r="491" spans="2:65" s="12" customFormat="1" ht="11.25">
      <c r="B491" s="146"/>
      <c r="D491" s="147" t="s">
        <v>175</v>
      </c>
      <c r="E491" s="148" t="s">
        <v>1</v>
      </c>
      <c r="F491" s="149" t="s">
        <v>662</v>
      </c>
      <c r="H491" s="150">
        <v>11.2</v>
      </c>
      <c r="I491" s="151"/>
      <c r="L491" s="146"/>
      <c r="M491" s="152"/>
      <c r="T491" s="153"/>
      <c r="AT491" s="148" t="s">
        <v>175</v>
      </c>
      <c r="AU491" s="148" t="s">
        <v>89</v>
      </c>
      <c r="AV491" s="12" t="s">
        <v>89</v>
      </c>
      <c r="AW491" s="12" t="s">
        <v>36</v>
      </c>
      <c r="AX491" s="12" t="s">
        <v>79</v>
      </c>
      <c r="AY491" s="148" t="s">
        <v>164</v>
      </c>
    </row>
    <row r="492" spans="2:65" s="12" customFormat="1" ht="11.25">
      <c r="B492" s="146"/>
      <c r="D492" s="147" t="s">
        <v>175</v>
      </c>
      <c r="E492" s="148" t="s">
        <v>1</v>
      </c>
      <c r="F492" s="149" t="s">
        <v>663</v>
      </c>
      <c r="H492" s="150">
        <v>9.968</v>
      </c>
      <c r="I492" s="151"/>
      <c r="L492" s="146"/>
      <c r="M492" s="152"/>
      <c r="T492" s="153"/>
      <c r="AT492" s="148" t="s">
        <v>175</v>
      </c>
      <c r="AU492" s="148" t="s">
        <v>89</v>
      </c>
      <c r="AV492" s="12" t="s">
        <v>89</v>
      </c>
      <c r="AW492" s="12" t="s">
        <v>36</v>
      </c>
      <c r="AX492" s="12" t="s">
        <v>79</v>
      </c>
      <c r="AY492" s="148" t="s">
        <v>164</v>
      </c>
    </row>
    <row r="493" spans="2:65" s="12" customFormat="1" ht="11.25">
      <c r="B493" s="146"/>
      <c r="D493" s="147" t="s">
        <v>175</v>
      </c>
      <c r="E493" s="148" t="s">
        <v>1</v>
      </c>
      <c r="F493" s="149" t="s">
        <v>664</v>
      </c>
      <c r="H493" s="150">
        <v>3.5680000000000001</v>
      </c>
      <c r="I493" s="151"/>
      <c r="L493" s="146"/>
      <c r="M493" s="152"/>
      <c r="T493" s="153"/>
      <c r="AT493" s="148" t="s">
        <v>175</v>
      </c>
      <c r="AU493" s="148" t="s">
        <v>89</v>
      </c>
      <c r="AV493" s="12" t="s">
        <v>89</v>
      </c>
      <c r="AW493" s="12" t="s">
        <v>36</v>
      </c>
      <c r="AX493" s="12" t="s">
        <v>79</v>
      </c>
      <c r="AY493" s="148" t="s">
        <v>164</v>
      </c>
    </row>
    <row r="494" spans="2:65" s="12" customFormat="1" ht="11.25">
      <c r="B494" s="146"/>
      <c r="D494" s="147" t="s">
        <v>175</v>
      </c>
      <c r="E494" s="148" t="s">
        <v>1</v>
      </c>
      <c r="F494" s="149" t="s">
        <v>665</v>
      </c>
      <c r="H494" s="150">
        <v>3.12</v>
      </c>
      <c r="I494" s="151"/>
      <c r="L494" s="146"/>
      <c r="M494" s="152"/>
      <c r="T494" s="153"/>
      <c r="AT494" s="148" t="s">
        <v>175</v>
      </c>
      <c r="AU494" s="148" t="s">
        <v>89</v>
      </c>
      <c r="AV494" s="12" t="s">
        <v>89</v>
      </c>
      <c r="AW494" s="12" t="s">
        <v>36</v>
      </c>
      <c r="AX494" s="12" t="s">
        <v>79</v>
      </c>
      <c r="AY494" s="148" t="s">
        <v>164</v>
      </c>
    </row>
    <row r="495" spans="2:65" s="13" customFormat="1" ht="11.25">
      <c r="B495" s="154"/>
      <c r="D495" s="147" t="s">
        <v>175</v>
      </c>
      <c r="E495" s="155" t="s">
        <v>1</v>
      </c>
      <c r="F495" s="156" t="s">
        <v>177</v>
      </c>
      <c r="H495" s="157">
        <v>983.56200000000001</v>
      </c>
      <c r="I495" s="158"/>
      <c r="L495" s="154"/>
      <c r="M495" s="159"/>
      <c r="T495" s="160"/>
      <c r="AT495" s="155" t="s">
        <v>175</v>
      </c>
      <c r="AU495" s="155" t="s">
        <v>89</v>
      </c>
      <c r="AV495" s="13" t="s">
        <v>170</v>
      </c>
      <c r="AW495" s="13" t="s">
        <v>36</v>
      </c>
      <c r="AX495" s="13" t="s">
        <v>87</v>
      </c>
      <c r="AY495" s="155" t="s">
        <v>164</v>
      </c>
    </row>
    <row r="496" spans="2:65" s="1" customFormat="1" ht="24.2" customHeight="1">
      <c r="B496" s="31"/>
      <c r="C496" s="167" t="s">
        <v>684</v>
      </c>
      <c r="D496" s="167" t="s">
        <v>282</v>
      </c>
      <c r="E496" s="168" t="s">
        <v>685</v>
      </c>
      <c r="F496" s="169" t="s">
        <v>686</v>
      </c>
      <c r="G496" s="170" t="s">
        <v>299</v>
      </c>
      <c r="H496" s="171">
        <v>271</v>
      </c>
      <c r="I496" s="172"/>
      <c r="J496" s="173">
        <f>ROUND(I496*H496,2)</f>
        <v>0</v>
      </c>
      <c r="K496" s="174"/>
      <c r="L496" s="175"/>
      <c r="M496" s="176" t="s">
        <v>1</v>
      </c>
      <c r="N496" s="177" t="s">
        <v>44</v>
      </c>
      <c r="P496" s="142">
        <f>O496*H496</f>
        <v>0</v>
      </c>
      <c r="Q496" s="142">
        <v>1E-4</v>
      </c>
      <c r="R496" s="142">
        <f>Q496*H496</f>
        <v>2.7100000000000003E-2</v>
      </c>
      <c r="S496" s="142">
        <v>0</v>
      </c>
      <c r="T496" s="143">
        <f>S496*H496</f>
        <v>0</v>
      </c>
      <c r="AR496" s="144" t="s">
        <v>202</v>
      </c>
      <c r="AT496" s="144" t="s">
        <v>282</v>
      </c>
      <c r="AU496" s="144" t="s">
        <v>89</v>
      </c>
      <c r="AY496" s="16" t="s">
        <v>164</v>
      </c>
      <c r="BE496" s="145">
        <f>IF(N496="základní",J496,0)</f>
        <v>0</v>
      </c>
      <c r="BF496" s="145">
        <f>IF(N496="snížená",J496,0)</f>
        <v>0</v>
      </c>
      <c r="BG496" s="145">
        <f>IF(N496="zákl. přenesená",J496,0)</f>
        <v>0</v>
      </c>
      <c r="BH496" s="145">
        <f>IF(N496="sníž. přenesená",J496,0)</f>
        <v>0</v>
      </c>
      <c r="BI496" s="145">
        <f>IF(N496="nulová",J496,0)</f>
        <v>0</v>
      </c>
      <c r="BJ496" s="16" t="s">
        <v>87</v>
      </c>
      <c r="BK496" s="145">
        <f>ROUND(I496*H496,2)</f>
        <v>0</v>
      </c>
      <c r="BL496" s="16" t="s">
        <v>170</v>
      </c>
      <c r="BM496" s="144" t="s">
        <v>687</v>
      </c>
    </row>
    <row r="497" spans="2:65" s="14" customFormat="1" ht="11.25">
      <c r="B497" s="161"/>
      <c r="D497" s="147" t="s">
        <v>175</v>
      </c>
      <c r="E497" s="162" t="s">
        <v>1</v>
      </c>
      <c r="F497" s="163" t="s">
        <v>370</v>
      </c>
      <c r="H497" s="162" t="s">
        <v>1</v>
      </c>
      <c r="I497" s="164"/>
      <c r="L497" s="161"/>
      <c r="M497" s="165"/>
      <c r="T497" s="166"/>
      <c r="AT497" s="162" t="s">
        <v>175</v>
      </c>
      <c r="AU497" s="162" t="s">
        <v>89</v>
      </c>
      <c r="AV497" s="14" t="s">
        <v>87</v>
      </c>
      <c r="AW497" s="14" t="s">
        <v>36</v>
      </c>
      <c r="AX497" s="14" t="s">
        <v>79</v>
      </c>
      <c r="AY497" s="162" t="s">
        <v>164</v>
      </c>
    </row>
    <row r="498" spans="2:65" s="12" customFormat="1" ht="11.25">
      <c r="B498" s="146"/>
      <c r="D498" s="147" t="s">
        <v>175</v>
      </c>
      <c r="E498" s="148" t="s">
        <v>1</v>
      </c>
      <c r="F498" s="149" t="s">
        <v>688</v>
      </c>
      <c r="H498" s="150">
        <v>31.5</v>
      </c>
      <c r="I498" s="151"/>
      <c r="L498" s="146"/>
      <c r="M498" s="152"/>
      <c r="T498" s="153"/>
      <c r="AT498" s="148" t="s">
        <v>175</v>
      </c>
      <c r="AU498" s="148" t="s">
        <v>89</v>
      </c>
      <c r="AV498" s="12" t="s">
        <v>89</v>
      </c>
      <c r="AW498" s="12" t="s">
        <v>36</v>
      </c>
      <c r="AX498" s="12" t="s">
        <v>79</v>
      </c>
      <c r="AY498" s="148" t="s">
        <v>164</v>
      </c>
    </row>
    <row r="499" spans="2:65" s="12" customFormat="1" ht="11.25">
      <c r="B499" s="146"/>
      <c r="D499" s="147" t="s">
        <v>175</v>
      </c>
      <c r="E499" s="148" t="s">
        <v>1</v>
      </c>
      <c r="F499" s="149" t="s">
        <v>689</v>
      </c>
      <c r="H499" s="150">
        <v>112.5</v>
      </c>
      <c r="I499" s="151"/>
      <c r="L499" s="146"/>
      <c r="M499" s="152"/>
      <c r="T499" s="153"/>
      <c r="AT499" s="148" t="s">
        <v>175</v>
      </c>
      <c r="AU499" s="148" t="s">
        <v>89</v>
      </c>
      <c r="AV499" s="12" t="s">
        <v>89</v>
      </c>
      <c r="AW499" s="12" t="s">
        <v>36</v>
      </c>
      <c r="AX499" s="12" t="s">
        <v>79</v>
      </c>
      <c r="AY499" s="148" t="s">
        <v>164</v>
      </c>
    </row>
    <row r="500" spans="2:65" s="14" customFormat="1" ht="11.25">
      <c r="B500" s="161"/>
      <c r="D500" s="147" t="s">
        <v>175</v>
      </c>
      <c r="E500" s="162" t="s">
        <v>1</v>
      </c>
      <c r="F500" s="163" t="s">
        <v>373</v>
      </c>
      <c r="H500" s="162" t="s">
        <v>1</v>
      </c>
      <c r="I500" s="164"/>
      <c r="L500" s="161"/>
      <c r="M500" s="165"/>
      <c r="T500" s="166"/>
      <c r="AT500" s="162" t="s">
        <v>175</v>
      </c>
      <c r="AU500" s="162" t="s">
        <v>89</v>
      </c>
      <c r="AV500" s="14" t="s">
        <v>87</v>
      </c>
      <c r="AW500" s="14" t="s">
        <v>36</v>
      </c>
      <c r="AX500" s="14" t="s">
        <v>79</v>
      </c>
      <c r="AY500" s="162" t="s">
        <v>164</v>
      </c>
    </row>
    <row r="501" spans="2:65" s="12" customFormat="1" ht="11.25">
      <c r="B501" s="146"/>
      <c r="D501" s="147" t="s">
        <v>175</v>
      </c>
      <c r="E501" s="148" t="s">
        <v>1</v>
      </c>
      <c r="F501" s="149" t="s">
        <v>690</v>
      </c>
      <c r="H501" s="150">
        <v>7</v>
      </c>
      <c r="I501" s="151"/>
      <c r="L501" s="146"/>
      <c r="M501" s="152"/>
      <c r="T501" s="153"/>
      <c r="AT501" s="148" t="s">
        <v>175</v>
      </c>
      <c r="AU501" s="148" t="s">
        <v>89</v>
      </c>
      <c r="AV501" s="12" t="s">
        <v>89</v>
      </c>
      <c r="AW501" s="12" t="s">
        <v>36</v>
      </c>
      <c r="AX501" s="12" t="s">
        <v>79</v>
      </c>
      <c r="AY501" s="148" t="s">
        <v>164</v>
      </c>
    </row>
    <row r="502" spans="2:65" s="12" customFormat="1" ht="11.25">
      <c r="B502" s="146"/>
      <c r="D502" s="147" t="s">
        <v>175</v>
      </c>
      <c r="E502" s="148" t="s">
        <v>1</v>
      </c>
      <c r="F502" s="149" t="s">
        <v>691</v>
      </c>
      <c r="H502" s="150">
        <v>120</v>
      </c>
      <c r="I502" s="151"/>
      <c r="L502" s="146"/>
      <c r="M502" s="152"/>
      <c r="T502" s="153"/>
      <c r="AT502" s="148" t="s">
        <v>175</v>
      </c>
      <c r="AU502" s="148" t="s">
        <v>89</v>
      </c>
      <c r="AV502" s="12" t="s">
        <v>89</v>
      </c>
      <c r="AW502" s="12" t="s">
        <v>36</v>
      </c>
      <c r="AX502" s="12" t="s">
        <v>79</v>
      </c>
      <c r="AY502" s="148" t="s">
        <v>164</v>
      </c>
    </row>
    <row r="503" spans="2:65" s="13" customFormat="1" ht="11.25">
      <c r="B503" s="154"/>
      <c r="D503" s="147" t="s">
        <v>175</v>
      </c>
      <c r="E503" s="155" t="s">
        <v>1</v>
      </c>
      <c r="F503" s="156" t="s">
        <v>177</v>
      </c>
      <c r="H503" s="157">
        <v>271</v>
      </c>
      <c r="I503" s="158"/>
      <c r="L503" s="154"/>
      <c r="M503" s="159"/>
      <c r="T503" s="160"/>
      <c r="AT503" s="155" t="s">
        <v>175</v>
      </c>
      <c r="AU503" s="155" t="s">
        <v>89</v>
      </c>
      <c r="AV503" s="13" t="s">
        <v>170</v>
      </c>
      <c r="AW503" s="13" t="s">
        <v>36</v>
      </c>
      <c r="AX503" s="13" t="s">
        <v>87</v>
      </c>
      <c r="AY503" s="155" t="s">
        <v>164</v>
      </c>
    </row>
    <row r="504" spans="2:65" s="1" customFormat="1" ht="16.5" customHeight="1">
      <c r="B504" s="31"/>
      <c r="C504" s="167" t="s">
        <v>692</v>
      </c>
      <c r="D504" s="167" t="s">
        <v>282</v>
      </c>
      <c r="E504" s="168" t="s">
        <v>693</v>
      </c>
      <c r="F504" s="169" t="s">
        <v>694</v>
      </c>
      <c r="G504" s="170" t="s">
        <v>299</v>
      </c>
      <c r="H504" s="171">
        <v>232.5</v>
      </c>
      <c r="I504" s="172"/>
      <c r="J504" s="173">
        <f>ROUND(I504*H504,2)</f>
        <v>0</v>
      </c>
      <c r="K504" s="174"/>
      <c r="L504" s="175"/>
      <c r="M504" s="176" t="s">
        <v>1</v>
      </c>
      <c r="N504" s="177" t="s">
        <v>44</v>
      </c>
      <c r="P504" s="142">
        <f>O504*H504</f>
        <v>0</v>
      </c>
      <c r="Q504" s="142">
        <v>2.9999999999999997E-4</v>
      </c>
      <c r="R504" s="142">
        <f>Q504*H504</f>
        <v>6.9749999999999993E-2</v>
      </c>
      <c r="S504" s="142">
        <v>0</v>
      </c>
      <c r="T504" s="143">
        <f>S504*H504</f>
        <v>0</v>
      </c>
      <c r="AR504" s="144" t="s">
        <v>202</v>
      </c>
      <c r="AT504" s="144" t="s">
        <v>282</v>
      </c>
      <c r="AU504" s="144" t="s">
        <v>89</v>
      </c>
      <c r="AY504" s="16" t="s">
        <v>164</v>
      </c>
      <c r="BE504" s="145">
        <f>IF(N504="základní",J504,0)</f>
        <v>0</v>
      </c>
      <c r="BF504" s="145">
        <f>IF(N504="snížená",J504,0)</f>
        <v>0</v>
      </c>
      <c r="BG504" s="145">
        <f>IF(N504="zákl. přenesená",J504,0)</f>
        <v>0</v>
      </c>
      <c r="BH504" s="145">
        <f>IF(N504="sníž. přenesená",J504,0)</f>
        <v>0</v>
      </c>
      <c r="BI504" s="145">
        <f>IF(N504="nulová",J504,0)</f>
        <v>0</v>
      </c>
      <c r="BJ504" s="16" t="s">
        <v>87</v>
      </c>
      <c r="BK504" s="145">
        <f>ROUND(I504*H504,2)</f>
        <v>0</v>
      </c>
      <c r="BL504" s="16" t="s">
        <v>170</v>
      </c>
      <c r="BM504" s="144" t="s">
        <v>695</v>
      </c>
    </row>
    <row r="505" spans="2:65" s="14" customFormat="1" ht="11.25">
      <c r="B505" s="161"/>
      <c r="D505" s="147" t="s">
        <v>175</v>
      </c>
      <c r="E505" s="162" t="s">
        <v>1</v>
      </c>
      <c r="F505" s="163" t="s">
        <v>370</v>
      </c>
      <c r="H505" s="162" t="s">
        <v>1</v>
      </c>
      <c r="I505" s="164"/>
      <c r="L505" s="161"/>
      <c r="M505" s="165"/>
      <c r="T505" s="166"/>
      <c r="AT505" s="162" t="s">
        <v>175</v>
      </c>
      <c r="AU505" s="162" t="s">
        <v>89</v>
      </c>
      <c r="AV505" s="14" t="s">
        <v>87</v>
      </c>
      <c r="AW505" s="14" t="s">
        <v>36</v>
      </c>
      <c r="AX505" s="14" t="s">
        <v>79</v>
      </c>
      <c r="AY505" s="162" t="s">
        <v>164</v>
      </c>
    </row>
    <row r="506" spans="2:65" s="12" customFormat="1" ht="11.25">
      <c r="B506" s="146"/>
      <c r="D506" s="147" t="s">
        <v>175</v>
      </c>
      <c r="E506" s="148" t="s">
        <v>1</v>
      </c>
      <c r="F506" s="149" t="s">
        <v>689</v>
      </c>
      <c r="H506" s="150">
        <v>112.5</v>
      </c>
      <c r="I506" s="151"/>
      <c r="L506" s="146"/>
      <c r="M506" s="152"/>
      <c r="T506" s="153"/>
      <c r="AT506" s="148" t="s">
        <v>175</v>
      </c>
      <c r="AU506" s="148" t="s">
        <v>89</v>
      </c>
      <c r="AV506" s="12" t="s">
        <v>89</v>
      </c>
      <c r="AW506" s="12" t="s">
        <v>36</v>
      </c>
      <c r="AX506" s="12" t="s">
        <v>79</v>
      </c>
      <c r="AY506" s="148" t="s">
        <v>164</v>
      </c>
    </row>
    <row r="507" spans="2:65" s="14" customFormat="1" ht="11.25">
      <c r="B507" s="161"/>
      <c r="D507" s="147" t="s">
        <v>175</v>
      </c>
      <c r="E507" s="162" t="s">
        <v>1</v>
      </c>
      <c r="F507" s="163" t="s">
        <v>373</v>
      </c>
      <c r="H507" s="162" t="s">
        <v>1</v>
      </c>
      <c r="I507" s="164"/>
      <c r="L507" s="161"/>
      <c r="M507" s="165"/>
      <c r="T507" s="166"/>
      <c r="AT507" s="162" t="s">
        <v>175</v>
      </c>
      <c r="AU507" s="162" t="s">
        <v>89</v>
      </c>
      <c r="AV507" s="14" t="s">
        <v>87</v>
      </c>
      <c r="AW507" s="14" t="s">
        <v>36</v>
      </c>
      <c r="AX507" s="14" t="s">
        <v>79</v>
      </c>
      <c r="AY507" s="162" t="s">
        <v>164</v>
      </c>
    </row>
    <row r="508" spans="2:65" s="12" customFormat="1" ht="11.25">
      <c r="B508" s="146"/>
      <c r="D508" s="147" t="s">
        <v>175</v>
      </c>
      <c r="E508" s="148" t="s">
        <v>1</v>
      </c>
      <c r="F508" s="149" t="s">
        <v>691</v>
      </c>
      <c r="H508" s="150">
        <v>120</v>
      </c>
      <c r="I508" s="151"/>
      <c r="L508" s="146"/>
      <c r="M508" s="152"/>
      <c r="T508" s="153"/>
      <c r="AT508" s="148" t="s">
        <v>175</v>
      </c>
      <c r="AU508" s="148" t="s">
        <v>89</v>
      </c>
      <c r="AV508" s="12" t="s">
        <v>89</v>
      </c>
      <c r="AW508" s="12" t="s">
        <v>36</v>
      </c>
      <c r="AX508" s="12" t="s">
        <v>79</v>
      </c>
      <c r="AY508" s="148" t="s">
        <v>164</v>
      </c>
    </row>
    <row r="509" spans="2:65" s="13" customFormat="1" ht="11.25">
      <c r="B509" s="154"/>
      <c r="D509" s="147" t="s">
        <v>175</v>
      </c>
      <c r="E509" s="155" t="s">
        <v>1</v>
      </c>
      <c r="F509" s="156" t="s">
        <v>177</v>
      </c>
      <c r="H509" s="157">
        <v>232.5</v>
      </c>
      <c r="I509" s="158"/>
      <c r="L509" s="154"/>
      <c r="M509" s="159"/>
      <c r="T509" s="160"/>
      <c r="AT509" s="155" t="s">
        <v>175</v>
      </c>
      <c r="AU509" s="155" t="s">
        <v>89</v>
      </c>
      <c r="AV509" s="13" t="s">
        <v>170</v>
      </c>
      <c r="AW509" s="13" t="s">
        <v>36</v>
      </c>
      <c r="AX509" s="13" t="s">
        <v>87</v>
      </c>
      <c r="AY509" s="155" t="s">
        <v>164</v>
      </c>
    </row>
    <row r="510" spans="2:65" s="1" customFormat="1" ht="24.2" customHeight="1">
      <c r="B510" s="31"/>
      <c r="C510" s="132" t="s">
        <v>696</v>
      </c>
      <c r="D510" s="132" t="s">
        <v>166</v>
      </c>
      <c r="E510" s="133" t="s">
        <v>697</v>
      </c>
      <c r="F510" s="134" t="s">
        <v>698</v>
      </c>
      <c r="G510" s="135" t="s">
        <v>169</v>
      </c>
      <c r="H510" s="136">
        <v>38.1</v>
      </c>
      <c r="I510" s="137"/>
      <c r="J510" s="138">
        <f>ROUND(I510*H510,2)</f>
        <v>0</v>
      </c>
      <c r="K510" s="139"/>
      <c r="L510" s="31"/>
      <c r="M510" s="140" t="s">
        <v>1</v>
      </c>
      <c r="N510" s="141" t="s">
        <v>44</v>
      </c>
      <c r="P510" s="142">
        <f>O510*H510</f>
        <v>0</v>
      </c>
      <c r="Q510" s="142">
        <v>1.4E-3</v>
      </c>
      <c r="R510" s="142">
        <f>Q510*H510</f>
        <v>5.3339999999999999E-2</v>
      </c>
      <c r="S510" s="142">
        <v>0</v>
      </c>
      <c r="T510" s="143">
        <f>S510*H510</f>
        <v>0</v>
      </c>
      <c r="AR510" s="144" t="s">
        <v>170</v>
      </c>
      <c r="AT510" s="144" t="s">
        <v>166</v>
      </c>
      <c r="AU510" s="144" t="s">
        <v>89</v>
      </c>
      <c r="AY510" s="16" t="s">
        <v>164</v>
      </c>
      <c r="BE510" s="145">
        <f>IF(N510="základní",J510,0)</f>
        <v>0</v>
      </c>
      <c r="BF510" s="145">
        <f>IF(N510="snížená",J510,0)</f>
        <v>0</v>
      </c>
      <c r="BG510" s="145">
        <f>IF(N510="zákl. přenesená",J510,0)</f>
        <v>0</v>
      </c>
      <c r="BH510" s="145">
        <f>IF(N510="sníž. přenesená",J510,0)</f>
        <v>0</v>
      </c>
      <c r="BI510" s="145">
        <f>IF(N510="nulová",J510,0)</f>
        <v>0</v>
      </c>
      <c r="BJ510" s="16" t="s">
        <v>87</v>
      </c>
      <c r="BK510" s="145">
        <f>ROUND(I510*H510,2)</f>
        <v>0</v>
      </c>
      <c r="BL510" s="16" t="s">
        <v>170</v>
      </c>
      <c r="BM510" s="144" t="s">
        <v>699</v>
      </c>
    </row>
    <row r="511" spans="2:65" s="14" customFormat="1" ht="11.25">
      <c r="B511" s="161"/>
      <c r="D511" s="147" t="s">
        <v>175</v>
      </c>
      <c r="E511" s="162" t="s">
        <v>1</v>
      </c>
      <c r="F511" s="163" t="s">
        <v>700</v>
      </c>
      <c r="H511" s="162" t="s">
        <v>1</v>
      </c>
      <c r="I511" s="164"/>
      <c r="L511" s="161"/>
      <c r="M511" s="165"/>
      <c r="T511" s="166"/>
      <c r="AT511" s="162" t="s">
        <v>175</v>
      </c>
      <c r="AU511" s="162" t="s">
        <v>89</v>
      </c>
      <c r="AV511" s="14" t="s">
        <v>87</v>
      </c>
      <c r="AW511" s="14" t="s">
        <v>36</v>
      </c>
      <c r="AX511" s="14" t="s">
        <v>79</v>
      </c>
      <c r="AY511" s="162" t="s">
        <v>164</v>
      </c>
    </row>
    <row r="512" spans="2:65" s="12" customFormat="1" ht="11.25">
      <c r="B512" s="146"/>
      <c r="D512" s="147" t="s">
        <v>175</v>
      </c>
      <c r="E512" s="148" t="s">
        <v>1</v>
      </c>
      <c r="F512" s="149" t="s">
        <v>701</v>
      </c>
      <c r="H512" s="150">
        <v>25.5</v>
      </c>
      <c r="I512" s="151"/>
      <c r="L512" s="146"/>
      <c r="M512" s="152"/>
      <c r="T512" s="153"/>
      <c r="AT512" s="148" t="s">
        <v>175</v>
      </c>
      <c r="AU512" s="148" t="s">
        <v>89</v>
      </c>
      <c r="AV512" s="12" t="s">
        <v>89</v>
      </c>
      <c r="AW512" s="12" t="s">
        <v>36</v>
      </c>
      <c r="AX512" s="12" t="s">
        <v>79</v>
      </c>
      <c r="AY512" s="148" t="s">
        <v>164</v>
      </c>
    </row>
    <row r="513" spans="2:65" s="14" customFormat="1" ht="11.25">
      <c r="B513" s="161"/>
      <c r="D513" s="147" t="s">
        <v>175</v>
      </c>
      <c r="E513" s="162" t="s">
        <v>1</v>
      </c>
      <c r="F513" s="163" t="s">
        <v>510</v>
      </c>
      <c r="H513" s="162" t="s">
        <v>1</v>
      </c>
      <c r="I513" s="164"/>
      <c r="L513" s="161"/>
      <c r="M513" s="165"/>
      <c r="T513" s="166"/>
      <c r="AT513" s="162" t="s">
        <v>175</v>
      </c>
      <c r="AU513" s="162" t="s">
        <v>89</v>
      </c>
      <c r="AV513" s="14" t="s">
        <v>87</v>
      </c>
      <c r="AW513" s="14" t="s">
        <v>36</v>
      </c>
      <c r="AX513" s="14" t="s">
        <v>79</v>
      </c>
      <c r="AY513" s="162" t="s">
        <v>164</v>
      </c>
    </row>
    <row r="514" spans="2:65" s="12" customFormat="1" ht="11.25">
      <c r="B514" s="146"/>
      <c r="D514" s="147" t="s">
        <v>175</v>
      </c>
      <c r="E514" s="148" t="s">
        <v>1</v>
      </c>
      <c r="F514" s="149" t="s">
        <v>702</v>
      </c>
      <c r="H514" s="150">
        <v>12.6</v>
      </c>
      <c r="I514" s="151"/>
      <c r="L514" s="146"/>
      <c r="M514" s="152"/>
      <c r="T514" s="153"/>
      <c r="AT514" s="148" t="s">
        <v>175</v>
      </c>
      <c r="AU514" s="148" t="s">
        <v>89</v>
      </c>
      <c r="AV514" s="12" t="s">
        <v>89</v>
      </c>
      <c r="AW514" s="12" t="s">
        <v>36</v>
      </c>
      <c r="AX514" s="12" t="s">
        <v>79</v>
      </c>
      <c r="AY514" s="148" t="s">
        <v>164</v>
      </c>
    </row>
    <row r="515" spans="2:65" s="13" customFormat="1" ht="11.25">
      <c r="B515" s="154"/>
      <c r="D515" s="147" t="s">
        <v>175</v>
      </c>
      <c r="E515" s="155" t="s">
        <v>1</v>
      </c>
      <c r="F515" s="156" t="s">
        <v>177</v>
      </c>
      <c r="H515" s="157">
        <v>38.1</v>
      </c>
      <c r="I515" s="158"/>
      <c r="L515" s="154"/>
      <c r="M515" s="159"/>
      <c r="T515" s="160"/>
      <c r="AT515" s="155" t="s">
        <v>175</v>
      </c>
      <c r="AU515" s="155" t="s">
        <v>89</v>
      </c>
      <c r="AV515" s="13" t="s">
        <v>170</v>
      </c>
      <c r="AW515" s="13" t="s">
        <v>36</v>
      </c>
      <c r="AX515" s="13" t="s">
        <v>87</v>
      </c>
      <c r="AY515" s="155" t="s">
        <v>164</v>
      </c>
    </row>
    <row r="516" spans="2:65" s="1" customFormat="1" ht="24.2" customHeight="1">
      <c r="B516" s="31"/>
      <c r="C516" s="132" t="s">
        <v>703</v>
      </c>
      <c r="D516" s="132" t="s">
        <v>166</v>
      </c>
      <c r="E516" s="133" t="s">
        <v>704</v>
      </c>
      <c r="F516" s="134" t="s">
        <v>705</v>
      </c>
      <c r="G516" s="135" t="s">
        <v>169</v>
      </c>
      <c r="H516" s="136">
        <v>12.6</v>
      </c>
      <c r="I516" s="137"/>
      <c r="J516" s="138">
        <f>ROUND(I516*H516,2)</f>
        <v>0</v>
      </c>
      <c r="K516" s="139"/>
      <c r="L516" s="31"/>
      <c r="M516" s="140" t="s">
        <v>1</v>
      </c>
      <c r="N516" s="141" t="s">
        <v>44</v>
      </c>
      <c r="P516" s="142">
        <f>O516*H516</f>
        <v>0</v>
      </c>
      <c r="Q516" s="142">
        <v>4.3800000000000002E-3</v>
      </c>
      <c r="R516" s="142">
        <f>Q516*H516</f>
        <v>5.5188000000000001E-2</v>
      </c>
      <c r="S516" s="142">
        <v>0</v>
      </c>
      <c r="T516" s="143">
        <f>S516*H516</f>
        <v>0</v>
      </c>
      <c r="AR516" s="144" t="s">
        <v>170</v>
      </c>
      <c r="AT516" s="144" t="s">
        <v>166</v>
      </c>
      <c r="AU516" s="144" t="s">
        <v>89</v>
      </c>
      <c r="AY516" s="16" t="s">
        <v>164</v>
      </c>
      <c r="BE516" s="145">
        <f>IF(N516="základní",J516,0)</f>
        <v>0</v>
      </c>
      <c r="BF516" s="145">
        <f>IF(N516="snížená",J516,0)</f>
        <v>0</v>
      </c>
      <c r="BG516" s="145">
        <f>IF(N516="zákl. přenesená",J516,0)</f>
        <v>0</v>
      </c>
      <c r="BH516" s="145">
        <f>IF(N516="sníž. přenesená",J516,0)</f>
        <v>0</v>
      </c>
      <c r="BI516" s="145">
        <f>IF(N516="nulová",J516,0)</f>
        <v>0</v>
      </c>
      <c r="BJ516" s="16" t="s">
        <v>87</v>
      </c>
      <c r="BK516" s="145">
        <f>ROUND(I516*H516,2)</f>
        <v>0</v>
      </c>
      <c r="BL516" s="16" t="s">
        <v>170</v>
      </c>
      <c r="BM516" s="144" t="s">
        <v>706</v>
      </c>
    </row>
    <row r="517" spans="2:65" s="14" customFormat="1" ht="11.25">
      <c r="B517" s="161"/>
      <c r="D517" s="147" t="s">
        <v>175</v>
      </c>
      <c r="E517" s="162" t="s">
        <v>1</v>
      </c>
      <c r="F517" s="163" t="s">
        <v>707</v>
      </c>
      <c r="H517" s="162" t="s">
        <v>1</v>
      </c>
      <c r="I517" s="164"/>
      <c r="L517" s="161"/>
      <c r="M517" s="165"/>
      <c r="T517" s="166"/>
      <c r="AT517" s="162" t="s">
        <v>175</v>
      </c>
      <c r="AU517" s="162" t="s">
        <v>89</v>
      </c>
      <c r="AV517" s="14" t="s">
        <v>87</v>
      </c>
      <c r="AW517" s="14" t="s">
        <v>36</v>
      </c>
      <c r="AX517" s="14" t="s">
        <v>79</v>
      </c>
      <c r="AY517" s="162" t="s">
        <v>164</v>
      </c>
    </row>
    <row r="518" spans="2:65" s="12" customFormat="1" ht="11.25">
      <c r="B518" s="146"/>
      <c r="D518" s="147" t="s">
        <v>175</v>
      </c>
      <c r="E518" s="148" t="s">
        <v>1</v>
      </c>
      <c r="F518" s="149" t="s">
        <v>708</v>
      </c>
      <c r="H518" s="150">
        <v>12.6</v>
      </c>
      <c r="I518" s="151"/>
      <c r="L518" s="146"/>
      <c r="M518" s="152"/>
      <c r="T518" s="153"/>
      <c r="AT518" s="148" t="s">
        <v>175</v>
      </c>
      <c r="AU518" s="148" t="s">
        <v>89</v>
      </c>
      <c r="AV518" s="12" t="s">
        <v>89</v>
      </c>
      <c r="AW518" s="12" t="s">
        <v>36</v>
      </c>
      <c r="AX518" s="12" t="s">
        <v>79</v>
      </c>
      <c r="AY518" s="148" t="s">
        <v>164</v>
      </c>
    </row>
    <row r="519" spans="2:65" s="13" customFormat="1" ht="11.25">
      <c r="B519" s="154"/>
      <c r="D519" s="147" t="s">
        <v>175</v>
      </c>
      <c r="E519" s="155" t="s">
        <v>1</v>
      </c>
      <c r="F519" s="156" t="s">
        <v>177</v>
      </c>
      <c r="H519" s="157">
        <v>12.6</v>
      </c>
      <c r="I519" s="158"/>
      <c r="L519" s="154"/>
      <c r="M519" s="159"/>
      <c r="T519" s="160"/>
      <c r="AT519" s="155" t="s">
        <v>175</v>
      </c>
      <c r="AU519" s="155" t="s">
        <v>89</v>
      </c>
      <c r="AV519" s="13" t="s">
        <v>170</v>
      </c>
      <c r="AW519" s="13" t="s">
        <v>36</v>
      </c>
      <c r="AX519" s="13" t="s">
        <v>87</v>
      </c>
      <c r="AY519" s="155" t="s">
        <v>164</v>
      </c>
    </row>
    <row r="520" spans="2:65" s="1" customFormat="1" ht="37.9" customHeight="1">
      <c r="B520" s="31"/>
      <c r="C520" s="132" t="s">
        <v>709</v>
      </c>
      <c r="D520" s="132" t="s">
        <v>166</v>
      </c>
      <c r="E520" s="133" t="s">
        <v>710</v>
      </c>
      <c r="F520" s="134" t="s">
        <v>711</v>
      </c>
      <c r="G520" s="135" t="s">
        <v>169</v>
      </c>
      <c r="H520" s="136">
        <v>25.5</v>
      </c>
      <c r="I520" s="137"/>
      <c r="J520" s="138">
        <f>ROUND(I520*H520,2)</f>
        <v>0</v>
      </c>
      <c r="K520" s="139"/>
      <c r="L520" s="31"/>
      <c r="M520" s="140" t="s">
        <v>1</v>
      </c>
      <c r="N520" s="141" t="s">
        <v>44</v>
      </c>
      <c r="P520" s="142">
        <f>O520*H520</f>
        <v>0</v>
      </c>
      <c r="Q520" s="142">
        <v>8.3899999999999999E-3</v>
      </c>
      <c r="R520" s="142">
        <f>Q520*H520</f>
        <v>0.213945</v>
      </c>
      <c r="S520" s="142">
        <v>0</v>
      </c>
      <c r="T520" s="143">
        <f>S520*H520</f>
        <v>0</v>
      </c>
      <c r="AR520" s="144" t="s">
        <v>170</v>
      </c>
      <c r="AT520" s="144" t="s">
        <v>166</v>
      </c>
      <c r="AU520" s="144" t="s">
        <v>89</v>
      </c>
      <c r="AY520" s="16" t="s">
        <v>164</v>
      </c>
      <c r="BE520" s="145">
        <f>IF(N520="základní",J520,0)</f>
        <v>0</v>
      </c>
      <c r="BF520" s="145">
        <f>IF(N520="snížená",J520,0)</f>
        <v>0</v>
      </c>
      <c r="BG520" s="145">
        <f>IF(N520="zákl. přenesená",J520,0)</f>
        <v>0</v>
      </c>
      <c r="BH520" s="145">
        <f>IF(N520="sníž. přenesená",J520,0)</f>
        <v>0</v>
      </c>
      <c r="BI520" s="145">
        <f>IF(N520="nulová",J520,0)</f>
        <v>0</v>
      </c>
      <c r="BJ520" s="16" t="s">
        <v>87</v>
      </c>
      <c r="BK520" s="145">
        <f>ROUND(I520*H520,2)</f>
        <v>0</v>
      </c>
      <c r="BL520" s="16" t="s">
        <v>170</v>
      </c>
      <c r="BM520" s="144" t="s">
        <v>712</v>
      </c>
    </row>
    <row r="521" spans="2:65" s="14" customFormat="1" ht="11.25">
      <c r="B521" s="161"/>
      <c r="D521" s="147" t="s">
        <v>175</v>
      </c>
      <c r="E521" s="162" t="s">
        <v>1</v>
      </c>
      <c r="F521" s="163" t="s">
        <v>700</v>
      </c>
      <c r="H521" s="162" t="s">
        <v>1</v>
      </c>
      <c r="I521" s="164"/>
      <c r="L521" s="161"/>
      <c r="M521" s="165"/>
      <c r="T521" s="166"/>
      <c r="AT521" s="162" t="s">
        <v>175</v>
      </c>
      <c r="AU521" s="162" t="s">
        <v>89</v>
      </c>
      <c r="AV521" s="14" t="s">
        <v>87</v>
      </c>
      <c r="AW521" s="14" t="s">
        <v>36</v>
      </c>
      <c r="AX521" s="14" t="s">
        <v>79</v>
      </c>
      <c r="AY521" s="162" t="s">
        <v>164</v>
      </c>
    </row>
    <row r="522" spans="2:65" s="12" customFormat="1" ht="11.25">
      <c r="B522" s="146"/>
      <c r="D522" s="147" t="s">
        <v>175</v>
      </c>
      <c r="E522" s="148" t="s">
        <v>1</v>
      </c>
      <c r="F522" s="149" t="s">
        <v>713</v>
      </c>
      <c r="H522" s="150">
        <v>25.5</v>
      </c>
      <c r="I522" s="151"/>
      <c r="L522" s="146"/>
      <c r="M522" s="152"/>
      <c r="T522" s="153"/>
      <c r="AT522" s="148" t="s">
        <v>175</v>
      </c>
      <c r="AU522" s="148" t="s">
        <v>89</v>
      </c>
      <c r="AV522" s="12" t="s">
        <v>89</v>
      </c>
      <c r="AW522" s="12" t="s">
        <v>36</v>
      </c>
      <c r="AX522" s="12" t="s">
        <v>79</v>
      </c>
      <c r="AY522" s="148" t="s">
        <v>164</v>
      </c>
    </row>
    <row r="523" spans="2:65" s="13" customFormat="1" ht="11.25">
      <c r="B523" s="154"/>
      <c r="D523" s="147" t="s">
        <v>175</v>
      </c>
      <c r="E523" s="155" t="s">
        <v>1</v>
      </c>
      <c r="F523" s="156" t="s">
        <v>177</v>
      </c>
      <c r="H523" s="157">
        <v>25.5</v>
      </c>
      <c r="I523" s="158"/>
      <c r="L523" s="154"/>
      <c r="M523" s="159"/>
      <c r="T523" s="160"/>
      <c r="AT523" s="155" t="s">
        <v>175</v>
      </c>
      <c r="AU523" s="155" t="s">
        <v>89</v>
      </c>
      <c r="AV523" s="13" t="s">
        <v>170</v>
      </c>
      <c r="AW523" s="13" t="s">
        <v>36</v>
      </c>
      <c r="AX523" s="13" t="s">
        <v>87</v>
      </c>
      <c r="AY523" s="155" t="s">
        <v>164</v>
      </c>
    </row>
    <row r="524" spans="2:65" s="1" customFormat="1" ht="21.75" customHeight="1">
      <c r="B524" s="31"/>
      <c r="C524" s="167" t="s">
        <v>714</v>
      </c>
      <c r="D524" s="167" t="s">
        <v>282</v>
      </c>
      <c r="E524" s="168" t="s">
        <v>715</v>
      </c>
      <c r="F524" s="169" t="s">
        <v>716</v>
      </c>
      <c r="G524" s="170" t="s">
        <v>169</v>
      </c>
      <c r="H524" s="171">
        <v>28.05</v>
      </c>
      <c r="I524" s="172"/>
      <c r="J524" s="173">
        <f>ROUND(I524*H524,2)</f>
        <v>0</v>
      </c>
      <c r="K524" s="174"/>
      <c r="L524" s="175"/>
      <c r="M524" s="176" t="s">
        <v>1</v>
      </c>
      <c r="N524" s="177" t="s">
        <v>44</v>
      </c>
      <c r="P524" s="142">
        <f>O524*H524</f>
        <v>0</v>
      </c>
      <c r="Q524" s="142">
        <v>7.5000000000000002E-4</v>
      </c>
      <c r="R524" s="142">
        <f>Q524*H524</f>
        <v>2.1037500000000001E-2</v>
      </c>
      <c r="S524" s="142">
        <v>0</v>
      </c>
      <c r="T524" s="143">
        <f>S524*H524</f>
        <v>0</v>
      </c>
      <c r="AR524" s="144" t="s">
        <v>202</v>
      </c>
      <c r="AT524" s="144" t="s">
        <v>282</v>
      </c>
      <c r="AU524" s="144" t="s">
        <v>89</v>
      </c>
      <c r="AY524" s="16" t="s">
        <v>164</v>
      </c>
      <c r="BE524" s="145">
        <f>IF(N524="základní",J524,0)</f>
        <v>0</v>
      </c>
      <c r="BF524" s="145">
        <f>IF(N524="snížená",J524,0)</f>
        <v>0</v>
      </c>
      <c r="BG524" s="145">
        <f>IF(N524="zákl. přenesená",J524,0)</f>
        <v>0</v>
      </c>
      <c r="BH524" s="145">
        <f>IF(N524="sníž. přenesená",J524,0)</f>
        <v>0</v>
      </c>
      <c r="BI524" s="145">
        <f>IF(N524="nulová",J524,0)</f>
        <v>0</v>
      </c>
      <c r="BJ524" s="16" t="s">
        <v>87</v>
      </c>
      <c r="BK524" s="145">
        <f>ROUND(I524*H524,2)</f>
        <v>0</v>
      </c>
      <c r="BL524" s="16" t="s">
        <v>170</v>
      </c>
      <c r="BM524" s="144" t="s">
        <v>717</v>
      </c>
    </row>
    <row r="525" spans="2:65" s="12" customFormat="1" ht="11.25">
      <c r="B525" s="146"/>
      <c r="D525" s="147" t="s">
        <v>175</v>
      </c>
      <c r="F525" s="149" t="s">
        <v>718</v>
      </c>
      <c r="H525" s="150">
        <v>28.05</v>
      </c>
      <c r="I525" s="151"/>
      <c r="L525" s="146"/>
      <c r="M525" s="152"/>
      <c r="T525" s="153"/>
      <c r="AT525" s="148" t="s">
        <v>175</v>
      </c>
      <c r="AU525" s="148" t="s">
        <v>89</v>
      </c>
      <c r="AV525" s="12" t="s">
        <v>89</v>
      </c>
      <c r="AW525" s="12" t="s">
        <v>4</v>
      </c>
      <c r="AX525" s="12" t="s">
        <v>87</v>
      </c>
      <c r="AY525" s="148" t="s">
        <v>164</v>
      </c>
    </row>
    <row r="526" spans="2:65" s="1" customFormat="1" ht="44.25" customHeight="1">
      <c r="B526" s="31"/>
      <c r="C526" s="132" t="s">
        <v>719</v>
      </c>
      <c r="D526" s="132" t="s">
        <v>166</v>
      </c>
      <c r="E526" s="133" t="s">
        <v>720</v>
      </c>
      <c r="F526" s="134" t="s">
        <v>721</v>
      </c>
      <c r="G526" s="135" t="s">
        <v>169</v>
      </c>
      <c r="H526" s="136">
        <v>10.8</v>
      </c>
      <c r="I526" s="137"/>
      <c r="J526" s="138">
        <f>ROUND(I526*H526,2)</f>
        <v>0</v>
      </c>
      <c r="K526" s="139"/>
      <c r="L526" s="31"/>
      <c r="M526" s="140" t="s">
        <v>1</v>
      </c>
      <c r="N526" s="141" t="s">
        <v>44</v>
      </c>
      <c r="P526" s="142">
        <f>O526*H526</f>
        <v>0</v>
      </c>
      <c r="Q526" s="142">
        <v>8.8000000000000005E-3</v>
      </c>
      <c r="R526" s="142">
        <f>Q526*H526</f>
        <v>9.5040000000000013E-2</v>
      </c>
      <c r="S526" s="142">
        <v>0</v>
      </c>
      <c r="T526" s="143">
        <f>S526*H526</f>
        <v>0</v>
      </c>
      <c r="AR526" s="144" t="s">
        <v>170</v>
      </c>
      <c r="AT526" s="144" t="s">
        <v>166</v>
      </c>
      <c r="AU526" s="144" t="s">
        <v>89</v>
      </c>
      <c r="AY526" s="16" t="s">
        <v>164</v>
      </c>
      <c r="BE526" s="145">
        <f>IF(N526="základní",J526,0)</f>
        <v>0</v>
      </c>
      <c r="BF526" s="145">
        <f>IF(N526="snížená",J526,0)</f>
        <v>0</v>
      </c>
      <c r="BG526" s="145">
        <f>IF(N526="zákl. přenesená",J526,0)</f>
        <v>0</v>
      </c>
      <c r="BH526" s="145">
        <f>IF(N526="sníž. přenesená",J526,0)</f>
        <v>0</v>
      </c>
      <c r="BI526" s="145">
        <f>IF(N526="nulová",J526,0)</f>
        <v>0</v>
      </c>
      <c r="BJ526" s="16" t="s">
        <v>87</v>
      </c>
      <c r="BK526" s="145">
        <f>ROUND(I526*H526,2)</f>
        <v>0</v>
      </c>
      <c r="BL526" s="16" t="s">
        <v>170</v>
      </c>
      <c r="BM526" s="144" t="s">
        <v>722</v>
      </c>
    </row>
    <row r="527" spans="2:65" s="12" customFormat="1" ht="11.25">
      <c r="B527" s="146"/>
      <c r="D527" s="147" t="s">
        <v>175</v>
      </c>
      <c r="E527" s="148" t="s">
        <v>1</v>
      </c>
      <c r="F527" s="149" t="s">
        <v>723</v>
      </c>
      <c r="H527" s="150">
        <v>10.8</v>
      </c>
      <c r="I527" s="151"/>
      <c r="L527" s="146"/>
      <c r="M527" s="152"/>
      <c r="T527" s="153"/>
      <c r="AT527" s="148" t="s">
        <v>175</v>
      </c>
      <c r="AU527" s="148" t="s">
        <v>89</v>
      </c>
      <c r="AV527" s="12" t="s">
        <v>89</v>
      </c>
      <c r="AW527" s="12" t="s">
        <v>36</v>
      </c>
      <c r="AX527" s="12" t="s">
        <v>87</v>
      </c>
      <c r="AY527" s="148" t="s">
        <v>164</v>
      </c>
    </row>
    <row r="528" spans="2:65" s="1" customFormat="1" ht="24.2" customHeight="1">
      <c r="B528" s="31"/>
      <c r="C528" s="167" t="s">
        <v>724</v>
      </c>
      <c r="D528" s="167" t="s">
        <v>282</v>
      </c>
      <c r="E528" s="168" t="s">
        <v>725</v>
      </c>
      <c r="F528" s="169" t="s">
        <v>726</v>
      </c>
      <c r="G528" s="170" t="s">
        <v>169</v>
      </c>
      <c r="H528" s="171">
        <v>12.42</v>
      </c>
      <c r="I528" s="172"/>
      <c r="J528" s="173">
        <f>ROUND(I528*H528,2)</f>
        <v>0</v>
      </c>
      <c r="K528" s="174"/>
      <c r="L528" s="175"/>
      <c r="M528" s="176" t="s">
        <v>1</v>
      </c>
      <c r="N528" s="177" t="s">
        <v>44</v>
      </c>
      <c r="P528" s="142">
        <f>O528*H528</f>
        <v>0</v>
      </c>
      <c r="Q528" s="142">
        <v>6.0000000000000001E-3</v>
      </c>
      <c r="R528" s="142">
        <f>Q528*H528</f>
        <v>7.4520000000000003E-2</v>
      </c>
      <c r="S528" s="142">
        <v>0</v>
      </c>
      <c r="T528" s="143">
        <f>S528*H528</f>
        <v>0</v>
      </c>
      <c r="AR528" s="144" t="s">
        <v>202</v>
      </c>
      <c r="AT528" s="144" t="s">
        <v>282</v>
      </c>
      <c r="AU528" s="144" t="s">
        <v>89</v>
      </c>
      <c r="AY528" s="16" t="s">
        <v>164</v>
      </c>
      <c r="BE528" s="145">
        <f>IF(N528="základní",J528,0)</f>
        <v>0</v>
      </c>
      <c r="BF528" s="145">
        <f>IF(N528="snížená",J528,0)</f>
        <v>0</v>
      </c>
      <c r="BG528" s="145">
        <f>IF(N528="zákl. přenesená",J528,0)</f>
        <v>0</v>
      </c>
      <c r="BH528" s="145">
        <f>IF(N528="sníž. přenesená",J528,0)</f>
        <v>0</v>
      </c>
      <c r="BI528" s="145">
        <f>IF(N528="nulová",J528,0)</f>
        <v>0</v>
      </c>
      <c r="BJ528" s="16" t="s">
        <v>87</v>
      </c>
      <c r="BK528" s="145">
        <f>ROUND(I528*H528,2)</f>
        <v>0</v>
      </c>
      <c r="BL528" s="16" t="s">
        <v>170</v>
      </c>
      <c r="BM528" s="144" t="s">
        <v>727</v>
      </c>
    </row>
    <row r="529" spans="2:65" s="12" customFormat="1" ht="11.25">
      <c r="B529" s="146"/>
      <c r="D529" s="147" t="s">
        <v>175</v>
      </c>
      <c r="F529" s="149" t="s">
        <v>728</v>
      </c>
      <c r="H529" s="150">
        <v>12.42</v>
      </c>
      <c r="I529" s="151"/>
      <c r="L529" s="146"/>
      <c r="M529" s="152"/>
      <c r="T529" s="153"/>
      <c r="AT529" s="148" t="s">
        <v>175</v>
      </c>
      <c r="AU529" s="148" t="s">
        <v>89</v>
      </c>
      <c r="AV529" s="12" t="s">
        <v>89</v>
      </c>
      <c r="AW529" s="12" t="s">
        <v>4</v>
      </c>
      <c r="AX529" s="12" t="s">
        <v>87</v>
      </c>
      <c r="AY529" s="148" t="s">
        <v>164</v>
      </c>
    </row>
    <row r="530" spans="2:65" s="1" customFormat="1" ht="44.25" customHeight="1">
      <c r="B530" s="31"/>
      <c r="C530" s="132" t="s">
        <v>729</v>
      </c>
      <c r="D530" s="132" t="s">
        <v>166</v>
      </c>
      <c r="E530" s="133" t="s">
        <v>730</v>
      </c>
      <c r="F530" s="134" t="s">
        <v>731</v>
      </c>
      <c r="G530" s="135" t="s">
        <v>169</v>
      </c>
      <c r="H530" s="136">
        <v>12.6</v>
      </c>
      <c r="I530" s="137"/>
      <c r="J530" s="138">
        <f>ROUND(I530*H530,2)</f>
        <v>0</v>
      </c>
      <c r="K530" s="139"/>
      <c r="L530" s="31"/>
      <c r="M530" s="140" t="s">
        <v>1</v>
      </c>
      <c r="N530" s="141" t="s">
        <v>44</v>
      </c>
      <c r="P530" s="142">
        <f>O530*H530</f>
        <v>0</v>
      </c>
      <c r="Q530" s="142">
        <v>1.239E-2</v>
      </c>
      <c r="R530" s="142">
        <f>Q530*H530</f>
        <v>0.156114</v>
      </c>
      <c r="S530" s="142">
        <v>0</v>
      </c>
      <c r="T530" s="143">
        <f>S530*H530</f>
        <v>0</v>
      </c>
      <c r="AR530" s="144" t="s">
        <v>170</v>
      </c>
      <c r="AT530" s="144" t="s">
        <v>166</v>
      </c>
      <c r="AU530" s="144" t="s">
        <v>89</v>
      </c>
      <c r="AY530" s="16" t="s">
        <v>164</v>
      </c>
      <c r="BE530" s="145">
        <f>IF(N530="základní",J530,0)</f>
        <v>0</v>
      </c>
      <c r="BF530" s="145">
        <f>IF(N530="snížená",J530,0)</f>
        <v>0</v>
      </c>
      <c r="BG530" s="145">
        <f>IF(N530="zákl. přenesená",J530,0)</f>
        <v>0</v>
      </c>
      <c r="BH530" s="145">
        <f>IF(N530="sníž. přenesená",J530,0)</f>
        <v>0</v>
      </c>
      <c r="BI530" s="145">
        <f>IF(N530="nulová",J530,0)</f>
        <v>0</v>
      </c>
      <c r="BJ530" s="16" t="s">
        <v>87</v>
      </c>
      <c r="BK530" s="145">
        <f>ROUND(I530*H530,2)</f>
        <v>0</v>
      </c>
      <c r="BL530" s="16" t="s">
        <v>170</v>
      </c>
      <c r="BM530" s="144" t="s">
        <v>732</v>
      </c>
    </row>
    <row r="531" spans="2:65" s="1" customFormat="1" ht="24.2" customHeight="1">
      <c r="B531" s="31"/>
      <c r="C531" s="167" t="s">
        <v>733</v>
      </c>
      <c r="D531" s="167" t="s">
        <v>282</v>
      </c>
      <c r="E531" s="168" t="s">
        <v>734</v>
      </c>
      <c r="F531" s="169" t="s">
        <v>735</v>
      </c>
      <c r="G531" s="170" t="s">
        <v>169</v>
      </c>
      <c r="H531" s="171">
        <v>13.86</v>
      </c>
      <c r="I531" s="172"/>
      <c r="J531" s="173">
        <f>ROUND(I531*H531,2)</f>
        <v>0</v>
      </c>
      <c r="K531" s="174"/>
      <c r="L531" s="175"/>
      <c r="M531" s="176" t="s">
        <v>1</v>
      </c>
      <c r="N531" s="177" t="s">
        <v>44</v>
      </c>
      <c r="P531" s="142">
        <f>O531*H531</f>
        <v>0</v>
      </c>
      <c r="Q531" s="142">
        <v>4.0000000000000001E-3</v>
      </c>
      <c r="R531" s="142">
        <f>Q531*H531</f>
        <v>5.5439999999999996E-2</v>
      </c>
      <c r="S531" s="142">
        <v>0</v>
      </c>
      <c r="T531" s="143">
        <f>S531*H531</f>
        <v>0</v>
      </c>
      <c r="AR531" s="144" t="s">
        <v>202</v>
      </c>
      <c r="AT531" s="144" t="s">
        <v>282</v>
      </c>
      <c r="AU531" s="144" t="s">
        <v>89</v>
      </c>
      <c r="AY531" s="16" t="s">
        <v>164</v>
      </c>
      <c r="BE531" s="145">
        <f>IF(N531="základní",J531,0)</f>
        <v>0</v>
      </c>
      <c r="BF531" s="145">
        <f>IF(N531="snížená",J531,0)</f>
        <v>0</v>
      </c>
      <c r="BG531" s="145">
        <f>IF(N531="zákl. přenesená",J531,0)</f>
        <v>0</v>
      </c>
      <c r="BH531" s="145">
        <f>IF(N531="sníž. přenesená",J531,0)</f>
        <v>0</v>
      </c>
      <c r="BI531" s="145">
        <f>IF(N531="nulová",J531,0)</f>
        <v>0</v>
      </c>
      <c r="BJ531" s="16" t="s">
        <v>87</v>
      </c>
      <c r="BK531" s="145">
        <f>ROUND(I531*H531,2)</f>
        <v>0</v>
      </c>
      <c r="BL531" s="16" t="s">
        <v>170</v>
      </c>
      <c r="BM531" s="144" t="s">
        <v>736</v>
      </c>
    </row>
    <row r="532" spans="2:65" s="12" customFormat="1" ht="11.25">
      <c r="B532" s="146"/>
      <c r="D532" s="147" t="s">
        <v>175</v>
      </c>
      <c r="F532" s="149" t="s">
        <v>737</v>
      </c>
      <c r="H532" s="150">
        <v>13.86</v>
      </c>
      <c r="I532" s="151"/>
      <c r="L532" s="146"/>
      <c r="M532" s="152"/>
      <c r="T532" s="153"/>
      <c r="AT532" s="148" t="s">
        <v>175</v>
      </c>
      <c r="AU532" s="148" t="s">
        <v>89</v>
      </c>
      <c r="AV532" s="12" t="s">
        <v>89</v>
      </c>
      <c r="AW532" s="12" t="s">
        <v>4</v>
      </c>
      <c r="AX532" s="12" t="s">
        <v>87</v>
      </c>
      <c r="AY532" s="148" t="s">
        <v>164</v>
      </c>
    </row>
    <row r="533" spans="2:65" s="1" customFormat="1" ht="24.2" customHeight="1">
      <c r="B533" s="31"/>
      <c r="C533" s="132" t="s">
        <v>738</v>
      </c>
      <c r="D533" s="132" t="s">
        <v>166</v>
      </c>
      <c r="E533" s="133" t="s">
        <v>739</v>
      </c>
      <c r="F533" s="134" t="s">
        <v>740</v>
      </c>
      <c r="G533" s="135" t="s">
        <v>169</v>
      </c>
      <c r="H533" s="136">
        <v>11.2</v>
      </c>
      <c r="I533" s="137"/>
      <c r="J533" s="138">
        <f>ROUND(I533*H533,2)</f>
        <v>0</v>
      </c>
      <c r="K533" s="139"/>
      <c r="L533" s="31"/>
      <c r="M533" s="140" t="s">
        <v>1</v>
      </c>
      <c r="N533" s="141" t="s">
        <v>44</v>
      </c>
      <c r="P533" s="142">
        <f>O533*H533</f>
        <v>0</v>
      </c>
      <c r="Q533" s="142">
        <v>2.8500000000000001E-3</v>
      </c>
      <c r="R533" s="142">
        <f>Q533*H533</f>
        <v>3.1919999999999997E-2</v>
      </c>
      <c r="S533" s="142">
        <v>0</v>
      </c>
      <c r="T533" s="143">
        <f>S533*H533</f>
        <v>0</v>
      </c>
      <c r="AR533" s="144" t="s">
        <v>170</v>
      </c>
      <c r="AT533" s="144" t="s">
        <v>166</v>
      </c>
      <c r="AU533" s="144" t="s">
        <v>89</v>
      </c>
      <c r="AY533" s="16" t="s">
        <v>164</v>
      </c>
      <c r="BE533" s="145">
        <f>IF(N533="základní",J533,0)</f>
        <v>0</v>
      </c>
      <c r="BF533" s="145">
        <f>IF(N533="snížená",J533,0)</f>
        <v>0</v>
      </c>
      <c r="BG533" s="145">
        <f>IF(N533="zákl. přenesená",J533,0)</f>
        <v>0</v>
      </c>
      <c r="BH533" s="145">
        <f>IF(N533="sníž. přenesená",J533,0)</f>
        <v>0</v>
      </c>
      <c r="BI533" s="145">
        <f>IF(N533="nulová",J533,0)</f>
        <v>0</v>
      </c>
      <c r="BJ533" s="16" t="s">
        <v>87</v>
      </c>
      <c r="BK533" s="145">
        <f>ROUND(I533*H533,2)</f>
        <v>0</v>
      </c>
      <c r="BL533" s="16" t="s">
        <v>170</v>
      </c>
      <c r="BM533" s="144" t="s">
        <v>741</v>
      </c>
    </row>
    <row r="534" spans="2:65" s="14" customFormat="1" ht="11.25">
      <c r="B534" s="161"/>
      <c r="D534" s="147" t="s">
        <v>175</v>
      </c>
      <c r="E534" s="162" t="s">
        <v>1</v>
      </c>
      <c r="F534" s="163" t="s">
        <v>510</v>
      </c>
      <c r="H534" s="162" t="s">
        <v>1</v>
      </c>
      <c r="I534" s="164"/>
      <c r="L534" s="161"/>
      <c r="M534" s="165"/>
      <c r="T534" s="166"/>
      <c r="AT534" s="162" t="s">
        <v>175</v>
      </c>
      <c r="AU534" s="162" t="s">
        <v>89</v>
      </c>
      <c r="AV534" s="14" t="s">
        <v>87</v>
      </c>
      <c r="AW534" s="14" t="s">
        <v>36</v>
      </c>
      <c r="AX534" s="14" t="s">
        <v>79</v>
      </c>
      <c r="AY534" s="162" t="s">
        <v>164</v>
      </c>
    </row>
    <row r="535" spans="2:65" s="12" customFormat="1" ht="11.25">
      <c r="B535" s="146"/>
      <c r="D535" s="147" t="s">
        <v>175</v>
      </c>
      <c r="E535" s="148" t="s">
        <v>1</v>
      </c>
      <c r="F535" s="149" t="s">
        <v>742</v>
      </c>
      <c r="H535" s="150">
        <v>11.2</v>
      </c>
      <c r="I535" s="151"/>
      <c r="L535" s="146"/>
      <c r="M535" s="152"/>
      <c r="T535" s="153"/>
      <c r="AT535" s="148" t="s">
        <v>175</v>
      </c>
      <c r="AU535" s="148" t="s">
        <v>89</v>
      </c>
      <c r="AV535" s="12" t="s">
        <v>89</v>
      </c>
      <c r="AW535" s="12" t="s">
        <v>36</v>
      </c>
      <c r="AX535" s="12" t="s">
        <v>79</v>
      </c>
      <c r="AY535" s="148" t="s">
        <v>164</v>
      </c>
    </row>
    <row r="536" spans="2:65" s="13" customFormat="1" ht="11.25">
      <c r="B536" s="154"/>
      <c r="D536" s="147" t="s">
        <v>175</v>
      </c>
      <c r="E536" s="155" t="s">
        <v>1</v>
      </c>
      <c r="F536" s="156" t="s">
        <v>177</v>
      </c>
      <c r="H536" s="157">
        <v>11.2</v>
      </c>
      <c r="I536" s="158"/>
      <c r="L536" s="154"/>
      <c r="M536" s="159"/>
      <c r="T536" s="160"/>
      <c r="AT536" s="155" t="s">
        <v>175</v>
      </c>
      <c r="AU536" s="155" t="s">
        <v>89</v>
      </c>
      <c r="AV536" s="13" t="s">
        <v>170</v>
      </c>
      <c r="AW536" s="13" t="s">
        <v>36</v>
      </c>
      <c r="AX536" s="13" t="s">
        <v>87</v>
      </c>
      <c r="AY536" s="155" t="s">
        <v>164</v>
      </c>
    </row>
    <row r="537" spans="2:65" s="1" customFormat="1" ht="16.5" customHeight="1">
      <c r="B537" s="31"/>
      <c r="C537" s="132" t="s">
        <v>743</v>
      </c>
      <c r="D537" s="132" t="s">
        <v>166</v>
      </c>
      <c r="E537" s="133" t="s">
        <v>744</v>
      </c>
      <c r="F537" s="134" t="s">
        <v>745</v>
      </c>
      <c r="G537" s="135" t="s">
        <v>169</v>
      </c>
      <c r="H537" s="136">
        <v>645.57899999999995</v>
      </c>
      <c r="I537" s="137"/>
      <c r="J537" s="138">
        <f>ROUND(I537*H537,2)</f>
        <v>0</v>
      </c>
      <c r="K537" s="139"/>
      <c r="L537" s="31"/>
      <c r="M537" s="140" t="s">
        <v>1</v>
      </c>
      <c r="N537" s="141" t="s">
        <v>44</v>
      </c>
      <c r="P537" s="142">
        <f>O537*H537</f>
        <v>0</v>
      </c>
      <c r="Q537" s="142">
        <v>2.5999999999999998E-4</v>
      </c>
      <c r="R537" s="142">
        <f>Q537*H537</f>
        <v>0.16785053999999996</v>
      </c>
      <c r="S537" s="142">
        <v>0</v>
      </c>
      <c r="T537" s="143">
        <f>S537*H537</f>
        <v>0</v>
      </c>
      <c r="AR537" s="144" t="s">
        <v>170</v>
      </c>
      <c r="AT537" s="144" t="s">
        <v>166</v>
      </c>
      <c r="AU537" s="144" t="s">
        <v>89</v>
      </c>
      <c r="AY537" s="16" t="s">
        <v>164</v>
      </c>
      <c r="BE537" s="145">
        <f>IF(N537="základní",J537,0)</f>
        <v>0</v>
      </c>
      <c r="BF537" s="145">
        <f>IF(N537="snížená",J537,0)</f>
        <v>0</v>
      </c>
      <c r="BG537" s="145">
        <f>IF(N537="zákl. přenesená",J537,0)</f>
        <v>0</v>
      </c>
      <c r="BH537" s="145">
        <f>IF(N537="sníž. přenesená",J537,0)</f>
        <v>0</v>
      </c>
      <c r="BI537" s="145">
        <f>IF(N537="nulová",J537,0)</f>
        <v>0</v>
      </c>
      <c r="BJ537" s="16" t="s">
        <v>87</v>
      </c>
      <c r="BK537" s="145">
        <f>ROUND(I537*H537,2)</f>
        <v>0</v>
      </c>
      <c r="BL537" s="16" t="s">
        <v>170</v>
      </c>
      <c r="BM537" s="144" t="s">
        <v>746</v>
      </c>
    </row>
    <row r="538" spans="2:65" s="12" customFormat="1" ht="11.25">
      <c r="B538" s="146"/>
      <c r="D538" s="147" t="s">
        <v>175</v>
      </c>
      <c r="E538" s="148" t="s">
        <v>1</v>
      </c>
      <c r="F538" s="149" t="s">
        <v>747</v>
      </c>
      <c r="H538" s="150">
        <v>645.57899999999995</v>
      </c>
      <c r="I538" s="151"/>
      <c r="L538" s="146"/>
      <c r="M538" s="152"/>
      <c r="T538" s="153"/>
      <c r="AT538" s="148" t="s">
        <v>175</v>
      </c>
      <c r="AU538" s="148" t="s">
        <v>89</v>
      </c>
      <c r="AV538" s="12" t="s">
        <v>89</v>
      </c>
      <c r="AW538" s="12" t="s">
        <v>36</v>
      </c>
      <c r="AX538" s="12" t="s">
        <v>79</v>
      </c>
      <c r="AY538" s="148" t="s">
        <v>164</v>
      </c>
    </row>
    <row r="539" spans="2:65" s="13" customFormat="1" ht="11.25">
      <c r="B539" s="154"/>
      <c r="D539" s="147" t="s">
        <v>175</v>
      </c>
      <c r="E539" s="155" t="s">
        <v>1</v>
      </c>
      <c r="F539" s="156" t="s">
        <v>177</v>
      </c>
      <c r="H539" s="157">
        <v>645.57899999999995</v>
      </c>
      <c r="I539" s="158"/>
      <c r="L539" s="154"/>
      <c r="M539" s="159"/>
      <c r="T539" s="160"/>
      <c r="AT539" s="155" t="s">
        <v>175</v>
      </c>
      <c r="AU539" s="155" t="s">
        <v>89</v>
      </c>
      <c r="AV539" s="13" t="s">
        <v>170</v>
      </c>
      <c r="AW539" s="13" t="s">
        <v>36</v>
      </c>
      <c r="AX539" s="13" t="s">
        <v>87</v>
      </c>
      <c r="AY539" s="155" t="s">
        <v>164</v>
      </c>
    </row>
    <row r="540" spans="2:65" s="1" customFormat="1" ht="24.2" customHeight="1">
      <c r="B540" s="31"/>
      <c r="C540" s="132" t="s">
        <v>748</v>
      </c>
      <c r="D540" s="132" t="s">
        <v>166</v>
      </c>
      <c r="E540" s="133" t="s">
        <v>749</v>
      </c>
      <c r="F540" s="134" t="s">
        <v>750</v>
      </c>
      <c r="G540" s="135" t="s">
        <v>299</v>
      </c>
      <c r="H540" s="136">
        <v>565.28</v>
      </c>
      <c r="I540" s="137"/>
      <c r="J540" s="138">
        <f>ROUND(I540*H540,2)</f>
        <v>0</v>
      </c>
      <c r="K540" s="139"/>
      <c r="L540" s="31"/>
      <c r="M540" s="140" t="s">
        <v>1</v>
      </c>
      <c r="N540" s="141" t="s">
        <v>44</v>
      </c>
      <c r="P540" s="142">
        <f>O540*H540</f>
        <v>0</v>
      </c>
      <c r="Q540" s="142">
        <v>0</v>
      </c>
      <c r="R540" s="142">
        <f>Q540*H540</f>
        <v>0</v>
      </c>
      <c r="S540" s="142">
        <v>0</v>
      </c>
      <c r="T540" s="143">
        <f>S540*H540</f>
        <v>0</v>
      </c>
      <c r="AR540" s="144" t="s">
        <v>170</v>
      </c>
      <c r="AT540" s="144" t="s">
        <v>166</v>
      </c>
      <c r="AU540" s="144" t="s">
        <v>89</v>
      </c>
      <c r="AY540" s="16" t="s">
        <v>164</v>
      </c>
      <c r="BE540" s="145">
        <f>IF(N540="základní",J540,0)</f>
        <v>0</v>
      </c>
      <c r="BF540" s="145">
        <f>IF(N540="snížená",J540,0)</f>
        <v>0</v>
      </c>
      <c r="BG540" s="145">
        <f>IF(N540="zákl. přenesená",J540,0)</f>
        <v>0</v>
      </c>
      <c r="BH540" s="145">
        <f>IF(N540="sníž. přenesená",J540,0)</f>
        <v>0</v>
      </c>
      <c r="BI540" s="145">
        <f>IF(N540="nulová",J540,0)</f>
        <v>0</v>
      </c>
      <c r="BJ540" s="16" t="s">
        <v>87</v>
      </c>
      <c r="BK540" s="145">
        <f>ROUND(I540*H540,2)</f>
        <v>0</v>
      </c>
      <c r="BL540" s="16" t="s">
        <v>170</v>
      </c>
      <c r="BM540" s="144" t="s">
        <v>751</v>
      </c>
    </row>
    <row r="541" spans="2:65" s="12" customFormat="1" ht="11.25">
      <c r="B541" s="146"/>
      <c r="D541" s="147" t="s">
        <v>175</v>
      </c>
      <c r="E541" s="148" t="s">
        <v>1</v>
      </c>
      <c r="F541" s="149" t="s">
        <v>752</v>
      </c>
      <c r="H541" s="150">
        <v>565.28</v>
      </c>
      <c r="I541" s="151"/>
      <c r="L541" s="146"/>
      <c r="M541" s="152"/>
      <c r="T541" s="153"/>
      <c r="AT541" s="148" t="s">
        <v>175</v>
      </c>
      <c r="AU541" s="148" t="s">
        <v>89</v>
      </c>
      <c r="AV541" s="12" t="s">
        <v>89</v>
      </c>
      <c r="AW541" s="12" t="s">
        <v>36</v>
      </c>
      <c r="AX541" s="12" t="s">
        <v>79</v>
      </c>
      <c r="AY541" s="148" t="s">
        <v>164</v>
      </c>
    </row>
    <row r="542" spans="2:65" s="13" customFormat="1" ht="11.25">
      <c r="B542" s="154"/>
      <c r="D542" s="147" t="s">
        <v>175</v>
      </c>
      <c r="E542" s="155" t="s">
        <v>1</v>
      </c>
      <c r="F542" s="156" t="s">
        <v>177</v>
      </c>
      <c r="H542" s="157">
        <v>565.28</v>
      </c>
      <c r="I542" s="158"/>
      <c r="L542" s="154"/>
      <c r="M542" s="159"/>
      <c r="T542" s="160"/>
      <c r="AT542" s="155" t="s">
        <v>175</v>
      </c>
      <c r="AU542" s="155" t="s">
        <v>89</v>
      </c>
      <c r="AV542" s="13" t="s">
        <v>170</v>
      </c>
      <c r="AW542" s="13" t="s">
        <v>36</v>
      </c>
      <c r="AX542" s="13" t="s">
        <v>87</v>
      </c>
      <c r="AY542" s="155" t="s">
        <v>164</v>
      </c>
    </row>
    <row r="543" spans="2:65" s="1" customFormat="1" ht="21.75" customHeight="1">
      <c r="B543" s="31"/>
      <c r="C543" s="167" t="s">
        <v>753</v>
      </c>
      <c r="D543" s="167" t="s">
        <v>282</v>
      </c>
      <c r="E543" s="168" t="s">
        <v>754</v>
      </c>
      <c r="F543" s="169" t="s">
        <v>755</v>
      </c>
      <c r="G543" s="170" t="s">
        <v>299</v>
      </c>
      <c r="H543" s="171">
        <v>218.65799999999999</v>
      </c>
      <c r="I543" s="172"/>
      <c r="J543" s="173">
        <f>ROUND(I543*H543,2)</f>
        <v>0</v>
      </c>
      <c r="K543" s="174"/>
      <c r="L543" s="175"/>
      <c r="M543" s="176" t="s">
        <v>1</v>
      </c>
      <c r="N543" s="177" t="s">
        <v>44</v>
      </c>
      <c r="P543" s="142">
        <f>O543*H543</f>
        <v>0</v>
      </c>
      <c r="Q543" s="142">
        <v>1.2E-4</v>
      </c>
      <c r="R543" s="142">
        <f>Q543*H543</f>
        <v>2.6238959999999999E-2</v>
      </c>
      <c r="S543" s="142">
        <v>0</v>
      </c>
      <c r="T543" s="143">
        <f>S543*H543</f>
        <v>0</v>
      </c>
      <c r="AR543" s="144" t="s">
        <v>202</v>
      </c>
      <c r="AT543" s="144" t="s">
        <v>282</v>
      </c>
      <c r="AU543" s="144" t="s">
        <v>89</v>
      </c>
      <c r="AY543" s="16" t="s">
        <v>164</v>
      </c>
      <c r="BE543" s="145">
        <f>IF(N543="základní",J543,0)</f>
        <v>0</v>
      </c>
      <c r="BF543" s="145">
        <f>IF(N543="snížená",J543,0)</f>
        <v>0</v>
      </c>
      <c r="BG543" s="145">
        <f>IF(N543="zákl. přenesená",J543,0)</f>
        <v>0</v>
      </c>
      <c r="BH543" s="145">
        <f>IF(N543="sníž. přenesená",J543,0)</f>
        <v>0</v>
      </c>
      <c r="BI543" s="145">
        <f>IF(N543="nulová",J543,0)</f>
        <v>0</v>
      </c>
      <c r="BJ543" s="16" t="s">
        <v>87</v>
      </c>
      <c r="BK543" s="145">
        <f>ROUND(I543*H543,2)</f>
        <v>0</v>
      </c>
      <c r="BL543" s="16" t="s">
        <v>170</v>
      </c>
      <c r="BM543" s="144" t="s">
        <v>756</v>
      </c>
    </row>
    <row r="544" spans="2:65" s="12" customFormat="1" ht="11.25">
      <c r="B544" s="146"/>
      <c r="D544" s="147" t="s">
        <v>175</v>
      </c>
      <c r="E544" s="148" t="s">
        <v>1</v>
      </c>
      <c r="F544" s="149" t="s">
        <v>757</v>
      </c>
      <c r="H544" s="150">
        <v>8.48</v>
      </c>
      <c r="I544" s="151"/>
      <c r="L544" s="146"/>
      <c r="M544" s="152"/>
      <c r="T544" s="153"/>
      <c r="AT544" s="148" t="s">
        <v>175</v>
      </c>
      <c r="AU544" s="148" t="s">
        <v>89</v>
      </c>
      <c r="AV544" s="12" t="s">
        <v>89</v>
      </c>
      <c r="AW544" s="12" t="s">
        <v>36</v>
      </c>
      <c r="AX544" s="12" t="s">
        <v>79</v>
      </c>
      <c r="AY544" s="148" t="s">
        <v>164</v>
      </c>
    </row>
    <row r="545" spans="2:65" s="12" customFormat="1" ht="11.25">
      <c r="B545" s="146"/>
      <c r="D545" s="147" t="s">
        <v>175</v>
      </c>
      <c r="E545" s="148" t="s">
        <v>1</v>
      </c>
      <c r="F545" s="149" t="s">
        <v>758</v>
      </c>
      <c r="H545" s="150">
        <v>163.30000000000001</v>
      </c>
      <c r="I545" s="151"/>
      <c r="L545" s="146"/>
      <c r="M545" s="152"/>
      <c r="T545" s="153"/>
      <c r="AT545" s="148" t="s">
        <v>175</v>
      </c>
      <c r="AU545" s="148" t="s">
        <v>89</v>
      </c>
      <c r="AV545" s="12" t="s">
        <v>89</v>
      </c>
      <c r="AW545" s="12" t="s">
        <v>36</v>
      </c>
      <c r="AX545" s="12" t="s">
        <v>79</v>
      </c>
      <c r="AY545" s="148" t="s">
        <v>164</v>
      </c>
    </row>
    <row r="546" spans="2:65" s="12" customFormat="1" ht="11.25">
      <c r="B546" s="146"/>
      <c r="D546" s="147" t="s">
        <v>175</v>
      </c>
      <c r="E546" s="148" t="s">
        <v>1</v>
      </c>
      <c r="F546" s="149" t="s">
        <v>759</v>
      </c>
      <c r="H546" s="150">
        <v>33.6</v>
      </c>
      <c r="I546" s="151"/>
      <c r="L546" s="146"/>
      <c r="M546" s="152"/>
      <c r="T546" s="153"/>
      <c r="AT546" s="148" t="s">
        <v>175</v>
      </c>
      <c r="AU546" s="148" t="s">
        <v>89</v>
      </c>
      <c r="AV546" s="12" t="s">
        <v>89</v>
      </c>
      <c r="AW546" s="12" t="s">
        <v>36</v>
      </c>
      <c r="AX546" s="12" t="s">
        <v>79</v>
      </c>
      <c r="AY546" s="148" t="s">
        <v>164</v>
      </c>
    </row>
    <row r="547" spans="2:65" s="12" customFormat="1" ht="11.25">
      <c r="B547" s="146"/>
      <c r="D547" s="147" t="s">
        <v>175</v>
      </c>
      <c r="E547" s="148" t="s">
        <v>1</v>
      </c>
      <c r="F547" s="149" t="s">
        <v>760</v>
      </c>
      <c r="H547" s="150">
        <v>35</v>
      </c>
      <c r="I547" s="151"/>
      <c r="L547" s="146"/>
      <c r="M547" s="152"/>
      <c r="T547" s="153"/>
      <c r="AT547" s="148" t="s">
        <v>175</v>
      </c>
      <c r="AU547" s="148" t="s">
        <v>89</v>
      </c>
      <c r="AV547" s="12" t="s">
        <v>89</v>
      </c>
      <c r="AW547" s="12" t="s">
        <v>36</v>
      </c>
      <c r="AX547" s="12" t="s">
        <v>79</v>
      </c>
      <c r="AY547" s="148" t="s">
        <v>164</v>
      </c>
    </row>
    <row r="548" spans="2:65" s="12" customFormat="1" ht="11.25">
      <c r="B548" s="146"/>
      <c r="D548" s="147" t="s">
        <v>175</v>
      </c>
      <c r="E548" s="148" t="s">
        <v>1</v>
      </c>
      <c r="F548" s="149" t="s">
        <v>761</v>
      </c>
      <c r="H548" s="150">
        <v>11.8</v>
      </c>
      <c r="I548" s="151"/>
      <c r="L548" s="146"/>
      <c r="M548" s="152"/>
      <c r="T548" s="153"/>
      <c r="AT548" s="148" t="s">
        <v>175</v>
      </c>
      <c r="AU548" s="148" t="s">
        <v>89</v>
      </c>
      <c r="AV548" s="12" t="s">
        <v>89</v>
      </c>
      <c r="AW548" s="12" t="s">
        <v>36</v>
      </c>
      <c r="AX548" s="12" t="s">
        <v>79</v>
      </c>
      <c r="AY548" s="148" t="s">
        <v>164</v>
      </c>
    </row>
    <row r="549" spans="2:65" s="12" customFormat="1" ht="11.25">
      <c r="B549" s="146"/>
      <c r="D549" s="147" t="s">
        <v>175</v>
      </c>
      <c r="E549" s="148" t="s">
        <v>1</v>
      </c>
      <c r="F549" s="149" t="s">
        <v>762</v>
      </c>
      <c r="H549" s="150">
        <v>9.6</v>
      </c>
      <c r="I549" s="151"/>
      <c r="L549" s="146"/>
      <c r="M549" s="152"/>
      <c r="T549" s="153"/>
      <c r="AT549" s="148" t="s">
        <v>175</v>
      </c>
      <c r="AU549" s="148" t="s">
        <v>89</v>
      </c>
      <c r="AV549" s="12" t="s">
        <v>89</v>
      </c>
      <c r="AW549" s="12" t="s">
        <v>36</v>
      </c>
      <c r="AX549" s="12" t="s">
        <v>79</v>
      </c>
      <c r="AY549" s="148" t="s">
        <v>164</v>
      </c>
    </row>
    <row r="550" spans="2:65" s="12" customFormat="1" ht="11.25">
      <c r="B550" s="146"/>
      <c r="D550" s="147" t="s">
        <v>175</v>
      </c>
      <c r="E550" s="148" t="s">
        <v>1</v>
      </c>
      <c r="F550" s="149" t="s">
        <v>763</v>
      </c>
      <c r="H550" s="150">
        <v>-63</v>
      </c>
      <c r="I550" s="151"/>
      <c r="L550" s="146"/>
      <c r="M550" s="152"/>
      <c r="T550" s="153"/>
      <c r="AT550" s="148" t="s">
        <v>175</v>
      </c>
      <c r="AU550" s="148" t="s">
        <v>89</v>
      </c>
      <c r="AV550" s="12" t="s">
        <v>89</v>
      </c>
      <c r="AW550" s="12" t="s">
        <v>36</v>
      </c>
      <c r="AX550" s="12" t="s">
        <v>79</v>
      </c>
      <c r="AY550" s="148" t="s">
        <v>164</v>
      </c>
    </row>
    <row r="551" spans="2:65" s="13" customFormat="1" ht="11.25">
      <c r="B551" s="154"/>
      <c r="D551" s="147" t="s">
        <v>175</v>
      </c>
      <c r="E551" s="155" t="s">
        <v>1</v>
      </c>
      <c r="F551" s="156" t="s">
        <v>177</v>
      </c>
      <c r="H551" s="157">
        <v>198.78</v>
      </c>
      <c r="I551" s="158"/>
      <c r="L551" s="154"/>
      <c r="M551" s="159"/>
      <c r="T551" s="160"/>
      <c r="AT551" s="155" t="s">
        <v>175</v>
      </c>
      <c r="AU551" s="155" t="s">
        <v>89</v>
      </c>
      <c r="AV551" s="13" t="s">
        <v>170</v>
      </c>
      <c r="AW551" s="13" t="s">
        <v>36</v>
      </c>
      <c r="AX551" s="13" t="s">
        <v>87</v>
      </c>
      <c r="AY551" s="155" t="s">
        <v>164</v>
      </c>
    </row>
    <row r="552" spans="2:65" s="12" customFormat="1" ht="11.25">
      <c r="B552" s="146"/>
      <c r="D552" s="147" t="s">
        <v>175</v>
      </c>
      <c r="F552" s="149" t="s">
        <v>764</v>
      </c>
      <c r="H552" s="150">
        <v>218.65799999999999</v>
      </c>
      <c r="I552" s="151"/>
      <c r="L552" s="146"/>
      <c r="M552" s="152"/>
      <c r="T552" s="153"/>
      <c r="AT552" s="148" t="s">
        <v>175</v>
      </c>
      <c r="AU552" s="148" t="s">
        <v>89</v>
      </c>
      <c r="AV552" s="12" t="s">
        <v>89</v>
      </c>
      <c r="AW552" s="12" t="s">
        <v>4</v>
      </c>
      <c r="AX552" s="12" t="s">
        <v>87</v>
      </c>
      <c r="AY552" s="148" t="s">
        <v>164</v>
      </c>
    </row>
    <row r="553" spans="2:65" s="1" customFormat="1" ht="24.2" customHeight="1">
      <c r="B553" s="31"/>
      <c r="C553" s="167" t="s">
        <v>765</v>
      </c>
      <c r="D553" s="167" t="s">
        <v>282</v>
      </c>
      <c r="E553" s="168" t="s">
        <v>766</v>
      </c>
      <c r="F553" s="169" t="s">
        <v>767</v>
      </c>
      <c r="G553" s="170" t="s">
        <v>299</v>
      </c>
      <c r="H553" s="171">
        <v>255.75</v>
      </c>
      <c r="I553" s="172"/>
      <c r="J553" s="173">
        <f>ROUND(I553*H553,2)</f>
        <v>0</v>
      </c>
      <c r="K553" s="174"/>
      <c r="L553" s="175"/>
      <c r="M553" s="176" t="s">
        <v>1</v>
      </c>
      <c r="N553" s="177" t="s">
        <v>44</v>
      </c>
      <c r="P553" s="142">
        <f>O553*H553</f>
        <v>0</v>
      </c>
      <c r="Q553" s="142">
        <v>4.0000000000000003E-5</v>
      </c>
      <c r="R553" s="142">
        <f>Q553*H553</f>
        <v>1.0230000000000001E-2</v>
      </c>
      <c r="S553" s="142">
        <v>0</v>
      </c>
      <c r="T553" s="143">
        <f>S553*H553</f>
        <v>0</v>
      </c>
      <c r="AR553" s="144" t="s">
        <v>202</v>
      </c>
      <c r="AT553" s="144" t="s">
        <v>282</v>
      </c>
      <c r="AU553" s="144" t="s">
        <v>89</v>
      </c>
      <c r="AY553" s="16" t="s">
        <v>164</v>
      </c>
      <c r="BE553" s="145">
        <f>IF(N553="základní",J553,0)</f>
        <v>0</v>
      </c>
      <c r="BF553" s="145">
        <f>IF(N553="snížená",J553,0)</f>
        <v>0</v>
      </c>
      <c r="BG553" s="145">
        <f>IF(N553="zákl. přenesená",J553,0)</f>
        <v>0</v>
      </c>
      <c r="BH553" s="145">
        <f>IF(N553="sníž. přenesená",J553,0)</f>
        <v>0</v>
      </c>
      <c r="BI553" s="145">
        <f>IF(N553="nulová",J553,0)</f>
        <v>0</v>
      </c>
      <c r="BJ553" s="16" t="s">
        <v>87</v>
      </c>
      <c r="BK553" s="145">
        <f>ROUND(I553*H553,2)</f>
        <v>0</v>
      </c>
      <c r="BL553" s="16" t="s">
        <v>170</v>
      </c>
      <c r="BM553" s="144" t="s">
        <v>768</v>
      </c>
    </row>
    <row r="554" spans="2:65" s="12" customFormat="1" ht="11.25">
      <c r="B554" s="146"/>
      <c r="D554" s="147" t="s">
        <v>175</v>
      </c>
      <c r="F554" s="149" t="s">
        <v>769</v>
      </c>
      <c r="H554" s="150">
        <v>255.75</v>
      </c>
      <c r="I554" s="151"/>
      <c r="L554" s="146"/>
      <c r="M554" s="152"/>
      <c r="T554" s="153"/>
      <c r="AT554" s="148" t="s">
        <v>175</v>
      </c>
      <c r="AU554" s="148" t="s">
        <v>89</v>
      </c>
      <c r="AV554" s="12" t="s">
        <v>89</v>
      </c>
      <c r="AW554" s="12" t="s">
        <v>4</v>
      </c>
      <c r="AX554" s="12" t="s">
        <v>87</v>
      </c>
      <c r="AY554" s="148" t="s">
        <v>164</v>
      </c>
    </row>
    <row r="555" spans="2:65" s="1" customFormat="1" ht="21.75" customHeight="1">
      <c r="B555" s="31"/>
      <c r="C555" s="167" t="s">
        <v>770</v>
      </c>
      <c r="D555" s="167" t="s">
        <v>282</v>
      </c>
      <c r="E555" s="168" t="s">
        <v>771</v>
      </c>
      <c r="F555" s="169" t="s">
        <v>772</v>
      </c>
      <c r="G555" s="170" t="s">
        <v>299</v>
      </c>
      <c r="H555" s="171">
        <v>22</v>
      </c>
      <c r="I555" s="172"/>
      <c r="J555" s="173">
        <f>ROUND(I555*H555,2)</f>
        <v>0</v>
      </c>
      <c r="K555" s="174"/>
      <c r="L555" s="175"/>
      <c r="M555" s="176" t="s">
        <v>1</v>
      </c>
      <c r="N555" s="177" t="s">
        <v>44</v>
      </c>
      <c r="P555" s="142">
        <f>O555*H555</f>
        <v>0</v>
      </c>
      <c r="Q555" s="142">
        <v>5.0000000000000001E-4</v>
      </c>
      <c r="R555" s="142">
        <f>Q555*H555</f>
        <v>1.0999999999999999E-2</v>
      </c>
      <c r="S555" s="142">
        <v>0</v>
      </c>
      <c r="T555" s="143">
        <f>S555*H555</f>
        <v>0</v>
      </c>
      <c r="AR555" s="144" t="s">
        <v>202</v>
      </c>
      <c r="AT555" s="144" t="s">
        <v>282</v>
      </c>
      <c r="AU555" s="144" t="s">
        <v>89</v>
      </c>
      <c r="AY555" s="16" t="s">
        <v>164</v>
      </c>
      <c r="BE555" s="145">
        <f>IF(N555="základní",J555,0)</f>
        <v>0</v>
      </c>
      <c r="BF555" s="145">
        <f>IF(N555="snížená",J555,0)</f>
        <v>0</v>
      </c>
      <c r="BG555" s="145">
        <f>IF(N555="zákl. přenesená",J555,0)</f>
        <v>0</v>
      </c>
      <c r="BH555" s="145">
        <f>IF(N555="sníž. přenesená",J555,0)</f>
        <v>0</v>
      </c>
      <c r="BI555" s="145">
        <f>IF(N555="nulová",J555,0)</f>
        <v>0</v>
      </c>
      <c r="BJ555" s="16" t="s">
        <v>87</v>
      </c>
      <c r="BK555" s="145">
        <f>ROUND(I555*H555,2)</f>
        <v>0</v>
      </c>
      <c r="BL555" s="16" t="s">
        <v>170</v>
      </c>
      <c r="BM555" s="144" t="s">
        <v>773</v>
      </c>
    </row>
    <row r="556" spans="2:65" s="14" customFormat="1" ht="11.25">
      <c r="B556" s="161"/>
      <c r="D556" s="147" t="s">
        <v>175</v>
      </c>
      <c r="E556" s="162" t="s">
        <v>1</v>
      </c>
      <c r="F556" s="163" t="s">
        <v>510</v>
      </c>
      <c r="H556" s="162" t="s">
        <v>1</v>
      </c>
      <c r="I556" s="164"/>
      <c r="L556" s="161"/>
      <c r="M556" s="165"/>
      <c r="T556" s="166"/>
      <c r="AT556" s="162" t="s">
        <v>175</v>
      </c>
      <c r="AU556" s="162" t="s">
        <v>89</v>
      </c>
      <c r="AV556" s="14" t="s">
        <v>87</v>
      </c>
      <c r="AW556" s="14" t="s">
        <v>36</v>
      </c>
      <c r="AX556" s="14" t="s">
        <v>79</v>
      </c>
      <c r="AY556" s="162" t="s">
        <v>164</v>
      </c>
    </row>
    <row r="557" spans="2:65" s="12" customFormat="1" ht="11.25">
      <c r="B557" s="146"/>
      <c r="D557" s="147" t="s">
        <v>175</v>
      </c>
      <c r="E557" s="148" t="s">
        <v>1</v>
      </c>
      <c r="F557" s="149" t="s">
        <v>774</v>
      </c>
      <c r="H557" s="150">
        <v>20</v>
      </c>
      <c r="I557" s="151"/>
      <c r="L557" s="146"/>
      <c r="M557" s="152"/>
      <c r="T557" s="153"/>
      <c r="AT557" s="148" t="s">
        <v>175</v>
      </c>
      <c r="AU557" s="148" t="s">
        <v>89</v>
      </c>
      <c r="AV557" s="12" t="s">
        <v>89</v>
      </c>
      <c r="AW557" s="12" t="s">
        <v>36</v>
      </c>
      <c r="AX557" s="12" t="s">
        <v>79</v>
      </c>
      <c r="AY557" s="148" t="s">
        <v>164</v>
      </c>
    </row>
    <row r="558" spans="2:65" s="13" customFormat="1" ht="11.25">
      <c r="B558" s="154"/>
      <c r="D558" s="147" t="s">
        <v>175</v>
      </c>
      <c r="E558" s="155" t="s">
        <v>1</v>
      </c>
      <c r="F558" s="156" t="s">
        <v>177</v>
      </c>
      <c r="H558" s="157">
        <v>20</v>
      </c>
      <c r="I558" s="158"/>
      <c r="L558" s="154"/>
      <c r="M558" s="159"/>
      <c r="T558" s="160"/>
      <c r="AT558" s="155" t="s">
        <v>175</v>
      </c>
      <c r="AU558" s="155" t="s">
        <v>89</v>
      </c>
      <c r="AV558" s="13" t="s">
        <v>170</v>
      </c>
      <c r="AW558" s="13" t="s">
        <v>36</v>
      </c>
      <c r="AX558" s="13" t="s">
        <v>87</v>
      </c>
      <c r="AY558" s="155" t="s">
        <v>164</v>
      </c>
    </row>
    <row r="559" spans="2:65" s="12" customFormat="1" ht="11.25">
      <c r="B559" s="146"/>
      <c r="D559" s="147" t="s">
        <v>175</v>
      </c>
      <c r="F559" s="149" t="s">
        <v>775</v>
      </c>
      <c r="H559" s="150">
        <v>22</v>
      </c>
      <c r="I559" s="151"/>
      <c r="L559" s="146"/>
      <c r="M559" s="152"/>
      <c r="T559" s="153"/>
      <c r="AT559" s="148" t="s">
        <v>175</v>
      </c>
      <c r="AU559" s="148" t="s">
        <v>89</v>
      </c>
      <c r="AV559" s="12" t="s">
        <v>89</v>
      </c>
      <c r="AW559" s="12" t="s">
        <v>4</v>
      </c>
      <c r="AX559" s="12" t="s">
        <v>87</v>
      </c>
      <c r="AY559" s="148" t="s">
        <v>164</v>
      </c>
    </row>
    <row r="560" spans="2:65" s="1" customFormat="1" ht="24.2" customHeight="1">
      <c r="B560" s="31"/>
      <c r="C560" s="167" t="s">
        <v>776</v>
      </c>
      <c r="D560" s="167" t="s">
        <v>282</v>
      </c>
      <c r="E560" s="168" t="s">
        <v>777</v>
      </c>
      <c r="F560" s="169" t="s">
        <v>778</v>
      </c>
      <c r="G560" s="170" t="s">
        <v>299</v>
      </c>
      <c r="H560" s="171">
        <v>125.4</v>
      </c>
      <c r="I560" s="172"/>
      <c r="J560" s="173">
        <f>ROUND(I560*H560,2)</f>
        <v>0</v>
      </c>
      <c r="K560" s="174"/>
      <c r="L560" s="175"/>
      <c r="M560" s="176" t="s">
        <v>1</v>
      </c>
      <c r="N560" s="177" t="s">
        <v>44</v>
      </c>
      <c r="P560" s="142">
        <f>O560*H560</f>
        <v>0</v>
      </c>
      <c r="Q560" s="142">
        <v>2.9999999999999997E-4</v>
      </c>
      <c r="R560" s="142">
        <f>Q560*H560</f>
        <v>3.7620000000000001E-2</v>
      </c>
      <c r="S560" s="142">
        <v>0</v>
      </c>
      <c r="T560" s="143">
        <f>S560*H560</f>
        <v>0</v>
      </c>
      <c r="AR560" s="144" t="s">
        <v>202</v>
      </c>
      <c r="AT560" s="144" t="s">
        <v>282</v>
      </c>
      <c r="AU560" s="144" t="s">
        <v>89</v>
      </c>
      <c r="AY560" s="16" t="s">
        <v>164</v>
      </c>
      <c r="BE560" s="145">
        <f>IF(N560="základní",J560,0)</f>
        <v>0</v>
      </c>
      <c r="BF560" s="145">
        <f>IF(N560="snížená",J560,0)</f>
        <v>0</v>
      </c>
      <c r="BG560" s="145">
        <f>IF(N560="zákl. přenesená",J560,0)</f>
        <v>0</v>
      </c>
      <c r="BH560" s="145">
        <f>IF(N560="sníž. přenesená",J560,0)</f>
        <v>0</v>
      </c>
      <c r="BI560" s="145">
        <f>IF(N560="nulová",J560,0)</f>
        <v>0</v>
      </c>
      <c r="BJ560" s="16" t="s">
        <v>87</v>
      </c>
      <c r="BK560" s="145">
        <f>ROUND(I560*H560,2)</f>
        <v>0</v>
      </c>
      <c r="BL560" s="16" t="s">
        <v>170</v>
      </c>
      <c r="BM560" s="144" t="s">
        <v>779</v>
      </c>
    </row>
    <row r="561" spans="2:65" s="14" customFormat="1" ht="11.25">
      <c r="B561" s="161"/>
      <c r="D561" s="147" t="s">
        <v>175</v>
      </c>
      <c r="E561" s="162" t="s">
        <v>1</v>
      </c>
      <c r="F561" s="163" t="s">
        <v>510</v>
      </c>
      <c r="H561" s="162" t="s">
        <v>1</v>
      </c>
      <c r="I561" s="164"/>
      <c r="L561" s="161"/>
      <c r="M561" s="165"/>
      <c r="T561" s="166"/>
      <c r="AT561" s="162" t="s">
        <v>175</v>
      </c>
      <c r="AU561" s="162" t="s">
        <v>89</v>
      </c>
      <c r="AV561" s="14" t="s">
        <v>87</v>
      </c>
      <c r="AW561" s="14" t="s">
        <v>36</v>
      </c>
      <c r="AX561" s="14" t="s">
        <v>79</v>
      </c>
      <c r="AY561" s="162" t="s">
        <v>164</v>
      </c>
    </row>
    <row r="562" spans="2:65" s="12" customFormat="1" ht="11.25">
      <c r="B562" s="146"/>
      <c r="D562" s="147" t="s">
        <v>175</v>
      </c>
      <c r="E562" s="148" t="s">
        <v>1</v>
      </c>
      <c r="F562" s="149" t="s">
        <v>690</v>
      </c>
      <c r="H562" s="150">
        <v>7</v>
      </c>
      <c r="I562" s="151"/>
      <c r="L562" s="146"/>
      <c r="M562" s="152"/>
      <c r="T562" s="153"/>
      <c r="AT562" s="148" t="s">
        <v>175</v>
      </c>
      <c r="AU562" s="148" t="s">
        <v>89</v>
      </c>
      <c r="AV562" s="12" t="s">
        <v>89</v>
      </c>
      <c r="AW562" s="12" t="s">
        <v>36</v>
      </c>
      <c r="AX562" s="12" t="s">
        <v>79</v>
      </c>
      <c r="AY562" s="148" t="s">
        <v>164</v>
      </c>
    </row>
    <row r="563" spans="2:65" s="14" customFormat="1" ht="11.25">
      <c r="B563" s="161"/>
      <c r="D563" s="147" t="s">
        <v>175</v>
      </c>
      <c r="E563" s="162" t="s">
        <v>1</v>
      </c>
      <c r="F563" s="163" t="s">
        <v>780</v>
      </c>
      <c r="H563" s="162" t="s">
        <v>1</v>
      </c>
      <c r="I563" s="164"/>
      <c r="L563" s="161"/>
      <c r="M563" s="165"/>
      <c r="T563" s="166"/>
      <c r="AT563" s="162" t="s">
        <v>175</v>
      </c>
      <c r="AU563" s="162" t="s">
        <v>89</v>
      </c>
      <c r="AV563" s="14" t="s">
        <v>87</v>
      </c>
      <c r="AW563" s="14" t="s">
        <v>36</v>
      </c>
      <c r="AX563" s="14" t="s">
        <v>79</v>
      </c>
      <c r="AY563" s="162" t="s">
        <v>164</v>
      </c>
    </row>
    <row r="564" spans="2:65" s="12" customFormat="1" ht="11.25">
      <c r="B564" s="146"/>
      <c r="D564" s="147" t="s">
        <v>175</v>
      </c>
      <c r="E564" s="148" t="s">
        <v>1</v>
      </c>
      <c r="F564" s="149" t="s">
        <v>781</v>
      </c>
      <c r="H564" s="150">
        <v>2.2000000000000002</v>
      </c>
      <c r="I564" s="151"/>
      <c r="L564" s="146"/>
      <c r="M564" s="152"/>
      <c r="T564" s="153"/>
      <c r="AT564" s="148" t="s">
        <v>175</v>
      </c>
      <c r="AU564" s="148" t="s">
        <v>89</v>
      </c>
      <c r="AV564" s="12" t="s">
        <v>89</v>
      </c>
      <c r="AW564" s="12" t="s">
        <v>36</v>
      </c>
      <c r="AX564" s="12" t="s">
        <v>79</v>
      </c>
      <c r="AY564" s="148" t="s">
        <v>164</v>
      </c>
    </row>
    <row r="565" spans="2:65" s="12" customFormat="1" ht="11.25">
      <c r="B565" s="146"/>
      <c r="D565" s="147" t="s">
        <v>175</v>
      </c>
      <c r="E565" s="148" t="s">
        <v>1</v>
      </c>
      <c r="F565" s="149" t="s">
        <v>782</v>
      </c>
      <c r="H565" s="150">
        <v>33.35</v>
      </c>
      <c r="I565" s="151"/>
      <c r="L565" s="146"/>
      <c r="M565" s="152"/>
      <c r="T565" s="153"/>
      <c r="AT565" s="148" t="s">
        <v>175</v>
      </c>
      <c r="AU565" s="148" t="s">
        <v>89</v>
      </c>
      <c r="AV565" s="12" t="s">
        <v>89</v>
      </c>
      <c r="AW565" s="12" t="s">
        <v>36</v>
      </c>
      <c r="AX565" s="12" t="s">
        <v>79</v>
      </c>
      <c r="AY565" s="148" t="s">
        <v>164</v>
      </c>
    </row>
    <row r="566" spans="2:65" s="12" customFormat="1" ht="11.25">
      <c r="B566" s="146"/>
      <c r="D566" s="147" t="s">
        <v>175</v>
      </c>
      <c r="E566" s="148" t="s">
        <v>1</v>
      </c>
      <c r="F566" s="149" t="s">
        <v>783</v>
      </c>
      <c r="H566" s="150">
        <v>5.6</v>
      </c>
      <c r="I566" s="151"/>
      <c r="L566" s="146"/>
      <c r="M566" s="152"/>
      <c r="T566" s="153"/>
      <c r="AT566" s="148" t="s">
        <v>175</v>
      </c>
      <c r="AU566" s="148" t="s">
        <v>89</v>
      </c>
      <c r="AV566" s="12" t="s">
        <v>89</v>
      </c>
      <c r="AW566" s="12" t="s">
        <v>36</v>
      </c>
      <c r="AX566" s="12" t="s">
        <v>79</v>
      </c>
      <c r="AY566" s="148" t="s">
        <v>164</v>
      </c>
    </row>
    <row r="567" spans="2:65" s="12" customFormat="1" ht="11.25">
      <c r="B567" s="146"/>
      <c r="D567" s="147" t="s">
        <v>175</v>
      </c>
      <c r="E567" s="148" t="s">
        <v>1</v>
      </c>
      <c r="F567" s="149" t="s">
        <v>784</v>
      </c>
      <c r="H567" s="150">
        <v>10.15</v>
      </c>
      <c r="I567" s="151"/>
      <c r="L567" s="146"/>
      <c r="M567" s="152"/>
      <c r="T567" s="153"/>
      <c r="AT567" s="148" t="s">
        <v>175</v>
      </c>
      <c r="AU567" s="148" t="s">
        <v>89</v>
      </c>
      <c r="AV567" s="12" t="s">
        <v>89</v>
      </c>
      <c r="AW567" s="12" t="s">
        <v>36</v>
      </c>
      <c r="AX567" s="12" t="s">
        <v>79</v>
      </c>
      <c r="AY567" s="148" t="s">
        <v>164</v>
      </c>
    </row>
    <row r="568" spans="2:65" s="12" customFormat="1" ht="11.25">
      <c r="B568" s="146"/>
      <c r="D568" s="147" t="s">
        <v>175</v>
      </c>
      <c r="E568" s="148" t="s">
        <v>1</v>
      </c>
      <c r="F568" s="149" t="s">
        <v>785</v>
      </c>
      <c r="H568" s="150">
        <v>2.9</v>
      </c>
      <c r="I568" s="151"/>
      <c r="L568" s="146"/>
      <c r="M568" s="152"/>
      <c r="T568" s="153"/>
      <c r="AT568" s="148" t="s">
        <v>175</v>
      </c>
      <c r="AU568" s="148" t="s">
        <v>89</v>
      </c>
      <c r="AV568" s="12" t="s">
        <v>89</v>
      </c>
      <c r="AW568" s="12" t="s">
        <v>36</v>
      </c>
      <c r="AX568" s="12" t="s">
        <v>79</v>
      </c>
      <c r="AY568" s="148" t="s">
        <v>164</v>
      </c>
    </row>
    <row r="569" spans="2:65" s="12" customFormat="1" ht="11.25">
      <c r="B569" s="146"/>
      <c r="D569" s="147" t="s">
        <v>175</v>
      </c>
      <c r="E569" s="148" t="s">
        <v>1</v>
      </c>
      <c r="F569" s="149" t="s">
        <v>786</v>
      </c>
      <c r="H569" s="150">
        <v>1.8</v>
      </c>
      <c r="I569" s="151"/>
      <c r="L569" s="146"/>
      <c r="M569" s="152"/>
      <c r="T569" s="153"/>
      <c r="AT569" s="148" t="s">
        <v>175</v>
      </c>
      <c r="AU569" s="148" t="s">
        <v>89</v>
      </c>
      <c r="AV569" s="12" t="s">
        <v>89</v>
      </c>
      <c r="AW569" s="12" t="s">
        <v>36</v>
      </c>
      <c r="AX569" s="12" t="s">
        <v>79</v>
      </c>
      <c r="AY569" s="148" t="s">
        <v>164</v>
      </c>
    </row>
    <row r="570" spans="2:65" s="14" customFormat="1" ht="11.25">
      <c r="B570" s="161"/>
      <c r="D570" s="147" t="s">
        <v>175</v>
      </c>
      <c r="E570" s="162" t="s">
        <v>1</v>
      </c>
      <c r="F570" s="163" t="s">
        <v>700</v>
      </c>
      <c r="H570" s="162" t="s">
        <v>1</v>
      </c>
      <c r="I570" s="164"/>
      <c r="L570" s="161"/>
      <c r="M570" s="165"/>
      <c r="T570" s="166"/>
      <c r="AT570" s="162" t="s">
        <v>175</v>
      </c>
      <c r="AU570" s="162" t="s">
        <v>89</v>
      </c>
      <c r="AV570" s="14" t="s">
        <v>87</v>
      </c>
      <c r="AW570" s="14" t="s">
        <v>36</v>
      </c>
      <c r="AX570" s="14" t="s">
        <v>79</v>
      </c>
      <c r="AY570" s="162" t="s">
        <v>164</v>
      </c>
    </row>
    <row r="571" spans="2:65" s="12" customFormat="1" ht="11.25">
      <c r="B571" s="146"/>
      <c r="D571" s="147" t="s">
        <v>175</v>
      </c>
      <c r="E571" s="148" t="s">
        <v>1</v>
      </c>
      <c r="F571" s="149" t="s">
        <v>787</v>
      </c>
      <c r="H571" s="150">
        <v>51</v>
      </c>
      <c r="I571" s="151"/>
      <c r="L571" s="146"/>
      <c r="M571" s="152"/>
      <c r="T571" s="153"/>
      <c r="AT571" s="148" t="s">
        <v>175</v>
      </c>
      <c r="AU571" s="148" t="s">
        <v>89</v>
      </c>
      <c r="AV571" s="12" t="s">
        <v>89</v>
      </c>
      <c r="AW571" s="12" t="s">
        <v>36</v>
      </c>
      <c r="AX571" s="12" t="s">
        <v>79</v>
      </c>
      <c r="AY571" s="148" t="s">
        <v>164</v>
      </c>
    </row>
    <row r="572" spans="2:65" s="13" customFormat="1" ht="11.25">
      <c r="B572" s="154"/>
      <c r="D572" s="147" t="s">
        <v>175</v>
      </c>
      <c r="E572" s="155" t="s">
        <v>1</v>
      </c>
      <c r="F572" s="156" t="s">
        <v>177</v>
      </c>
      <c r="H572" s="157">
        <v>114</v>
      </c>
      <c r="I572" s="158"/>
      <c r="L572" s="154"/>
      <c r="M572" s="159"/>
      <c r="T572" s="160"/>
      <c r="AT572" s="155" t="s">
        <v>175</v>
      </c>
      <c r="AU572" s="155" t="s">
        <v>89</v>
      </c>
      <c r="AV572" s="13" t="s">
        <v>170</v>
      </c>
      <c r="AW572" s="13" t="s">
        <v>36</v>
      </c>
      <c r="AX572" s="13" t="s">
        <v>87</v>
      </c>
      <c r="AY572" s="155" t="s">
        <v>164</v>
      </c>
    </row>
    <row r="573" spans="2:65" s="12" customFormat="1" ht="11.25">
      <c r="B573" s="146"/>
      <c r="D573" s="147" t="s">
        <v>175</v>
      </c>
      <c r="F573" s="149" t="s">
        <v>788</v>
      </c>
      <c r="H573" s="150">
        <v>125.4</v>
      </c>
      <c r="I573" s="151"/>
      <c r="L573" s="146"/>
      <c r="M573" s="152"/>
      <c r="T573" s="153"/>
      <c r="AT573" s="148" t="s">
        <v>175</v>
      </c>
      <c r="AU573" s="148" t="s">
        <v>89</v>
      </c>
      <c r="AV573" s="12" t="s">
        <v>89</v>
      </c>
      <c r="AW573" s="12" t="s">
        <v>4</v>
      </c>
      <c r="AX573" s="12" t="s">
        <v>87</v>
      </c>
      <c r="AY573" s="148" t="s">
        <v>164</v>
      </c>
    </row>
    <row r="574" spans="2:65" s="1" customFormat="1" ht="37.9" customHeight="1">
      <c r="B574" s="31"/>
      <c r="C574" s="132" t="s">
        <v>789</v>
      </c>
      <c r="D574" s="132" t="s">
        <v>166</v>
      </c>
      <c r="E574" s="133" t="s">
        <v>790</v>
      </c>
      <c r="F574" s="134" t="s">
        <v>791</v>
      </c>
      <c r="G574" s="135" t="s">
        <v>169</v>
      </c>
      <c r="H574" s="136">
        <v>15</v>
      </c>
      <c r="I574" s="137"/>
      <c r="J574" s="138">
        <f>ROUND(I574*H574,2)</f>
        <v>0</v>
      </c>
      <c r="K574" s="139"/>
      <c r="L574" s="31"/>
      <c r="M574" s="140" t="s">
        <v>1</v>
      </c>
      <c r="N574" s="141" t="s">
        <v>44</v>
      </c>
      <c r="P574" s="142">
        <f>O574*H574</f>
        <v>0</v>
      </c>
      <c r="Q574" s="142">
        <v>8.3499999999999998E-3</v>
      </c>
      <c r="R574" s="142">
        <f>Q574*H574</f>
        <v>0.12525</v>
      </c>
      <c r="S574" s="142">
        <v>0</v>
      </c>
      <c r="T574" s="143">
        <f>S574*H574</f>
        <v>0</v>
      </c>
      <c r="AR574" s="144" t="s">
        <v>170</v>
      </c>
      <c r="AT574" s="144" t="s">
        <v>166</v>
      </c>
      <c r="AU574" s="144" t="s">
        <v>89</v>
      </c>
      <c r="AY574" s="16" t="s">
        <v>164</v>
      </c>
      <c r="BE574" s="145">
        <f>IF(N574="základní",J574,0)</f>
        <v>0</v>
      </c>
      <c r="BF574" s="145">
        <f>IF(N574="snížená",J574,0)</f>
        <v>0</v>
      </c>
      <c r="BG574" s="145">
        <f>IF(N574="zákl. přenesená",J574,0)</f>
        <v>0</v>
      </c>
      <c r="BH574" s="145">
        <f>IF(N574="sníž. přenesená",J574,0)</f>
        <v>0</v>
      </c>
      <c r="BI574" s="145">
        <f>IF(N574="nulová",J574,0)</f>
        <v>0</v>
      </c>
      <c r="BJ574" s="16" t="s">
        <v>87</v>
      </c>
      <c r="BK574" s="145">
        <f>ROUND(I574*H574,2)</f>
        <v>0</v>
      </c>
      <c r="BL574" s="16" t="s">
        <v>170</v>
      </c>
      <c r="BM574" s="144" t="s">
        <v>792</v>
      </c>
    </row>
    <row r="575" spans="2:65" s="14" customFormat="1" ht="11.25">
      <c r="B575" s="161"/>
      <c r="D575" s="147" t="s">
        <v>175</v>
      </c>
      <c r="E575" s="162" t="s">
        <v>1</v>
      </c>
      <c r="F575" s="163" t="s">
        <v>793</v>
      </c>
      <c r="H575" s="162" t="s">
        <v>1</v>
      </c>
      <c r="I575" s="164"/>
      <c r="L575" s="161"/>
      <c r="M575" s="165"/>
      <c r="T575" s="166"/>
      <c r="AT575" s="162" t="s">
        <v>175</v>
      </c>
      <c r="AU575" s="162" t="s">
        <v>89</v>
      </c>
      <c r="AV575" s="14" t="s">
        <v>87</v>
      </c>
      <c r="AW575" s="14" t="s">
        <v>36</v>
      </c>
      <c r="AX575" s="14" t="s">
        <v>79</v>
      </c>
      <c r="AY575" s="162" t="s">
        <v>164</v>
      </c>
    </row>
    <row r="576" spans="2:65" s="12" customFormat="1" ht="11.25">
      <c r="B576" s="146"/>
      <c r="D576" s="147" t="s">
        <v>175</v>
      </c>
      <c r="E576" s="148" t="s">
        <v>1</v>
      </c>
      <c r="F576" s="149" t="s">
        <v>794</v>
      </c>
      <c r="H576" s="150">
        <v>15</v>
      </c>
      <c r="I576" s="151"/>
      <c r="L576" s="146"/>
      <c r="M576" s="152"/>
      <c r="T576" s="153"/>
      <c r="AT576" s="148" t="s">
        <v>175</v>
      </c>
      <c r="AU576" s="148" t="s">
        <v>89</v>
      </c>
      <c r="AV576" s="12" t="s">
        <v>89</v>
      </c>
      <c r="AW576" s="12" t="s">
        <v>36</v>
      </c>
      <c r="AX576" s="12" t="s">
        <v>79</v>
      </c>
      <c r="AY576" s="148" t="s">
        <v>164</v>
      </c>
    </row>
    <row r="577" spans="2:65" s="13" customFormat="1" ht="11.25">
      <c r="B577" s="154"/>
      <c r="D577" s="147" t="s">
        <v>175</v>
      </c>
      <c r="E577" s="155" t="s">
        <v>1</v>
      </c>
      <c r="F577" s="156" t="s">
        <v>177</v>
      </c>
      <c r="H577" s="157">
        <v>15</v>
      </c>
      <c r="I577" s="158"/>
      <c r="L577" s="154"/>
      <c r="M577" s="159"/>
      <c r="T577" s="160"/>
      <c r="AT577" s="155" t="s">
        <v>175</v>
      </c>
      <c r="AU577" s="155" t="s">
        <v>89</v>
      </c>
      <c r="AV577" s="13" t="s">
        <v>170</v>
      </c>
      <c r="AW577" s="13" t="s">
        <v>36</v>
      </c>
      <c r="AX577" s="13" t="s">
        <v>87</v>
      </c>
      <c r="AY577" s="155" t="s">
        <v>164</v>
      </c>
    </row>
    <row r="578" spans="2:65" s="1" customFormat="1" ht="24.2" customHeight="1">
      <c r="B578" s="31"/>
      <c r="C578" s="167" t="s">
        <v>795</v>
      </c>
      <c r="D578" s="167" t="s">
        <v>282</v>
      </c>
      <c r="E578" s="168" t="s">
        <v>796</v>
      </c>
      <c r="F578" s="169" t="s">
        <v>797</v>
      </c>
      <c r="G578" s="170" t="s">
        <v>169</v>
      </c>
      <c r="H578" s="171">
        <v>17.25</v>
      </c>
      <c r="I578" s="172"/>
      <c r="J578" s="173">
        <f>ROUND(I578*H578,2)</f>
        <v>0</v>
      </c>
      <c r="K578" s="174"/>
      <c r="L578" s="175"/>
      <c r="M578" s="176" t="s">
        <v>1</v>
      </c>
      <c r="N578" s="177" t="s">
        <v>44</v>
      </c>
      <c r="P578" s="142">
        <f>O578*H578</f>
        <v>0</v>
      </c>
      <c r="Q578" s="142">
        <v>5.9999999999999995E-4</v>
      </c>
      <c r="R578" s="142">
        <f>Q578*H578</f>
        <v>1.035E-2</v>
      </c>
      <c r="S578" s="142">
        <v>0</v>
      </c>
      <c r="T578" s="143">
        <f>S578*H578</f>
        <v>0</v>
      </c>
      <c r="AR578" s="144" t="s">
        <v>202</v>
      </c>
      <c r="AT578" s="144" t="s">
        <v>282</v>
      </c>
      <c r="AU578" s="144" t="s">
        <v>89</v>
      </c>
      <c r="AY578" s="16" t="s">
        <v>164</v>
      </c>
      <c r="BE578" s="145">
        <f>IF(N578="základní",J578,0)</f>
        <v>0</v>
      </c>
      <c r="BF578" s="145">
        <f>IF(N578="snížená",J578,0)</f>
        <v>0</v>
      </c>
      <c r="BG578" s="145">
        <f>IF(N578="zákl. přenesená",J578,0)</f>
        <v>0</v>
      </c>
      <c r="BH578" s="145">
        <f>IF(N578="sníž. přenesená",J578,0)</f>
        <v>0</v>
      </c>
      <c r="BI578" s="145">
        <f>IF(N578="nulová",J578,0)</f>
        <v>0</v>
      </c>
      <c r="BJ578" s="16" t="s">
        <v>87</v>
      </c>
      <c r="BK578" s="145">
        <f>ROUND(I578*H578,2)</f>
        <v>0</v>
      </c>
      <c r="BL578" s="16" t="s">
        <v>170</v>
      </c>
      <c r="BM578" s="144" t="s">
        <v>798</v>
      </c>
    </row>
    <row r="579" spans="2:65" s="12" customFormat="1" ht="11.25">
      <c r="B579" s="146"/>
      <c r="D579" s="147" t="s">
        <v>175</v>
      </c>
      <c r="F579" s="149" t="s">
        <v>799</v>
      </c>
      <c r="H579" s="150">
        <v>17.25</v>
      </c>
      <c r="I579" s="151"/>
      <c r="L579" s="146"/>
      <c r="M579" s="152"/>
      <c r="T579" s="153"/>
      <c r="AT579" s="148" t="s">
        <v>175</v>
      </c>
      <c r="AU579" s="148" t="s">
        <v>89</v>
      </c>
      <c r="AV579" s="12" t="s">
        <v>89</v>
      </c>
      <c r="AW579" s="12" t="s">
        <v>4</v>
      </c>
      <c r="AX579" s="12" t="s">
        <v>87</v>
      </c>
      <c r="AY579" s="148" t="s">
        <v>164</v>
      </c>
    </row>
    <row r="580" spans="2:65" s="1" customFormat="1" ht="44.25" customHeight="1">
      <c r="B580" s="31"/>
      <c r="C580" s="132" t="s">
        <v>800</v>
      </c>
      <c r="D580" s="132" t="s">
        <v>166</v>
      </c>
      <c r="E580" s="133" t="s">
        <v>801</v>
      </c>
      <c r="F580" s="134" t="s">
        <v>802</v>
      </c>
      <c r="G580" s="135" t="s">
        <v>169</v>
      </c>
      <c r="H580" s="136">
        <v>359.53399999999999</v>
      </c>
      <c r="I580" s="137"/>
      <c r="J580" s="138">
        <f>ROUND(I580*H580,2)</f>
        <v>0</v>
      </c>
      <c r="K580" s="139"/>
      <c r="L580" s="31"/>
      <c r="M580" s="140" t="s">
        <v>1</v>
      </c>
      <c r="N580" s="141" t="s">
        <v>44</v>
      </c>
      <c r="P580" s="142">
        <f>O580*H580</f>
        <v>0</v>
      </c>
      <c r="Q580" s="142">
        <v>8.6800000000000002E-3</v>
      </c>
      <c r="R580" s="142">
        <f>Q580*H580</f>
        <v>3.1207551200000001</v>
      </c>
      <c r="S580" s="142">
        <v>0</v>
      </c>
      <c r="T580" s="143">
        <f>S580*H580</f>
        <v>0</v>
      </c>
      <c r="AR580" s="144" t="s">
        <v>170</v>
      </c>
      <c r="AT580" s="144" t="s">
        <v>166</v>
      </c>
      <c r="AU580" s="144" t="s">
        <v>89</v>
      </c>
      <c r="AY580" s="16" t="s">
        <v>164</v>
      </c>
      <c r="BE580" s="145">
        <f>IF(N580="základní",J580,0)</f>
        <v>0</v>
      </c>
      <c r="BF580" s="145">
        <f>IF(N580="snížená",J580,0)</f>
        <v>0</v>
      </c>
      <c r="BG580" s="145">
        <f>IF(N580="zákl. přenesená",J580,0)</f>
        <v>0</v>
      </c>
      <c r="BH580" s="145">
        <f>IF(N580="sníž. přenesená",J580,0)</f>
        <v>0</v>
      </c>
      <c r="BI580" s="145">
        <f>IF(N580="nulová",J580,0)</f>
        <v>0</v>
      </c>
      <c r="BJ580" s="16" t="s">
        <v>87</v>
      </c>
      <c r="BK580" s="145">
        <f>ROUND(I580*H580,2)</f>
        <v>0</v>
      </c>
      <c r="BL580" s="16" t="s">
        <v>170</v>
      </c>
      <c r="BM580" s="144" t="s">
        <v>803</v>
      </c>
    </row>
    <row r="581" spans="2:65" s="12" customFormat="1" ht="11.25">
      <c r="B581" s="146"/>
      <c r="D581" s="147" t="s">
        <v>175</v>
      </c>
      <c r="E581" s="148" t="s">
        <v>1</v>
      </c>
      <c r="F581" s="149" t="s">
        <v>804</v>
      </c>
      <c r="H581" s="150">
        <v>572.48</v>
      </c>
      <c r="I581" s="151"/>
      <c r="L581" s="146"/>
      <c r="M581" s="152"/>
      <c r="T581" s="153"/>
      <c r="AT581" s="148" t="s">
        <v>175</v>
      </c>
      <c r="AU581" s="148" t="s">
        <v>89</v>
      </c>
      <c r="AV581" s="12" t="s">
        <v>89</v>
      </c>
      <c r="AW581" s="12" t="s">
        <v>36</v>
      </c>
      <c r="AX581" s="12" t="s">
        <v>79</v>
      </c>
      <c r="AY581" s="148" t="s">
        <v>164</v>
      </c>
    </row>
    <row r="582" spans="2:65" s="12" customFormat="1" ht="11.25">
      <c r="B582" s="146"/>
      <c r="D582" s="147" t="s">
        <v>175</v>
      </c>
      <c r="E582" s="148" t="s">
        <v>1</v>
      </c>
      <c r="F582" s="149" t="s">
        <v>805</v>
      </c>
      <c r="H582" s="150">
        <v>42.771999999999998</v>
      </c>
      <c r="I582" s="151"/>
      <c r="L582" s="146"/>
      <c r="M582" s="152"/>
      <c r="T582" s="153"/>
      <c r="AT582" s="148" t="s">
        <v>175</v>
      </c>
      <c r="AU582" s="148" t="s">
        <v>89</v>
      </c>
      <c r="AV582" s="12" t="s">
        <v>89</v>
      </c>
      <c r="AW582" s="12" t="s">
        <v>36</v>
      </c>
      <c r="AX582" s="12" t="s">
        <v>79</v>
      </c>
      <c r="AY582" s="148" t="s">
        <v>164</v>
      </c>
    </row>
    <row r="583" spans="2:65" s="12" customFormat="1" ht="11.25">
      <c r="B583" s="146"/>
      <c r="D583" s="147" t="s">
        <v>175</v>
      </c>
      <c r="E583" s="148" t="s">
        <v>1</v>
      </c>
      <c r="F583" s="149" t="s">
        <v>806</v>
      </c>
      <c r="H583" s="150">
        <v>-40.917999999999999</v>
      </c>
      <c r="I583" s="151"/>
      <c r="L583" s="146"/>
      <c r="M583" s="152"/>
      <c r="T583" s="153"/>
      <c r="AT583" s="148" t="s">
        <v>175</v>
      </c>
      <c r="AU583" s="148" t="s">
        <v>89</v>
      </c>
      <c r="AV583" s="12" t="s">
        <v>89</v>
      </c>
      <c r="AW583" s="12" t="s">
        <v>36</v>
      </c>
      <c r="AX583" s="12" t="s">
        <v>79</v>
      </c>
      <c r="AY583" s="148" t="s">
        <v>164</v>
      </c>
    </row>
    <row r="584" spans="2:65" s="12" customFormat="1" ht="11.25">
      <c r="B584" s="146"/>
      <c r="D584" s="147" t="s">
        <v>175</v>
      </c>
      <c r="E584" s="148" t="s">
        <v>1</v>
      </c>
      <c r="F584" s="149" t="s">
        <v>807</v>
      </c>
      <c r="H584" s="150">
        <v>-63.524999999999999</v>
      </c>
      <c r="I584" s="151"/>
      <c r="L584" s="146"/>
      <c r="M584" s="152"/>
      <c r="T584" s="153"/>
      <c r="AT584" s="148" t="s">
        <v>175</v>
      </c>
      <c r="AU584" s="148" t="s">
        <v>89</v>
      </c>
      <c r="AV584" s="12" t="s">
        <v>89</v>
      </c>
      <c r="AW584" s="12" t="s">
        <v>36</v>
      </c>
      <c r="AX584" s="12" t="s">
        <v>79</v>
      </c>
      <c r="AY584" s="148" t="s">
        <v>164</v>
      </c>
    </row>
    <row r="585" spans="2:65" s="12" customFormat="1" ht="11.25">
      <c r="B585" s="146"/>
      <c r="D585" s="147" t="s">
        <v>175</v>
      </c>
      <c r="E585" s="148" t="s">
        <v>1</v>
      </c>
      <c r="F585" s="149" t="s">
        <v>808</v>
      </c>
      <c r="H585" s="150">
        <v>-151.27500000000001</v>
      </c>
      <c r="I585" s="151"/>
      <c r="L585" s="146"/>
      <c r="M585" s="152"/>
      <c r="T585" s="153"/>
      <c r="AT585" s="148" t="s">
        <v>175</v>
      </c>
      <c r="AU585" s="148" t="s">
        <v>89</v>
      </c>
      <c r="AV585" s="12" t="s">
        <v>89</v>
      </c>
      <c r="AW585" s="12" t="s">
        <v>36</v>
      </c>
      <c r="AX585" s="12" t="s">
        <v>79</v>
      </c>
      <c r="AY585" s="148" t="s">
        <v>164</v>
      </c>
    </row>
    <row r="586" spans="2:65" s="13" customFormat="1" ht="11.25">
      <c r="B586" s="154"/>
      <c r="D586" s="147" t="s">
        <v>175</v>
      </c>
      <c r="E586" s="155" t="s">
        <v>1</v>
      </c>
      <c r="F586" s="156" t="s">
        <v>177</v>
      </c>
      <c r="H586" s="157">
        <v>359.53399999999999</v>
      </c>
      <c r="I586" s="158"/>
      <c r="L586" s="154"/>
      <c r="M586" s="159"/>
      <c r="T586" s="160"/>
      <c r="AT586" s="155" t="s">
        <v>175</v>
      </c>
      <c r="AU586" s="155" t="s">
        <v>89</v>
      </c>
      <c r="AV586" s="13" t="s">
        <v>170</v>
      </c>
      <c r="AW586" s="13" t="s">
        <v>36</v>
      </c>
      <c r="AX586" s="13" t="s">
        <v>87</v>
      </c>
      <c r="AY586" s="155" t="s">
        <v>164</v>
      </c>
    </row>
    <row r="587" spans="2:65" s="1" customFormat="1" ht="21.75" customHeight="1">
      <c r="B587" s="31"/>
      <c r="C587" s="167" t="s">
        <v>809</v>
      </c>
      <c r="D587" s="167" t="s">
        <v>282</v>
      </c>
      <c r="E587" s="168" t="s">
        <v>810</v>
      </c>
      <c r="F587" s="169" t="s">
        <v>811</v>
      </c>
      <c r="G587" s="170" t="s">
        <v>169</v>
      </c>
      <c r="H587" s="171">
        <v>395.48700000000002</v>
      </c>
      <c r="I587" s="172"/>
      <c r="J587" s="173">
        <f>ROUND(I587*H587,2)</f>
        <v>0</v>
      </c>
      <c r="K587" s="174"/>
      <c r="L587" s="175"/>
      <c r="M587" s="176" t="s">
        <v>1</v>
      </c>
      <c r="N587" s="177" t="s">
        <v>44</v>
      </c>
      <c r="P587" s="142">
        <f>O587*H587</f>
        <v>0</v>
      </c>
      <c r="Q587" s="142">
        <v>2.7000000000000001E-3</v>
      </c>
      <c r="R587" s="142">
        <f>Q587*H587</f>
        <v>1.0678149000000001</v>
      </c>
      <c r="S587" s="142">
        <v>0</v>
      </c>
      <c r="T587" s="143">
        <f>S587*H587</f>
        <v>0</v>
      </c>
      <c r="AR587" s="144" t="s">
        <v>202</v>
      </c>
      <c r="AT587" s="144" t="s">
        <v>282</v>
      </c>
      <c r="AU587" s="144" t="s">
        <v>89</v>
      </c>
      <c r="AY587" s="16" t="s">
        <v>164</v>
      </c>
      <c r="BE587" s="145">
        <f>IF(N587="základní",J587,0)</f>
        <v>0</v>
      </c>
      <c r="BF587" s="145">
        <f>IF(N587="snížená",J587,0)</f>
        <v>0</v>
      </c>
      <c r="BG587" s="145">
        <f>IF(N587="zákl. přenesená",J587,0)</f>
        <v>0</v>
      </c>
      <c r="BH587" s="145">
        <f>IF(N587="sníž. přenesená",J587,0)</f>
        <v>0</v>
      </c>
      <c r="BI587" s="145">
        <f>IF(N587="nulová",J587,0)</f>
        <v>0</v>
      </c>
      <c r="BJ587" s="16" t="s">
        <v>87</v>
      </c>
      <c r="BK587" s="145">
        <f>ROUND(I587*H587,2)</f>
        <v>0</v>
      </c>
      <c r="BL587" s="16" t="s">
        <v>170</v>
      </c>
      <c r="BM587" s="144" t="s">
        <v>812</v>
      </c>
    </row>
    <row r="588" spans="2:65" s="12" customFormat="1" ht="11.25">
      <c r="B588" s="146"/>
      <c r="D588" s="147" t="s">
        <v>175</v>
      </c>
      <c r="E588" s="148" t="s">
        <v>1</v>
      </c>
      <c r="F588" s="149" t="s">
        <v>813</v>
      </c>
      <c r="H588" s="150">
        <v>359.53399999999999</v>
      </c>
      <c r="I588" s="151"/>
      <c r="L588" s="146"/>
      <c r="M588" s="152"/>
      <c r="T588" s="153"/>
      <c r="AT588" s="148" t="s">
        <v>175</v>
      </c>
      <c r="AU588" s="148" t="s">
        <v>89</v>
      </c>
      <c r="AV588" s="12" t="s">
        <v>89</v>
      </c>
      <c r="AW588" s="12" t="s">
        <v>36</v>
      </c>
      <c r="AX588" s="12" t="s">
        <v>87</v>
      </c>
      <c r="AY588" s="148" t="s">
        <v>164</v>
      </c>
    </row>
    <row r="589" spans="2:65" s="12" customFormat="1" ht="11.25">
      <c r="B589" s="146"/>
      <c r="D589" s="147" t="s">
        <v>175</v>
      </c>
      <c r="F589" s="149" t="s">
        <v>814</v>
      </c>
      <c r="H589" s="150">
        <v>395.48700000000002</v>
      </c>
      <c r="I589" s="151"/>
      <c r="L589" s="146"/>
      <c r="M589" s="152"/>
      <c r="T589" s="153"/>
      <c r="AT589" s="148" t="s">
        <v>175</v>
      </c>
      <c r="AU589" s="148" t="s">
        <v>89</v>
      </c>
      <c r="AV589" s="12" t="s">
        <v>89</v>
      </c>
      <c r="AW589" s="12" t="s">
        <v>4</v>
      </c>
      <c r="AX589" s="12" t="s">
        <v>87</v>
      </c>
      <c r="AY589" s="148" t="s">
        <v>164</v>
      </c>
    </row>
    <row r="590" spans="2:65" s="1" customFormat="1" ht="37.9" customHeight="1">
      <c r="B590" s="31"/>
      <c r="C590" s="132" t="s">
        <v>815</v>
      </c>
      <c r="D590" s="132" t="s">
        <v>166</v>
      </c>
      <c r="E590" s="133" t="s">
        <v>816</v>
      </c>
      <c r="F590" s="134" t="s">
        <v>817</v>
      </c>
      <c r="G590" s="135" t="s">
        <v>299</v>
      </c>
      <c r="H590" s="136">
        <v>205.9</v>
      </c>
      <c r="I590" s="137"/>
      <c r="J590" s="138">
        <f>ROUND(I590*H590,2)</f>
        <v>0</v>
      </c>
      <c r="K590" s="139"/>
      <c r="L590" s="31"/>
      <c r="M590" s="140" t="s">
        <v>1</v>
      </c>
      <c r="N590" s="141" t="s">
        <v>44</v>
      </c>
      <c r="P590" s="142">
        <f>O590*H590</f>
        <v>0</v>
      </c>
      <c r="Q590" s="142">
        <v>3.3899999999999998E-3</v>
      </c>
      <c r="R590" s="142">
        <f>Q590*H590</f>
        <v>0.69800099999999998</v>
      </c>
      <c r="S590" s="142">
        <v>0</v>
      </c>
      <c r="T590" s="143">
        <f>S590*H590</f>
        <v>0</v>
      </c>
      <c r="AR590" s="144" t="s">
        <v>170</v>
      </c>
      <c r="AT590" s="144" t="s">
        <v>166</v>
      </c>
      <c r="AU590" s="144" t="s">
        <v>89</v>
      </c>
      <c r="AY590" s="16" t="s">
        <v>164</v>
      </c>
      <c r="BE590" s="145">
        <f>IF(N590="základní",J590,0)</f>
        <v>0</v>
      </c>
      <c r="BF590" s="145">
        <f>IF(N590="snížená",J590,0)</f>
        <v>0</v>
      </c>
      <c r="BG590" s="145">
        <f>IF(N590="zákl. přenesená",J590,0)</f>
        <v>0</v>
      </c>
      <c r="BH590" s="145">
        <f>IF(N590="sníž. přenesená",J590,0)</f>
        <v>0</v>
      </c>
      <c r="BI590" s="145">
        <f>IF(N590="nulová",J590,0)</f>
        <v>0</v>
      </c>
      <c r="BJ590" s="16" t="s">
        <v>87</v>
      </c>
      <c r="BK590" s="145">
        <f>ROUND(I590*H590,2)</f>
        <v>0</v>
      </c>
      <c r="BL590" s="16" t="s">
        <v>170</v>
      </c>
      <c r="BM590" s="144" t="s">
        <v>818</v>
      </c>
    </row>
    <row r="591" spans="2:65" s="12" customFormat="1" ht="11.25">
      <c r="B591" s="146"/>
      <c r="D591" s="147" t="s">
        <v>175</v>
      </c>
      <c r="E591" s="148" t="s">
        <v>1</v>
      </c>
      <c r="F591" s="149" t="s">
        <v>819</v>
      </c>
      <c r="H591" s="150">
        <v>6.4</v>
      </c>
      <c r="I591" s="151"/>
      <c r="L591" s="146"/>
      <c r="M591" s="152"/>
      <c r="T591" s="153"/>
      <c r="AT591" s="148" t="s">
        <v>175</v>
      </c>
      <c r="AU591" s="148" t="s">
        <v>89</v>
      </c>
      <c r="AV591" s="12" t="s">
        <v>89</v>
      </c>
      <c r="AW591" s="12" t="s">
        <v>36</v>
      </c>
      <c r="AX591" s="12" t="s">
        <v>79</v>
      </c>
      <c r="AY591" s="148" t="s">
        <v>164</v>
      </c>
    </row>
    <row r="592" spans="2:65" s="12" customFormat="1" ht="11.25">
      <c r="B592" s="146"/>
      <c r="D592" s="147" t="s">
        <v>175</v>
      </c>
      <c r="E592" s="148" t="s">
        <v>1</v>
      </c>
      <c r="F592" s="149" t="s">
        <v>820</v>
      </c>
      <c r="H592" s="150">
        <v>129.94999999999999</v>
      </c>
      <c r="I592" s="151"/>
      <c r="L592" s="146"/>
      <c r="M592" s="152"/>
      <c r="T592" s="153"/>
      <c r="AT592" s="148" t="s">
        <v>175</v>
      </c>
      <c r="AU592" s="148" t="s">
        <v>89</v>
      </c>
      <c r="AV592" s="12" t="s">
        <v>89</v>
      </c>
      <c r="AW592" s="12" t="s">
        <v>36</v>
      </c>
      <c r="AX592" s="12" t="s">
        <v>79</v>
      </c>
      <c r="AY592" s="148" t="s">
        <v>164</v>
      </c>
    </row>
    <row r="593" spans="2:65" s="12" customFormat="1" ht="11.25">
      <c r="B593" s="146"/>
      <c r="D593" s="147" t="s">
        <v>175</v>
      </c>
      <c r="E593" s="148" t="s">
        <v>1</v>
      </c>
      <c r="F593" s="149" t="s">
        <v>821</v>
      </c>
      <c r="H593" s="150">
        <v>28</v>
      </c>
      <c r="I593" s="151"/>
      <c r="L593" s="146"/>
      <c r="M593" s="152"/>
      <c r="T593" s="153"/>
      <c r="AT593" s="148" t="s">
        <v>175</v>
      </c>
      <c r="AU593" s="148" t="s">
        <v>89</v>
      </c>
      <c r="AV593" s="12" t="s">
        <v>89</v>
      </c>
      <c r="AW593" s="12" t="s">
        <v>36</v>
      </c>
      <c r="AX593" s="12" t="s">
        <v>79</v>
      </c>
      <c r="AY593" s="148" t="s">
        <v>164</v>
      </c>
    </row>
    <row r="594" spans="2:65" s="12" customFormat="1" ht="11.25">
      <c r="B594" s="146"/>
      <c r="D594" s="147" t="s">
        <v>175</v>
      </c>
      <c r="E594" s="148" t="s">
        <v>1</v>
      </c>
      <c r="F594" s="149" t="s">
        <v>822</v>
      </c>
      <c r="H594" s="150">
        <v>24.85</v>
      </c>
      <c r="I594" s="151"/>
      <c r="L594" s="146"/>
      <c r="M594" s="152"/>
      <c r="T594" s="153"/>
      <c r="AT594" s="148" t="s">
        <v>175</v>
      </c>
      <c r="AU594" s="148" t="s">
        <v>89</v>
      </c>
      <c r="AV594" s="12" t="s">
        <v>89</v>
      </c>
      <c r="AW594" s="12" t="s">
        <v>36</v>
      </c>
      <c r="AX594" s="12" t="s">
        <v>79</v>
      </c>
      <c r="AY594" s="148" t="s">
        <v>164</v>
      </c>
    </row>
    <row r="595" spans="2:65" s="12" customFormat="1" ht="11.25">
      <c r="B595" s="146"/>
      <c r="D595" s="147" t="s">
        <v>175</v>
      </c>
      <c r="E595" s="148" t="s">
        <v>1</v>
      </c>
      <c r="F595" s="149" t="s">
        <v>823</v>
      </c>
      <c r="H595" s="150">
        <v>8.9</v>
      </c>
      <c r="I595" s="151"/>
      <c r="L595" s="146"/>
      <c r="M595" s="152"/>
      <c r="T595" s="153"/>
      <c r="AT595" s="148" t="s">
        <v>175</v>
      </c>
      <c r="AU595" s="148" t="s">
        <v>89</v>
      </c>
      <c r="AV595" s="12" t="s">
        <v>89</v>
      </c>
      <c r="AW595" s="12" t="s">
        <v>36</v>
      </c>
      <c r="AX595" s="12" t="s">
        <v>79</v>
      </c>
      <c r="AY595" s="148" t="s">
        <v>164</v>
      </c>
    </row>
    <row r="596" spans="2:65" s="12" customFormat="1" ht="11.25">
      <c r="B596" s="146"/>
      <c r="D596" s="147" t="s">
        <v>175</v>
      </c>
      <c r="E596" s="148" t="s">
        <v>1</v>
      </c>
      <c r="F596" s="149" t="s">
        <v>824</v>
      </c>
      <c r="H596" s="150">
        <v>7.8</v>
      </c>
      <c r="I596" s="151"/>
      <c r="L596" s="146"/>
      <c r="M596" s="152"/>
      <c r="T596" s="153"/>
      <c r="AT596" s="148" t="s">
        <v>175</v>
      </c>
      <c r="AU596" s="148" t="s">
        <v>89</v>
      </c>
      <c r="AV596" s="12" t="s">
        <v>89</v>
      </c>
      <c r="AW596" s="12" t="s">
        <v>36</v>
      </c>
      <c r="AX596" s="12" t="s">
        <v>79</v>
      </c>
      <c r="AY596" s="148" t="s">
        <v>164</v>
      </c>
    </row>
    <row r="597" spans="2:65" s="13" customFormat="1" ht="11.25">
      <c r="B597" s="154"/>
      <c r="D597" s="147" t="s">
        <v>175</v>
      </c>
      <c r="E597" s="155" t="s">
        <v>1</v>
      </c>
      <c r="F597" s="156" t="s">
        <v>177</v>
      </c>
      <c r="H597" s="157">
        <v>205.9</v>
      </c>
      <c r="I597" s="158"/>
      <c r="L597" s="154"/>
      <c r="M597" s="159"/>
      <c r="T597" s="160"/>
      <c r="AT597" s="155" t="s">
        <v>175</v>
      </c>
      <c r="AU597" s="155" t="s">
        <v>89</v>
      </c>
      <c r="AV597" s="13" t="s">
        <v>170</v>
      </c>
      <c r="AW597" s="13" t="s">
        <v>36</v>
      </c>
      <c r="AX597" s="13" t="s">
        <v>87</v>
      </c>
      <c r="AY597" s="155" t="s">
        <v>164</v>
      </c>
    </row>
    <row r="598" spans="2:65" s="1" customFormat="1" ht="21.75" customHeight="1">
      <c r="B598" s="31"/>
      <c r="C598" s="167" t="s">
        <v>825</v>
      </c>
      <c r="D598" s="167" t="s">
        <v>282</v>
      </c>
      <c r="E598" s="168" t="s">
        <v>826</v>
      </c>
      <c r="F598" s="169" t="s">
        <v>827</v>
      </c>
      <c r="G598" s="170" t="s">
        <v>169</v>
      </c>
      <c r="H598" s="171">
        <v>61.77</v>
      </c>
      <c r="I598" s="172"/>
      <c r="J598" s="173">
        <f>ROUND(I598*H598,2)</f>
        <v>0</v>
      </c>
      <c r="K598" s="174"/>
      <c r="L598" s="175"/>
      <c r="M598" s="176" t="s">
        <v>1</v>
      </c>
      <c r="N598" s="177" t="s">
        <v>44</v>
      </c>
      <c r="P598" s="142">
        <f>O598*H598</f>
        <v>0</v>
      </c>
      <c r="Q598" s="142">
        <v>5.9999999999999995E-4</v>
      </c>
      <c r="R598" s="142">
        <f>Q598*H598</f>
        <v>3.7061999999999998E-2</v>
      </c>
      <c r="S598" s="142">
        <v>0</v>
      </c>
      <c r="T598" s="143">
        <f>S598*H598</f>
        <v>0</v>
      </c>
      <c r="AR598" s="144" t="s">
        <v>202</v>
      </c>
      <c r="AT598" s="144" t="s">
        <v>282</v>
      </c>
      <c r="AU598" s="144" t="s">
        <v>89</v>
      </c>
      <c r="AY598" s="16" t="s">
        <v>164</v>
      </c>
      <c r="BE598" s="145">
        <f>IF(N598="základní",J598,0)</f>
        <v>0</v>
      </c>
      <c r="BF598" s="145">
        <f>IF(N598="snížená",J598,0)</f>
        <v>0</v>
      </c>
      <c r="BG598" s="145">
        <f>IF(N598="zákl. přenesená",J598,0)</f>
        <v>0</v>
      </c>
      <c r="BH598" s="145">
        <f>IF(N598="sníž. přenesená",J598,0)</f>
        <v>0</v>
      </c>
      <c r="BI598" s="145">
        <f>IF(N598="nulová",J598,0)</f>
        <v>0</v>
      </c>
      <c r="BJ598" s="16" t="s">
        <v>87</v>
      </c>
      <c r="BK598" s="145">
        <f>ROUND(I598*H598,2)</f>
        <v>0</v>
      </c>
      <c r="BL598" s="16" t="s">
        <v>170</v>
      </c>
      <c r="BM598" s="144" t="s">
        <v>828</v>
      </c>
    </row>
    <row r="599" spans="2:65" s="12" customFormat="1" ht="11.25">
      <c r="B599" s="146"/>
      <c r="D599" s="147" t="s">
        <v>175</v>
      </c>
      <c r="E599" s="148" t="s">
        <v>1</v>
      </c>
      <c r="F599" s="149" t="s">
        <v>829</v>
      </c>
      <c r="H599" s="150">
        <v>61.77</v>
      </c>
      <c r="I599" s="151"/>
      <c r="L599" s="146"/>
      <c r="M599" s="152"/>
      <c r="T599" s="153"/>
      <c r="AT599" s="148" t="s">
        <v>175</v>
      </c>
      <c r="AU599" s="148" t="s">
        <v>89</v>
      </c>
      <c r="AV599" s="12" t="s">
        <v>89</v>
      </c>
      <c r="AW599" s="12" t="s">
        <v>36</v>
      </c>
      <c r="AX599" s="12" t="s">
        <v>87</v>
      </c>
      <c r="AY599" s="148" t="s">
        <v>164</v>
      </c>
    </row>
    <row r="600" spans="2:65" s="1" customFormat="1" ht="37.9" customHeight="1">
      <c r="B600" s="31"/>
      <c r="C600" s="132" t="s">
        <v>830</v>
      </c>
      <c r="D600" s="132" t="s">
        <v>166</v>
      </c>
      <c r="E600" s="133" t="s">
        <v>831</v>
      </c>
      <c r="F600" s="134" t="s">
        <v>832</v>
      </c>
      <c r="G600" s="135" t="s">
        <v>169</v>
      </c>
      <c r="H600" s="136">
        <v>151.27500000000001</v>
      </c>
      <c r="I600" s="137"/>
      <c r="J600" s="138">
        <f>ROUND(I600*H600,2)</f>
        <v>0</v>
      </c>
      <c r="K600" s="139"/>
      <c r="L600" s="31"/>
      <c r="M600" s="140" t="s">
        <v>1</v>
      </c>
      <c r="N600" s="141" t="s">
        <v>44</v>
      </c>
      <c r="P600" s="142">
        <f>O600*H600</f>
        <v>0</v>
      </c>
      <c r="Q600" s="142">
        <v>1.119E-2</v>
      </c>
      <c r="R600" s="142">
        <f>Q600*H600</f>
        <v>1.6927672500000002</v>
      </c>
      <c r="S600" s="142">
        <v>0</v>
      </c>
      <c r="T600" s="143">
        <f>S600*H600</f>
        <v>0</v>
      </c>
      <c r="AR600" s="144" t="s">
        <v>170</v>
      </c>
      <c r="AT600" s="144" t="s">
        <v>166</v>
      </c>
      <c r="AU600" s="144" t="s">
        <v>89</v>
      </c>
      <c r="AY600" s="16" t="s">
        <v>164</v>
      </c>
      <c r="BE600" s="145">
        <f>IF(N600="základní",J600,0)</f>
        <v>0</v>
      </c>
      <c r="BF600" s="145">
        <f>IF(N600="snížená",J600,0)</f>
        <v>0</v>
      </c>
      <c r="BG600" s="145">
        <f>IF(N600="zákl. přenesená",J600,0)</f>
        <v>0</v>
      </c>
      <c r="BH600" s="145">
        <f>IF(N600="sníž. přenesená",J600,0)</f>
        <v>0</v>
      </c>
      <c r="BI600" s="145">
        <f>IF(N600="nulová",J600,0)</f>
        <v>0</v>
      </c>
      <c r="BJ600" s="16" t="s">
        <v>87</v>
      </c>
      <c r="BK600" s="145">
        <f>ROUND(I600*H600,2)</f>
        <v>0</v>
      </c>
      <c r="BL600" s="16" t="s">
        <v>170</v>
      </c>
      <c r="BM600" s="144" t="s">
        <v>833</v>
      </c>
    </row>
    <row r="601" spans="2:65" s="14" customFormat="1" ht="11.25">
      <c r="B601" s="161"/>
      <c r="D601" s="147" t="s">
        <v>175</v>
      </c>
      <c r="E601" s="162" t="s">
        <v>1</v>
      </c>
      <c r="F601" s="163" t="s">
        <v>834</v>
      </c>
      <c r="H601" s="162" t="s">
        <v>1</v>
      </c>
      <c r="I601" s="164"/>
      <c r="L601" s="161"/>
      <c r="M601" s="165"/>
      <c r="T601" s="166"/>
      <c r="AT601" s="162" t="s">
        <v>175</v>
      </c>
      <c r="AU601" s="162" t="s">
        <v>89</v>
      </c>
      <c r="AV601" s="14" t="s">
        <v>87</v>
      </c>
      <c r="AW601" s="14" t="s">
        <v>36</v>
      </c>
      <c r="AX601" s="14" t="s">
        <v>79</v>
      </c>
      <c r="AY601" s="162" t="s">
        <v>164</v>
      </c>
    </row>
    <row r="602" spans="2:65" s="12" customFormat="1" ht="11.25">
      <c r="B602" s="146"/>
      <c r="D602" s="147" t="s">
        <v>175</v>
      </c>
      <c r="E602" s="148" t="s">
        <v>1</v>
      </c>
      <c r="F602" s="149" t="s">
        <v>835</v>
      </c>
      <c r="H602" s="150">
        <v>151.27500000000001</v>
      </c>
      <c r="I602" s="151"/>
      <c r="L602" s="146"/>
      <c r="M602" s="152"/>
      <c r="T602" s="153"/>
      <c r="AT602" s="148" t="s">
        <v>175</v>
      </c>
      <c r="AU602" s="148" t="s">
        <v>89</v>
      </c>
      <c r="AV602" s="12" t="s">
        <v>89</v>
      </c>
      <c r="AW602" s="12" t="s">
        <v>36</v>
      </c>
      <c r="AX602" s="12" t="s">
        <v>79</v>
      </c>
      <c r="AY602" s="148" t="s">
        <v>164</v>
      </c>
    </row>
    <row r="603" spans="2:65" s="13" customFormat="1" ht="11.25">
      <c r="B603" s="154"/>
      <c r="D603" s="147" t="s">
        <v>175</v>
      </c>
      <c r="E603" s="155" t="s">
        <v>1</v>
      </c>
      <c r="F603" s="156" t="s">
        <v>177</v>
      </c>
      <c r="H603" s="157">
        <v>151.27500000000001</v>
      </c>
      <c r="I603" s="158"/>
      <c r="L603" s="154"/>
      <c r="M603" s="159"/>
      <c r="T603" s="160"/>
      <c r="AT603" s="155" t="s">
        <v>175</v>
      </c>
      <c r="AU603" s="155" t="s">
        <v>89</v>
      </c>
      <c r="AV603" s="13" t="s">
        <v>170</v>
      </c>
      <c r="AW603" s="13" t="s">
        <v>36</v>
      </c>
      <c r="AX603" s="13" t="s">
        <v>87</v>
      </c>
      <c r="AY603" s="155" t="s">
        <v>164</v>
      </c>
    </row>
    <row r="604" spans="2:65" s="1" customFormat="1" ht="24.2" customHeight="1">
      <c r="B604" s="31"/>
      <c r="C604" s="167" t="s">
        <v>836</v>
      </c>
      <c r="D604" s="167" t="s">
        <v>282</v>
      </c>
      <c r="E604" s="168" t="s">
        <v>837</v>
      </c>
      <c r="F604" s="169" t="s">
        <v>838</v>
      </c>
      <c r="G604" s="170" t="s">
        <v>169</v>
      </c>
      <c r="H604" s="171">
        <v>166.40299999999999</v>
      </c>
      <c r="I604" s="172"/>
      <c r="J604" s="173">
        <f>ROUND(I604*H604,2)</f>
        <v>0</v>
      </c>
      <c r="K604" s="174"/>
      <c r="L604" s="175"/>
      <c r="M604" s="176" t="s">
        <v>1</v>
      </c>
      <c r="N604" s="177" t="s">
        <v>44</v>
      </c>
      <c r="P604" s="142">
        <f>O604*H604</f>
        <v>0</v>
      </c>
      <c r="Q604" s="142">
        <v>4.7999999999999996E-3</v>
      </c>
      <c r="R604" s="142">
        <f>Q604*H604</f>
        <v>0.79873439999999984</v>
      </c>
      <c r="S604" s="142">
        <v>0</v>
      </c>
      <c r="T604" s="143">
        <f>S604*H604</f>
        <v>0</v>
      </c>
      <c r="AR604" s="144" t="s">
        <v>202</v>
      </c>
      <c r="AT604" s="144" t="s">
        <v>282</v>
      </c>
      <c r="AU604" s="144" t="s">
        <v>89</v>
      </c>
      <c r="AY604" s="16" t="s">
        <v>164</v>
      </c>
      <c r="BE604" s="145">
        <f>IF(N604="základní",J604,0)</f>
        <v>0</v>
      </c>
      <c r="BF604" s="145">
        <f>IF(N604="snížená",J604,0)</f>
        <v>0</v>
      </c>
      <c r="BG604" s="145">
        <f>IF(N604="zákl. přenesená",J604,0)</f>
        <v>0</v>
      </c>
      <c r="BH604" s="145">
        <f>IF(N604="sníž. přenesená",J604,0)</f>
        <v>0</v>
      </c>
      <c r="BI604" s="145">
        <f>IF(N604="nulová",J604,0)</f>
        <v>0</v>
      </c>
      <c r="BJ604" s="16" t="s">
        <v>87</v>
      </c>
      <c r="BK604" s="145">
        <f>ROUND(I604*H604,2)</f>
        <v>0</v>
      </c>
      <c r="BL604" s="16" t="s">
        <v>170</v>
      </c>
      <c r="BM604" s="144" t="s">
        <v>839</v>
      </c>
    </row>
    <row r="605" spans="2:65" s="12" customFormat="1" ht="11.25">
      <c r="B605" s="146"/>
      <c r="D605" s="147" t="s">
        <v>175</v>
      </c>
      <c r="F605" s="149" t="s">
        <v>840</v>
      </c>
      <c r="H605" s="150">
        <v>166.40299999999999</v>
      </c>
      <c r="I605" s="151"/>
      <c r="L605" s="146"/>
      <c r="M605" s="152"/>
      <c r="T605" s="153"/>
      <c r="AT605" s="148" t="s">
        <v>175</v>
      </c>
      <c r="AU605" s="148" t="s">
        <v>89</v>
      </c>
      <c r="AV605" s="12" t="s">
        <v>89</v>
      </c>
      <c r="AW605" s="12" t="s">
        <v>4</v>
      </c>
      <c r="AX605" s="12" t="s">
        <v>87</v>
      </c>
      <c r="AY605" s="148" t="s">
        <v>164</v>
      </c>
    </row>
    <row r="606" spans="2:65" s="1" customFormat="1" ht="37.9" customHeight="1">
      <c r="B606" s="31"/>
      <c r="C606" s="132" t="s">
        <v>841</v>
      </c>
      <c r="D606" s="132" t="s">
        <v>166</v>
      </c>
      <c r="E606" s="133" t="s">
        <v>842</v>
      </c>
      <c r="F606" s="134" t="s">
        <v>843</v>
      </c>
      <c r="G606" s="135" t="s">
        <v>169</v>
      </c>
      <c r="H606" s="136">
        <v>359.53399999999999</v>
      </c>
      <c r="I606" s="137"/>
      <c r="J606" s="138">
        <f>ROUND(I606*H606,2)</f>
        <v>0</v>
      </c>
      <c r="K606" s="139"/>
      <c r="L606" s="31"/>
      <c r="M606" s="140" t="s">
        <v>1</v>
      </c>
      <c r="N606" s="141" t="s">
        <v>44</v>
      </c>
      <c r="P606" s="142">
        <f>O606*H606</f>
        <v>0</v>
      </c>
      <c r="Q606" s="142">
        <v>8.0000000000000007E-5</v>
      </c>
      <c r="R606" s="142">
        <f>Q606*H606</f>
        <v>2.8762720000000002E-2</v>
      </c>
      <c r="S606" s="142">
        <v>0</v>
      </c>
      <c r="T606" s="143">
        <f>S606*H606</f>
        <v>0</v>
      </c>
      <c r="AR606" s="144" t="s">
        <v>170</v>
      </c>
      <c r="AT606" s="144" t="s">
        <v>166</v>
      </c>
      <c r="AU606" s="144" t="s">
        <v>89</v>
      </c>
      <c r="AY606" s="16" t="s">
        <v>164</v>
      </c>
      <c r="BE606" s="145">
        <f>IF(N606="základní",J606,0)</f>
        <v>0</v>
      </c>
      <c r="BF606" s="145">
        <f>IF(N606="snížená",J606,0)</f>
        <v>0</v>
      </c>
      <c r="BG606" s="145">
        <f>IF(N606="zákl. přenesená",J606,0)</f>
        <v>0</v>
      </c>
      <c r="BH606" s="145">
        <f>IF(N606="sníž. přenesená",J606,0)</f>
        <v>0</v>
      </c>
      <c r="BI606" s="145">
        <f>IF(N606="nulová",J606,0)</f>
        <v>0</v>
      </c>
      <c r="BJ606" s="16" t="s">
        <v>87</v>
      </c>
      <c r="BK606" s="145">
        <f>ROUND(I606*H606,2)</f>
        <v>0</v>
      </c>
      <c r="BL606" s="16" t="s">
        <v>170</v>
      </c>
      <c r="BM606" s="144" t="s">
        <v>844</v>
      </c>
    </row>
    <row r="607" spans="2:65" s="1" customFormat="1" ht="24.2" customHeight="1">
      <c r="B607" s="31"/>
      <c r="C607" s="132" t="s">
        <v>845</v>
      </c>
      <c r="D607" s="132" t="s">
        <v>166</v>
      </c>
      <c r="E607" s="133" t="s">
        <v>846</v>
      </c>
      <c r="F607" s="134" t="s">
        <v>847</v>
      </c>
      <c r="G607" s="135" t="s">
        <v>299</v>
      </c>
      <c r="H607" s="136">
        <v>71.260000000000005</v>
      </c>
      <c r="I607" s="137"/>
      <c r="J607" s="138">
        <f>ROUND(I607*H607,2)</f>
        <v>0</v>
      </c>
      <c r="K607" s="139"/>
      <c r="L607" s="31"/>
      <c r="M607" s="140" t="s">
        <v>1</v>
      </c>
      <c r="N607" s="141" t="s">
        <v>44</v>
      </c>
      <c r="P607" s="142">
        <f>O607*H607</f>
        <v>0</v>
      </c>
      <c r="Q607" s="142">
        <v>1E-4</v>
      </c>
      <c r="R607" s="142">
        <f>Q607*H607</f>
        <v>7.1260000000000013E-3</v>
      </c>
      <c r="S607" s="142">
        <v>0</v>
      </c>
      <c r="T607" s="143">
        <f>S607*H607</f>
        <v>0</v>
      </c>
      <c r="AR607" s="144" t="s">
        <v>170</v>
      </c>
      <c r="AT607" s="144" t="s">
        <v>166</v>
      </c>
      <c r="AU607" s="144" t="s">
        <v>89</v>
      </c>
      <c r="AY607" s="16" t="s">
        <v>164</v>
      </c>
      <c r="BE607" s="145">
        <f>IF(N607="základní",J607,0)</f>
        <v>0</v>
      </c>
      <c r="BF607" s="145">
        <f>IF(N607="snížená",J607,0)</f>
        <v>0</v>
      </c>
      <c r="BG607" s="145">
        <f>IF(N607="zákl. přenesená",J607,0)</f>
        <v>0</v>
      </c>
      <c r="BH607" s="145">
        <f>IF(N607="sníž. přenesená",J607,0)</f>
        <v>0</v>
      </c>
      <c r="BI607" s="145">
        <f>IF(N607="nulová",J607,0)</f>
        <v>0</v>
      </c>
      <c r="BJ607" s="16" t="s">
        <v>87</v>
      </c>
      <c r="BK607" s="145">
        <f>ROUND(I607*H607,2)</f>
        <v>0</v>
      </c>
      <c r="BL607" s="16" t="s">
        <v>170</v>
      </c>
      <c r="BM607" s="144" t="s">
        <v>848</v>
      </c>
    </row>
    <row r="608" spans="2:65" s="1" customFormat="1" ht="24.2" customHeight="1">
      <c r="B608" s="31"/>
      <c r="C608" s="167" t="s">
        <v>849</v>
      </c>
      <c r="D608" s="167" t="s">
        <v>282</v>
      </c>
      <c r="E608" s="168" t="s">
        <v>850</v>
      </c>
      <c r="F608" s="169" t="s">
        <v>851</v>
      </c>
      <c r="G608" s="170" t="s">
        <v>299</v>
      </c>
      <c r="H608" s="171">
        <v>78.385999999999996</v>
      </c>
      <c r="I608" s="172"/>
      <c r="J608" s="173">
        <f>ROUND(I608*H608,2)</f>
        <v>0</v>
      </c>
      <c r="K608" s="174"/>
      <c r="L608" s="175"/>
      <c r="M608" s="176" t="s">
        <v>1</v>
      </c>
      <c r="N608" s="177" t="s">
        <v>44</v>
      </c>
      <c r="P608" s="142">
        <f>O608*H608</f>
        <v>0</v>
      </c>
      <c r="Q608" s="142">
        <v>6.8000000000000005E-4</v>
      </c>
      <c r="R608" s="142">
        <f>Q608*H608</f>
        <v>5.3302479999999999E-2</v>
      </c>
      <c r="S608" s="142">
        <v>0</v>
      </c>
      <c r="T608" s="143">
        <f>S608*H608</f>
        <v>0</v>
      </c>
      <c r="AR608" s="144" t="s">
        <v>202</v>
      </c>
      <c r="AT608" s="144" t="s">
        <v>282</v>
      </c>
      <c r="AU608" s="144" t="s">
        <v>89</v>
      </c>
      <c r="AY608" s="16" t="s">
        <v>164</v>
      </c>
      <c r="BE608" s="145">
        <f>IF(N608="základní",J608,0)</f>
        <v>0</v>
      </c>
      <c r="BF608" s="145">
        <f>IF(N608="snížená",J608,0)</f>
        <v>0</v>
      </c>
      <c r="BG608" s="145">
        <f>IF(N608="zákl. přenesená",J608,0)</f>
        <v>0</v>
      </c>
      <c r="BH608" s="145">
        <f>IF(N608="sníž. přenesená",J608,0)</f>
        <v>0</v>
      </c>
      <c r="BI608" s="145">
        <f>IF(N608="nulová",J608,0)</f>
        <v>0</v>
      </c>
      <c r="BJ608" s="16" t="s">
        <v>87</v>
      </c>
      <c r="BK608" s="145">
        <f>ROUND(I608*H608,2)</f>
        <v>0</v>
      </c>
      <c r="BL608" s="16" t="s">
        <v>170</v>
      </c>
      <c r="BM608" s="144" t="s">
        <v>852</v>
      </c>
    </row>
    <row r="609" spans="2:65" s="12" customFormat="1" ht="11.25">
      <c r="B609" s="146"/>
      <c r="D609" s="147" t="s">
        <v>175</v>
      </c>
      <c r="E609" s="148" t="s">
        <v>1</v>
      </c>
      <c r="F609" s="149" t="s">
        <v>853</v>
      </c>
      <c r="H609" s="150">
        <v>71.260000000000005</v>
      </c>
      <c r="I609" s="151"/>
      <c r="L609" s="146"/>
      <c r="M609" s="152"/>
      <c r="T609" s="153"/>
      <c r="AT609" s="148" t="s">
        <v>175</v>
      </c>
      <c r="AU609" s="148" t="s">
        <v>89</v>
      </c>
      <c r="AV609" s="12" t="s">
        <v>89</v>
      </c>
      <c r="AW609" s="12" t="s">
        <v>36</v>
      </c>
      <c r="AX609" s="12" t="s">
        <v>79</v>
      </c>
      <c r="AY609" s="148" t="s">
        <v>164</v>
      </c>
    </row>
    <row r="610" spans="2:65" s="13" customFormat="1" ht="11.25">
      <c r="B610" s="154"/>
      <c r="D610" s="147" t="s">
        <v>175</v>
      </c>
      <c r="E610" s="155" t="s">
        <v>1</v>
      </c>
      <c r="F610" s="156" t="s">
        <v>177</v>
      </c>
      <c r="H610" s="157">
        <v>71.260000000000005</v>
      </c>
      <c r="I610" s="158"/>
      <c r="L610" s="154"/>
      <c r="M610" s="159"/>
      <c r="T610" s="160"/>
      <c r="AT610" s="155" t="s">
        <v>175</v>
      </c>
      <c r="AU610" s="155" t="s">
        <v>89</v>
      </c>
      <c r="AV610" s="13" t="s">
        <v>170</v>
      </c>
      <c r="AW610" s="13" t="s">
        <v>36</v>
      </c>
      <c r="AX610" s="13" t="s">
        <v>87</v>
      </c>
      <c r="AY610" s="155" t="s">
        <v>164</v>
      </c>
    </row>
    <row r="611" spans="2:65" s="12" customFormat="1" ht="11.25">
      <c r="B611" s="146"/>
      <c r="D611" s="147" t="s">
        <v>175</v>
      </c>
      <c r="F611" s="149" t="s">
        <v>854</v>
      </c>
      <c r="H611" s="150">
        <v>78.385999999999996</v>
      </c>
      <c r="I611" s="151"/>
      <c r="L611" s="146"/>
      <c r="M611" s="152"/>
      <c r="T611" s="153"/>
      <c r="AT611" s="148" t="s">
        <v>175</v>
      </c>
      <c r="AU611" s="148" t="s">
        <v>89</v>
      </c>
      <c r="AV611" s="12" t="s">
        <v>89</v>
      </c>
      <c r="AW611" s="12" t="s">
        <v>4</v>
      </c>
      <c r="AX611" s="12" t="s">
        <v>87</v>
      </c>
      <c r="AY611" s="148" t="s">
        <v>164</v>
      </c>
    </row>
    <row r="612" spans="2:65" s="1" customFormat="1" ht="24.2" customHeight="1">
      <c r="B612" s="31"/>
      <c r="C612" s="132" t="s">
        <v>855</v>
      </c>
      <c r="D612" s="132" t="s">
        <v>166</v>
      </c>
      <c r="E612" s="133" t="s">
        <v>856</v>
      </c>
      <c r="F612" s="134" t="s">
        <v>857</v>
      </c>
      <c r="G612" s="135" t="s">
        <v>169</v>
      </c>
      <c r="H612" s="136">
        <v>166.27500000000001</v>
      </c>
      <c r="I612" s="137"/>
      <c r="J612" s="138">
        <f>ROUND(I612*H612,2)</f>
        <v>0</v>
      </c>
      <c r="K612" s="139"/>
      <c r="L612" s="31"/>
      <c r="M612" s="140" t="s">
        <v>1</v>
      </c>
      <c r="N612" s="141" t="s">
        <v>44</v>
      </c>
      <c r="P612" s="142">
        <f>O612*H612</f>
        <v>0</v>
      </c>
      <c r="Q612" s="142">
        <v>5.7000000000000002E-3</v>
      </c>
      <c r="R612" s="142">
        <f>Q612*H612</f>
        <v>0.9477675000000001</v>
      </c>
      <c r="S612" s="142">
        <v>0</v>
      </c>
      <c r="T612" s="143">
        <f>S612*H612</f>
        <v>0</v>
      </c>
      <c r="AR612" s="144" t="s">
        <v>170</v>
      </c>
      <c r="AT612" s="144" t="s">
        <v>166</v>
      </c>
      <c r="AU612" s="144" t="s">
        <v>89</v>
      </c>
      <c r="AY612" s="16" t="s">
        <v>164</v>
      </c>
      <c r="BE612" s="145">
        <f>IF(N612="základní",J612,0)</f>
        <v>0</v>
      </c>
      <c r="BF612" s="145">
        <f>IF(N612="snížená",J612,0)</f>
        <v>0</v>
      </c>
      <c r="BG612" s="145">
        <f>IF(N612="zákl. přenesená",J612,0)</f>
        <v>0</v>
      </c>
      <c r="BH612" s="145">
        <f>IF(N612="sníž. přenesená",J612,0)</f>
        <v>0</v>
      </c>
      <c r="BI612" s="145">
        <f>IF(N612="nulová",J612,0)</f>
        <v>0</v>
      </c>
      <c r="BJ612" s="16" t="s">
        <v>87</v>
      </c>
      <c r="BK612" s="145">
        <f>ROUND(I612*H612,2)</f>
        <v>0</v>
      </c>
      <c r="BL612" s="16" t="s">
        <v>170</v>
      </c>
      <c r="BM612" s="144" t="s">
        <v>858</v>
      </c>
    </row>
    <row r="613" spans="2:65" s="12" customFormat="1" ht="11.25">
      <c r="B613" s="146"/>
      <c r="D613" s="147" t="s">
        <v>175</v>
      </c>
      <c r="E613" s="148" t="s">
        <v>1</v>
      </c>
      <c r="F613" s="149" t="s">
        <v>859</v>
      </c>
      <c r="H613" s="150">
        <v>166.27500000000001</v>
      </c>
      <c r="I613" s="151"/>
      <c r="L613" s="146"/>
      <c r="M613" s="152"/>
      <c r="T613" s="153"/>
      <c r="AT613" s="148" t="s">
        <v>175</v>
      </c>
      <c r="AU613" s="148" t="s">
        <v>89</v>
      </c>
      <c r="AV613" s="12" t="s">
        <v>89</v>
      </c>
      <c r="AW613" s="12" t="s">
        <v>36</v>
      </c>
      <c r="AX613" s="12" t="s">
        <v>79</v>
      </c>
      <c r="AY613" s="148" t="s">
        <v>164</v>
      </c>
    </row>
    <row r="614" spans="2:65" s="13" customFormat="1" ht="11.25">
      <c r="B614" s="154"/>
      <c r="D614" s="147" t="s">
        <v>175</v>
      </c>
      <c r="E614" s="155" t="s">
        <v>1</v>
      </c>
      <c r="F614" s="156" t="s">
        <v>177</v>
      </c>
      <c r="H614" s="157">
        <v>166.27500000000001</v>
      </c>
      <c r="I614" s="158"/>
      <c r="L614" s="154"/>
      <c r="M614" s="159"/>
      <c r="T614" s="160"/>
      <c r="AT614" s="155" t="s">
        <v>175</v>
      </c>
      <c r="AU614" s="155" t="s">
        <v>89</v>
      </c>
      <c r="AV614" s="13" t="s">
        <v>170</v>
      </c>
      <c r="AW614" s="13" t="s">
        <v>36</v>
      </c>
      <c r="AX614" s="13" t="s">
        <v>87</v>
      </c>
      <c r="AY614" s="155" t="s">
        <v>164</v>
      </c>
    </row>
    <row r="615" spans="2:65" s="1" customFormat="1" ht="24.2" customHeight="1">
      <c r="B615" s="31"/>
      <c r="C615" s="132" t="s">
        <v>860</v>
      </c>
      <c r="D615" s="132" t="s">
        <v>166</v>
      </c>
      <c r="E615" s="133" t="s">
        <v>861</v>
      </c>
      <c r="F615" s="134" t="s">
        <v>862</v>
      </c>
      <c r="G615" s="135" t="s">
        <v>169</v>
      </c>
      <c r="H615" s="136">
        <v>385.03399999999999</v>
      </c>
      <c r="I615" s="137"/>
      <c r="J615" s="138">
        <f>ROUND(I615*H615,2)</f>
        <v>0</v>
      </c>
      <c r="K615" s="139"/>
      <c r="L615" s="31"/>
      <c r="M615" s="140" t="s">
        <v>1</v>
      </c>
      <c r="N615" s="141" t="s">
        <v>44</v>
      </c>
      <c r="P615" s="142">
        <f>O615*H615</f>
        <v>0</v>
      </c>
      <c r="Q615" s="142">
        <v>2.8500000000000001E-3</v>
      </c>
      <c r="R615" s="142">
        <f>Q615*H615</f>
        <v>1.0973469</v>
      </c>
      <c r="S615" s="142">
        <v>0</v>
      </c>
      <c r="T615" s="143">
        <f>S615*H615</f>
        <v>0</v>
      </c>
      <c r="AR615" s="144" t="s">
        <v>170</v>
      </c>
      <c r="AT615" s="144" t="s">
        <v>166</v>
      </c>
      <c r="AU615" s="144" t="s">
        <v>89</v>
      </c>
      <c r="AY615" s="16" t="s">
        <v>164</v>
      </c>
      <c r="BE615" s="145">
        <f>IF(N615="základní",J615,0)</f>
        <v>0</v>
      </c>
      <c r="BF615" s="145">
        <f>IF(N615="snížená",J615,0)</f>
        <v>0</v>
      </c>
      <c r="BG615" s="145">
        <f>IF(N615="zákl. přenesená",J615,0)</f>
        <v>0</v>
      </c>
      <c r="BH615" s="145">
        <f>IF(N615="sníž. přenesená",J615,0)</f>
        <v>0</v>
      </c>
      <c r="BI615" s="145">
        <f>IF(N615="nulová",J615,0)</f>
        <v>0</v>
      </c>
      <c r="BJ615" s="16" t="s">
        <v>87</v>
      </c>
      <c r="BK615" s="145">
        <f>ROUND(I615*H615,2)</f>
        <v>0</v>
      </c>
      <c r="BL615" s="16" t="s">
        <v>170</v>
      </c>
      <c r="BM615" s="144" t="s">
        <v>863</v>
      </c>
    </row>
    <row r="616" spans="2:65" s="12" customFormat="1" ht="11.25">
      <c r="B616" s="146"/>
      <c r="D616" s="147" t="s">
        <v>175</v>
      </c>
      <c r="E616" s="148" t="s">
        <v>1</v>
      </c>
      <c r="F616" s="149" t="s">
        <v>864</v>
      </c>
      <c r="H616" s="150">
        <v>385.03399999999999</v>
      </c>
      <c r="I616" s="151"/>
      <c r="L616" s="146"/>
      <c r="M616" s="152"/>
      <c r="T616" s="153"/>
      <c r="AT616" s="148" t="s">
        <v>175</v>
      </c>
      <c r="AU616" s="148" t="s">
        <v>89</v>
      </c>
      <c r="AV616" s="12" t="s">
        <v>89</v>
      </c>
      <c r="AW616" s="12" t="s">
        <v>36</v>
      </c>
      <c r="AX616" s="12" t="s">
        <v>79</v>
      </c>
      <c r="AY616" s="148" t="s">
        <v>164</v>
      </c>
    </row>
    <row r="617" spans="2:65" s="13" customFormat="1" ht="11.25">
      <c r="B617" s="154"/>
      <c r="D617" s="147" t="s">
        <v>175</v>
      </c>
      <c r="E617" s="155" t="s">
        <v>1</v>
      </c>
      <c r="F617" s="156" t="s">
        <v>177</v>
      </c>
      <c r="H617" s="157">
        <v>385.03399999999999</v>
      </c>
      <c r="I617" s="158"/>
      <c r="L617" s="154"/>
      <c r="M617" s="159"/>
      <c r="T617" s="160"/>
      <c r="AT617" s="155" t="s">
        <v>175</v>
      </c>
      <c r="AU617" s="155" t="s">
        <v>89</v>
      </c>
      <c r="AV617" s="13" t="s">
        <v>170</v>
      </c>
      <c r="AW617" s="13" t="s">
        <v>36</v>
      </c>
      <c r="AX617" s="13" t="s">
        <v>87</v>
      </c>
      <c r="AY617" s="155" t="s">
        <v>164</v>
      </c>
    </row>
    <row r="618" spans="2:65" s="1" customFormat="1" ht="24.2" customHeight="1">
      <c r="B618" s="31"/>
      <c r="C618" s="132" t="s">
        <v>865</v>
      </c>
      <c r="D618" s="132" t="s">
        <v>166</v>
      </c>
      <c r="E618" s="133" t="s">
        <v>866</v>
      </c>
      <c r="F618" s="134" t="s">
        <v>867</v>
      </c>
      <c r="G618" s="135" t="s">
        <v>299</v>
      </c>
      <c r="H618" s="136">
        <v>79.55</v>
      </c>
      <c r="I618" s="137"/>
      <c r="J618" s="138">
        <f>ROUND(I618*H618,2)</f>
        <v>0</v>
      </c>
      <c r="K618" s="139"/>
      <c r="L618" s="31"/>
      <c r="M618" s="140" t="s">
        <v>1</v>
      </c>
      <c r="N618" s="141" t="s">
        <v>44</v>
      </c>
      <c r="P618" s="142">
        <f>O618*H618</f>
        <v>0</v>
      </c>
      <c r="Q618" s="142">
        <v>0</v>
      </c>
      <c r="R618" s="142">
        <f>Q618*H618</f>
        <v>0</v>
      </c>
      <c r="S618" s="142">
        <v>0</v>
      </c>
      <c r="T618" s="143">
        <f>S618*H618</f>
        <v>0</v>
      </c>
      <c r="AR618" s="144" t="s">
        <v>170</v>
      </c>
      <c r="AT618" s="144" t="s">
        <v>166</v>
      </c>
      <c r="AU618" s="144" t="s">
        <v>89</v>
      </c>
      <c r="AY618" s="16" t="s">
        <v>164</v>
      </c>
      <c r="BE618" s="145">
        <f>IF(N618="základní",J618,0)</f>
        <v>0</v>
      </c>
      <c r="BF618" s="145">
        <f>IF(N618="snížená",J618,0)</f>
        <v>0</v>
      </c>
      <c r="BG618" s="145">
        <f>IF(N618="zákl. přenesená",J618,0)</f>
        <v>0</v>
      </c>
      <c r="BH618" s="145">
        <f>IF(N618="sníž. přenesená",J618,0)</f>
        <v>0</v>
      </c>
      <c r="BI618" s="145">
        <f>IF(N618="nulová",J618,0)</f>
        <v>0</v>
      </c>
      <c r="BJ618" s="16" t="s">
        <v>87</v>
      </c>
      <c r="BK618" s="145">
        <f>ROUND(I618*H618,2)</f>
        <v>0</v>
      </c>
      <c r="BL618" s="16" t="s">
        <v>170</v>
      </c>
      <c r="BM618" s="144" t="s">
        <v>868</v>
      </c>
    </row>
    <row r="619" spans="2:65" s="12" customFormat="1" ht="11.25">
      <c r="B619" s="146"/>
      <c r="D619" s="147" t="s">
        <v>175</v>
      </c>
      <c r="E619" s="148" t="s">
        <v>1</v>
      </c>
      <c r="F619" s="149" t="s">
        <v>869</v>
      </c>
      <c r="H619" s="150">
        <v>16.100000000000001</v>
      </c>
      <c r="I619" s="151"/>
      <c r="L619" s="146"/>
      <c r="M619" s="152"/>
      <c r="T619" s="153"/>
      <c r="AT619" s="148" t="s">
        <v>175</v>
      </c>
      <c r="AU619" s="148" t="s">
        <v>89</v>
      </c>
      <c r="AV619" s="12" t="s">
        <v>89</v>
      </c>
      <c r="AW619" s="12" t="s">
        <v>36</v>
      </c>
      <c r="AX619" s="12" t="s">
        <v>79</v>
      </c>
      <c r="AY619" s="148" t="s">
        <v>164</v>
      </c>
    </row>
    <row r="620" spans="2:65" s="12" customFormat="1" ht="11.25">
      <c r="B620" s="146"/>
      <c r="D620" s="147" t="s">
        <v>175</v>
      </c>
      <c r="E620" s="148" t="s">
        <v>1</v>
      </c>
      <c r="F620" s="149" t="s">
        <v>870</v>
      </c>
      <c r="H620" s="150">
        <v>3.25</v>
      </c>
      <c r="I620" s="151"/>
      <c r="L620" s="146"/>
      <c r="M620" s="152"/>
      <c r="T620" s="153"/>
      <c r="AT620" s="148" t="s">
        <v>175</v>
      </c>
      <c r="AU620" s="148" t="s">
        <v>89</v>
      </c>
      <c r="AV620" s="12" t="s">
        <v>89</v>
      </c>
      <c r="AW620" s="12" t="s">
        <v>36</v>
      </c>
      <c r="AX620" s="12" t="s">
        <v>79</v>
      </c>
      <c r="AY620" s="148" t="s">
        <v>164</v>
      </c>
    </row>
    <row r="621" spans="2:65" s="12" customFormat="1" ht="11.25">
      <c r="B621" s="146"/>
      <c r="D621" s="147" t="s">
        <v>175</v>
      </c>
      <c r="E621" s="148" t="s">
        <v>1</v>
      </c>
      <c r="F621" s="149" t="s">
        <v>871</v>
      </c>
      <c r="H621" s="150">
        <v>7</v>
      </c>
      <c r="I621" s="151"/>
      <c r="L621" s="146"/>
      <c r="M621" s="152"/>
      <c r="T621" s="153"/>
      <c r="AT621" s="148" t="s">
        <v>175</v>
      </c>
      <c r="AU621" s="148" t="s">
        <v>89</v>
      </c>
      <c r="AV621" s="12" t="s">
        <v>89</v>
      </c>
      <c r="AW621" s="12" t="s">
        <v>36</v>
      </c>
      <c r="AX621" s="12" t="s">
        <v>79</v>
      </c>
      <c r="AY621" s="148" t="s">
        <v>164</v>
      </c>
    </row>
    <row r="622" spans="2:65" s="12" customFormat="1" ht="11.25">
      <c r="B622" s="146"/>
      <c r="D622" s="147" t="s">
        <v>175</v>
      </c>
      <c r="E622" s="148" t="s">
        <v>1</v>
      </c>
      <c r="F622" s="149" t="s">
        <v>872</v>
      </c>
      <c r="H622" s="150">
        <v>20</v>
      </c>
      <c r="I622" s="151"/>
      <c r="L622" s="146"/>
      <c r="M622" s="152"/>
      <c r="T622" s="153"/>
      <c r="AT622" s="148" t="s">
        <v>175</v>
      </c>
      <c r="AU622" s="148" t="s">
        <v>89</v>
      </c>
      <c r="AV622" s="12" t="s">
        <v>89</v>
      </c>
      <c r="AW622" s="12" t="s">
        <v>36</v>
      </c>
      <c r="AX622" s="12" t="s">
        <v>79</v>
      </c>
      <c r="AY622" s="148" t="s">
        <v>164</v>
      </c>
    </row>
    <row r="623" spans="2:65" s="12" customFormat="1" ht="11.25">
      <c r="B623" s="146"/>
      <c r="D623" s="147" t="s">
        <v>175</v>
      </c>
      <c r="E623" s="148" t="s">
        <v>1</v>
      </c>
      <c r="F623" s="149" t="s">
        <v>873</v>
      </c>
      <c r="H623" s="150">
        <v>5.2</v>
      </c>
      <c r="I623" s="151"/>
      <c r="L623" s="146"/>
      <c r="M623" s="152"/>
      <c r="T623" s="153"/>
      <c r="AT623" s="148" t="s">
        <v>175</v>
      </c>
      <c r="AU623" s="148" t="s">
        <v>89</v>
      </c>
      <c r="AV623" s="12" t="s">
        <v>89</v>
      </c>
      <c r="AW623" s="12" t="s">
        <v>36</v>
      </c>
      <c r="AX623" s="12" t="s">
        <v>79</v>
      </c>
      <c r="AY623" s="148" t="s">
        <v>164</v>
      </c>
    </row>
    <row r="624" spans="2:65" s="12" customFormat="1" ht="11.25">
      <c r="B624" s="146"/>
      <c r="D624" s="147" t="s">
        <v>175</v>
      </c>
      <c r="E624" s="148" t="s">
        <v>1</v>
      </c>
      <c r="F624" s="149" t="s">
        <v>874</v>
      </c>
      <c r="H624" s="150">
        <v>14</v>
      </c>
      <c r="I624" s="151"/>
      <c r="L624" s="146"/>
      <c r="M624" s="152"/>
      <c r="T624" s="153"/>
      <c r="AT624" s="148" t="s">
        <v>175</v>
      </c>
      <c r="AU624" s="148" t="s">
        <v>89</v>
      </c>
      <c r="AV624" s="12" t="s">
        <v>89</v>
      </c>
      <c r="AW624" s="12" t="s">
        <v>36</v>
      </c>
      <c r="AX624" s="12" t="s">
        <v>79</v>
      </c>
      <c r="AY624" s="148" t="s">
        <v>164</v>
      </c>
    </row>
    <row r="625" spans="2:65" s="12" customFormat="1" ht="11.25">
      <c r="B625" s="146"/>
      <c r="D625" s="147" t="s">
        <v>175</v>
      </c>
      <c r="E625" s="148" t="s">
        <v>1</v>
      </c>
      <c r="F625" s="149" t="s">
        <v>250</v>
      </c>
      <c r="H625" s="150">
        <v>14</v>
      </c>
      <c r="I625" s="151"/>
      <c r="L625" s="146"/>
      <c r="M625" s="152"/>
      <c r="T625" s="153"/>
      <c r="AT625" s="148" t="s">
        <v>175</v>
      </c>
      <c r="AU625" s="148" t="s">
        <v>89</v>
      </c>
      <c r="AV625" s="12" t="s">
        <v>89</v>
      </c>
      <c r="AW625" s="12" t="s">
        <v>36</v>
      </c>
      <c r="AX625" s="12" t="s">
        <v>79</v>
      </c>
      <c r="AY625" s="148" t="s">
        <v>164</v>
      </c>
    </row>
    <row r="626" spans="2:65" s="13" customFormat="1" ht="11.25">
      <c r="B626" s="154"/>
      <c r="D626" s="147" t="s">
        <v>175</v>
      </c>
      <c r="E626" s="155" t="s">
        <v>1</v>
      </c>
      <c r="F626" s="156" t="s">
        <v>177</v>
      </c>
      <c r="H626" s="157">
        <v>79.55</v>
      </c>
      <c r="I626" s="158"/>
      <c r="L626" s="154"/>
      <c r="M626" s="159"/>
      <c r="T626" s="160"/>
      <c r="AT626" s="155" t="s">
        <v>175</v>
      </c>
      <c r="AU626" s="155" t="s">
        <v>89</v>
      </c>
      <c r="AV626" s="13" t="s">
        <v>170</v>
      </c>
      <c r="AW626" s="13" t="s">
        <v>36</v>
      </c>
      <c r="AX626" s="13" t="s">
        <v>87</v>
      </c>
      <c r="AY626" s="155" t="s">
        <v>164</v>
      </c>
    </row>
    <row r="627" spans="2:65" s="1" customFormat="1" ht="33" customHeight="1">
      <c r="B627" s="31"/>
      <c r="C627" s="132" t="s">
        <v>875</v>
      </c>
      <c r="D627" s="132" t="s">
        <v>166</v>
      </c>
      <c r="E627" s="133" t="s">
        <v>876</v>
      </c>
      <c r="F627" s="134" t="s">
        <v>877</v>
      </c>
      <c r="G627" s="135" t="s">
        <v>205</v>
      </c>
      <c r="H627" s="136">
        <v>22.478000000000002</v>
      </c>
      <c r="I627" s="137"/>
      <c r="J627" s="138">
        <f>ROUND(I627*H627,2)</f>
        <v>0</v>
      </c>
      <c r="K627" s="139"/>
      <c r="L627" s="31"/>
      <c r="M627" s="140" t="s">
        <v>1</v>
      </c>
      <c r="N627" s="141" t="s">
        <v>44</v>
      </c>
      <c r="P627" s="142">
        <f>O627*H627</f>
        <v>0</v>
      </c>
      <c r="Q627" s="142">
        <v>2.3010199999999998</v>
      </c>
      <c r="R627" s="142">
        <f>Q627*H627</f>
        <v>51.722327559999997</v>
      </c>
      <c r="S627" s="142">
        <v>0</v>
      </c>
      <c r="T627" s="143">
        <f>S627*H627</f>
        <v>0</v>
      </c>
      <c r="AR627" s="144" t="s">
        <v>170</v>
      </c>
      <c r="AT627" s="144" t="s">
        <v>166</v>
      </c>
      <c r="AU627" s="144" t="s">
        <v>89</v>
      </c>
      <c r="AY627" s="16" t="s">
        <v>164</v>
      </c>
      <c r="BE627" s="145">
        <f>IF(N627="základní",J627,0)</f>
        <v>0</v>
      </c>
      <c r="BF627" s="145">
        <f>IF(N627="snížená",J627,0)</f>
        <v>0</v>
      </c>
      <c r="BG627" s="145">
        <f>IF(N627="zákl. přenesená",J627,0)</f>
        <v>0</v>
      </c>
      <c r="BH627" s="145">
        <f>IF(N627="sníž. přenesená",J627,0)</f>
        <v>0</v>
      </c>
      <c r="BI627" s="145">
        <f>IF(N627="nulová",J627,0)</f>
        <v>0</v>
      </c>
      <c r="BJ627" s="16" t="s">
        <v>87</v>
      </c>
      <c r="BK627" s="145">
        <f>ROUND(I627*H627,2)</f>
        <v>0</v>
      </c>
      <c r="BL627" s="16" t="s">
        <v>170</v>
      </c>
      <c r="BM627" s="144" t="s">
        <v>878</v>
      </c>
    </row>
    <row r="628" spans="2:65" s="12" customFormat="1" ht="11.25">
      <c r="B628" s="146"/>
      <c r="D628" s="147" t="s">
        <v>175</v>
      </c>
      <c r="E628" s="148" t="s">
        <v>1</v>
      </c>
      <c r="F628" s="149" t="s">
        <v>879</v>
      </c>
      <c r="H628" s="150">
        <v>22.478000000000002</v>
      </c>
      <c r="I628" s="151"/>
      <c r="L628" s="146"/>
      <c r="M628" s="152"/>
      <c r="T628" s="153"/>
      <c r="AT628" s="148" t="s">
        <v>175</v>
      </c>
      <c r="AU628" s="148" t="s">
        <v>89</v>
      </c>
      <c r="AV628" s="12" t="s">
        <v>89</v>
      </c>
      <c r="AW628" s="12" t="s">
        <v>36</v>
      </c>
      <c r="AX628" s="12" t="s">
        <v>79</v>
      </c>
      <c r="AY628" s="148" t="s">
        <v>164</v>
      </c>
    </row>
    <row r="629" spans="2:65" s="13" customFormat="1" ht="11.25">
      <c r="B629" s="154"/>
      <c r="D629" s="147" t="s">
        <v>175</v>
      </c>
      <c r="E629" s="155" t="s">
        <v>1</v>
      </c>
      <c r="F629" s="156" t="s">
        <v>177</v>
      </c>
      <c r="H629" s="157">
        <v>22.478000000000002</v>
      </c>
      <c r="I629" s="158"/>
      <c r="L629" s="154"/>
      <c r="M629" s="159"/>
      <c r="T629" s="160"/>
      <c r="AT629" s="155" t="s">
        <v>175</v>
      </c>
      <c r="AU629" s="155" t="s">
        <v>89</v>
      </c>
      <c r="AV629" s="13" t="s">
        <v>170</v>
      </c>
      <c r="AW629" s="13" t="s">
        <v>36</v>
      </c>
      <c r="AX629" s="13" t="s">
        <v>87</v>
      </c>
      <c r="AY629" s="155" t="s">
        <v>164</v>
      </c>
    </row>
    <row r="630" spans="2:65" s="1" customFormat="1" ht="24.2" customHeight="1">
      <c r="B630" s="31"/>
      <c r="C630" s="132" t="s">
        <v>880</v>
      </c>
      <c r="D630" s="132" t="s">
        <v>166</v>
      </c>
      <c r="E630" s="133" t="s">
        <v>881</v>
      </c>
      <c r="F630" s="134" t="s">
        <v>882</v>
      </c>
      <c r="G630" s="135" t="s">
        <v>205</v>
      </c>
      <c r="H630" s="136">
        <v>22.478000000000002</v>
      </c>
      <c r="I630" s="137"/>
      <c r="J630" s="138">
        <f>ROUND(I630*H630,2)</f>
        <v>0</v>
      </c>
      <c r="K630" s="139"/>
      <c r="L630" s="31"/>
      <c r="M630" s="140" t="s">
        <v>1</v>
      </c>
      <c r="N630" s="141" t="s">
        <v>44</v>
      </c>
      <c r="P630" s="142">
        <f>O630*H630</f>
        <v>0</v>
      </c>
      <c r="Q630" s="142">
        <v>0</v>
      </c>
      <c r="R630" s="142">
        <f>Q630*H630</f>
        <v>0</v>
      </c>
      <c r="S630" s="142">
        <v>0</v>
      </c>
      <c r="T630" s="143">
        <f>S630*H630</f>
        <v>0</v>
      </c>
      <c r="AR630" s="144" t="s">
        <v>170</v>
      </c>
      <c r="AT630" s="144" t="s">
        <v>166</v>
      </c>
      <c r="AU630" s="144" t="s">
        <v>89</v>
      </c>
      <c r="AY630" s="16" t="s">
        <v>164</v>
      </c>
      <c r="BE630" s="145">
        <f>IF(N630="základní",J630,0)</f>
        <v>0</v>
      </c>
      <c r="BF630" s="145">
        <f>IF(N630="snížená",J630,0)</f>
        <v>0</v>
      </c>
      <c r="BG630" s="145">
        <f>IF(N630="zákl. přenesená",J630,0)</f>
        <v>0</v>
      </c>
      <c r="BH630" s="145">
        <f>IF(N630="sníž. přenesená",J630,0)</f>
        <v>0</v>
      </c>
      <c r="BI630" s="145">
        <f>IF(N630="nulová",J630,0)</f>
        <v>0</v>
      </c>
      <c r="BJ630" s="16" t="s">
        <v>87</v>
      </c>
      <c r="BK630" s="145">
        <f>ROUND(I630*H630,2)</f>
        <v>0</v>
      </c>
      <c r="BL630" s="16" t="s">
        <v>170</v>
      </c>
      <c r="BM630" s="144" t="s">
        <v>883</v>
      </c>
    </row>
    <row r="631" spans="2:65" s="1" customFormat="1" ht="33" customHeight="1">
      <c r="B631" s="31"/>
      <c r="C631" s="132" t="s">
        <v>884</v>
      </c>
      <c r="D631" s="132" t="s">
        <v>166</v>
      </c>
      <c r="E631" s="133" t="s">
        <v>885</v>
      </c>
      <c r="F631" s="134" t="s">
        <v>886</v>
      </c>
      <c r="G631" s="135" t="s">
        <v>205</v>
      </c>
      <c r="H631" s="136">
        <v>22.478000000000002</v>
      </c>
      <c r="I631" s="137"/>
      <c r="J631" s="138">
        <f>ROUND(I631*H631,2)</f>
        <v>0</v>
      </c>
      <c r="K631" s="139"/>
      <c r="L631" s="31"/>
      <c r="M631" s="140" t="s">
        <v>1</v>
      </c>
      <c r="N631" s="141" t="s">
        <v>44</v>
      </c>
      <c r="P631" s="142">
        <f>O631*H631</f>
        <v>0</v>
      </c>
      <c r="Q631" s="142">
        <v>0</v>
      </c>
      <c r="R631" s="142">
        <f>Q631*H631</f>
        <v>0</v>
      </c>
      <c r="S631" s="142">
        <v>0</v>
      </c>
      <c r="T631" s="143">
        <f>S631*H631</f>
        <v>0</v>
      </c>
      <c r="AR631" s="144" t="s">
        <v>170</v>
      </c>
      <c r="AT631" s="144" t="s">
        <v>166</v>
      </c>
      <c r="AU631" s="144" t="s">
        <v>89</v>
      </c>
      <c r="AY631" s="16" t="s">
        <v>164</v>
      </c>
      <c r="BE631" s="145">
        <f>IF(N631="základní",J631,0)</f>
        <v>0</v>
      </c>
      <c r="BF631" s="145">
        <f>IF(N631="snížená",J631,0)</f>
        <v>0</v>
      </c>
      <c r="BG631" s="145">
        <f>IF(N631="zákl. přenesená",J631,0)</f>
        <v>0</v>
      </c>
      <c r="BH631" s="145">
        <f>IF(N631="sníž. přenesená",J631,0)</f>
        <v>0</v>
      </c>
      <c r="BI631" s="145">
        <f>IF(N631="nulová",J631,0)</f>
        <v>0</v>
      </c>
      <c r="BJ631" s="16" t="s">
        <v>87</v>
      </c>
      <c r="BK631" s="145">
        <f>ROUND(I631*H631,2)</f>
        <v>0</v>
      </c>
      <c r="BL631" s="16" t="s">
        <v>170</v>
      </c>
      <c r="BM631" s="144" t="s">
        <v>887</v>
      </c>
    </row>
    <row r="632" spans="2:65" s="1" customFormat="1" ht="24.2" customHeight="1">
      <c r="B632" s="31"/>
      <c r="C632" s="132" t="s">
        <v>888</v>
      </c>
      <c r="D632" s="132" t="s">
        <v>166</v>
      </c>
      <c r="E632" s="133" t="s">
        <v>889</v>
      </c>
      <c r="F632" s="134" t="s">
        <v>890</v>
      </c>
      <c r="G632" s="135" t="s">
        <v>205</v>
      </c>
      <c r="H632" s="136">
        <v>3.492</v>
      </c>
      <c r="I632" s="137"/>
      <c r="J632" s="138">
        <f>ROUND(I632*H632,2)</f>
        <v>0</v>
      </c>
      <c r="K632" s="139"/>
      <c r="L632" s="31"/>
      <c r="M632" s="140" t="s">
        <v>1</v>
      </c>
      <c r="N632" s="141" t="s">
        <v>44</v>
      </c>
      <c r="P632" s="142">
        <f>O632*H632</f>
        <v>0</v>
      </c>
      <c r="Q632" s="142">
        <v>0</v>
      </c>
      <c r="R632" s="142">
        <f>Q632*H632</f>
        <v>0</v>
      </c>
      <c r="S632" s="142">
        <v>0</v>
      </c>
      <c r="T632" s="143">
        <f>S632*H632</f>
        <v>0</v>
      </c>
      <c r="AR632" s="144" t="s">
        <v>170</v>
      </c>
      <c r="AT632" s="144" t="s">
        <v>166</v>
      </c>
      <c r="AU632" s="144" t="s">
        <v>89</v>
      </c>
      <c r="AY632" s="16" t="s">
        <v>164</v>
      </c>
      <c r="BE632" s="145">
        <f>IF(N632="základní",J632,0)</f>
        <v>0</v>
      </c>
      <c r="BF632" s="145">
        <f>IF(N632="snížená",J632,0)</f>
        <v>0</v>
      </c>
      <c r="BG632" s="145">
        <f>IF(N632="zákl. přenesená",J632,0)</f>
        <v>0</v>
      </c>
      <c r="BH632" s="145">
        <f>IF(N632="sníž. přenesená",J632,0)</f>
        <v>0</v>
      </c>
      <c r="BI632" s="145">
        <f>IF(N632="nulová",J632,0)</f>
        <v>0</v>
      </c>
      <c r="BJ632" s="16" t="s">
        <v>87</v>
      </c>
      <c r="BK632" s="145">
        <f>ROUND(I632*H632,2)</f>
        <v>0</v>
      </c>
      <c r="BL632" s="16" t="s">
        <v>170</v>
      </c>
      <c r="BM632" s="144" t="s">
        <v>891</v>
      </c>
    </row>
    <row r="633" spans="2:65" s="12" customFormat="1" ht="33.75">
      <c r="B633" s="146"/>
      <c r="D633" s="147" t="s">
        <v>175</v>
      </c>
      <c r="E633" s="148" t="s">
        <v>1</v>
      </c>
      <c r="F633" s="149" t="s">
        <v>892</v>
      </c>
      <c r="H633" s="150">
        <v>3.492</v>
      </c>
      <c r="I633" s="151"/>
      <c r="L633" s="146"/>
      <c r="M633" s="152"/>
      <c r="T633" s="153"/>
      <c r="AT633" s="148" t="s">
        <v>175</v>
      </c>
      <c r="AU633" s="148" t="s">
        <v>89</v>
      </c>
      <c r="AV633" s="12" t="s">
        <v>89</v>
      </c>
      <c r="AW633" s="12" t="s">
        <v>36</v>
      </c>
      <c r="AX633" s="12" t="s">
        <v>79</v>
      </c>
      <c r="AY633" s="148" t="s">
        <v>164</v>
      </c>
    </row>
    <row r="634" spans="2:65" s="13" customFormat="1" ht="11.25">
      <c r="B634" s="154"/>
      <c r="D634" s="147" t="s">
        <v>175</v>
      </c>
      <c r="E634" s="155" t="s">
        <v>1</v>
      </c>
      <c r="F634" s="156" t="s">
        <v>177</v>
      </c>
      <c r="H634" s="157">
        <v>3.492</v>
      </c>
      <c r="I634" s="158"/>
      <c r="L634" s="154"/>
      <c r="M634" s="159"/>
      <c r="T634" s="160"/>
      <c r="AT634" s="155" t="s">
        <v>175</v>
      </c>
      <c r="AU634" s="155" t="s">
        <v>89</v>
      </c>
      <c r="AV634" s="13" t="s">
        <v>170</v>
      </c>
      <c r="AW634" s="13" t="s">
        <v>36</v>
      </c>
      <c r="AX634" s="13" t="s">
        <v>87</v>
      </c>
      <c r="AY634" s="155" t="s">
        <v>164</v>
      </c>
    </row>
    <row r="635" spans="2:65" s="1" customFormat="1" ht="16.5" customHeight="1">
      <c r="B635" s="31"/>
      <c r="C635" s="132" t="s">
        <v>893</v>
      </c>
      <c r="D635" s="132" t="s">
        <v>166</v>
      </c>
      <c r="E635" s="133" t="s">
        <v>894</v>
      </c>
      <c r="F635" s="134" t="s">
        <v>895</v>
      </c>
      <c r="G635" s="135" t="s">
        <v>269</v>
      </c>
      <c r="H635" s="136">
        <v>1.7829999999999999</v>
      </c>
      <c r="I635" s="137"/>
      <c r="J635" s="138">
        <f>ROUND(I635*H635,2)</f>
        <v>0</v>
      </c>
      <c r="K635" s="139"/>
      <c r="L635" s="31"/>
      <c r="M635" s="140" t="s">
        <v>1</v>
      </c>
      <c r="N635" s="141" t="s">
        <v>44</v>
      </c>
      <c r="P635" s="142">
        <f>O635*H635</f>
        <v>0</v>
      </c>
      <c r="Q635" s="142">
        <v>1.0416099999999999</v>
      </c>
      <c r="R635" s="142">
        <f>Q635*H635</f>
        <v>1.8571906299999998</v>
      </c>
      <c r="S635" s="142">
        <v>0</v>
      </c>
      <c r="T635" s="143">
        <f>S635*H635</f>
        <v>0</v>
      </c>
      <c r="AR635" s="144" t="s">
        <v>170</v>
      </c>
      <c r="AT635" s="144" t="s">
        <v>166</v>
      </c>
      <c r="AU635" s="144" t="s">
        <v>89</v>
      </c>
      <c r="AY635" s="16" t="s">
        <v>164</v>
      </c>
      <c r="BE635" s="145">
        <f>IF(N635="základní",J635,0)</f>
        <v>0</v>
      </c>
      <c r="BF635" s="145">
        <f>IF(N635="snížená",J635,0)</f>
        <v>0</v>
      </c>
      <c r="BG635" s="145">
        <f>IF(N635="zákl. přenesená",J635,0)</f>
        <v>0</v>
      </c>
      <c r="BH635" s="145">
        <f>IF(N635="sníž. přenesená",J635,0)</f>
        <v>0</v>
      </c>
      <c r="BI635" s="145">
        <f>IF(N635="nulová",J635,0)</f>
        <v>0</v>
      </c>
      <c r="BJ635" s="16" t="s">
        <v>87</v>
      </c>
      <c r="BK635" s="145">
        <f>ROUND(I635*H635,2)</f>
        <v>0</v>
      </c>
      <c r="BL635" s="16" t="s">
        <v>170</v>
      </c>
      <c r="BM635" s="144" t="s">
        <v>896</v>
      </c>
    </row>
    <row r="636" spans="2:65" s="12" customFormat="1" ht="11.25">
      <c r="B636" s="146"/>
      <c r="D636" s="147" t="s">
        <v>175</v>
      </c>
      <c r="E636" s="148" t="s">
        <v>1</v>
      </c>
      <c r="F636" s="149" t="s">
        <v>897</v>
      </c>
      <c r="H636" s="150">
        <v>1.7829999999999999</v>
      </c>
      <c r="I636" s="151"/>
      <c r="L636" s="146"/>
      <c r="M636" s="152"/>
      <c r="T636" s="153"/>
      <c r="AT636" s="148" t="s">
        <v>175</v>
      </c>
      <c r="AU636" s="148" t="s">
        <v>89</v>
      </c>
      <c r="AV636" s="12" t="s">
        <v>89</v>
      </c>
      <c r="AW636" s="12" t="s">
        <v>36</v>
      </c>
      <c r="AX636" s="12" t="s">
        <v>79</v>
      </c>
      <c r="AY636" s="148" t="s">
        <v>164</v>
      </c>
    </row>
    <row r="637" spans="2:65" s="13" customFormat="1" ht="11.25">
      <c r="B637" s="154"/>
      <c r="D637" s="147" t="s">
        <v>175</v>
      </c>
      <c r="E637" s="155" t="s">
        <v>1</v>
      </c>
      <c r="F637" s="156" t="s">
        <v>177</v>
      </c>
      <c r="H637" s="157">
        <v>1.7829999999999999</v>
      </c>
      <c r="I637" s="158"/>
      <c r="L637" s="154"/>
      <c r="M637" s="159"/>
      <c r="T637" s="160"/>
      <c r="AT637" s="155" t="s">
        <v>175</v>
      </c>
      <c r="AU637" s="155" t="s">
        <v>89</v>
      </c>
      <c r="AV637" s="13" t="s">
        <v>170</v>
      </c>
      <c r="AW637" s="13" t="s">
        <v>36</v>
      </c>
      <c r="AX637" s="13" t="s">
        <v>87</v>
      </c>
      <c r="AY637" s="155" t="s">
        <v>164</v>
      </c>
    </row>
    <row r="638" spans="2:65" s="1" customFormat="1" ht="21.75" customHeight="1">
      <c r="B638" s="31"/>
      <c r="C638" s="132" t="s">
        <v>898</v>
      </c>
      <c r="D638" s="132" t="s">
        <v>166</v>
      </c>
      <c r="E638" s="133" t="s">
        <v>899</v>
      </c>
      <c r="F638" s="134" t="s">
        <v>900</v>
      </c>
      <c r="G638" s="135" t="s">
        <v>169</v>
      </c>
      <c r="H638" s="136">
        <v>31.02</v>
      </c>
      <c r="I638" s="137"/>
      <c r="J638" s="138">
        <f>ROUND(I638*H638,2)</f>
        <v>0</v>
      </c>
      <c r="K638" s="139"/>
      <c r="L638" s="31"/>
      <c r="M638" s="140" t="s">
        <v>1</v>
      </c>
      <c r="N638" s="141" t="s">
        <v>44</v>
      </c>
      <c r="P638" s="142">
        <f>O638*H638</f>
        <v>0</v>
      </c>
      <c r="Q638" s="142">
        <v>0.27560000000000001</v>
      </c>
      <c r="R638" s="142">
        <f>Q638*H638</f>
        <v>8.5491120000000009</v>
      </c>
      <c r="S638" s="142">
        <v>0</v>
      </c>
      <c r="T638" s="143">
        <f>S638*H638</f>
        <v>0</v>
      </c>
      <c r="AR638" s="144" t="s">
        <v>260</v>
      </c>
      <c r="AT638" s="144" t="s">
        <v>166</v>
      </c>
      <c r="AU638" s="144" t="s">
        <v>89</v>
      </c>
      <c r="AY638" s="16" t="s">
        <v>164</v>
      </c>
      <c r="BE638" s="145">
        <f>IF(N638="základní",J638,0)</f>
        <v>0</v>
      </c>
      <c r="BF638" s="145">
        <f>IF(N638="snížená",J638,0)</f>
        <v>0</v>
      </c>
      <c r="BG638" s="145">
        <f>IF(N638="zákl. přenesená",J638,0)</f>
        <v>0</v>
      </c>
      <c r="BH638" s="145">
        <f>IF(N638="sníž. přenesená",J638,0)</f>
        <v>0</v>
      </c>
      <c r="BI638" s="145">
        <f>IF(N638="nulová",J638,0)</f>
        <v>0</v>
      </c>
      <c r="BJ638" s="16" t="s">
        <v>87</v>
      </c>
      <c r="BK638" s="145">
        <f>ROUND(I638*H638,2)</f>
        <v>0</v>
      </c>
      <c r="BL638" s="16" t="s">
        <v>260</v>
      </c>
      <c r="BM638" s="144" t="s">
        <v>901</v>
      </c>
    </row>
    <row r="639" spans="2:65" s="12" customFormat="1" ht="11.25">
      <c r="B639" s="146"/>
      <c r="D639" s="147" t="s">
        <v>175</v>
      </c>
      <c r="E639" s="148" t="s">
        <v>1</v>
      </c>
      <c r="F639" s="149" t="s">
        <v>902</v>
      </c>
      <c r="H639" s="150">
        <v>31.02</v>
      </c>
      <c r="I639" s="151"/>
      <c r="L639" s="146"/>
      <c r="M639" s="152"/>
      <c r="T639" s="153"/>
      <c r="AT639" s="148" t="s">
        <v>175</v>
      </c>
      <c r="AU639" s="148" t="s">
        <v>89</v>
      </c>
      <c r="AV639" s="12" t="s">
        <v>89</v>
      </c>
      <c r="AW639" s="12" t="s">
        <v>36</v>
      </c>
      <c r="AX639" s="12" t="s">
        <v>79</v>
      </c>
      <c r="AY639" s="148" t="s">
        <v>164</v>
      </c>
    </row>
    <row r="640" spans="2:65" s="13" customFormat="1" ht="11.25">
      <c r="B640" s="154"/>
      <c r="D640" s="147" t="s">
        <v>175</v>
      </c>
      <c r="E640" s="155" t="s">
        <v>1</v>
      </c>
      <c r="F640" s="156" t="s">
        <v>177</v>
      </c>
      <c r="H640" s="157">
        <v>31.02</v>
      </c>
      <c r="I640" s="158"/>
      <c r="L640" s="154"/>
      <c r="M640" s="159"/>
      <c r="T640" s="160"/>
      <c r="AT640" s="155" t="s">
        <v>175</v>
      </c>
      <c r="AU640" s="155" t="s">
        <v>89</v>
      </c>
      <c r="AV640" s="13" t="s">
        <v>170</v>
      </c>
      <c r="AW640" s="13" t="s">
        <v>36</v>
      </c>
      <c r="AX640" s="13" t="s">
        <v>87</v>
      </c>
      <c r="AY640" s="155" t="s">
        <v>164</v>
      </c>
    </row>
    <row r="641" spans="2:65" s="1" customFormat="1" ht="24.2" customHeight="1">
      <c r="B641" s="31"/>
      <c r="C641" s="132" t="s">
        <v>903</v>
      </c>
      <c r="D641" s="132" t="s">
        <v>166</v>
      </c>
      <c r="E641" s="133" t="s">
        <v>904</v>
      </c>
      <c r="F641" s="134" t="s">
        <v>905</v>
      </c>
      <c r="G641" s="135" t="s">
        <v>299</v>
      </c>
      <c r="H641" s="136">
        <v>62.04</v>
      </c>
      <c r="I641" s="137"/>
      <c r="J641" s="138">
        <f>ROUND(I641*H641,2)</f>
        <v>0</v>
      </c>
      <c r="K641" s="139"/>
      <c r="L641" s="31"/>
      <c r="M641" s="140" t="s">
        <v>1</v>
      </c>
      <c r="N641" s="141" t="s">
        <v>44</v>
      </c>
      <c r="P641" s="142">
        <f>O641*H641</f>
        <v>0</v>
      </c>
      <c r="Q641" s="142">
        <v>0.19663</v>
      </c>
      <c r="R641" s="142">
        <f>Q641*H641</f>
        <v>12.1989252</v>
      </c>
      <c r="S641" s="142">
        <v>0</v>
      </c>
      <c r="T641" s="143">
        <f>S641*H641</f>
        <v>0</v>
      </c>
      <c r="AR641" s="144" t="s">
        <v>170</v>
      </c>
      <c r="AT641" s="144" t="s">
        <v>166</v>
      </c>
      <c r="AU641" s="144" t="s">
        <v>89</v>
      </c>
      <c r="AY641" s="16" t="s">
        <v>164</v>
      </c>
      <c r="BE641" s="145">
        <f>IF(N641="základní",J641,0)</f>
        <v>0</v>
      </c>
      <c r="BF641" s="145">
        <f>IF(N641="snížená",J641,0)</f>
        <v>0</v>
      </c>
      <c r="BG641" s="145">
        <f>IF(N641="zákl. přenesená",J641,0)</f>
        <v>0</v>
      </c>
      <c r="BH641" s="145">
        <f>IF(N641="sníž. přenesená",J641,0)</f>
        <v>0</v>
      </c>
      <c r="BI641" s="145">
        <f>IF(N641="nulová",J641,0)</f>
        <v>0</v>
      </c>
      <c r="BJ641" s="16" t="s">
        <v>87</v>
      </c>
      <c r="BK641" s="145">
        <f>ROUND(I641*H641,2)</f>
        <v>0</v>
      </c>
      <c r="BL641" s="16" t="s">
        <v>170</v>
      </c>
      <c r="BM641" s="144" t="s">
        <v>906</v>
      </c>
    </row>
    <row r="642" spans="2:65" s="12" customFormat="1" ht="11.25">
      <c r="B642" s="146"/>
      <c r="D642" s="147" t="s">
        <v>175</v>
      </c>
      <c r="E642" s="148" t="s">
        <v>1</v>
      </c>
      <c r="F642" s="149" t="s">
        <v>907</v>
      </c>
      <c r="H642" s="150">
        <v>62.04</v>
      </c>
      <c r="I642" s="151"/>
      <c r="L642" s="146"/>
      <c r="M642" s="152"/>
      <c r="T642" s="153"/>
      <c r="AT642" s="148" t="s">
        <v>175</v>
      </c>
      <c r="AU642" s="148" t="s">
        <v>89</v>
      </c>
      <c r="AV642" s="12" t="s">
        <v>89</v>
      </c>
      <c r="AW642" s="12" t="s">
        <v>36</v>
      </c>
      <c r="AX642" s="12" t="s">
        <v>79</v>
      </c>
      <c r="AY642" s="148" t="s">
        <v>164</v>
      </c>
    </row>
    <row r="643" spans="2:65" s="13" customFormat="1" ht="11.25">
      <c r="B643" s="154"/>
      <c r="D643" s="147" t="s">
        <v>175</v>
      </c>
      <c r="E643" s="155" t="s">
        <v>1</v>
      </c>
      <c r="F643" s="156" t="s">
        <v>177</v>
      </c>
      <c r="H643" s="157">
        <v>62.04</v>
      </c>
      <c r="I643" s="158"/>
      <c r="L643" s="154"/>
      <c r="M643" s="159"/>
      <c r="T643" s="160"/>
      <c r="AT643" s="155" t="s">
        <v>175</v>
      </c>
      <c r="AU643" s="155" t="s">
        <v>89</v>
      </c>
      <c r="AV643" s="13" t="s">
        <v>170</v>
      </c>
      <c r="AW643" s="13" t="s">
        <v>36</v>
      </c>
      <c r="AX643" s="13" t="s">
        <v>87</v>
      </c>
      <c r="AY643" s="155" t="s">
        <v>164</v>
      </c>
    </row>
    <row r="644" spans="2:65" s="11" customFormat="1" ht="22.9" customHeight="1">
      <c r="B644" s="120"/>
      <c r="D644" s="121" t="s">
        <v>78</v>
      </c>
      <c r="E644" s="130" t="s">
        <v>209</v>
      </c>
      <c r="F644" s="130" t="s">
        <v>908</v>
      </c>
      <c r="I644" s="123"/>
      <c r="J644" s="131">
        <f>BK644</f>
        <v>0</v>
      </c>
      <c r="L644" s="120"/>
      <c r="M644" s="125"/>
      <c r="P644" s="126">
        <f>SUM(P645:P701)</f>
        <v>0</v>
      </c>
      <c r="R644" s="126">
        <f>SUM(R645:R701)</f>
        <v>0.1289196</v>
      </c>
      <c r="T644" s="127">
        <f>SUM(T645:T701)</f>
        <v>0</v>
      </c>
      <c r="AR644" s="121" t="s">
        <v>87</v>
      </c>
      <c r="AT644" s="128" t="s">
        <v>78</v>
      </c>
      <c r="AU644" s="128" t="s">
        <v>87</v>
      </c>
      <c r="AY644" s="121" t="s">
        <v>164</v>
      </c>
      <c r="BK644" s="129">
        <f>SUM(BK645:BK701)</f>
        <v>0</v>
      </c>
    </row>
    <row r="645" spans="2:65" s="1" customFormat="1" ht="33" customHeight="1">
      <c r="B645" s="31"/>
      <c r="C645" s="132" t="s">
        <v>909</v>
      </c>
      <c r="D645" s="132" t="s">
        <v>166</v>
      </c>
      <c r="E645" s="133" t="s">
        <v>910</v>
      </c>
      <c r="F645" s="134" t="s">
        <v>911</v>
      </c>
      <c r="G645" s="135" t="s">
        <v>169</v>
      </c>
      <c r="H645" s="136">
        <v>572</v>
      </c>
      <c r="I645" s="137"/>
      <c r="J645" s="138">
        <f>ROUND(I645*H645,2)</f>
        <v>0</v>
      </c>
      <c r="K645" s="139"/>
      <c r="L645" s="31"/>
      <c r="M645" s="140" t="s">
        <v>1</v>
      </c>
      <c r="N645" s="141" t="s">
        <v>44</v>
      </c>
      <c r="P645" s="142">
        <f>O645*H645</f>
        <v>0</v>
      </c>
      <c r="Q645" s="142">
        <v>0</v>
      </c>
      <c r="R645" s="142">
        <f>Q645*H645</f>
        <v>0</v>
      </c>
      <c r="S645" s="142">
        <v>0</v>
      </c>
      <c r="T645" s="143">
        <f>S645*H645</f>
        <v>0</v>
      </c>
      <c r="AR645" s="144" t="s">
        <v>170</v>
      </c>
      <c r="AT645" s="144" t="s">
        <v>166</v>
      </c>
      <c r="AU645" s="144" t="s">
        <v>89</v>
      </c>
      <c r="AY645" s="16" t="s">
        <v>164</v>
      </c>
      <c r="BE645" s="145">
        <f>IF(N645="základní",J645,0)</f>
        <v>0</v>
      </c>
      <c r="BF645" s="145">
        <f>IF(N645="snížená",J645,0)</f>
        <v>0</v>
      </c>
      <c r="BG645" s="145">
        <f>IF(N645="zákl. přenesená",J645,0)</f>
        <v>0</v>
      </c>
      <c r="BH645" s="145">
        <f>IF(N645="sníž. přenesená",J645,0)</f>
        <v>0</v>
      </c>
      <c r="BI645" s="145">
        <f>IF(N645="nulová",J645,0)</f>
        <v>0</v>
      </c>
      <c r="BJ645" s="16" t="s">
        <v>87</v>
      </c>
      <c r="BK645" s="145">
        <f>ROUND(I645*H645,2)</f>
        <v>0</v>
      </c>
      <c r="BL645" s="16" t="s">
        <v>170</v>
      </c>
      <c r="BM645" s="144" t="s">
        <v>912</v>
      </c>
    </row>
    <row r="646" spans="2:65" s="12" customFormat="1" ht="11.25">
      <c r="B646" s="146"/>
      <c r="D646" s="147" t="s">
        <v>175</v>
      </c>
      <c r="E646" s="148" t="s">
        <v>1</v>
      </c>
      <c r="F646" s="149" t="s">
        <v>913</v>
      </c>
      <c r="H646" s="150">
        <v>572</v>
      </c>
      <c r="I646" s="151"/>
      <c r="L646" s="146"/>
      <c r="M646" s="152"/>
      <c r="T646" s="153"/>
      <c r="AT646" s="148" t="s">
        <v>175</v>
      </c>
      <c r="AU646" s="148" t="s">
        <v>89</v>
      </c>
      <c r="AV646" s="12" t="s">
        <v>89</v>
      </c>
      <c r="AW646" s="12" t="s">
        <v>36</v>
      </c>
      <c r="AX646" s="12" t="s">
        <v>79</v>
      </c>
      <c r="AY646" s="148" t="s">
        <v>164</v>
      </c>
    </row>
    <row r="647" spans="2:65" s="13" customFormat="1" ht="11.25">
      <c r="B647" s="154"/>
      <c r="D647" s="147" t="s">
        <v>175</v>
      </c>
      <c r="E647" s="155" t="s">
        <v>1</v>
      </c>
      <c r="F647" s="156" t="s">
        <v>177</v>
      </c>
      <c r="H647" s="157">
        <v>572</v>
      </c>
      <c r="I647" s="158"/>
      <c r="L647" s="154"/>
      <c r="M647" s="159"/>
      <c r="T647" s="160"/>
      <c r="AT647" s="155" t="s">
        <v>175</v>
      </c>
      <c r="AU647" s="155" t="s">
        <v>89</v>
      </c>
      <c r="AV647" s="13" t="s">
        <v>170</v>
      </c>
      <c r="AW647" s="13" t="s">
        <v>36</v>
      </c>
      <c r="AX647" s="13" t="s">
        <v>87</v>
      </c>
      <c r="AY647" s="155" t="s">
        <v>164</v>
      </c>
    </row>
    <row r="648" spans="2:65" s="1" customFormat="1" ht="37.9" customHeight="1">
      <c r="B648" s="31"/>
      <c r="C648" s="132" t="s">
        <v>914</v>
      </c>
      <c r="D648" s="132" t="s">
        <v>166</v>
      </c>
      <c r="E648" s="133" t="s">
        <v>915</v>
      </c>
      <c r="F648" s="134" t="s">
        <v>916</v>
      </c>
      <c r="G648" s="135" t="s">
        <v>169</v>
      </c>
      <c r="H648" s="136">
        <v>94380</v>
      </c>
      <c r="I648" s="137"/>
      <c r="J648" s="138">
        <f>ROUND(I648*H648,2)</f>
        <v>0</v>
      </c>
      <c r="K648" s="139"/>
      <c r="L648" s="31"/>
      <c r="M648" s="140" t="s">
        <v>1</v>
      </c>
      <c r="N648" s="141" t="s">
        <v>44</v>
      </c>
      <c r="P648" s="142">
        <f>O648*H648</f>
        <v>0</v>
      </c>
      <c r="Q648" s="142">
        <v>0</v>
      </c>
      <c r="R648" s="142">
        <f>Q648*H648</f>
        <v>0</v>
      </c>
      <c r="S648" s="142">
        <v>0</v>
      </c>
      <c r="T648" s="143">
        <f>S648*H648</f>
        <v>0</v>
      </c>
      <c r="AR648" s="144" t="s">
        <v>170</v>
      </c>
      <c r="AT648" s="144" t="s">
        <v>166</v>
      </c>
      <c r="AU648" s="144" t="s">
        <v>89</v>
      </c>
      <c r="AY648" s="16" t="s">
        <v>164</v>
      </c>
      <c r="BE648" s="145">
        <f>IF(N648="základní",J648,0)</f>
        <v>0</v>
      </c>
      <c r="BF648" s="145">
        <f>IF(N648="snížená",J648,0)</f>
        <v>0</v>
      </c>
      <c r="BG648" s="145">
        <f>IF(N648="zákl. přenesená",J648,0)</f>
        <v>0</v>
      </c>
      <c r="BH648" s="145">
        <f>IF(N648="sníž. přenesená",J648,0)</f>
        <v>0</v>
      </c>
      <c r="BI648" s="145">
        <f>IF(N648="nulová",J648,0)</f>
        <v>0</v>
      </c>
      <c r="BJ648" s="16" t="s">
        <v>87</v>
      </c>
      <c r="BK648" s="145">
        <f>ROUND(I648*H648,2)</f>
        <v>0</v>
      </c>
      <c r="BL648" s="16" t="s">
        <v>170</v>
      </c>
      <c r="BM648" s="144" t="s">
        <v>917</v>
      </c>
    </row>
    <row r="649" spans="2:65" s="14" customFormat="1" ht="11.25">
      <c r="B649" s="161"/>
      <c r="D649" s="147" t="s">
        <v>175</v>
      </c>
      <c r="E649" s="162" t="s">
        <v>1</v>
      </c>
      <c r="F649" s="163" t="s">
        <v>918</v>
      </c>
      <c r="H649" s="162" t="s">
        <v>1</v>
      </c>
      <c r="I649" s="164"/>
      <c r="L649" s="161"/>
      <c r="M649" s="165"/>
      <c r="T649" s="166"/>
      <c r="AT649" s="162" t="s">
        <v>175</v>
      </c>
      <c r="AU649" s="162" t="s">
        <v>89</v>
      </c>
      <c r="AV649" s="14" t="s">
        <v>87</v>
      </c>
      <c r="AW649" s="14" t="s">
        <v>36</v>
      </c>
      <c r="AX649" s="14" t="s">
        <v>79</v>
      </c>
      <c r="AY649" s="162" t="s">
        <v>164</v>
      </c>
    </row>
    <row r="650" spans="2:65" s="12" customFormat="1" ht="11.25">
      <c r="B650" s="146"/>
      <c r="D650" s="147" t="s">
        <v>175</v>
      </c>
      <c r="E650" s="148" t="s">
        <v>1</v>
      </c>
      <c r="F650" s="149" t="s">
        <v>919</v>
      </c>
      <c r="H650" s="150">
        <v>34320</v>
      </c>
      <c r="I650" s="151"/>
      <c r="L650" s="146"/>
      <c r="M650" s="152"/>
      <c r="T650" s="153"/>
      <c r="AT650" s="148" t="s">
        <v>175</v>
      </c>
      <c r="AU650" s="148" t="s">
        <v>89</v>
      </c>
      <c r="AV650" s="12" t="s">
        <v>89</v>
      </c>
      <c r="AW650" s="12" t="s">
        <v>36</v>
      </c>
      <c r="AX650" s="12" t="s">
        <v>79</v>
      </c>
      <c r="AY650" s="148" t="s">
        <v>164</v>
      </c>
    </row>
    <row r="651" spans="2:65" s="14" customFormat="1" ht="22.5">
      <c r="B651" s="161"/>
      <c r="D651" s="147" t="s">
        <v>175</v>
      </c>
      <c r="E651" s="162" t="s">
        <v>1</v>
      </c>
      <c r="F651" s="163" t="s">
        <v>920</v>
      </c>
      <c r="H651" s="162" t="s">
        <v>1</v>
      </c>
      <c r="I651" s="164"/>
      <c r="L651" s="161"/>
      <c r="M651" s="165"/>
      <c r="T651" s="166"/>
      <c r="AT651" s="162" t="s">
        <v>175</v>
      </c>
      <c r="AU651" s="162" t="s">
        <v>89</v>
      </c>
      <c r="AV651" s="14" t="s">
        <v>87</v>
      </c>
      <c r="AW651" s="14" t="s">
        <v>36</v>
      </c>
      <c r="AX651" s="14" t="s">
        <v>79</v>
      </c>
      <c r="AY651" s="162" t="s">
        <v>164</v>
      </c>
    </row>
    <row r="652" spans="2:65" s="12" customFormat="1" ht="11.25">
      <c r="B652" s="146"/>
      <c r="D652" s="147" t="s">
        <v>175</v>
      </c>
      <c r="E652" s="148" t="s">
        <v>1</v>
      </c>
      <c r="F652" s="149" t="s">
        <v>919</v>
      </c>
      <c r="H652" s="150">
        <v>34320</v>
      </c>
      <c r="I652" s="151"/>
      <c r="L652" s="146"/>
      <c r="M652" s="152"/>
      <c r="T652" s="153"/>
      <c r="AT652" s="148" t="s">
        <v>175</v>
      </c>
      <c r="AU652" s="148" t="s">
        <v>89</v>
      </c>
      <c r="AV652" s="12" t="s">
        <v>89</v>
      </c>
      <c r="AW652" s="12" t="s">
        <v>36</v>
      </c>
      <c r="AX652" s="12" t="s">
        <v>79</v>
      </c>
      <c r="AY652" s="148" t="s">
        <v>164</v>
      </c>
    </row>
    <row r="653" spans="2:65" s="14" customFormat="1" ht="11.25">
      <c r="B653" s="161"/>
      <c r="D653" s="147" t="s">
        <v>175</v>
      </c>
      <c r="E653" s="162" t="s">
        <v>1</v>
      </c>
      <c r="F653" s="163" t="s">
        <v>921</v>
      </c>
      <c r="H653" s="162" t="s">
        <v>1</v>
      </c>
      <c r="I653" s="164"/>
      <c r="L653" s="161"/>
      <c r="M653" s="165"/>
      <c r="T653" s="166"/>
      <c r="AT653" s="162" t="s">
        <v>175</v>
      </c>
      <c r="AU653" s="162" t="s">
        <v>89</v>
      </c>
      <c r="AV653" s="14" t="s">
        <v>87</v>
      </c>
      <c r="AW653" s="14" t="s">
        <v>36</v>
      </c>
      <c r="AX653" s="14" t="s">
        <v>79</v>
      </c>
      <c r="AY653" s="162" t="s">
        <v>164</v>
      </c>
    </row>
    <row r="654" spans="2:65" s="12" customFormat="1" ht="11.25">
      <c r="B654" s="146"/>
      <c r="D654" s="147" t="s">
        <v>175</v>
      </c>
      <c r="E654" s="148" t="s">
        <v>1</v>
      </c>
      <c r="F654" s="149" t="s">
        <v>922</v>
      </c>
      <c r="H654" s="150">
        <v>25740</v>
      </c>
      <c r="I654" s="151"/>
      <c r="L654" s="146"/>
      <c r="M654" s="152"/>
      <c r="T654" s="153"/>
      <c r="AT654" s="148" t="s">
        <v>175</v>
      </c>
      <c r="AU654" s="148" t="s">
        <v>89</v>
      </c>
      <c r="AV654" s="12" t="s">
        <v>89</v>
      </c>
      <c r="AW654" s="12" t="s">
        <v>36</v>
      </c>
      <c r="AX654" s="12" t="s">
        <v>79</v>
      </c>
      <c r="AY654" s="148" t="s">
        <v>164</v>
      </c>
    </row>
    <row r="655" spans="2:65" s="13" customFormat="1" ht="11.25">
      <c r="B655" s="154"/>
      <c r="D655" s="147" t="s">
        <v>175</v>
      </c>
      <c r="E655" s="155" t="s">
        <v>1</v>
      </c>
      <c r="F655" s="156" t="s">
        <v>177</v>
      </c>
      <c r="H655" s="157">
        <v>94380</v>
      </c>
      <c r="I655" s="158"/>
      <c r="L655" s="154"/>
      <c r="M655" s="159"/>
      <c r="T655" s="160"/>
      <c r="AT655" s="155" t="s">
        <v>175</v>
      </c>
      <c r="AU655" s="155" t="s">
        <v>89</v>
      </c>
      <c r="AV655" s="13" t="s">
        <v>170</v>
      </c>
      <c r="AW655" s="13" t="s">
        <v>36</v>
      </c>
      <c r="AX655" s="13" t="s">
        <v>87</v>
      </c>
      <c r="AY655" s="155" t="s">
        <v>164</v>
      </c>
    </row>
    <row r="656" spans="2:65" s="1" customFormat="1" ht="44.25" customHeight="1">
      <c r="B656" s="31"/>
      <c r="C656" s="132" t="s">
        <v>923</v>
      </c>
      <c r="D656" s="132" t="s">
        <v>166</v>
      </c>
      <c r="E656" s="133" t="s">
        <v>924</v>
      </c>
      <c r="F656" s="134" t="s">
        <v>925</v>
      </c>
      <c r="G656" s="135" t="s">
        <v>181</v>
      </c>
      <c r="H656" s="136">
        <v>1</v>
      </c>
      <c r="I656" s="137"/>
      <c r="J656" s="138">
        <f>ROUND(I656*H656,2)</f>
        <v>0</v>
      </c>
      <c r="K656" s="139"/>
      <c r="L656" s="31"/>
      <c r="M656" s="140" t="s">
        <v>1</v>
      </c>
      <c r="N656" s="141" t="s">
        <v>44</v>
      </c>
      <c r="P656" s="142">
        <f>O656*H656</f>
        <v>0</v>
      </c>
      <c r="Q656" s="142">
        <v>0</v>
      </c>
      <c r="R656" s="142">
        <f>Q656*H656</f>
        <v>0</v>
      </c>
      <c r="S656" s="142">
        <v>0</v>
      </c>
      <c r="T656" s="143">
        <f>S656*H656</f>
        <v>0</v>
      </c>
      <c r="AR656" s="144" t="s">
        <v>170</v>
      </c>
      <c r="AT656" s="144" t="s">
        <v>166</v>
      </c>
      <c r="AU656" s="144" t="s">
        <v>89</v>
      </c>
      <c r="AY656" s="16" t="s">
        <v>164</v>
      </c>
      <c r="BE656" s="145">
        <f>IF(N656="základní",J656,0)</f>
        <v>0</v>
      </c>
      <c r="BF656" s="145">
        <f>IF(N656="snížená",J656,0)</f>
        <v>0</v>
      </c>
      <c r="BG656" s="145">
        <f>IF(N656="zákl. přenesená",J656,0)</f>
        <v>0</v>
      </c>
      <c r="BH656" s="145">
        <f>IF(N656="sníž. přenesená",J656,0)</f>
        <v>0</v>
      </c>
      <c r="BI656" s="145">
        <f>IF(N656="nulová",J656,0)</f>
        <v>0</v>
      </c>
      <c r="BJ656" s="16" t="s">
        <v>87</v>
      </c>
      <c r="BK656" s="145">
        <f>ROUND(I656*H656,2)</f>
        <v>0</v>
      </c>
      <c r="BL656" s="16" t="s">
        <v>170</v>
      </c>
      <c r="BM656" s="144" t="s">
        <v>926</v>
      </c>
    </row>
    <row r="657" spans="2:65" s="1" customFormat="1" ht="33" customHeight="1">
      <c r="B657" s="31"/>
      <c r="C657" s="132" t="s">
        <v>927</v>
      </c>
      <c r="D657" s="132" t="s">
        <v>166</v>
      </c>
      <c r="E657" s="133" t="s">
        <v>928</v>
      </c>
      <c r="F657" s="134" t="s">
        <v>929</v>
      </c>
      <c r="G657" s="135" t="s">
        <v>169</v>
      </c>
      <c r="H657" s="136">
        <v>572</v>
      </c>
      <c r="I657" s="137"/>
      <c r="J657" s="138">
        <f>ROUND(I657*H657,2)</f>
        <v>0</v>
      </c>
      <c r="K657" s="139"/>
      <c r="L657" s="31"/>
      <c r="M657" s="140" t="s">
        <v>1</v>
      </c>
      <c r="N657" s="141" t="s">
        <v>44</v>
      </c>
      <c r="P657" s="142">
        <f>O657*H657</f>
        <v>0</v>
      </c>
      <c r="Q657" s="142">
        <v>0</v>
      </c>
      <c r="R657" s="142">
        <f>Q657*H657</f>
        <v>0</v>
      </c>
      <c r="S657" s="142">
        <v>0</v>
      </c>
      <c r="T657" s="143">
        <f>S657*H657</f>
        <v>0</v>
      </c>
      <c r="AR657" s="144" t="s">
        <v>170</v>
      </c>
      <c r="AT657" s="144" t="s">
        <v>166</v>
      </c>
      <c r="AU657" s="144" t="s">
        <v>89</v>
      </c>
      <c r="AY657" s="16" t="s">
        <v>164</v>
      </c>
      <c r="BE657" s="145">
        <f>IF(N657="základní",J657,0)</f>
        <v>0</v>
      </c>
      <c r="BF657" s="145">
        <f>IF(N657="snížená",J657,0)</f>
        <v>0</v>
      </c>
      <c r="BG657" s="145">
        <f>IF(N657="zákl. přenesená",J657,0)</f>
        <v>0</v>
      </c>
      <c r="BH657" s="145">
        <f>IF(N657="sníž. přenesená",J657,0)</f>
        <v>0</v>
      </c>
      <c r="BI657" s="145">
        <f>IF(N657="nulová",J657,0)</f>
        <v>0</v>
      </c>
      <c r="BJ657" s="16" t="s">
        <v>87</v>
      </c>
      <c r="BK657" s="145">
        <f>ROUND(I657*H657,2)</f>
        <v>0</v>
      </c>
      <c r="BL657" s="16" t="s">
        <v>170</v>
      </c>
      <c r="BM657" s="144" t="s">
        <v>930</v>
      </c>
    </row>
    <row r="658" spans="2:65" s="1" customFormat="1" ht="24.2" customHeight="1">
      <c r="B658" s="31"/>
      <c r="C658" s="132" t="s">
        <v>931</v>
      </c>
      <c r="D658" s="132" t="s">
        <v>166</v>
      </c>
      <c r="E658" s="133" t="s">
        <v>932</v>
      </c>
      <c r="F658" s="134" t="s">
        <v>933</v>
      </c>
      <c r="G658" s="135" t="s">
        <v>205</v>
      </c>
      <c r="H658" s="136">
        <v>89.6</v>
      </c>
      <c r="I658" s="137"/>
      <c r="J658" s="138">
        <f>ROUND(I658*H658,2)</f>
        <v>0</v>
      </c>
      <c r="K658" s="139"/>
      <c r="L658" s="31"/>
      <c r="M658" s="140" t="s">
        <v>1</v>
      </c>
      <c r="N658" s="141" t="s">
        <v>44</v>
      </c>
      <c r="P658" s="142">
        <f>O658*H658</f>
        <v>0</v>
      </c>
      <c r="Q658" s="142">
        <v>0</v>
      </c>
      <c r="R658" s="142">
        <f>Q658*H658</f>
        <v>0</v>
      </c>
      <c r="S658" s="142">
        <v>0</v>
      </c>
      <c r="T658" s="143">
        <f>S658*H658</f>
        <v>0</v>
      </c>
      <c r="AR658" s="144" t="s">
        <v>170</v>
      </c>
      <c r="AT658" s="144" t="s">
        <v>166</v>
      </c>
      <c r="AU658" s="144" t="s">
        <v>89</v>
      </c>
      <c r="AY658" s="16" t="s">
        <v>164</v>
      </c>
      <c r="BE658" s="145">
        <f>IF(N658="základní",J658,0)</f>
        <v>0</v>
      </c>
      <c r="BF658" s="145">
        <f>IF(N658="snížená",J658,0)</f>
        <v>0</v>
      </c>
      <c r="BG658" s="145">
        <f>IF(N658="zákl. přenesená",J658,0)</f>
        <v>0</v>
      </c>
      <c r="BH658" s="145">
        <f>IF(N658="sníž. přenesená",J658,0)</f>
        <v>0</v>
      </c>
      <c r="BI658" s="145">
        <f>IF(N658="nulová",J658,0)</f>
        <v>0</v>
      </c>
      <c r="BJ658" s="16" t="s">
        <v>87</v>
      </c>
      <c r="BK658" s="145">
        <f>ROUND(I658*H658,2)</f>
        <v>0</v>
      </c>
      <c r="BL658" s="16" t="s">
        <v>170</v>
      </c>
      <c r="BM658" s="144" t="s">
        <v>934</v>
      </c>
    </row>
    <row r="659" spans="2:65" s="14" customFormat="1" ht="11.25">
      <c r="B659" s="161"/>
      <c r="D659" s="147" t="s">
        <v>175</v>
      </c>
      <c r="E659" s="162" t="s">
        <v>1</v>
      </c>
      <c r="F659" s="163" t="s">
        <v>935</v>
      </c>
      <c r="H659" s="162" t="s">
        <v>1</v>
      </c>
      <c r="I659" s="164"/>
      <c r="L659" s="161"/>
      <c r="M659" s="165"/>
      <c r="T659" s="166"/>
      <c r="AT659" s="162" t="s">
        <v>175</v>
      </c>
      <c r="AU659" s="162" t="s">
        <v>89</v>
      </c>
      <c r="AV659" s="14" t="s">
        <v>87</v>
      </c>
      <c r="AW659" s="14" t="s">
        <v>36</v>
      </c>
      <c r="AX659" s="14" t="s">
        <v>79</v>
      </c>
      <c r="AY659" s="162" t="s">
        <v>164</v>
      </c>
    </row>
    <row r="660" spans="2:65" s="12" customFormat="1" ht="11.25">
      <c r="B660" s="146"/>
      <c r="D660" s="147" t="s">
        <v>175</v>
      </c>
      <c r="E660" s="148" t="s">
        <v>1</v>
      </c>
      <c r="F660" s="149" t="s">
        <v>936</v>
      </c>
      <c r="H660" s="150">
        <v>89.6</v>
      </c>
      <c r="I660" s="151"/>
      <c r="L660" s="146"/>
      <c r="M660" s="152"/>
      <c r="T660" s="153"/>
      <c r="AT660" s="148" t="s">
        <v>175</v>
      </c>
      <c r="AU660" s="148" t="s">
        <v>89</v>
      </c>
      <c r="AV660" s="12" t="s">
        <v>89</v>
      </c>
      <c r="AW660" s="12" t="s">
        <v>36</v>
      </c>
      <c r="AX660" s="12" t="s">
        <v>79</v>
      </c>
      <c r="AY660" s="148" t="s">
        <v>164</v>
      </c>
    </row>
    <row r="661" spans="2:65" s="13" customFormat="1" ht="11.25">
      <c r="B661" s="154"/>
      <c r="D661" s="147" t="s">
        <v>175</v>
      </c>
      <c r="E661" s="155" t="s">
        <v>1</v>
      </c>
      <c r="F661" s="156" t="s">
        <v>177</v>
      </c>
      <c r="H661" s="157">
        <v>89.6</v>
      </c>
      <c r="I661" s="158"/>
      <c r="L661" s="154"/>
      <c r="M661" s="159"/>
      <c r="T661" s="160"/>
      <c r="AT661" s="155" t="s">
        <v>175</v>
      </c>
      <c r="AU661" s="155" t="s">
        <v>89</v>
      </c>
      <c r="AV661" s="13" t="s">
        <v>170</v>
      </c>
      <c r="AW661" s="13" t="s">
        <v>36</v>
      </c>
      <c r="AX661" s="13" t="s">
        <v>87</v>
      </c>
      <c r="AY661" s="155" t="s">
        <v>164</v>
      </c>
    </row>
    <row r="662" spans="2:65" s="1" customFormat="1" ht="33" customHeight="1">
      <c r="B662" s="31"/>
      <c r="C662" s="132" t="s">
        <v>937</v>
      </c>
      <c r="D662" s="132" t="s">
        <v>166</v>
      </c>
      <c r="E662" s="133" t="s">
        <v>938</v>
      </c>
      <c r="F662" s="134" t="s">
        <v>939</v>
      </c>
      <c r="G662" s="135" t="s">
        <v>205</v>
      </c>
      <c r="H662" s="136">
        <v>14784</v>
      </c>
      <c r="I662" s="137"/>
      <c r="J662" s="138">
        <f>ROUND(I662*H662,2)</f>
        <v>0</v>
      </c>
      <c r="K662" s="139"/>
      <c r="L662" s="31"/>
      <c r="M662" s="140" t="s">
        <v>1</v>
      </c>
      <c r="N662" s="141" t="s">
        <v>44</v>
      </c>
      <c r="P662" s="142">
        <f>O662*H662</f>
        <v>0</v>
      </c>
      <c r="Q662" s="142">
        <v>0</v>
      </c>
      <c r="R662" s="142">
        <f>Q662*H662</f>
        <v>0</v>
      </c>
      <c r="S662" s="142">
        <v>0</v>
      </c>
      <c r="T662" s="143">
        <f>S662*H662</f>
        <v>0</v>
      </c>
      <c r="AR662" s="144" t="s">
        <v>170</v>
      </c>
      <c r="AT662" s="144" t="s">
        <v>166</v>
      </c>
      <c r="AU662" s="144" t="s">
        <v>89</v>
      </c>
      <c r="AY662" s="16" t="s">
        <v>164</v>
      </c>
      <c r="BE662" s="145">
        <f>IF(N662="základní",J662,0)</f>
        <v>0</v>
      </c>
      <c r="BF662" s="145">
        <f>IF(N662="snížená",J662,0)</f>
        <v>0</v>
      </c>
      <c r="BG662" s="145">
        <f>IF(N662="zákl. přenesená",J662,0)</f>
        <v>0</v>
      </c>
      <c r="BH662" s="145">
        <f>IF(N662="sníž. přenesená",J662,0)</f>
        <v>0</v>
      </c>
      <c r="BI662" s="145">
        <f>IF(N662="nulová",J662,0)</f>
        <v>0</v>
      </c>
      <c r="BJ662" s="16" t="s">
        <v>87</v>
      </c>
      <c r="BK662" s="145">
        <f>ROUND(I662*H662,2)</f>
        <v>0</v>
      </c>
      <c r="BL662" s="16" t="s">
        <v>170</v>
      </c>
      <c r="BM662" s="144" t="s">
        <v>940</v>
      </c>
    </row>
    <row r="663" spans="2:65" s="12" customFormat="1" ht="11.25">
      <c r="B663" s="146"/>
      <c r="D663" s="147" t="s">
        <v>175</v>
      </c>
      <c r="E663" s="148" t="s">
        <v>1</v>
      </c>
      <c r="F663" s="149" t="s">
        <v>941</v>
      </c>
      <c r="H663" s="150">
        <v>14784</v>
      </c>
      <c r="I663" s="151"/>
      <c r="L663" s="146"/>
      <c r="M663" s="152"/>
      <c r="T663" s="153"/>
      <c r="AT663" s="148" t="s">
        <v>175</v>
      </c>
      <c r="AU663" s="148" t="s">
        <v>89</v>
      </c>
      <c r="AV663" s="12" t="s">
        <v>89</v>
      </c>
      <c r="AW663" s="12" t="s">
        <v>36</v>
      </c>
      <c r="AX663" s="12" t="s">
        <v>87</v>
      </c>
      <c r="AY663" s="148" t="s">
        <v>164</v>
      </c>
    </row>
    <row r="664" spans="2:65" s="1" customFormat="1" ht="33" customHeight="1">
      <c r="B664" s="31"/>
      <c r="C664" s="132" t="s">
        <v>942</v>
      </c>
      <c r="D664" s="132" t="s">
        <v>166</v>
      </c>
      <c r="E664" s="133" t="s">
        <v>943</v>
      </c>
      <c r="F664" s="134" t="s">
        <v>944</v>
      </c>
      <c r="G664" s="135" t="s">
        <v>205</v>
      </c>
      <c r="H664" s="136">
        <v>86.6</v>
      </c>
      <c r="I664" s="137"/>
      <c r="J664" s="138">
        <f>ROUND(I664*H664,2)</f>
        <v>0</v>
      </c>
      <c r="K664" s="139"/>
      <c r="L664" s="31"/>
      <c r="M664" s="140" t="s">
        <v>1</v>
      </c>
      <c r="N664" s="141" t="s">
        <v>44</v>
      </c>
      <c r="P664" s="142">
        <f>O664*H664</f>
        <v>0</v>
      </c>
      <c r="Q664" s="142">
        <v>0</v>
      </c>
      <c r="R664" s="142">
        <f>Q664*H664</f>
        <v>0</v>
      </c>
      <c r="S664" s="142">
        <v>0</v>
      </c>
      <c r="T664" s="143">
        <f>S664*H664</f>
        <v>0</v>
      </c>
      <c r="AR664" s="144" t="s">
        <v>170</v>
      </c>
      <c r="AT664" s="144" t="s">
        <v>166</v>
      </c>
      <c r="AU664" s="144" t="s">
        <v>89</v>
      </c>
      <c r="AY664" s="16" t="s">
        <v>164</v>
      </c>
      <c r="BE664" s="145">
        <f>IF(N664="základní",J664,0)</f>
        <v>0</v>
      </c>
      <c r="BF664" s="145">
        <f>IF(N664="snížená",J664,0)</f>
        <v>0</v>
      </c>
      <c r="BG664" s="145">
        <f>IF(N664="zákl. přenesená",J664,0)</f>
        <v>0</v>
      </c>
      <c r="BH664" s="145">
        <f>IF(N664="sníž. přenesená",J664,0)</f>
        <v>0</v>
      </c>
      <c r="BI664" s="145">
        <f>IF(N664="nulová",J664,0)</f>
        <v>0</v>
      </c>
      <c r="BJ664" s="16" t="s">
        <v>87</v>
      </c>
      <c r="BK664" s="145">
        <f>ROUND(I664*H664,2)</f>
        <v>0</v>
      </c>
      <c r="BL664" s="16" t="s">
        <v>170</v>
      </c>
      <c r="BM664" s="144" t="s">
        <v>945</v>
      </c>
    </row>
    <row r="665" spans="2:65" s="1" customFormat="1" ht="16.5" customHeight="1">
      <c r="B665" s="31"/>
      <c r="C665" s="132" t="s">
        <v>946</v>
      </c>
      <c r="D665" s="132" t="s">
        <v>166</v>
      </c>
      <c r="E665" s="133" t="s">
        <v>947</v>
      </c>
      <c r="F665" s="134" t="s">
        <v>948</v>
      </c>
      <c r="G665" s="135" t="s">
        <v>169</v>
      </c>
      <c r="H665" s="136">
        <v>628</v>
      </c>
      <c r="I665" s="137"/>
      <c r="J665" s="138">
        <f>ROUND(I665*H665,2)</f>
        <v>0</v>
      </c>
      <c r="K665" s="139"/>
      <c r="L665" s="31"/>
      <c r="M665" s="140" t="s">
        <v>1</v>
      </c>
      <c r="N665" s="141" t="s">
        <v>44</v>
      </c>
      <c r="P665" s="142">
        <f>O665*H665</f>
        <v>0</v>
      </c>
      <c r="Q665" s="142">
        <v>0</v>
      </c>
      <c r="R665" s="142">
        <f>Q665*H665</f>
        <v>0</v>
      </c>
      <c r="S665" s="142">
        <v>0</v>
      </c>
      <c r="T665" s="143">
        <f>S665*H665</f>
        <v>0</v>
      </c>
      <c r="AR665" s="144" t="s">
        <v>170</v>
      </c>
      <c r="AT665" s="144" t="s">
        <v>166</v>
      </c>
      <c r="AU665" s="144" t="s">
        <v>89</v>
      </c>
      <c r="AY665" s="16" t="s">
        <v>164</v>
      </c>
      <c r="BE665" s="145">
        <f>IF(N665="základní",J665,0)</f>
        <v>0</v>
      </c>
      <c r="BF665" s="145">
        <f>IF(N665="snížená",J665,0)</f>
        <v>0</v>
      </c>
      <c r="BG665" s="145">
        <f>IF(N665="zákl. přenesená",J665,0)</f>
        <v>0</v>
      </c>
      <c r="BH665" s="145">
        <f>IF(N665="sníž. přenesená",J665,0)</f>
        <v>0</v>
      </c>
      <c r="BI665" s="145">
        <f>IF(N665="nulová",J665,0)</f>
        <v>0</v>
      </c>
      <c r="BJ665" s="16" t="s">
        <v>87</v>
      </c>
      <c r="BK665" s="145">
        <f>ROUND(I665*H665,2)</f>
        <v>0</v>
      </c>
      <c r="BL665" s="16" t="s">
        <v>170</v>
      </c>
      <c r="BM665" s="144" t="s">
        <v>949</v>
      </c>
    </row>
    <row r="666" spans="2:65" s="12" customFormat="1" ht="11.25">
      <c r="B666" s="146"/>
      <c r="D666" s="147" t="s">
        <v>175</v>
      </c>
      <c r="E666" s="148" t="s">
        <v>1</v>
      </c>
      <c r="F666" s="149" t="s">
        <v>950</v>
      </c>
      <c r="H666" s="150">
        <v>628</v>
      </c>
      <c r="I666" s="151"/>
      <c r="L666" s="146"/>
      <c r="M666" s="152"/>
      <c r="T666" s="153"/>
      <c r="AT666" s="148" t="s">
        <v>175</v>
      </c>
      <c r="AU666" s="148" t="s">
        <v>89</v>
      </c>
      <c r="AV666" s="12" t="s">
        <v>89</v>
      </c>
      <c r="AW666" s="12" t="s">
        <v>36</v>
      </c>
      <c r="AX666" s="12" t="s">
        <v>79</v>
      </c>
      <c r="AY666" s="148" t="s">
        <v>164</v>
      </c>
    </row>
    <row r="667" spans="2:65" s="13" customFormat="1" ht="11.25">
      <c r="B667" s="154"/>
      <c r="D667" s="147" t="s">
        <v>175</v>
      </c>
      <c r="E667" s="155" t="s">
        <v>1</v>
      </c>
      <c r="F667" s="156" t="s">
        <v>177</v>
      </c>
      <c r="H667" s="157">
        <v>628</v>
      </c>
      <c r="I667" s="158"/>
      <c r="L667" s="154"/>
      <c r="M667" s="159"/>
      <c r="T667" s="160"/>
      <c r="AT667" s="155" t="s">
        <v>175</v>
      </c>
      <c r="AU667" s="155" t="s">
        <v>89</v>
      </c>
      <c r="AV667" s="13" t="s">
        <v>170</v>
      </c>
      <c r="AW667" s="13" t="s">
        <v>36</v>
      </c>
      <c r="AX667" s="13" t="s">
        <v>87</v>
      </c>
      <c r="AY667" s="155" t="s">
        <v>164</v>
      </c>
    </row>
    <row r="668" spans="2:65" s="1" customFormat="1" ht="16.5" customHeight="1">
      <c r="B668" s="31"/>
      <c r="C668" s="132" t="s">
        <v>951</v>
      </c>
      <c r="D668" s="132" t="s">
        <v>166</v>
      </c>
      <c r="E668" s="133" t="s">
        <v>952</v>
      </c>
      <c r="F668" s="134" t="s">
        <v>953</v>
      </c>
      <c r="G668" s="135" t="s">
        <v>169</v>
      </c>
      <c r="H668" s="136">
        <v>103620</v>
      </c>
      <c r="I668" s="137"/>
      <c r="J668" s="138">
        <f>ROUND(I668*H668,2)</f>
        <v>0</v>
      </c>
      <c r="K668" s="139"/>
      <c r="L668" s="31"/>
      <c r="M668" s="140" t="s">
        <v>1</v>
      </c>
      <c r="N668" s="141" t="s">
        <v>44</v>
      </c>
      <c r="P668" s="142">
        <f>O668*H668</f>
        <v>0</v>
      </c>
      <c r="Q668" s="142">
        <v>0</v>
      </c>
      <c r="R668" s="142">
        <f>Q668*H668</f>
        <v>0</v>
      </c>
      <c r="S668" s="142">
        <v>0</v>
      </c>
      <c r="T668" s="143">
        <f>S668*H668</f>
        <v>0</v>
      </c>
      <c r="AR668" s="144" t="s">
        <v>170</v>
      </c>
      <c r="AT668" s="144" t="s">
        <v>166</v>
      </c>
      <c r="AU668" s="144" t="s">
        <v>89</v>
      </c>
      <c r="AY668" s="16" t="s">
        <v>164</v>
      </c>
      <c r="BE668" s="145">
        <f>IF(N668="základní",J668,0)</f>
        <v>0</v>
      </c>
      <c r="BF668" s="145">
        <f>IF(N668="snížená",J668,0)</f>
        <v>0</v>
      </c>
      <c r="BG668" s="145">
        <f>IF(N668="zákl. přenesená",J668,0)</f>
        <v>0</v>
      </c>
      <c r="BH668" s="145">
        <f>IF(N668="sníž. přenesená",J668,0)</f>
        <v>0</v>
      </c>
      <c r="BI668" s="145">
        <f>IF(N668="nulová",J668,0)</f>
        <v>0</v>
      </c>
      <c r="BJ668" s="16" t="s">
        <v>87</v>
      </c>
      <c r="BK668" s="145">
        <f>ROUND(I668*H668,2)</f>
        <v>0</v>
      </c>
      <c r="BL668" s="16" t="s">
        <v>170</v>
      </c>
      <c r="BM668" s="144" t="s">
        <v>954</v>
      </c>
    </row>
    <row r="669" spans="2:65" s="12" customFormat="1" ht="11.25">
      <c r="B669" s="146"/>
      <c r="D669" s="147" t="s">
        <v>175</v>
      </c>
      <c r="E669" s="148" t="s">
        <v>1</v>
      </c>
      <c r="F669" s="149" t="s">
        <v>955</v>
      </c>
      <c r="H669" s="150">
        <v>103620</v>
      </c>
      <c r="I669" s="151"/>
      <c r="L669" s="146"/>
      <c r="M669" s="152"/>
      <c r="T669" s="153"/>
      <c r="AT669" s="148" t="s">
        <v>175</v>
      </c>
      <c r="AU669" s="148" t="s">
        <v>89</v>
      </c>
      <c r="AV669" s="12" t="s">
        <v>89</v>
      </c>
      <c r="AW669" s="12" t="s">
        <v>36</v>
      </c>
      <c r="AX669" s="12" t="s">
        <v>79</v>
      </c>
      <c r="AY669" s="148" t="s">
        <v>164</v>
      </c>
    </row>
    <row r="670" spans="2:65" s="13" customFormat="1" ht="11.25">
      <c r="B670" s="154"/>
      <c r="D670" s="147" t="s">
        <v>175</v>
      </c>
      <c r="E670" s="155" t="s">
        <v>1</v>
      </c>
      <c r="F670" s="156" t="s">
        <v>177</v>
      </c>
      <c r="H670" s="157">
        <v>103620</v>
      </c>
      <c r="I670" s="158"/>
      <c r="L670" s="154"/>
      <c r="M670" s="159"/>
      <c r="T670" s="160"/>
      <c r="AT670" s="155" t="s">
        <v>175</v>
      </c>
      <c r="AU670" s="155" t="s">
        <v>89</v>
      </c>
      <c r="AV670" s="13" t="s">
        <v>170</v>
      </c>
      <c r="AW670" s="13" t="s">
        <v>36</v>
      </c>
      <c r="AX670" s="13" t="s">
        <v>87</v>
      </c>
      <c r="AY670" s="155" t="s">
        <v>164</v>
      </c>
    </row>
    <row r="671" spans="2:65" s="1" customFormat="1" ht="21.75" customHeight="1">
      <c r="B671" s="31"/>
      <c r="C671" s="132" t="s">
        <v>956</v>
      </c>
      <c r="D671" s="132" t="s">
        <v>166</v>
      </c>
      <c r="E671" s="133" t="s">
        <v>957</v>
      </c>
      <c r="F671" s="134" t="s">
        <v>958</v>
      </c>
      <c r="G671" s="135" t="s">
        <v>169</v>
      </c>
      <c r="H671" s="136">
        <v>628</v>
      </c>
      <c r="I671" s="137"/>
      <c r="J671" s="138">
        <f>ROUND(I671*H671,2)</f>
        <v>0</v>
      </c>
      <c r="K671" s="139"/>
      <c r="L671" s="31"/>
      <c r="M671" s="140" t="s">
        <v>1</v>
      </c>
      <c r="N671" s="141" t="s">
        <v>44</v>
      </c>
      <c r="P671" s="142">
        <f>O671*H671</f>
        <v>0</v>
      </c>
      <c r="Q671" s="142">
        <v>0</v>
      </c>
      <c r="R671" s="142">
        <f>Q671*H671</f>
        <v>0</v>
      </c>
      <c r="S671" s="142">
        <v>0</v>
      </c>
      <c r="T671" s="143">
        <f>S671*H671</f>
        <v>0</v>
      </c>
      <c r="AR671" s="144" t="s">
        <v>170</v>
      </c>
      <c r="AT671" s="144" t="s">
        <v>166</v>
      </c>
      <c r="AU671" s="144" t="s">
        <v>89</v>
      </c>
      <c r="AY671" s="16" t="s">
        <v>164</v>
      </c>
      <c r="BE671" s="145">
        <f>IF(N671="základní",J671,0)</f>
        <v>0</v>
      </c>
      <c r="BF671" s="145">
        <f>IF(N671="snížená",J671,0)</f>
        <v>0</v>
      </c>
      <c r="BG671" s="145">
        <f>IF(N671="zákl. přenesená",J671,0)</f>
        <v>0</v>
      </c>
      <c r="BH671" s="145">
        <f>IF(N671="sníž. přenesená",J671,0)</f>
        <v>0</v>
      </c>
      <c r="BI671" s="145">
        <f>IF(N671="nulová",J671,0)</f>
        <v>0</v>
      </c>
      <c r="BJ671" s="16" t="s">
        <v>87</v>
      </c>
      <c r="BK671" s="145">
        <f>ROUND(I671*H671,2)</f>
        <v>0</v>
      </c>
      <c r="BL671" s="16" t="s">
        <v>170</v>
      </c>
      <c r="BM671" s="144" t="s">
        <v>959</v>
      </c>
    </row>
    <row r="672" spans="2:65" s="1" customFormat="1" ht="33" customHeight="1">
      <c r="B672" s="31"/>
      <c r="C672" s="132" t="s">
        <v>960</v>
      </c>
      <c r="D672" s="132" t="s">
        <v>166</v>
      </c>
      <c r="E672" s="133" t="s">
        <v>961</v>
      </c>
      <c r="F672" s="134" t="s">
        <v>962</v>
      </c>
      <c r="G672" s="135" t="s">
        <v>169</v>
      </c>
      <c r="H672" s="136">
        <v>430.99</v>
      </c>
      <c r="I672" s="137"/>
      <c r="J672" s="138">
        <f>ROUND(I672*H672,2)</f>
        <v>0</v>
      </c>
      <c r="K672" s="139"/>
      <c r="L672" s="31"/>
      <c r="M672" s="140" t="s">
        <v>1</v>
      </c>
      <c r="N672" s="141" t="s">
        <v>44</v>
      </c>
      <c r="P672" s="142">
        <f>O672*H672</f>
        <v>0</v>
      </c>
      <c r="Q672" s="142">
        <v>0</v>
      </c>
      <c r="R672" s="142">
        <f>Q672*H672</f>
        <v>0</v>
      </c>
      <c r="S672" s="142">
        <v>0</v>
      </c>
      <c r="T672" s="143">
        <f>S672*H672</f>
        <v>0</v>
      </c>
      <c r="AR672" s="144" t="s">
        <v>170</v>
      </c>
      <c r="AT672" s="144" t="s">
        <v>166</v>
      </c>
      <c r="AU672" s="144" t="s">
        <v>89</v>
      </c>
      <c r="AY672" s="16" t="s">
        <v>164</v>
      </c>
      <c r="BE672" s="145">
        <f>IF(N672="základní",J672,0)</f>
        <v>0</v>
      </c>
      <c r="BF672" s="145">
        <f>IF(N672="snížená",J672,0)</f>
        <v>0</v>
      </c>
      <c r="BG672" s="145">
        <f>IF(N672="zákl. přenesená",J672,0)</f>
        <v>0</v>
      </c>
      <c r="BH672" s="145">
        <f>IF(N672="sníž. přenesená",J672,0)</f>
        <v>0</v>
      </c>
      <c r="BI672" s="145">
        <f>IF(N672="nulová",J672,0)</f>
        <v>0</v>
      </c>
      <c r="BJ672" s="16" t="s">
        <v>87</v>
      </c>
      <c r="BK672" s="145">
        <f>ROUND(I672*H672,2)</f>
        <v>0</v>
      </c>
      <c r="BL672" s="16" t="s">
        <v>170</v>
      </c>
      <c r="BM672" s="144" t="s">
        <v>963</v>
      </c>
    </row>
    <row r="673" spans="2:65" s="12" customFormat="1" ht="11.25">
      <c r="B673" s="146"/>
      <c r="D673" s="147" t="s">
        <v>175</v>
      </c>
      <c r="E673" s="148" t="s">
        <v>1</v>
      </c>
      <c r="F673" s="149" t="s">
        <v>964</v>
      </c>
      <c r="H673" s="150">
        <v>430.99</v>
      </c>
      <c r="I673" s="151"/>
      <c r="L673" s="146"/>
      <c r="M673" s="152"/>
      <c r="T673" s="153"/>
      <c r="AT673" s="148" t="s">
        <v>175</v>
      </c>
      <c r="AU673" s="148" t="s">
        <v>89</v>
      </c>
      <c r="AV673" s="12" t="s">
        <v>89</v>
      </c>
      <c r="AW673" s="12" t="s">
        <v>36</v>
      </c>
      <c r="AX673" s="12" t="s">
        <v>79</v>
      </c>
      <c r="AY673" s="148" t="s">
        <v>164</v>
      </c>
    </row>
    <row r="674" spans="2:65" s="13" customFormat="1" ht="11.25">
      <c r="B674" s="154"/>
      <c r="D674" s="147" t="s">
        <v>175</v>
      </c>
      <c r="E674" s="155" t="s">
        <v>1</v>
      </c>
      <c r="F674" s="156" t="s">
        <v>177</v>
      </c>
      <c r="H674" s="157">
        <v>430.99</v>
      </c>
      <c r="I674" s="158"/>
      <c r="L674" s="154"/>
      <c r="M674" s="159"/>
      <c r="T674" s="160"/>
      <c r="AT674" s="155" t="s">
        <v>175</v>
      </c>
      <c r="AU674" s="155" t="s">
        <v>89</v>
      </c>
      <c r="AV674" s="13" t="s">
        <v>170</v>
      </c>
      <c r="AW674" s="13" t="s">
        <v>36</v>
      </c>
      <c r="AX674" s="13" t="s">
        <v>87</v>
      </c>
      <c r="AY674" s="155" t="s">
        <v>164</v>
      </c>
    </row>
    <row r="675" spans="2:65" s="1" customFormat="1" ht="24.2" customHeight="1">
      <c r="B675" s="31"/>
      <c r="C675" s="132" t="s">
        <v>965</v>
      </c>
      <c r="D675" s="132" t="s">
        <v>166</v>
      </c>
      <c r="E675" s="133" t="s">
        <v>966</v>
      </c>
      <c r="F675" s="134" t="s">
        <v>967</v>
      </c>
      <c r="G675" s="135" t="s">
        <v>968</v>
      </c>
      <c r="H675" s="136">
        <v>5</v>
      </c>
      <c r="I675" s="137"/>
      <c r="J675" s="138">
        <f>ROUND(I675*H675,2)</f>
        <v>0</v>
      </c>
      <c r="K675" s="139"/>
      <c r="L675" s="31"/>
      <c r="M675" s="140" t="s">
        <v>1</v>
      </c>
      <c r="N675" s="141" t="s">
        <v>44</v>
      </c>
      <c r="P675" s="142">
        <f>O675*H675</f>
        <v>0</v>
      </c>
      <c r="Q675" s="142">
        <v>0</v>
      </c>
      <c r="R675" s="142">
        <f>Q675*H675</f>
        <v>0</v>
      </c>
      <c r="S675" s="142">
        <v>0</v>
      </c>
      <c r="T675" s="143">
        <f>S675*H675</f>
        <v>0</v>
      </c>
      <c r="AR675" s="144" t="s">
        <v>170</v>
      </c>
      <c r="AT675" s="144" t="s">
        <v>166</v>
      </c>
      <c r="AU675" s="144" t="s">
        <v>89</v>
      </c>
      <c r="AY675" s="16" t="s">
        <v>164</v>
      </c>
      <c r="BE675" s="145">
        <f>IF(N675="základní",J675,0)</f>
        <v>0</v>
      </c>
      <c r="BF675" s="145">
        <f>IF(N675="snížená",J675,0)</f>
        <v>0</v>
      </c>
      <c r="BG675" s="145">
        <f>IF(N675="zákl. přenesená",J675,0)</f>
        <v>0</v>
      </c>
      <c r="BH675" s="145">
        <f>IF(N675="sníž. přenesená",J675,0)</f>
        <v>0</v>
      </c>
      <c r="BI675" s="145">
        <f>IF(N675="nulová",J675,0)</f>
        <v>0</v>
      </c>
      <c r="BJ675" s="16" t="s">
        <v>87</v>
      </c>
      <c r="BK675" s="145">
        <f>ROUND(I675*H675,2)</f>
        <v>0</v>
      </c>
      <c r="BL675" s="16" t="s">
        <v>170</v>
      </c>
      <c r="BM675" s="144" t="s">
        <v>969</v>
      </c>
    </row>
    <row r="676" spans="2:65" s="1" customFormat="1" ht="33" customHeight="1">
      <c r="B676" s="31"/>
      <c r="C676" s="132" t="s">
        <v>970</v>
      </c>
      <c r="D676" s="132" t="s">
        <v>166</v>
      </c>
      <c r="E676" s="133" t="s">
        <v>971</v>
      </c>
      <c r="F676" s="134" t="s">
        <v>972</v>
      </c>
      <c r="G676" s="135" t="s">
        <v>968</v>
      </c>
      <c r="H676" s="136">
        <v>300</v>
      </c>
      <c r="I676" s="137"/>
      <c r="J676" s="138">
        <f>ROUND(I676*H676,2)</f>
        <v>0</v>
      </c>
      <c r="K676" s="139"/>
      <c r="L676" s="31"/>
      <c r="M676" s="140" t="s">
        <v>1</v>
      </c>
      <c r="N676" s="141" t="s">
        <v>44</v>
      </c>
      <c r="P676" s="142">
        <f>O676*H676</f>
        <v>0</v>
      </c>
      <c r="Q676" s="142">
        <v>0</v>
      </c>
      <c r="R676" s="142">
        <f>Q676*H676</f>
        <v>0</v>
      </c>
      <c r="S676" s="142">
        <v>0</v>
      </c>
      <c r="T676" s="143">
        <f>S676*H676</f>
        <v>0</v>
      </c>
      <c r="AR676" s="144" t="s">
        <v>170</v>
      </c>
      <c r="AT676" s="144" t="s">
        <v>166</v>
      </c>
      <c r="AU676" s="144" t="s">
        <v>89</v>
      </c>
      <c r="AY676" s="16" t="s">
        <v>164</v>
      </c>
      <c r="BE676" s="145">
        <f>IF(N676="základní",J676,0)</f>
        <v>0</v>
      </c>
      <c r="BF676" s="145">
        <f>IF(N676="snížená",J676,0)</f>
        <v>0</v>
      </c>
      <c r="BG676" s="145">
        <f>IF(N676="zákl. přenesená",J676,0)</f>
        <v>0</v>
      </c>
      <c r="BH676" s="145">
        <f>IF(N676="sníž. přenesená",J676,0)</f>
        <v>0</v>
      </c>
      <c r="BI676" s="145">
        <f>IF(N676="nulová",J676,0)</f>
        <v>0</v>
      </c>
      <c r="BJ676" s="16" t="s">
        <v>87</v>
      </c>
      <c r="BK676" s="145">
        <f>ROUND(I676*H676,2)</f>
        <v>0</v>
      </c>
      <c r="BL676" s="16" t="s">
        <v>170</v>
      </c>
      <c r="BM676" s="144" t="s">
        <v>973</v>
      </c>
    </row>
    <row r="677" spans="2:65" s="12" customFormat="1" ht="11.25">
      <c r="B677" s="146"/>
      <c r="D677" s="147" t="s">
        <v>175</v>
      </c>
      <c r="E677" s="148" t="s">
        <v>1</v>
      </c>
      <c r="F677" s="149" t="s">
        <v>974</v>
      </c>
      <c r="H677" s="150">
        <v>300</v>
      </c>
      <c r="I677" s="151"/>
      <c r="L677" s="146"/>
      <c r="M677" s="152"/>
      <c r="T677" s="153"/>
      <c r="AT677" s="148" t="s">
        <v>175</v>
      </c>
      <c r="AU677" s="148" t="s">
        <v>89</v>
      </c>
      <c r="AV677" s="12" t="s">
        <v>89</v>
      </c>
      <c r="AW677" s="12" t="s">
        <v>36</v>
      </c>
      <c r="AX677" s="12" t="s">
        <v>79</v>
      </c>
      <c r="AY677" s="148" t="s">
        <v>164</v>
      </c>
    </row>
    <row r="678" spans="2:65" s="13" customFormat="1" ht="11.25">
      <c r="B678" s="154"/>
      <c r="D678" s="147" t="s">
        <v>175</v>
      </c>
      <c r="E678" s="155" t="s">
        <v>1</v>
      </c>
      <c r="F678" s="156" t="s">
        <v>177</v>
      </c>
      <c r="H678" s="157">
        <v>300</v>
      </c>
      <c r="I678" s="158"/>
      <c r="L678" s="154"/>
      <c r="M678" s="159"/>
      <c r="T678" s="160"/>
      <c r="AT678" s="155" t="s">
        <v>175</v>
      </c>
      <c r="AU678" s="155" t="s">
        <v>89</v>
      </c>
      <c r="AV678" s="13" t="s">
        <v>170</v>
      </c>
      <c r="AW678" s="13" t="s">
        <v>36</v>
      </c>
      <c r="AX678" s="13" t="s">
        <v>87</v>
      </c>
      <c r="AY678" s="155" t="s">
        <v>164</v>
      </c>
    </row>
    <row r="679" spans="2:65" s="1" customFormat="1" ht="24.2" customHeight="1">
      <c r="B679" s="31"/>
      <c r="C679" s="132" t="s">
        <v>975</v>
      </c>
      <c r="D679" s="132" t="s">
        <v>166</v>
      </c>
      <c r="E679" s="133" t="s">
        <v>976</v>
      </c>
      <c r="F679" s="134" t="s">
        <v>977</v>
      </c>
      <c r="G679" s="135" t="s">
        <v>968</v>
      </c>
      <c r="H679" s="136">
        <v>5</v>
      </c>
      <c r="I679" s="137"/>
      <c r="J679" s="138">
        <f>ROUND(I679*H679,2)</f>
        <v>0</v>
      </c>
      <c r="K679" s="139"/>
      <c r="L679" s="31"/>
      <c r="M679" s="140" t="s">
        <v>1</v>
      </c>
      <c r="N679" s="141" t="s">
        <v>44</v>
      </c>
      <c r="P679" s="142">
        <f>O679*H679</f>
        <v>0</v>
      </c>
      <c r="Q679" s="142">
        <v>0</v>
      </c>
      <c r="R679" s="142">
        <f>Q679*H679</f>
        <v>0</v>
      </c>
      <c r="S679" s="142">
        <v>0</v>
      </c>
      <c r="T679" s="143">
        <f>S679*H679</f>
        <v>0</v>
      </c>
      <c r="AR679" s="144" t="s">
        <v>170</v>
      </c>
      <c r="AT679" s="144" t="s">
        <v>166</v>
      </c>
      <c r="AU679" s="144" t="s">
        <v>89</v>
      </c>
      <c r="AY679" s="16" t="s">
        <v>164</v>
      </c>
      <c r="BE679" s="145">
        <f>IF(N679="základní",J679,0)</f>
        <v>0</v>
      </c>
      <c r="BF679" s="145">
        <f>IF(N679="snížená",J679,0)</f>
        <v>0</v>
      </c>
      <c r="BG679" s="145">
        <f>IF(N679="zákl. přenesená",J679,0)</f>
        <v>0</v>
      </c>
      <c r="BH679" s="145">
        <f>IF(N679="sníž. přenesená",J679,0)</f>
        <v>0</v>
      </c>
      <c r="BI679" s="145">
        <f>IF(N679="nulová",J679,0)</f>
        <v>0</v>
      </c>
      <c r="BJ679" s="16" t="s">
        <v>87</v>
      </c>
      <c r="BK679" s="145">
        <f>ROUND(I679*H679,2)</f>
        <v>0</v>
      </c>
      <c r="BL679" s="16" t="s">
        <v>170</v>
      </c>
      <c r="BM679" s="144" t="s">
        <v>978</v>
      </c>
    </row>
    <row r="680" spans="2:65" s="1" customFormat="1" ht="24.2" customHeight="1">
      <c r="B680" s="31"/>
      <c r="C680" s="132" t="s">
        <v>979</v>
      </c>
      <c r="D680" s="132" t="s">
        <v>166</v>
      </c>
      <c r="E680" s="133" t="s">
        <v>980</v>
      </c>
      <c r="F680" s="134" t="s">
        <v>981</v>
      </c>
      <c r="G680" s="135" t="s">
        <v>299</v>
      </c>
      <c r="H680" s="136">
        <v>8</v>
      </c>
      <c r="I680" s="137"/>
      <c r="J680" s="138">
        <f>ROUND(I680*H680,2)</f>
        <v>0</v>
      </c>
      <c r="K680" s="139"/>
      <c r="L680" s="31"/>
      <c r="M680" s="140" t="s">
        <v>1</v>
      </c>
      <c r="N680" s="141" t="s">
        <v>44</v>
      </c>
      <c r="P680" s="142">
        <f>O680*H680</f>
        <v>0</v>
      </c>
      <c r="Q680" s="142">
        <v>0</v>
      </c>
      <c r="R680" s="142">
        <f>Q680*H680</f>
        <v>0</v>
      </c>
      <c r="S680" s="142">
        <v>0</v>
      </c>
      <c r="T680" s="143">
        <f>S680*H680</f>
        <v>0</v>
      </c>
      <c r="AR680" s="144" t="s">
        <v>170</v>
      </c>
      <c r="AT680" s="144" t="s">
        <v>166</v>
      </c>
      <c r="AU680" s="144" t="s">
        <v>89</v>
      </c>
      <c r="AY680" s="16" t="s">
        <v>164</v>
      </c>
      <c r="BE680" s="145">
        <f>IF(N680="základní",J680,0)</f>
        <v>0</v>
      </c>
      <c r="BF680" s="145">
        <f>IF(N680="snížená",J680,0)</f>
        <v>0</v>
      </c>
      <c r="BG680" s="145">
        <f>IF(N680="zákl. přenesená",J680,0)</f>
        <v>0</v>
      </c>
      <c r="BH680" s="145">
        <f>IF(N680="sníž. přenesená",J680,0)</f>
        <v>0</v>
      </c>
      <c r="BI680" s="145">
        <f>IF(N680="nulová",J680,0)</f>
        <v>0</v>
      </c>
      <c r="BJ680" s="16" t="s">
        <v>87</v>
      </c>
      <c r="BK680" s="145">
        <f>ROUND(I680*H680,2)</f>
        <v>0</v>
      </c>
      <c r="BL680" s="16" t="s">
        <v>170</v>
      </c>
      <c r="BM680" s="144" t="s">
        <v>982</v>
      </c>
    </row>
    <row r="681" spans="2:65" s="1" customFormat="1" ht="24.2" customHeight="1">
      <c r="B681" s="31"/>
      <c r="C681" s="132" t="s">
        <v>983</v>
      </c>
      <c r="D681" s="132" t="s">
        <v>166</v>
      </c>
      <c r="E681" s="133" t="s">
        <v>984</v>
      </c>
      <c r="F681" s="134" t="s">
        <v>985</v>
      </c>
      <c r="G681" s="135" t="s">
        <v>299</v>
      </c>
      <c r="H681" s="136">
        <v>240</v>
      </c>
      <c r="I681" s="137"/>
      <c r="J681" s="138">
        <f>ROUND(I681*H681,2)</f>
        <v>0</v>
      </c>
      <c r="K681" s="139"/>
      <c r="L681" s="31"/>
      <c r="M681" s="140" t="s">
        <v>1</v>
      </c>
      <c r="N681" s="141" t="s">
        <v>44</v>
      </c>
      <c r="P681" s="142">
        <f>O681*H681</f>
        <v>0</v>
      </c>
      <c r="Q681" s="142">
        <v>0</v>
      </c>
      <c r="R681" s="142">
        <f>Q681*H681</f>
        <v>0</v>
      </c>
      <c r="S681" s="142">
        <v>0</v>
      </c>
      <c r="T681" s="143">
        <f>S681*H681</f>
        <v>0</v>
      </c>
      <c r="AR681" s="144" t="s">
        <v>170</v>
      </c>
      <c r="AT681" s="144" t="s">
        <v>166</v>
      </c>
      <c r="AU681" s="144" t="s">
        <v>89</v>
      </c>
      <c r="AY681" s="16" t="s">
        <v>164</v>
      </c>
      <c r="BE681" s="145">
        <f>IF(N681="základní",J681,0)</f>
        <v>0</v>
      </c>
      <c r="BF681" s="145">
        <f>IF(N681="snížená",J681,0)</f>
        <v>0</v>
      </c>
      <c r="BG681" s="145">
        <f>IF(N681="zákl. přenesená",J681,0)</f>
        <v>0</v>
      </c>
      <c r="BH681" s="145">
        <f>IF(N681="sníž. přenesená",J681,0)</f>
        <v>0</v>
      </c>
      <c r="BI681" s="145">
        <f>IF(N681="nulová",J681,0)</f>
        <v>0</v>
      </c>
      <c r="BJ681" s="16" t="s">
        <v>87</v>
      </c>
      <c r="BK681" s="145">
        <f>ROUND(I681*H681,2)</f>
        <v>0</v>
      </c>
      <c r="BL681" s="16" t="s">
        <v>170</v>
      </c>
      <c r="BM681" s="144" t="s">
        <v>986</v>
      </c>
    </row>
    <row r="682" spans="2:65" s="12" customFormat="1" ht="11.25">
      <c r="B682" s="146"/>
      <c r="D682" s="147" t="s">
        <v>175</v>
      </c>
      <c r="E682" s="148" t="s">
        <v>1</v>
      </c>
      <c r="F682" s="149" t="s">
        <v>987</v>
      </c>
      <c r="H682" s="150">
        <v>240</v>
      </c>
      <c r="I682" s="151"/>
      <c r="L682" s="146"/>
      <c r="M682" s="152"/>
      <c r="T682" s="153"/>
      <c r="AT682" s="148" t="s">
        <v>175</v>
      </c>
      <c r="AU682" s="148" t="s">
        <v>89</v>
      </c>
      <c r="AV682" s="12" t="s">
        <v>89</v>
      </c>
      <c r="AW682" s="12" t="s">
        <v>36</v>
      </c>
      <c r="AX682" s="12" t="s">
        <v>79</v>
      </c>
      <c r="AY682" s="148" t="s">
        <v>164</v>
      </c>
    </row>
    <row r="683" spans="2:65" s="13" customFormat="1" ht="11.25">
      <c r="B683" s="154"/>
      <c r="D683" s="147" t="s">
        <v>175</v>
      </c>
      <c r="E683" s="155" t="s">
        <v>1</v>
      </c>
      <c r="F683" s="156" t="s">
        <v>177</v>
      </c>
      <c r="H683" s="157">
        <v>240</v>
      </c>
      <c r="I683" s="158"/>
      <c r="L683" s="154"/>
      <c r="M683" s="159"/>
      <c r="T683" s="160"/>
      <c r="AT683" s="155" t="s">
        <v>175</v>
      </c>
      <c r="AU683" s="155" t="s">
        <v>89</v>
      </c>
      <c r="AV683" s="13" t="s">
        <v>170</v>
      </c>
      <c r="AW683" s="13" t="s">
        <v>36</v>
      </c>
      <c r="AX683" s="13" t="s">
        <v>87</v>
      </c>
      <c r="AY683" s="155" t="s">
        <v>164</v>
      </c>
    </row>
    <row r="684" spans="2:65" s="1" customFormat="1" ht="24.2" customHeight="1">
      <c r="B684" s="31"/>
      <c r="C684" s="132" t="s">
        <v>988</v>
      </c>
      <c r="D684" s="132" t="s">
        <v>166</v>
      </c>
      <c r="E684" s="133" t="s">
        <v>989</v>
      </c>
      <c r="F684" s="134" t="s">
        <v>990</v>
      </c>
      <c r="G684" s="135" t="s">
        <v>299</v>
      </c>
      <c r="H684" s="136">
        <v>8</v>
      </c>
      <c r="I684" s="137"/>
      <c r="J684" s="138">
        <f>ROUND(I684*H684,2)</f>
        <v>0</v>
      </c>
      <c r="K684" s="139"/>
      <c r="L684" s="31"/>
      <c r="M684" s="140" t="s">
        <v>1</v>
      </c>
      <c r="N684" s="141" t="s">
        <v>44</v>
      </c>
      <c r="P684" s="142">
        <f>O684*H684</f>
        <v>0</v>
      </c>
      <c r="Q684" s="142">
        <v>0</v>
      </c>
      <c r="R684" s="142">
        <f>Q684*H684</f>
        <v>0</v>
      </c>
      <c r="S684" s="142">
        <v>0</v>
      </c>
      <c r="T684" s="143">
        <f>S684*H684</f>
        <v>0</v>
      </c>
      <c r="AR684" s="144" t="s">
        <v>170</v>
      </c>
      <c r="AT684" s="144" t="s">
        <v>166</v>
      </c>
      <c r="AU684" s="144" t="s">
        <v>89</v>
      </c>
      <c r="AY684" s="16" t="s">
        <v>164</v>
      </c>
      <c r="BE684" s="145">
        <f>IF(N684="základní",J684,0)</f>
        <v>0</v>
      </c>
      <c r="BF684" s="145">
        <f>IF(N684="snížená",J684,0)</f>
        <v>0</v>
      </c>
      <c r="BG684" s="145">
        <f>IF(N684="zákl. přenesená",J684,0)</f>
        <v>0</v>
      </c>
      <c r="BH684" s="145">
        <f>IF(N684="sníž. přenesená",J684,0)</f>
        <v>0</v>
      </c>
      <c r="BI684" s="145">
        <f>IF(N684="nulová",J684,0)</f>
        <v>0</v>
      </c>
      <c r="BJ684" s="16" t="s">
        <v>87</v>
      </c>
      <c r="BK684" s="145">
        <f>ROUND(I684*H684,2)</f>
        <v>0</v>
      </c>
      <c r="BL684" s="16" t="s">
        <v>170</v>
      </c>
      <c r="BM684" s="144" t="s">
        <v>991</v>
      </c>
    </row>
    <row r="685" spans="2:65" s="1" customFormat="1" ht="24.2" customHeight="1">
      <c r="B685" s="31"/>
      <c r="C685" s="132" t="s">
        <v>992</v>
      </c>
      <c r="D685" s="132" t="s">
        <v>166</v>
      </c>
      <c r="E685" s="133" t="s">
        <v>993</v>
      </c>
      <c r="F685" s="134" t="s">
        <v>994</v>
      </c>
      <c r="G685" s="135" t="s">
        <v>169</v>
      </c>
      <c r="H685" s="136">
        <v>430.99</v>
      </c>
      <c r="I685" s="137"/>
      <c r="J685" s="138">
        <f>ROUND(I685*H685,2)</f>
        <v>0</v>
      </c>
      <c r="K685" s="139"/>
      <c r="L685" s="31"/>
      <c r="M685" s="140" t="s">
        <v>1</v>
      </c>
      <c r="N685" s="141" t="s">
        <v>44</v>
      </c>
      <c r="P685" s="142">
        <f>O685*H685</f>
        <v>0</v>
      </c>
      <c r="Q685" s="142">
        <v>4.0000000000000003E-5</v>
      </c>
      <c r="R685" s="142">
        <f>Q685*H685</f>
        <v>1.7239600000000001E-2</v>
      </c>
      <c r="S685" s="142">
        <v>0</v>
      </c>
      <c r="T685" s="143">
        <f>S685*H685</f>
        <v>0</v>
      </c>
      <c r="AR685" s="144" t="s">
        <v>170</v>
      </c>
      <c r="AT685" s="144" t="s">
        <v>166</v>
      </c>
      <c r="AU685" s="144" t="s">
        <v>89</v>
      </c>
      <c r="AY685" s="16" t="s">
        <v>164</v>
      </c>
      <c r="BE685" s="145">
        <f>IF(N685="základní",J685,0)</f>
        <v>0</v>
      </c>
      <c r="BF685" s="145">
        <f>IF(N685="snížená",J685,0)</f>
        <v>0</v>
      </c>
      <c r="BG685" s="145">
        <f>IF(N685="zákl. přenesená",J685,0)</f>
        <v>0</v>
      </c>
      <c r="BH685" s="145">
        <f>IF(N685="sníž. přenesená",J685,0)</f>
        <v>0</v>
      </c>
      <c r="BI685" s="145">
        <f>IF(N685="nulová",J685,0)</f>
        <v>0</v>
      </c>
      <c r="BJ685" s="16" t="s">
        <v>87</v>
      </c>
      <c r="BK685" s="145">
        <f>ROUND(I685*H685,2)</f>
        <v>0</v>
      </c>
      <c r="BL685" s="16" t="s">
        <v>170</v>
      </c>
      <c r="BM685" s="144" t="s">
        <v>995</v>
      </c>
    </row>
    <row r="686" spans="2:65" s="12" customFormat="1" ht="11.25">
      <c r="B686" s="146"/>
      <c r="D686" s="147" t="s">
        <v>175</v>
      </c>
      <c r="E686" s="148" t="s">
        <v>1</v>
      </c>
      <c r="F686" s="149" t="s">
        <v>964</v>
      </c>
      <c r="H686" s="150">
        <v>430.99</v>
      </c>
      <c r="I686" s="151"/>
      <c r="L686" s="146"/>
      <c r="M686" s="152"/>
      <c r="T686" s="153"/>
      <c r="AT686" s="148" t="s">
        <v>175</v>
      </c>
      <c r="AU686" s="148" t="s">
        <v>89</v>
      </c>
      <c r="AV686" s="12" t="s">
        <v>89</v>
      </c>
      <c r="AW686" s="12" t="s">
        <v>36</v>
      </c>
      <c r="AX686" s="12" t="s">
        <v>79</v>
      </c>
      <c r="AY686" s="148" t="s">
        <v>164</v>
      </c>
    </row>
    <row r="687" spans="2:65" s="13" customFormat="1" ht="11.25">
      <c r="B687" s="154"/>
      <c r="D687" s="147" t="s">
        <v>175</v>
      </c>
      <c r="E687" s="155" t="s">
        <v>1</v>
      </c>
      <c r="F687" s="156" t="s">
        <v>177</v>
      </c>
      <c r="H687" s="157">
        <v>430.99</v>
      </c>
      <c r="I687" s="158"/>
      <c r="L687" s="154"/>
      <c r="M687" s="159"/>
      <c r="T687" s="160"/>
      <c r="AT687" s="155" t="s">
        <v>175</v>
      </c>
      <c r="AU687" s="155" t="s">
        <v>89</v>
      </c>
      <c r="AV687" s="13" t="s">
        <v>170</v>
      </c>
      <c r="AW687" s="13" t="s">
        <v>36</v>
      </c>
      <c r="AX687" s="13" t="s">
        <v>87</v>
      </c>
      <c r="AY687" s="155" t="s">
        <v>164</v>
      </c>
    </row>
    <row r="688" spans="2:65" s="1" customFormat="1" ht="16.5" customHeight="1">
      <c r="B688" s="31"/>
      <c r="C688" s="132" t="s">
        <v>996</v>
      </c>
      <c r="D688" s="132" t="s">
        <v>166</v>
      </c>
      <c r="E688" s="133" t="s">
        <v>997</v>
      </c>
      <c r="F688" s="134" t="s">
        <v>998</v>
      </c>
      <c r="G688" s="135" t="s">
        <v>181</v>
      </c>
      <c r="H688" s="136">
        <v>20</v>
      </c>
      <c r="I688" s="137"/>
      <c r="J688" s="138">
        <f t="shared" ref="J688:J693" si="0">ROUND(I688*H688,2)</f>
        <v>0</v>
      </c>
      <c r="K688" s="139"/>
      <c r="L688" s="31"/>
      <c r="M688" s="140" t="s">
        <v>1</v>
      </c>
      <c r="N688" s="141" t="s">
        <v>44</v>
      </c>
      <c r="P688" s="142">
        <f t="shared" ref="P688:P693" si="1">O688*H688</f>
        <v>0</v>
      </c>
      <c r="Q688" s="142">
        <v>2.3400000000000001E-3</v>
      </c>
      <c r="R688" s="142">
        <f t="shared" ref="R688:R693" si="2">Q688*H688</f>
        <v>4.6800000000000001E-2</v>
      </c>
      <c r="S688" s="142">
        <v>0</v>
      </c>
      <c r="T688" s="143">
        <f t="shared" ref="T688:T693" si="3">S688*H688</f>
        <v>0</v>
      </c>
      <c r="AR688" s="144" t="s">
        <v>170</v>
      </c>
      <c r="AT688" s="144" t="s">
        <v>166</v>
      </c>
      <c r="AU688" s="144" t="s">
        <v>89</v>
      </c>
      <c r="AY688" s="16" t="s">
        <v>164</v>
      </c>
      <c r="BE688" s="145">
        <f t="shared" ref="BE688:BE693" si="4">IF(N688="základní",J688,0)</f>
        <v>0</v>
      </c>
      <c r="BF688" s="145">
        <f t="shared" ref="BF688:BF693" si="5">IF(N688="snížená",J688,0)</f>
        <v>0</v>
      </c>
      <c r="BG688" s="145">
        <f t="shared" ref="BG688:BG693" si="6">IF(N688="zákl. přenesená",J688,0)</f>
        <v>0</v>
      </c>
      <c r="BH688" s="145">
        <f t="shared" ref="BH688:BH693" si="7">IF(N688="sníž. přenesená",J688,0)</f>
        <v>0</v>
      </c>
      <c r="BI688" s="145">
        <f t="shared" ref="BI688:BI693" si="8">IF(N688="nulová",J688,0)</f>
        <v>0</v>
      </c>
      <c r="BJ688" s="16" t="s">
        <v>87</v>
      </c>
      <c r="BK688" s="145">
        <f t="shared" ref="BK688:BK693" si="9">ROUND(I688*H688,2)</f>
        <v>0</v>
      </c>
      <c r="BL688" s="16" t="s">
        <v>170</v>
      </c>
      <c r="BM688" s="144" t="s">
        <v>999</v>
      </c>
    </row>
    <row r="689" spans="2:65" s="1" customFormat="1" ht="16.5" customHeight="1">
      <c r="B689" s="31"/>
      <c r="C689" s="167" t="s">
        <v>1000</v>
      </c>
      <c r="D689" s="167" t="s">
        <v>282</v>
      </c>
      <c r="E689" s="168" t="s">
        <v>1001</v>
      </c>
      <c r="F689" s="169" t="s">
        <v>1002</v>
      </c>
      <c r="G689" s="170" t="s">
        <v>181</v>
      </c>
      <c r="H689" s="171">
        <v>20</v>
      </c>
      <c r="I689" s="172"/>
      <c r="J689" s="173">
        <f t="shared" si="0"/>
        <v>0</v>
      </c>
      <c r="K689" s="174"/>
      <c r="L689" s="175"/>
      <c r="M689" s="176" t="s">
        <v>1</v>
      </c>
      <c r="N689" s="177" t="s">
        <v>44</v>
      </c>
      <c r="P689" s="142">
        <f t="shared" si="1"/>
        <v>0</v>
      </c>
      <c r="Q689" s="142">
        <v>8.0000000000000004E-4</v>
      </c>
      <c r="R689" s="142">
        <f t="shared" si="2"/>
        <v>1.6E-2</v>
      </c>
      <c r="S689" s="142">
        <v>0</v>
      </c>
      <c r="T689" s="143">
        <f t="shared" si="3"/>
        <v>0</v>
      </c>
      <c r="AR689" s="144" t="s">
        <v>202</v>
      </c>
      <c r="AT689" s="144" t="s">
        <v>282</v>
      </c>
      <c r="AU689" s="144" t="s">
        <v>89</v>
      </c>
      <c r="AY689" s="16" t="s">
        <v>164</v>
      </c>
      <c r="BE689" s="145">
        <f t="shared" si="4"/>
        <v>0</v>
      </c>
      <c r="BF689" s="145">
        <f t="shared" si="5"/>
        <v>0</v>
      </c>
      <c r="BG689" s="145">
        <f t="shared" si="6"/>
        <v>0</v>
      </c>
      <c r="BH689" s="145">
        <f t="shared" si="7"/>
        <v>0</v>
      </c>
      <c r="BI689" s="145">
        <f t="shared" si="8"/>
        <v>0</v>
      </c>
      <c r="BJ689" s="16" t="s">
        <v>87</v>
      </c>
      <c r="BK689" s="145">
        <f t="shared" si="9"/>
        <v>0</v>
      </c>
      <c r="BL689" s="16" t="s">
        <v>170</v>
      </c>
      <c r="BM689" s="144" t="s">
        <v>1003</v>
      </c>
    </row>
    <row r="690" spans="2:65" s="1" customFormat="1" ht="16.5" customHeight="1">
      <c r="B690" s="31"/>
      <c r="C690" s="132" t="s">
        <v>1004</v>
      </c>
      <c r="D690" s="132" t="s">
        <v>166</v>
      </c>
      <c r="E690" s="133" t="s">
        <v>1005</v>
      </c>
      <c r="F690" s="134" t="s">
        <v>1006</v>
      </c>
      <c r="G690" s="135" t="s">
        <v>181</v>
      </c>
      <c r="H690" s="136">
        <v>4</v>
      </c>
      <c r="I690" s="137"/>
      <c r="J690" s="138">
        <f t="shared" si="0"/>
        <v>0</v>
      </c>
      <c r="K690" s="139"/>
      <c r="L690" s="31"/>
      <c r="M690" s="140" t="s">
        <v>1</v>
      </c>
      <c r="N690" s="141" t="s">
        <v>44</v>
      </c>
      <c r="P690" s="142">
        <f t="shared" si="1"/>
        <v>0</v>
      </c>
      <c r="Q690" s="142">
        <v>1.1E-4</v>
      </c>
      <c r="R690" s="142">
        <f t="shared" si="2"/>
        <v>4.4000000000000002E-4</v>
      </c>
      <c r="S690" s="142">
        <v>0</v>
      </c>
      <c r="T690" s="143">
        <f t="shared" si="3"/>
        <v>0</v>
      </c>
      <c r="AR690" s="144" t="s">
        <v>170</v>
      </c>
      <c r="AT690" s="144" t="s">
        <v>166</v>
      </c>
      <c r="AU690" s="144" t="s">
        <v>89</v>
      </c>
      <c r="AY690" s="16" t="s">
        <v>164</v>
      </c>
      <c r="BE690" s="145">
        <f t="shared" si="4"/>
        <v>0</v>
      </c>
      <c r="BF690" s="145">
        <f t="shared" si="5"/>
        <v>0</v>
      </c>
      <c r="BG690" s="145">
        <f t="shared" si="6"/>
        <v>0</v>
      </c>
      <c r="BH690" s="145">
        <f t="shared" si="7"/>
        <v>0</v>
      </c>
      <c r="BI690" s="145">
        <f t="shared" si="8"/>
        <v>0</v>
      </c>
      <c r="BJ690" s="16" t="s">
        <v>87</v>
      </c>
      <c r="BK690" s="145">
        <f t="shared" si="9"/>
        <v>0</v>
      </c>
      <c r="BL690" s="16" t="s">
        <v>170</v>
      </c>
      <c r="BM690" s="144" t="s">
        <v>1007</v>
      </c>
    </row>
    <row r="691" spans="2:65" s="1" customFormat="1" ht="16.5" customHeight="1">
      <c r="B691" s="31"/>
      <c r="C691" s="167" t="s">
        <v>1008</v>
      </c>
      <c r="D691" s="167" t="s">
        <v>282</v>
      </c>
      <c r="E691" s="168" t="s">
        <v>1009</v>
      </c>
      <c r="F691" s="169" t="s">
        <v>1010</v>
      </c>
      <c r="G691" s="170" t="s">
        <v>181</v>
      </c>
      <c r="H691" s="171">
        <v>4</v>
      </c>
      <c r="I691" s="172"/>
      <c r="J691" s="173">
        <f t="shared" si="0"/>
        <v>0</v>
      </c>
      <c r="K691" s="174"/>
      <c r="L691" s="175"/>
      <c r="M691" s="176" t="s">
        <v>1</v>
      </c>
      <c r="N691" s="177" t="s">
        <v>44</v>
      </c>
      <c r="P691" s="142">
        <f t="shared" si="1"/>
        <v>0</v>
      </c>
      <c r="Q691" s="142">
        <v>1.2E-2</v>
      </c>
      <c r="R691" s="142">
        <f t="shared" si="2"/>
        <v>4.8000000000000001E-2</v>
      </c>
      <c r="S691" s="142">
        <v>0</v>
      </c>
      <c r="T691" s="143">
        <f t="shared" si="3"/>
        <v>0</v>
      </c>
      <c r="AR691" s="144" t="s">
        <v>202</v>
      </c>
      <c r="AT691" s="144" t="s">
        <v>282</v>
      </c>
      <c r="AU691" s="144" t="s">
        <v>89</v>
      </c>
      <c r="AY691" s="16" t="s">
        <v>164</v>
      </c>
      <c r="BE691" s="145">
        <f t="shared" si="4"/>
        <v>0</v>
      </c>
      <c r="BF691" s="145">
        <f t="shared" si="5"/>
        <v>0</v>
      </c>
      <c r="BG691" s="145">
        <f t="shared" si="6"/>
        <v>0</v>
      </c>
      <c r="BH691" s="145">
        <f t="shared" si="7"/>
        <v>0</v>
      </c>
      <c r="BI691" s="145">
        <f t="shared" si="8"/>
        <v>0</v>
      </c>
      <c r="BJ691" s="16" t="s">
        <v>87</v>
      </c>
      <c r="BK691" s="145">
        <f t="shared" si="9"/>
        <v>0</v>
      </c>
      <c r="BL691" s="16" t="s">
        <v>170</v>
      </c>
      <c r="BM691" s="144" t="s">
        <v>1011</v>
      </c>
    </row>
    <row r="692" spans="2:65" s="1" customFormat="1" ht="24.2" customHeight="1">
      <c r="B692" s="31"/>
      <c r="C692" s="132" t="s">
        <v>1012</v>
      </c>
      <c r="D692" s="132" t="s">
        <v>166</v>
      </c>
      <c r="E692" s="133" t="s">
        <v>1013</v>
      </c>
      <c r="F692" s="134" t="s">
        <v>1014</v>
      </c>
      <c r="G692" s="135" t="s">
        <v>181</v>
      </c>
      <c r="H692" s="136">
        <v>4</v>
      </c>
      <c r="I692" s="137"/>
      <c r="J692" s="138">
        <f t="shared" si="0"/>
        <v>0</v>
      </c>
      <c r="K692" s="139"/>
      <c r="L692" s="31"/>
      <c r="M692" s="140" t="s">
        <v>1</v>
      </c>
      <c r="N692" s="141" t="s">
        <v>44</v>
      </c>
      <c r="P692" s="142">
        <f t="shared" si="1"/>
        <v>0</v>
      </c>
      <c r="Q692" s="142">
        <v>1.1E-4</v>
      </c>
      <c r="R692" s="142">
        <f t="shared" si="2"/>
        <v>4.4000000000000002E-4</v>
      </c>
      <c r="S692" s="142">
        <v>0</v>
      </c>
      <c r="T692" s="143">
        <f t="shared" si="3"/>
        <v>0</v>
      </c>
      <c r="AR692" s="144" t="s">
        <v>170</v>
      </c>
      <c r="AT692" s="144" t="s">
        <v>166</v>
      </c>
      <c r="AU692" s="144" t="s">
        <v>89</v>
      </c>
      <c r="AY692" s="16" t="s">
        <v>164</v>
      </c>
      <c r="BE692" s="145">
        <f t="shared" si="4"/>
        <v>0</v>
      </c>
      <c r="BF692" s="145">
        <f t="shared" si="5"/>
        <v>0</v>
      </c>
      <c r="BG692" s="145">
        <f t="shared" si="6"/>
        <v>0</v>
      </c>
      <c r="BH692" s="145">
        <f t="shared" si="7"/>
        <v>0</v>
      </c>
      <c r="BI692" s="145">
        <f t="shared" si="8"/>
        <v>0</v>
      </c>
      <c r="BJ692" s="16" t="s">
        <v>87</v>
      </c>
      <c r="BK692" s="145">
        <f t="shared" si="9"/>
        <v>0</v>
      </c>
      <c r="BL692" s="16" t="s">
        <v>170</v>
      </c>
      <c r="BM692" s="144" t="s">
        <v>1015</v>
      </c>
    </row>
    <row r="693" spans="2:65" s="1" customFormat="1" ht="24.2" customHeight="1">
      <c r="B693" s="31"/>
      <c r="C693" s="132" t="s">
        <v>1016</v>
      </c>
      <c r="D693" s="132" t="s">
        <v>166</v>
      </c>
      <c r="E693" s="133" t="s">
        <v>1017</v>
      </c>
      <c r="F693" s="134" t="s">
        <v>1018</v>
      </c>
      <c r="G693" s="135" t="s">
        <v>169</v>
      </c>
      <c r="H693" s="136">
        <v>572</v>
      </c>
      <c r="I693" s="137"/>
      <c r="J693" s="138">
        <f t="shared" si="0"/>
        <v>0</v>
      </c>
      <c r="K693" s="139"/>
      <c r="L693" s="31"/>
      <c r="M693" s="140" t="s">
        <v>1</v>
      </c>
      <c r="N693" s="141" t="s">
        <v>44</v>
      </c>
      <c r="P693" s="142">
        <f t="shared" si="1"/>
        <v>0</v>
      </c>
      <c r="Q693" s="142">
        <v>0</v>
      </c>
      <c r="R693" s="142">
        <f t="shared" si="2"/>
        <v>0</v>
      </c>
      <c r="S693" s="142">
        <v>0</v>
      </c>
      <c r="T693" s="143">
        <f t="shared" si="3"/>
        <v>0</v>
      </c>
      <c r="AR693" s="144" t="s">
        <v>170</v>
      </c>
      <c r="AT693" s="144" t="s">
        <v>166</v>
      </c>
      <c r="AU693" s="144" t="s">
        <v>89</v>
      </c>
      <c r="AY693" s="16" t="s">
        <v>164</v>
      </c>
      <c r="BE693" s="145">
        <f t="shared" si="4"/>
        <v>0</v>
      </c>
      <c r="BF693" s="145">
        <f t="shared" si="5"/>
        <v>0</v>
      </c>
      <c r="BG693" s="145">
        <f t="shared" si="6"/>
        <v>0</v>
      </c>
      <c r="BH693" s="145">
        <f t="shared" si="7"/>
        <v>0</v>
      </c>
      <c r="BI693" s="145">
        <f t="shared" si="8"/>
        <v>0</v>
      </c>
      <c r="BJ693" s="16" t="s">
        <v>87</v>
      </c>
      <c r="BK693" s="145">
        <f t="shared" si="9"/>
        <v>0</v>
      </c>
      <c r="BL693" s="16" t="s">
        <v>170</v>
      </c>
      <c r="BM693" s="144" t="s">
        <v>1019</v>
      </c>
    </row>
    <row r="694" spans="2:65" s="12" customFormat="1" ht="11.25">
      <c r="B694" s="146"/>
      <c r="D694" s="147" t="s">
        <v>175</v>
      </c>
      <c r="E694" s="148" t="s">
        <v>1</v>
      </c>
      <c r="F694" s="149" t="s">
        <v>1020</v>
      </c>
      <c r="H694" s="150">
        <v>572</v>
      </c>
      <c r="I694" s="151"/>
      <c r="L694" s="146"/>
      <c r="M694" s="152"/>
      <c r="T694" s="153"/>
      <c r="AT694" s="148" t="s">
        <v>175</v>
      </c>
      <c r="AU694" s="148" t="s">
        <v>89</v>
      </c>
      <c r="AV694" s="12" t="s">
        <v>89</v>
      </c>
      <c r="AW694" s="12" t="s">
        <v>36</v>
      </c>
      <c r="AX694" s="12" t="s">
        <v>87</v>
      </c>
      <c r="AY694" s="148" t="s">
        <v>164</v>
      </c>
    </row>
    <row r="695" spans="2:65" s="1" customFormat="1" ht="24.2" customHeight="1">
      <c r="B695" s="31"/>
      <c r="C695" s="132" t="s">
        <v>1021</v>
      </c>
      <c r="D695" s="132" t="s">
        <v>166</v>
      </c>
      <c r="E695" s="133" t="s">
        <v>1022</v>
      </c>
      <c r="F695" s="134" t="s">
        <v>1023</v>
      </c>
      <c r="G695" s="135" t="s">
        <v>169</v>
      </c>
      <c r="H695" s="136">
        <v>1144</v>
      </c>
      <c r="I695" s="137"/>
      <c r="J695" s="138">
        <f>ROUND(I695*H695,2)</f>
        <v>0</v>
      </c>
      <c r="K695" s="139"/>
      <c r="L695" s="31"/>
      <c r="M695" s="140" t="s">
        <v>1</v>
      </c>
      <c r="N695" s="141" t="s">
        <v>44</v>
      </c>
      <c r="P695" s="142">
        <f>O695*H695</f>
        <v>0</v>
      </c>
      <c r="Q695" s="142">
        <v>0</v>
      </c>
      <c r="R695" s="142">
        <f>Q695*H695</f>
        <v>0</v>
      </c>
      <c r="S695" s="142">
        <v>0</v>
      </c>
      <c r="T695" s="143">
        <f>S695*H695</f>
        <v>0</v>
      </c>
      <c r="AR695" s="144" t="s">
        <v>170</v>
      </c>
      <c r="AT695" s="144" t="s">
        <v>166</v>
      </c>
      <c r="AU695" s="144" t="s">
        <v>89</v>
      </c>
      <c r="AY695" s="16" t="s">
        <v>164</v>
      </c>
      <c r="BE695" s="145">
        <f>IF(N695="základní",J695,0)</f>
        <v>0</v>
      </c>
      <c r="BF695" s="145">
        <f>IF(N695="snížená",J695,0)</f>
        <v>0</v>
      </c>
      <c r="BG695" s="145">
        <f>IF(N695="zákl. přenesená",J695,0)</f>
        <v>0</v>
      </c>
      <c r="BH695" s="145">
        <f>IF(N695="sníž. přenesená",J695,0)</f>
        <v>0</v>
      </c>
      <c r="BI695" s="145">
        <f>IF(N695="nulová",J695,0)</f>
        <v>0</v>
      </c>
      <c r="BJ695" s="16" t="s">
        <v>87</v>
      </c>
      <c r="BK695" s="145">
        <f>ROUND(I695*H695,2)</f>
        <v>0</v>
      </c>
      <c r="BL695" s="16" t="s">
        <v>170</v>
      </c>
      <c r="BM695" s="144" t="s">
        <v>1024</v>
      </c>
    </row>
    <row r="696" spans="2:65" s="12" customFormat="1" ht="11.25">
      <c r="B696" s="146"/>
      <c r="D696" s="147" t="s">
        <v>175</v>
      </c>
      <c r="E696" s="148" t="s">
        <v>1</v>
      </c>
      <c r="F696" s="149" t="s">
        <v>1025</v>
      </c>
      <c r="H696" s="150">
        <v>1144</v>
      </c>
      <c r="I696" s="151"/>
      <c r="L696" s="146"/>
      <c r="M696" s="152"/>
      <c r="T696" s="153"/>
      <c r="AT696" s="148" t="s">
        <v>175</v>
      </c>
      <c r="AU696" s="148" t="s">
        <v>89</v>
      </c>
      <c r="AV696" s="12" t="s">
        <v>89</v>
      </c>
      <c r="AW696" s="12" t="s">
        <v>36</v>
      </c>
      <c r="AX696" s="12" t="s">
        <v>87</v>
      </c>
      <c r="AY696" s="148" t="s">
        <v>164</v>
      </c>
    </row>
    <row r="697" spans="2:65" s="1" customFormat="1" ht="24.2" customHeight="1">
      <c r="B697" s="31"/>
      <c r="C697" s="132" t="s">
        <v>1026</v>
      </c>
      <c r="D697" s="132" t="s">
        <v>166</v>
      </c>
      <c r="E697" s="133" t="s">
        <v>1027</v>
      </c>
      <c r="F697" s="134" t="s">
        <v>1028</v>
      </c>
      <c r="G697" s="135" t="s">
        <v>205</v>
      </c>
      <c r="H697" s="136">
        <v>89.6</v>
      </c>
      <c r="I697" s="137"/>
      <c r="J697" s="138">
        <f>ROUND(I697*H697,2)</f>
        <v>0</v>
      </c>
      <c r="K697" s="139"/>
      <c r="L697" s="31"/>
      <c r="M697" s="140" t="s">
        <v>1</v>
      </c>
      <c r="N697" s="141" t="s">
        <v>44</v>
      </c>
      <c r="P697" s="142">
        <f>O697*H697</f>
        <v>0</v>
      </c>
      <c r="Q697" s="142">
        <v>0</v>
      </c>
      <c r="R697" s="142">
        <f>Q697*H697</f>
        <v>0</v>
      </c>
      <c r="S697" s="142">
        <v>0</v>
      </c>
      <c r="T697" s="143">
        <f>S697*H697</f>
        <v>0</v>
      </c>
      <c r="AR697" s="144" t="s">
        <v>170</v>
      </c>
      <c r="AT697" s="144" t="s">
        <v>166</v>
      </c>
      <c r="AU697" s="144" t="s">
        <v>89</v>
      </c>
      <c r="AY697" s="16" t="s">
        <v>164</v>
      </c>
      <c r="BE697" s="145">
        <f>IF(N697="základní",J697,0)</f>
        <v>0</v>
      </c>
      <c r="BF697" s="145">
        <f>IF(N697="snížená",J697,0)</f>
        <v>0</v>
      </c>
      <c r="BG697" s="145">
        <f>IF(N697="zákl. přenesená",J697,0)</f>
        <v>0</v>
      </c>
      <c r="BH697" s="145">
        <f>IF(N697="sníž. přenesená",J697,0)</f>
        <v>0</v>
      </c>
      <c r="BI697" s="145">
        <f>IF(N697="nulová",J697,0)</f>
        <v>0</v>
      </c>
      <c r="BJ697" s="16" t="s">
        <v>87</v>
      </c>
      <c r="BK697" s="145">
        <f>ROUND(I697*H697,2)</f>
        <v>0</v>
      </c>
      <c r="BL697" s="16" t="s">
        <v>170</v>
      </c>
      <c r="BM697" s="144" t="s">
        <v>1029</v>
      </c>
    </row>
    <row r="698" spans="2:65" s="12" customFormat="1" ht="11.25">
      <c r="B698" s="146"/>
      <c r="D698" s="147" t="s">
        <v>175</v>
      </c>
      <c r="E698" s="148" t="s">
        <v>1</v>
      </c>
      <c r="F698" s="149" t="s">
        <v>1030</v>
      </c>
      <c r="H698" s="150">
        <v>89.6</v>
      </c>
      <c r="I698" s="151"/>
      <c r="L698" s="146"/>
      <c r="M698" s="152"/>
      <c r="T698" s="153"/>
      <c r="AT698" s="148" t="s">
        <v>175</v>
      </c>
      <c r="AU698" s="148" t="s">
        <v>89</v>
      </c>
      <c r="AV698" s="12" t="s">
        <v>89</v>
      </c>
      <c r="AW698" s="12" t="s">
        <v>36</v>
      </c>
      <c r="AX698" s="12" t="s">
        <v>79</v>
      </c>
      <c r="AY698" s="148" t="s">
        <v>164</v>
      </c>
    </row>
    <row r="699" spans="2:65" s="13" customFormat="1" ht="11.25">
      <c r="B699" s="154"/>
      <c r="D699" s="147" t="s">
        <v>175</v>
      </c>
      <c r="E699" s="155" t="s">
        <v>1</v>
      </c>
      <c r="F699" s="156" t="s">
        <v>177</v>
      </c>
      <c r="H699" s="157">
        <v>89.6</v>
      </c>
      <c r="I699" s="158"/>
      <c r="L699" s="154"/>
      <c r="M699" s="159"/>
      <c r="T699" s="160"/>
      <c r="AT699" s="155" t="s">
        <v>175</v>
      </c>
      <c r="AU699" s="155" t="s">
        <v>89</v>
      </c>
      <c r="AV699" s="13" t="s">
        <v>170</v>
      </c>
      <c r="AW699" s="13" t="s">
        <v>36</v>
      </c>
      <c r="AX699" s="13" t="s">
        <v>87</v>
      </c>
      <c r="AY699" s="155" t="s">
        <v>164</v>
      </c>
    </row>
    <row r="700" spans="2:65" s="1" customFormat="1" ht="24.2" customHeight="1">
      <c r="B700" s="31"/>
      <c r="C700" s="132" t="s">
        <v>1031</v>
      </c>
      <c r="D700" s="132" t="s">
        <v>166</v>
      </c>
      <c r="E700" s="133" t="s">
        <v>1032</v>
      </c>
      <c r="F700" s="134" t="s">
        <v>1033</v>
      </c>
      <c r="G700" s="135" t="s">
        <v>205</v>
      </c>
      <c r="H700" s="136">
        <v>179.2</v>
      </c>
      <c r="I700" s="137"/>
      <c r="J700" s="138">
        <f>ROUND(I700*H700,2)</f>
        <v>0</v>
      </c>
      <c r="K700" s="139"/>
      <c r="L700" s="31"/>
      <c r="M700" s="140" t="s">
        <v>1</v>
      </c>
      <c r="N700" s="141" t="s">
        <v>44</v>
      </c>
      <c r="P700" s="142">
        <f>O700*H700</f>
        <v>0</v>
      </c>
      <c r="Q700" s="142">
        <v>0</v>
      </c>
      <c r="R700" s="142">
        <f>Q700*H700</f>
        <v>0</v>
      </c>
      <c r="S700" s="142">
        <v>0</v>
      </c>
      <c r="T700" s="143">
        <f>S700*H700</f>
        <v>0</v>
      </c>
      <c r="AR700" s="144" t="s">
        <v>170</v>
      </c>
      <c r="AT700" s="144" t="s">
        <v>166</v>
      </c>
      <c r="AU700" s="144" t="s">
        <v>89</v>
      </c>
      <c r="AY700" s="16" t="s">
        <v>164</v>
      </c>
      <c r="BE700" s="145">
        <f>IF(N700="základní",J700,0)</f>
        <v>0</v>
      </c>
      <c r="BF700" s="145">
        <f>IF(N700="snížená",J700,0)</f>
        <v>0</v>
      </c>
      <c r="BG700" s="145">
        <f>IF(N700="zákl. přenesená",J700,0)</f>
        <v>0</v>
      </c>
      <c r="BH700" s="145">
        <f>IF(N700="sníž. přenesená",J700,0)</f>
        <v>0</v>
      </c>
      <c r="BI700" s="145">
        <f>IF(N700="nulová",J700,0)</f>
        <v>0</v>
      </c>
      <c r="BJ700" s="16" t="s">
        <v>87</v>
      </c>
      <c r="BK700" s="145">
        <f>ROUND(I700*H700,2)</f>
        <v>0</v>
      </c>
      <c r="BL700" s="16" t="s">
        <v>170</v>
      </c>
      <c r="BM700" s="144" t="s">
        <v>1034</v>
      </c>
    </row>
    <row r="701" spans="2:65" s="12" customFormat="1" ht="11.25">
      <c r="B701" s="146"/>
      <c r="D701" s="147" t="s">
        <v>175</v>
      </c>
      <c r="E701" s="148" t="s">
        <v>1</v>
      </c>
      <c r="F701" s="149" t="s">
        <v>1035</v>
      </c>
      <c r="H701" s="150">
        <v>179.2</v>
      </c>
      <c r="I701" s="151"/>
      <c r="L701" s="146"/>
      <c r="M701" s="152"/>
      <c r="T701" s="153"/>
      <c r="AT701" s="148" t="s">
        <v>175</v>
      </c>
      <c r="AU701" s="148" t="s">
        <v>89</v>
      </c>
      <c r="AV701" s="12" t="s">
        <v>89</v>
      </c>
      <c r="AW701" s="12" t="s">
        <v>36</v>
      </c>
      <c r="AX701" s="12" t="s">
        <v>87</v>
      </c>
      <c r="AY701" s="148" t="s">
        <v>164</v>
      </c>
    </row>
    <row r="702" spans="2:65" s="11" customFormat="1" ht="22.9" customHeight="1">
      <c r="B702" s="120"/>
      <c r="D702" s="121" t="s">
        <v>78</v>
      </c>
      <c r="E702" s="130" t="s">
        <v>1036</v>
      </c>
      <c r="F702" s="130" t="s">
        <v>1037</v>
      </c>
      <c r="I702" s="123"/>
      <c r="J702" s="131">
        <f>BK702</f>
        <v>0</v>
      </c>
      <c r="L702" s="120"/>
      <c r="M702" s="125"/>
      <c r="P702" s="126">
        <f>SUM(P703:P705)</f>
        <v>0</v>
      </c>
      <c r="R702" s="126">
        <f>SUM(R703:R705)</f>
        <v>0</v>
      </c>
      <c r="T702" s="127">
        <f>SUM(T703:T705)</f>
        <v>0</v>
      </c>
      <c r="AR702" s="121" t="s">
        <v>87</v>
      </c>
      <c r="AT702" s="128" t="s">
        <v>78</v>
      </c>
      <c r="AU702" s="128" t="s">
        <v>87</v>
      </c>
      <c r="AY702" s="121" t="s">
        <v>164</v>
      </c>
      <c r="BK702" s="129">
        <f>SUM(BK703:BK705)</f>
        <v>0</v>
      </c>
    </row>
    <row r="703" spans="2:65" s="1" customFormat="1" ht="33" customHeight="1">
      <c r="B703" s="31"/>
      <c r="C703" s="132" t="s">
        <v>1038</v>
      </c>
      <c r="D703" s="132" t="s">
        <v>166</v>
      </c>
      <c r="E703" s="133" t="s">
        <v>1039</v>
      </c>
      <c r="F703" s="134" t="s">
        <v>1040</v>
      </c>
      <c r="G703" s="135" t="s">
        <v>269</v>
      </c>
      <c r="H703" s="136">
        <v>2</v>
      </c>
      <c r="I703" s="137"/>
      <c r="J703" s="138">
        <f>ROUND(I703*H703,2)</f>
        <v>0</v>
      </c>
      <c r="K703" s="139"/>
      <c r="L703" s="31"/>
      <c r="M703" s="140" t="s">
        <v>1</v>
      </c>
      <c r="N703" s="141" t="s">
        <v>44</v>
      </c>
      <c r="P703" s="142">
        <f>O703*H703</f>
        <v>0</v>
      </c>
      <c r="Q703" s="142">
        <v>0</v>
      </c>
      <c r="R703" s="142">
        <f>Q703*H703</f>
        <v>0</v>
      </c>
      <c r="S703" s="142">
        <v>0</v>
      </c>
      <c r="T703" s="143">
        <f>S703*H703</f>
        <v>0</v>
      </c>
      <c r="AR703" s="144" t="s">
        <v>170</v>
      </c>
      <c r="AT703" s="144" t="s">
        <v>166</v>
      </c>
      <c r="AU703" s="144" t="s">
        <v>89</v>
      </c>
      <c r="AY703" s="16" t="s">
        <v>164</v>
      </c>
      <c r="BE703" s="145">
        <f>IF(N703="základní",J703,0)</f>
        <v>0</v>
      </c>
      <c r="BF703" s="145">
        <f>IF(N703="snížená",J703,0)</f>
        <v>0</v>
      </c>
      <c r="BG703" s="145">
        <f>IF(N703="zákl. přenesená",J703,0)</f>
        <v>0</v>
      </c>
      <c r="BH703" s="145">
        <f>IF(N703="sníž. přenesená",J703,0)</f>
        <v>0</v>
      </c>
      <c r="BI703" s="145">
        <f>IF(N703="nulová",J703,0)</f>
        <v>0</v>
      </c>
      <c r="BJ703" s="16" t="s">
        <v>87</v>
      </c>
      <c r="BK703" s="145">
        <f>ROUND(I703*H703,2)</f>
        <v>0</v>
      </c>
      <c r="BL703" s="16" t="s">
        <v>170</v>
      </c>
      <c r="BM703" s="144" t="s">
        <v>1041</v>
      </c>
    </row>
    <row r="704" spans="2:65" s="14" customFormat="1" ht="11.25">
      <c r="B704" s="161"/>
      <c r="D704" s="147" t="s">
        <v>175</v>
      </c>
      <c r="E704" s="162" t="s">
        <v>1</v>
      </c>
      <c r="F704" s="163" t="s">
        <v>241</v>
      </c>
      <c r="H704" s="162" t="s">
        <v>1</v>
      </c>
      <c r="I704" s="164"/>
      <c r="L704" s="161"/>
      <c r="M704" s="165"/>
      <c r="T704" s="166"/>
      <c r="AT704" s="162" t="s">
        <v>175</v>
      </c>
      <c r="AU704" s="162" t="s">
        <v>89</v>
      </c>
      <c r="AV704" s="14" t="s">
        <v>87</v>
      </c>
      <c r="AW704" s="14" t="s">
        <v>36</v>
      </c>
      <c r="AX704" s="14" t="s">
        <v>79</v>
      </c>
      <c r="AY704" s="162" t="s">
        <v>164</v>
      </c>
    </row>
    <row r="705" spans="2:65" s="12" customFormat="1" ht="11.25">
      <c r="B705" s="146"/>
      <c r="D705" s="147" t="s">
        <v>175</v>
      </c>
      <c r="E705" s="148" t="s">
        <v>1</v>
      </c>
      <c r="F705" s="149" t="s">
        <v>1042</v>
      </c>
      <c r="H705" s="150">
        <v>2</v>
      </c>
      <c r="I705" s="151"/>
      <c r="L705" s="146"/>
      <c r="M705" s="152"/>
      <c r="T705" s="153"/>
      <c r="AT705" s="148" t="s">
        <v>175</v>
      </c>
      <c r="AU705" s="148" t="s">
        <v>89</v>
      </c>
      <c r="AV705" s="12" t="s">
        <v>89</v>
      </c>
      <c r="AW705" s="12" t="s">
        <v>36</v>
      </c>
      <c r="AX705" s="12" t="s">
        <v>87</v>
      </c>
      <c r="AY705" s="148" t="s">
        <v>164</v>
      </c>
    </row>
    <row r="706" spans="2:65" s="11" customFormat="1" ht="22.9" customHeight="1">
      <c r="B706" s="120"/>
      <c r="D706" s="121" t="s">
        <v>78</v>
      </c>
      <c r="E706" s="130" t="s">
        <v>1043</v>
      </c>
      <c r="F706" s="130" t="s">
        <v>1044</v>
      </c>
      <c r="I706" s="123"/>
      <c r="J706" s="131">
        <f>BK706</f>
        <v>0</v>
      </c>
      <c r="L706" s="120"/>
      <c r="M706" s="125"/>
      <c r="P706" s="126">
        <f>P707</f>
        <v>0</v>
      </c>
      <c r="R706" s="126">
        <f>R707</f>
        <v>0</v>
      </c>
      <c r="T706" s="127">
        <f>T707</f>
        <v>0</v>
      </c>
      <c r="AR706" s="121" t="s">
        <v>87</v>
      </c>
      <c r="AT706" s="128" t="s">
        <v>78</v>
      </c>
      <c r="AU706" s="128" t="s">
        <v>87</v>
      </c>
      <c r="AY706" s="121" t="s">
        <v>164</v>
      </c>
      <c r="BK706" s="129">
        <f>BK707</f>
        <v>0</v>
      </c>
    </row>
    <row r="707" spans="2:65" s="1" customFormat="1" ht="24.2" customHeight="1">
      <c r="B707" s="31"/>
      <c r="C707" s="132" t="s">
        <v>1045</v>
      </c>
      <c r="D707" s="132" t="s">
        <v>166</v>
      </c>
      <c r="E707" s="133" t="s">
        <v>1046</v>
      </c>
      <c r="F707" s="134" t="s">
        <v>1047</v>
      </c>
      <c r="G707" s="135" t="s">
        <v>269</v>
      </c>
      <c r="H707" s="136">
        <v>1109.5740000000001</v>
      </c>
      <c r="I707" s="137"/>
      <c r="J707" s="138">
        <f>ROUND(I707*H707,2)</f>
        <v>0</v>
      </c>
      <c r="K707" s="139"/>
      <c r="L707" s="31"/>
      <c r="M707" s="140" t="s">
        <v>1</v>
      </c>
      <c r="N707" s="141" t="s">
        <v>44</v>
      </c>
      <c r="P707" s="142">
        <f>O707*H707</f>
        <v>0</v>
      </c>
      <c r="Q707" s="142">
        <v>0</v>
      </c>
      <c r="R707" s="142">
        <f>Q707*H707</f>
        <v>0</v>
      </c>
      <c r="S707" s="142">
        <v>0</v>
      </c>
      <c r="T707" s="143">
        <f>S707*H707</f>
        <v>0</v>
      </c>
      <c r="AR707" s="144" t="s">
        <v>170</v>
      </c>
      <c r="AT707" s="144" t="s">
        <v>166</v>
      </c>
      <c r="AU707" s="144" t="s">
        <v>89</v>
      </c>
      <c r="AY707" s="16" t="s">
        <v>164</v>
      </c>
      <c r="BE707" s="145">
        <f>IF(N707="základní",J707,0)</f>
        <v>0</v>
      </c>
      <c r="BF707" s="145">
        <f>IF(N707="snížená",J707,0)</f>
        <v>0</v>
      </c>
      <c r="BG707" s="145">
        <f>IF(N707="zákl. přenesená",J707,0)</f>
        <v>0</v>
      </c>
      <c r="BH707" s="145">
        <f>IF(N707="sníž. přenesená",J707,0)</f>
        <v>0</v>
      </c>
      <c r="BI707" s="145">
        <f>IF(N707="nulová",J707,0)</f>
        <v>0</v>
      </c>
      <c r="BJ707" s="16" t="s">
        <v>87</v>
      </c>
      <c r="BK707" s="145">
        <f>ROUND(I707*H707,2)</f>
        <v>0</v>
      </c>
      <c r="BL707" s="16" t="s">
        <v>170</v>
      </c>
      <c r="BM707" s="144" t="s">
        <v>1048</v>
      </c>
    </row>
    <row r="708" spans="2:65" s="11" customFormat="1" ht="25.9" customHeight="1">
      <c r="B708" s="120"/>
      <c r="D708" s="121" t="s">
        <v>78</v>
      </c>
      <c r="E708" s="122" t="s">
        <v>1049</v>
      </c>
      <c r="F708" s="122" t="s">
        <v>1050</v>
      </c>
      <c r="I708" s="123"/>
      <c r="J708" s="124">
        <f>BK708</f>
        <v>0</v>
      </c>
      <c r="L708" s="120"/>
      <c r="M708" s="125"/>
      <c r="P708" s="126">
        <f>P709+P730+P746+P794+P802+P804+P808+P877+P912+P994+P1012+P1106+P1155+P1230+P1260+P1339+P1373+P1384</f>
        <v>0</v>
      </c>
      <c r="R708" s="126">
        <f>R709+R730+R746+R794+R802+R804+R808+R877+R912+R994+R1012+R1106+R1155+R1230+R1260+R1339+R1373+R1384</f>
        <v>84.802701450000001</v>
      </c>
      <c r="T708" s="127">
        <f>T709+T730+T746+T794+T802+T804+T808+T877+T912+T994+T1012+T1106+T1155+T1230+T1260+T1339+T1373+T1384</f>
        <v>7.7868210000000007E-2</v>
      </c>
      <c r="AR708" s="121" t="s">
        <v>89</v>
      </c>
      <c r="AT708" s="128" t="s">
        <v>78</v>
      </c>
      <c r="AU708" s="128" t="s">
        <v>79</v>
      </c>
      <c r="AY708" s="121" t="s">
        <v>164</v>
      </c>
      <c r="BK708" s="129">
        <f>BK709+BK730+BK746+BK794+BK802+BK804+BK808+BK877+BK912+BK994+BK1012+BK1106+BK1155+BK1230+BK1260+BK1339+BK1373+BK1384</f>
        <v>0</v>
      </c>
    </row>
    <row r="709" spans="2:65" s="11" customFormat="1" ht="22.9" customHeight="1">
      <c r="B709" s="120"/>
      <c r="D709" s="121" t="s">
        <v>78</v>
      </c>
      <c r="E709" s="130" t="s">
        <v>1051</v>
      </c>
      <c r="F709" s="130" t="s">
        <v>1052</v>
      </c>
      <c r="I709" s="123"/>
      <c r="J709" s="131">
        <f>BK709</f>
        <v>0</v>
      </c>
      <c r="L709" s="120"/>
      <c r="M709" s="125"/>
      <c r="P709" s="126">
        <f>SUM(P710:P729)</f>
        <v>0</v>
      </c>
      <c r="R709" s="126">
        <f>SUM(R710:R729)</f>
        <v>5.4976111600000008</v>
      </c>
      <c r="T709" s="127">
        <f>SUM(T710:T729)</f>
        <v>0</v>
      </c>
      <c r="AR709" s="121" t="s">
        <v>89</v>
      </c>
      <c r="AT709" s="128" t="s">
        <v>78</v>
      </c>
      <c r="AU709" s="128" t="s">
        <v>87</v>
      </c>
      <c r="AY709" s="121" t="s">
        <v>164</v>
      </c>
      <c r="BK709" s="129">
        <f>SUM(BK710:BK729)</f>
        <v>0</v>
      </c>
    </row>
    <row r="710" spans="2:65" s="1" customFormat="1" ht="24.2" customHeight="1">
      <c r="B710" s="31"/>
      <c r="C710" s="132" t="s">
        <v>1053</v>
      </c>
      <c r="D710" s="132" t="s">
        <v>166</v>
      </c>
      <c r="E710" s="133" t="s">
        <v>1054</v>
      </c>
      <c r="F710" s="134" t="s">
        <v>1055</v>
      </c>
      <c r="G710" s="135" t="s">
        <v>169</v>
      </c>
      <c r="H710" s="136">
        <v>268.68599999999998</v>
      </c>
      <c r="I710" s="137"/>
      <c r="J710" s="138">
        <f>ROUND(I710*H710,2)</f>
        <v>0</v>
      </c>
      <c r="K710" s="139"/>
      <c r="L710" s="31"/>
      <c r="M710" s="140" t="s">
        <v>1</v>
      </c>
      <c r="N710" s="141" t="s">
        <v>44</v>
      </c>
      <c r="P710" s="142">
        <f>O710*H710</f>
        <v>0</v>
      </c>
      <c r="Q710" s="142">
        <v>3.0000000000000001E-5</v>
      </c>
      <c r="R710" s="142">
        <f>Q710*H710</f>
        <v>8.0605799999999995E-3</v>
      </c>
      <c r="S710" s="142">
        <v>0</v>
      </c>
      <c r="T710" s="143">
        <f>S710*H710</f>
        <v>0</v>
      </c>
      <c r="AR710" s="144" t="s">
        <v>260</v>
      </c>
      <c r="AT710" s="144" t="s">
        <v>166</v>
      </c>
      <c r="AU710" s="144" t="s">
        <v>89</v>
      </c>
      <c r="AY710" s="16" t="s">
        <v>164</v>
      </c>
      <c r="BE710" s="145">
        <f>IF(N710="základní",J710,0)</f>
        <v>0</v>
      </c>
      <c r="BF710" s="145">
        <f>IF(N710="snížená",J710,0)</f>
        <v>0</v>
      </c>
      <c r="BG710" s="145">
        <f>IF(N710="zákl. přenesená",J710,0)</f>
        <v>0</v>
      </c>
      <c r="BH710" s="145">
        <f>IF(N710="sníž. přenesená",J710,0)</f>
        <v>0</v>
      </c>
      <c r="BI710" s="145">
        <f>IF(N710="nulová",J710,0)</f>
        <v>0</v>
      </c>
      <c r="BJ710" s="16" t="s">
        <v>87</v>
      </c>
      <c r="BK710" s="145">
        <f>ROUND(I710*H710,2)</f>
        <v>0</v>
      </c>
      <c r="BL710" s="16" t="s">
        <v>260</v>
      </c>
      <c r="BM710" s="144" t="s">
        <v>1056</v>
      </c>
    </row>
    <row r="711" spans="2:65" s="12" customFormat="1" ht="11.25">
      <c r="B711" s="146"/>
      <c r="D711" s="147" t="s">
        <v>175</v>
      </c>
      <c r="E711" s="148" t="s">
        <v>1</v>
      </c>
      <c r="F711" s="149" t="s">
        <v>1057</v>
      </c>
      <c r="H711" s="150">
        <v>268.68599999999998</v>
      </c>
      <c r="I711" s="151"/>
      <c r="L711" s="146"/>
      <c r="M711" s="152"/>
      <c r="T711" s="153"/>
      <c r="AT711" s="148" t="s">
        <v>175</v>
      </c>
      <c r="AU711" s="148" t="s">
        <v>89</v>
      </c>
      <c r="AV711" s="12" t="s">
        <v>89</v>
      </c>
      <c r="AW711" s="12" t="s">
        <v>36</v>
      </c>
      <c r="AX711" s="12" t="s">
        <v>79</v>
      </c>
      <c r="AY711" s="148" t="s">
        <v>164</v>
      </c>
    </row>
    <row r="712" spans="2:65" s="13" customFormat="1" ht="11.25">
      <c r="B712" s="154"/>
      <c r="D712" s="147" t="s">
        <v>175</v>
      </c>
      <c r="E712" s="155" t="s">
        <v>1</v>
      </c>
      <c r="F712" s="156" t="s">
        <v>177</v>
      </c>
      <c r="H712" s="157">
        <v>268.68599999999998</v>
      </c>
      <c r="I712" s="158"/>
      <c r="L712" s="154"/>
      <c r="M712" s="159"/>
      <c r="T712" s="160"/>
      <c r="AT712" s="155" t="s">
        <v>175</v>
      </c>
      <c r="AU712" s="155" t="s">
        <v>89</v>
      </c>
      <c r="AV712" s="13" t="s">
        <v>170</v>
      </c>
      <c r="AW712" s="13" t="s">
        <v>36</v>
      </c>
      <c r="AX712" s="13" t="s">
        <v>87</v>
      </c>
      <c r="AY712" s="155" t="s">
        <v>164</v>
      </c>
    </row>
    <row r="713" spans="2:65" s="1" customFormat="1" ht="24.2" customHeight="1">
      <c r="B713" s="31"/>
      <c r="C713" s="132" t="s">
        <v>1058</v>
      </c>
      <c r="D713" s="132" t="s">
        <v>166</v>
      </c>
      <c r="E713" s="133" t="s">
        <v>1059</v>
      </c>
      <c r="F713" s="134" t="s">
        <v>1060</v>
      </c>
      <c r="G713" s="135" t="s">
        <v>169</v>
      </c>
      <c r="H713" s="136">
        <v>197.566</v>
      </c>
      <c r="I713" s="137"/>
      <c r="J713" s="138">
        <f>ROUND(I713*H713,2)</f>
        <v>0</v>
      </c>
      <c r="K713" s="139"/>
      <c r="L713" s="31"/>
      <c r="M713" s="140" t="s">
        <v>1</v>
      </c>
      <c r="N713" s="141" t="s">
        <v>44</v>
      </c>
      <c r="P713" s="142">
        <f>O713*H713</f>
        <v>0</v>
      </c>
      <c r="Q713" s="142">
        <v>3.0000000000000001E-5</v>
      </c>
      <c r="R713" s="142">
        <f>Q713*H713</f>
        <v>5.9269800000000001E-3</v>
      </c>
      <c r="S713" s="142">
        <v>0</v>
      </c>
      <c r="T713" s="143">
        <f>S713*H713</f>
        <v>0</v>
      </c>
      <c r="AR713" s="144" t="s">
        <v>260</v>
      </c>
      <c r="AT713" s="144" t="s">
        <v>166</v>
      </c>
      <c r="AU713" s="144" t="s">
        <v>89</v>
      </c>
      <c r="AY713" s="16" t="s">
        <v>164</v>
      </c>
      <c r="BE713" s="145">
        <f>IF(N713="základní",J713,0)</f>
        <v>0</v>
      </c>
      <c r="BF713" s="145">
        <f>IF(N713="snížená",J713,0)</f>
        <v>0</v>
      </c>
      <c r="BG713" s="145">
        <f>IF(N713="zákl. přenesená",J713,0)</f>
        <v>0</v>
      </c>
      <c r="BH713" s="145">
        <f>IF(N713="sníž. přenesená",J713,0)</f>
        <v>0</v>
      </c>
      <c r="BI713" s="145">
        <f>IF(N713="nulová",J713,0)</f>
        <v>0</v>
      </c>
      <c r="BJ713" s="16" t="s">
        <v>87</v>
      </c>
      <c r="BK713" s="145">
        <f>ROUND(I713*H713,2)</f>
        <v>0</v>
      </c>
      <c r="BL713" s="16" t="s">
        <v>260</v>
      </c>
      <c r="BM713" s="144" t="s">
        <v>1061</v>
      </c>
    </row>
    <row r="714" spans="2:65" s="12" customFormat="1" ht="11.25">
      <c r="B714" s="146"/>
      <c r="D714" s="147" t="s">
        <v>175</v>
      </c>
      <c r="E714" s="148" t="s">
        <v>1</v>
      </c>
      <c r="F714" s="149" t="s">
        <v>1062</v>
      </c>
      <c r="H714" s="150">
        <v>182.93600000000001</v>
      </c>
      <c r="I714" s="151"/>
      <c r="L714" s="146"/>
      <c r="M714" s="152"/>
      <c r="T714" s="153"/>
      <c r="AT714" s="148" t="s">
        <v>175</v>
      </c>
      <c r="AU714" s="148" t="s">
        <v>89</v>
      </c>
      <c r="AV714" s="12" t="s">
        <v>89</v>
      </c>
      <c r="AW714" s="12" t="s">
        <v>36</v>
      </c>
      <c r="AX714" s="12" t="s">
        <v>79</v>
      </c>
      <c r="AY714" s="148" t="s">
        <v>164</v>
      </c>
    </row>
    <row r="715" spans="2:65" s="12" customFormat="1" ht="11.25">
      <c r="B715" s="146"/>
      <c r="D715" s="147" t="s">
        <v>175</v>
      </c>
      <c r="E715" s="148" t="s">
        <v>1</v>
      </c>
      <c r="F715" s="149" t="s">
        <v>1063</v>
      </c>
      <c r="H715" s="150">
        <v>14.63</v>
      </c>
      <c r="I715" s="151"/>
      <c r="L715" s="146"/>
      <c r="M715" s="152"/>
      <c r="T715" s="153"/>
      <c r="AT715" s="148" t="s">
        <v>175</v>
      </c>
      <c r="AU715" s="148" t="s">
        <v>89</v>
      </c>
      <c r="AV715" s="12" t="s">
        <v>89</v>
      </c>
      <c r="AW715" s="12" t="s">
        <v>36</v>
      </c>
      <c r="AX715" s="12" t="s">
        <v>79</v>
      </c>
      <c r="AY715" s="148" t="s">
        <v>164</v>
      </c>
    </row>
    <row r="716" spans="2:65" s="13" customFormat="1" ht="11.25">
      <c r="B716" s="154"/>
      <c r="D716" s="147" t="s">
        <v>175</v>
      </c>
      <c r="E716" s="155" t="s">
        <v>1</v>
      </c>
      <c r="F716" s="156" t="s">
        <v>177</v>
      </c>
      <c r="H716" s="157">
        <v>197.566</v>
      </c>
      <c r="I716" s="158"/>
      <c r="L716" s="154"/>
      <c r="M716" s="159"/>
      <c r="T716" s="160"/>
      <c r="AT716" s="155" t="s">
        <v>175</v>
      </c>
      <c r="AU716" s="155" t="s">
        <v>89</v>
      </c>
      <c r="AV716" s="13" t="s">
        <v>170</v>
      </c>
      <c r="AW716" s="13" t="s">
        <v>36</v>
      </c>
      <c r="AX716" s="13" t="s">
        <v>87</v>
      </c>
      <c r="AY716" s="155" t="s">
        <v>164</v>
      </c>
    </row>
    <row r="717" spans="2:65" s="1" customFormat="1" ht="16.5" customHeight="1">
      <c r="B717" s="31"/>
      <c r="C717" s="167" t="s">
        <v>1064</v>
      </c>
      <c r="D717" s="167" t="s">
        <v>282</v>
      </c>
      <c r="E717" s="168" t="s">
        <v>1065</v>
      </c>
      <c r="F717" s="169" t="s">
        <v>1066</v>
      </c>
      <c r="G717" s="170" t="s">
        <v>269</v>
      </c>
      <c r="H717" s="171">
        <v>0.187</v>
      </c>
      <c r="I717" s="172"/>
      <c r="J717" s="173">
        <f>ROUND(I717*H717,2)</f>
        <v>0</v>
      </c>
      <c r="K717" s="174"/>
      <c r="L717" s="175"/>
      <c r="M717" s="176" t="s">
        <v>1</v>
      </c>
      <c r="N717" s="177" t="s">
        <v>44</v>
      </c>
      <c r="P717" s="142">
        <f>O717*H717</f>
        <v>0</v>
      </c>
      <c r="Q717" s="142">
        <v>1</v>
      </c>
      <c r="R717" s="142">
        <f>Q717*H717</f>
        <v>0.187</v>
      </c>
      <c r="S717" s="142">
        <v>0</v>
      </c>
      <c r="T717" s="143">
        <f>S717*H717</f>
        <v>0</v>
      </c>
      <c r="AR717" s="144" t="s">
        <v>349</v>
      </c>
      <c r="AT717" s="144" t="s">
        <v>282</v>
      </c>
      <c r="AU717" s="144" t="s">
        <v>89</v>
      </c>
      <c r="AY717" s="16" t="s">
        <v>164</v>
      </c>
      <c r="BE717" s="145">
        <f>IF(N717="základní",J717,0)</f>
        <v>0</v>
      </c>
      <c r="BF717" s="145">
        <f>IF(N717="snížená",J717,0)</f>
        <v>0</v>
      </c>
      <c r="BG717" s="145">
        <f>IF(N717="zákl. přenesená",J717,0)</f>
        <v>0</v>
      </c>
      <c r="BH717" s="145">
        <f>IF(N717="sníž. přenesená",J717,0)</f>
        <v>0</v>
      </c>
      <c r="BI717" s="145">
        <f>IF(N717="nulová",J717,0)</f>
        <v>0</v>
      </c>
      <c r="BJ717" s="16" t="s">
        <v>87</v>
      </c>
      <c r="BK717" s="145">
        <f>ROUND(I717*H717,2)</f>
        <v>0</v>
      </c>
      <c r="BL717" s="16" t="s">
        <v>260</v>
      </c>
      <c r="BM717" s="144" t="s">
        <v>1067</v>
      </c>
    </row>
    <row r="718" spans="2:65" s="12" customFormat="1" ht="11.25">
      <c r="B718" s="146"/>
      <c r="D718" s="147" t="s">
        <v>175</v>
      </c>
      <c r="F718" s="149" t="s">
        <v>1068</v>
      </c>
      <c r="H718" s="150">
        <v>0.187</v>
      </c>
      <c r="I718" s="151"/>
      <c r="L718" s="146"/>
      <c r="M718" s="152"/>
      <c r="T718" s="153"/>
      <c r="AT718" s="148" t="s">
        <v>175</v>
      </c>
      <c r="AU718" s="148" t="s">
        <v>89</v>
      </c>
      <c r="AV718" s="12" t="s">
        <v>89</v>
      </c>
      <c r="AW718" s="12" t="s">
        <v>4</v>
      </c>
      <c r="AX718" s="12" t="s">
        <v>87</v>
      </c>
      <c r="AY718" s="148" t="s">
        <v>164</v>
      </c>
    </row>
    <row r="719" spans="2:65" s="1" customFormat="1" ht="24.2" customHeight="1">
      <c r="B719" s="31"/>
      <c r="C719" s="132" t="s">
        <v>1069</v>
      </c>
      <c r="D719" s="132" t="s">
        <v>166</v>
      </c>
      <c r="E719" s="133" t="s">
        <v>1070</v>
      </c>
      <c r="F719" s="134" t="s">
        <v>1071</v>
      </c>
      <c r="G719" s="135" t="s">
        <v>169</v>
      </c>
      <c r="H719" s="136">
        <v>537.37199999999996</v>
      </c>
      <c r="I719" s="137"/>
      <c r="J719" s="138">
        <f>ROUND(I719*H719,2)</f>
        <v>0</v>
      </c>
      <c r="K719" s="139"/>
      <c r="L719" s="31"/>
      <c r="M719" s="140" t="s">
        <v>1</v>
      </c>
      <c r="N719" s="141" t="s">
        <v>44</v>
      </c>
      <c r="P719" s="142">
        <f>O719*H719</f>
        <v>0</v>
      </c>
      <c r="Q719" s="142">
        <v>4.0000000000000002E-4</v>
      </c>
      <c r="R719" s="142">
        <f>Q719*H719</f>
        <v>0.2149488</v>
      </c>
      <c r="S719" s="142">
        <v>0</v>
      </c>
      <c r="T719" s="143">
        <f>S719*H719</f>
        <v>0</v>
      </c>
      <c r="AR719" s="144" t="s">
        <v>260</v>
      </c>
      <c r="AT719" s="144" t="s">
        <v>166</v>
      </c>
      <c r="AU719" s="144" t="s">
        <v>89</v>
      </c>
      <c r="AY719" s="16" t="s">
        <v>164</v>
      </c>
      <c r="BE719" s="145">
        <f>IF(N719="základní",J719,0)</f>
        <v>0</v>
      </c>
      <c r="BF719" s="145">
        <f>IF(N719="snížená",J719,0)</f>
        <v>0</v>
      </c>
      <c r="BG719" s="145">
        <f>IF(N719="zákl. přenesená",J719,0)</f>
        <v>0</v>
      </c>
      <c r="BH719" s="145">
        <f>IF(N719="sníž. přenesená",J719,0)</f>
        <v>0</v>
      </c>
      <c r="BI719" s="145">
        <f>IF(N719="nulová",J719,0)</f>
        <v>0</v>
      </c>
      <c r="BJ719" s="16" t="s">
        <v>87</v>
      </c>
      <c r="BK719" s="145">
        <f>ROUND(I719*H719,2)</f>
        <v>0</v>
      </c>
      <c r="BL719" s="16" t="s">
        <v>260</v>
      </c>
      <c r="BM719" s="144" t="s">
        <v>1072</v>
      </c>
    </row>
    <row r="720" spans="2:65" s="12" customFormat="1" ht="11.25">
      <c r="B720" s="146"/>
      <c r="D720" s="147" t="s">
        <v>175</v>
      </c>
      <c r="E720" s="148" t="s">
        <v>1</v>
      </c>
      <c r="F720" s="149" t="s">
        <v>1073</v>
      </c>
      <c r="H720" s="150">
        <v>537.37199999999996</v>
      </c>
      <c r="I720" s="151"/>
      <c r="L720" s="146"/>
      <c r="M720" s="152"/>
      <c r="T720" s="153"/>
      <c r="AT720" s="148" t="s">
        <v>175</v>
      </c>
      <c r="AU720" s="148" t="s">
        <v>89</v>
      </c>
      <c r="AV720" s="12" t="s">
        <v>89</v>
      </c>
      <c r="AW720" s="12" t="s">
        <v>36</v>
      </c>
      <c r="AX720" s="12" t="s">
        <v>79</v>
      </c>
      <c r="AY720" s="148" t="s">
        <v>164</v>
      </c>
    </row>
    <row r="721" spans="2:65" s="13" customFormat="1" ht="11.25">
      <c r="B721" s="154"/>
      <c r="D721" s="147" t="s">
        <v>175</v>
      </c>
      <c r="E721" s="155" t="s">
        <v>1</v>
      </c>
      <c r="F721" s="156" t="s">
        <v>177</v>
      </c>
      <c r="H721" s="157">
        <v>537.37199999999996</v>
      </c>
      <c r="I721" s="158"/>
      <c r="L721" s="154"/>
      <c r="M721" s="159"/>
      <c r="T721" s="160"/>
      <c r="AT721" s="155" t="s">
        <v>175</v>
      </c>
      <c r="AU721" s="155" t="s">
        <v>89</v>
      </c>
      <c r="AV721" s="13" t="s">
        <v>170</v>
      </c>
      <c r="AW721" s="13" t="s">
        <v>36</v>
      </c>
      <c r="AX721" s="13" t="s">
        <v>87</v>
      </c>
      <c r="AY721" s="155" t="s">
        <v>164</v>
      </c>
    </row>
    <row r="722" spans="2:65" s="1" customFormat="1" ht="24.2" customHeight="1">
      <c r="B722" s="31"/>
      <c r="C722" s="132" t="s">
        <v>1074</v>
      </c>
      <c r="D722" s="132" t="s">
        <v>166</v>
      </c>
      <c r="E722" s="133" t="s">
        <v>1075</v>
      </c>
      <c r="F722" s="134" t="s">
        <v>1076</v>
      </c>
      <c r="G722" s="135" t="s">
        <v>169</v>
      </c>
      <c r="H722" s="136">
        <v>395.13200000000001</v>
      </c>
      <c r="I722" s="137"/>
      <c r="J722" s="138">
        <f>ROUND(I722*H722,2)</f>
        <v>0</v>
      </c>
      <c r="K722" s="139"/>
      <c r="L722" s="31"/>
      <c r="M722" s="140" t="s">
        <v>1</v>
      </c>
      <c r="N722" s="141" t="s">
        <v>44</v>
      </c>
      <c r="P722" s="142">
        <f>O722*H722</f>
        <v>0</v>
      </c>
      <c r="Q722" s="142">
        <v>4.0000000000000002E-4</v>
      </c>
      <c r="R722" s="142">
        <f>Q722*H722</f>
        <v>0.15805280000000002</v>
      </c>
      <c r="S722" s="142">
        <v>0</v>
      </c>
      <c r="T722" s="143">
        <f>S722*H722</f>
        <v>0</v>
      </c>
      <c r="AR722" s="144" t="s">
        <v>260</v>
      </c>
      <c r="AT722" s="144" t="s">
        <v>166</v>
      </c>
      <c r="AU722" s="144" t="s">
        <v>89</v>
      </c>
      <c r="AY722" s="16" t="s">
        <v>164</v>
      </c>
      <c r="BE722" s="145">
        <f>IF(N722="základní",J722,0)</f>
        <v>0</v>
      </c>
      <c r="BF722" s="145">
        <f>IF(N722="snížená",J722,0)</f>
        <v>0</v>
      </c>
      <c r="BG722" s="145">
        <f>IF(N722="zákl. přenesená",J722,0)</f>
        <v>0</v>
      </c>
      <c r="BH722" s="145">
        <f>IF(N722="sníž. přenesená",J722,0)</f>
        <v>0</v>
      </c>
      <c r="BI722" s="145">
        <f>IF(N722="nulová",J722,0)</f>
        <v>0</v>
      </c>
      <c r="BJ722" s="16" t="s">
        <v>87</v>
      </c>
      <c r="BK722" s="145">
        <f>ROUND(I722*H722,2)</f>
        <v>0</v>
      </c>
      <c r="BL722" s="16" t="s">
        <v>260</v>
      </c>
      <c r="BM722" s="144" t="s">
        <v>1077</v>
      </c>
    </row>
    <row r="723" spans="2:65" s="12" customFormat="1" ht="11.25">
      <c r="B723" s="146"/>
      <c r="D723" s="147" t="s">
        <v>175</v>
      </c>
      <c r="E723" s="148" t="s">
        <v>1</v>
      </c>
      <c r="F723" s="149" t="s">
        <v>1078</v>
      </c>
      <c r="H723" s="150">
        <v>395.13200000000001</v>
      </c>
      <c r="I723" s="151"/>
      <c r="L723" s="146"/>
      <c r="M723" s="152"/>
      <c r="T723" s="153"/>
      <c r="AT723" s="148" t="s">
        <v>175</v>
      </c>
      <c r="AU723" s="148" t="s">
        <v>89</v>
      </c>
      <c r="AV723" s="12" t="s">
        <v>89</v>
      </c>
      <c r="AW723" s="12" t="s">
        <v>36</v>
      </c>
      <c r="AX723" s="12" t="s">
        <v>79</v>
      </c>
      <c r="AY723" s="148" t="s">
        <v>164</v>
      </c>
    </row>
    <row r="724" spans="2:65" s="13" customFormat="1" ht="11.25">
      <c r="B724" s="154"/>
      <c r="D724" s="147" t="s">
        <v>175</v>
      </c>
      <c r="E724" s="155" t="s">
        <v>1</v>
      </c>
      <c r="F724" s="156" t="s">
        <v>177</v>
      </c>
      <c r="H724" s="157">
        <v>395.13200000000001</v>
      </c>
      <c r="I724" s="158"/>
      <c r="L724" s="154"/>
      <c r="M724" s="159"/>
      <c r="T724" s="160"/>
      <c r="AT724" s="155" t="s">
        <v>175</v>
      </c>
      <c r="AU724" s="155" t="s">
        <v>89</v>
      </c>
      <c r="AV724" s="13" t="s">
        <v>170</v>
      </c>
      <c r="AW724" s="13" t="s">
        <v>36</v>
      </c>
      <c r="AX724" s="13" t="s">
        <v>87</v>
      </c>
      <c r="AY724" s="155" t="s">
        <v>164</v>
      </c>
    </row>
    <row r="725" spans="2:65" s="1" customFormat="1" ht="49.15" customHeight="1">
      <c r="B725" s="31"/>
      <c r="C725" s="167" t="s">
        <v>1079</v>
      </c>
      <c r="D725" s="167" t="s">
        <v>282</v>
      </c>
      <c r="E725" s="168" t="s">
        <v>1080</v>
      </c>
      <c r="F725" s="169" t="s">
        <v>1081</v>
      </c>
      <c r="G725" s="170" t="s">
        <v>169</v>
      </c>
      <c r="H725" s="171">
        <v>1119.0050000000001</v>
      </c>
      <c r="I725" s="172"/>
      <c r="J725" s="173">
        <f>ROUND(I725*H725,2)</f>
        <v>0</v>
      </c>
      <c r="K725" s="174"/>
      <c r="L725" s="175"/>
      <c r="M725" s="176" t="s">
        <v>1</v>
      </c>
      <c r="N725" s="177" t="s">
        <v>44</v>
      </c>
      <c r="P725" s="142">
        <f>O725*H725</f>
        <v>0</v>
      </c>
      <c r="Q725" s="142">
        <v>4.4000000000000003E-3</v>
      </c>
      <c r="R725" s="142">
        <f>Q725*H725</f>
        <v>4.9236220000000008</v>
      </c>
      <c r="S725" s="142">
        <v>0</v>
      </c>
      <c r="T725" s="143">
        <f>S725*H725</f>
        <v>0</v>
      </c>
      <c r="AR725" s="144" t="s">
        <v>349</v>
      </c>
      <c r="AT725" s="144" t="s">
        <v>282</v>
      </c>
      <c r="AU725" s="144" t="s">
        <v>89</v>
      </c>
      <c r="AY725" s="16" t="s">
        <v>164</v>
      </c>
      <c r="BE725" s="145">
        <f>IF(N725="základní",J725,0)</f>
        <v>0</v>
      </c>
      <c r="BF725" s="145">
        <f>IF(N725="snížená",J725,0)</f>
        <v>0</v>
      </c>
      <c r="BG725" s="145">
        <f>IF(N725="zákl. přenesená",J725,0)</f>
        <v>0</v>
      </c>
      <c r="BH725" s="145">
        <f>IF(N725="sníž. přenesená",J725,0)</f>
        <v>0</v>
      </c>
      <c r="BI725" s="145">
        <f>IF(N725="nulová",J725,0)</f>
        <v>0</v>
      </c>
      <c r="BJ725" s="16" t="s">
        <v>87</v>
      </c>
      <c r="BK725" s="145">
        <f>ROUND(I725*H725,2)</f>
        <v>0</v>
      </c>
      <c r="BL725" s="16" t="s">
        <v>260</v>
      </c>
      <c r="BM725" s="144" t="s">
        <v>1082</v>
      </c>
    </row>
    <row r="726" spans="2:65" s="12" customFormat="1" ht="11.25">
      <c r="B726" s="146"/>
      <c r="D726" s="147" t="s">
        <v>175</v>
      </c>
      <c r="E726" s="148" t="s">
        <v>1</v>
      </c>
      <c r="F726" s="149" t="s">
        <v>1083</v>
      </c>
      <c r="H726" s="150">
        <v>932.50400000000002</v>
      </c>
      <c r="I726" s="151"/>
      <c r="L726" s="146"/>
      <c r="M726" s="152"/>
      <c r="T726" s="153"/>
      <c r="AT726" s="148" t="s">
        <v>175</v>
      </c>
      <c r="AU726" s="148" t="s">
        <v>89</v>
      </c>
      <c r="AV726" s="12" t="s">
        <v>89</v>
      </c>
      <c r="AW726" s="12" t="s">
        <v>36</v>
      </c>
      <c r="AX726" s="12" t="s">
        <v>79</v>
      </c>
      <c r="AY726" s="148" t="s">
        <v>164</v>
      </c>
    </row>
    <row r="727" spans="2:65" s="13" customFormat="1" ht="11.25">
      <c r="B727" s="154"/>
      <c r="D727" s="147" t="s">
        <v>175</v>
      </c>
      <c r="E727" s="155" t="s">
        <v>1</v>
      </c>
      <c r="F727" s="156" t="s">
        <v>177</v>
      </c>
      <c r="H727" s="157">
        <v>932.50400000000002</v>
      </c>
      <c r="I727" s="158"/>
      <c r="L727" s="154"/>
      <c r="M727" s="159"/>
      <c r="T727" s="160"/>
      <c r="AT727" s="155" t="s">
        <v>175</v>
      </c>
      <c r="AU727" s="155" t="s">
        <v>89</v>
      </c>
      <c r="AV727" s="13" t="s">
        <v>170</v>
      </c>
      <c r="AW727" s="13" t="s">
        <v>36</v>
      </c>
      <c r="AX727" s="13" t="s">
        <v>87</v>
      </c>
      <c r="AY727" s="155" t="s">
        <v>164</v>
      </c>
    </row>
    <row r="728" spans="2:65" s="12" customFormat="1" ht="11.25">
      <c r="B728" s="146"/>
      <c r="D728" s="147" t="s">
        <v>175</v>
      </c>
      <c r="F728" s="149" t="s">
        <v>1084</v>
      </c>
      <c r="H728" s="150">
        <v>1119.0050000000001</v>
      </c>
      <c r="I728" s="151"/>
      <c r="L728" s="146"/>
      <c r="M728" s="152"/>
      <c r="T728" s="153"/>
      <c r="AT728" s="148" t="s">
        <v>175</v>
      </c>
      <c r="AU728" s="148" t="s">
        <v>89</v>
      </c>
      <c r="AV728" s="12" t="s">
        <v>89</v>
      </c>
      <c r="AW728" s="12" t="s">
        <v>4</v>
      </c>
      <c r="AX728" s="12" t="s">
        <v>87</v>
      </c>
      <c r="AY728" s="148" t="s">
        <v>164</v>
      </c>
    </row>
    <row r="729" spans="2:65" s="1" customFormat="1" ht="37.9" customHeight="1">
      <c r="B729" s="31"/>
      <c r="C729" s="132" t="s">
        <v>1085</v>
      </c>
      <c r="D729" s="132" t="s">
        <v>166</v>
      </c>
      <c r="E729" s="133" t="s">
        <v>1086</v>
      </c>
      <c r="F729" s="134" t="s">
        <v>1087</v>
      </c>
      <c r="G729" s="135" t="s">
        <v>1088</v>
      </c>
      <c r="H729" s="178"/>
      <c r="I729" s="137"/>
      <c r="J729" s="138">
        <f>ROUND(I729*H729,2)</f>
        <v>0</v>
      </c>
      <c r="K729" s="139"/>
      <c r="L729" s="31"/>
      <c r="M729" s="140" t="s">
        <v>1</v>
      </c>
      <c r="N729" s="141" t="s">
        <v>44</v>
      </c>
      <c r="P729" s="142">
        <f>O729*H729</f>
        <v>0</v>
      </c>
      <c r="Q729" s="142">
        <v>0</v>
      </c>
      <c r="R729" s="142">
        <f>Q729*H729</f>
        <v>0</v>
      </c>
      <c r="S729" s="142">
        <v>0</v>
      </c>
      <c r="T729" s="143">
        <f>S729*H729</f>
        <v>0</v>
      </c>
      <c r="AR729" s="144" t="s">
        <v>260</v>
      </c>
      <c r="AT729" s="144" t="s">
        <v>166</v>
      </c>
      <c r="AU729" s="144" t="s">
        <v>89</v>
      </c>
      <c r="AY729" s="16" t="s">
        <v>164</v>
      </c>
      <c r="BE729" s="145">
        <f>IF(N729="základní",J729,0)</f>
        <v>0</v>
      </c>
      <c r="BF729" s="145">
        <f>IF(N729="snížená",J729,0)</f>
        <v>0</v>
      </c>
      <c r="BG729" s="145">
        <f>IF(N729="zákl. přenesená",J729,0)</f>
        <v>0</v>
      </c>
      <c r="BH729" s="145">
        <f>IF(N729="sníž. přenesená",J729,0)</f>
        <v>0</v>
      </c>
      <c r="BI729" s="145">
        <f>IF(N729="nulová",J729,0)</f>
        <v>0</v>
      </c>
      <c r="BJ729" s="16" t="s">
        <v>87</v>
      </c>
      <c r="BK729" s="145">
        <f>ROUND(I729*H729,2)</f>
        <v>0</v>
      </c>
      <c r="BL729" s="16" t="s">
        <v>260</v>
      </c>
      <c r="BM729" s="144" t="s">
        <v>1089</v>
      </c>
    </row>
    <row r="730" spans="2:65" s="11" customFormat="1" ht="22.9" customHeight="1">
      <c r="B730" s="120"/>
      <c r="D730" s="121" t="s">
        <v>78</v>
      </c>
      <c r="E730" s="130" t="s">
        <v>1090</v>
      </c>
      <c r="F730" s="130" t="s">
        <v>1091</v>
      </c>
      <c r="I730" s="123"/>
      <c r="J730" s="131">
        <f>BK730</f>
        <v>0</v>
      </c>
      <c r="L730" s="120"/>
      <c r="M730" s="125"/>
      <c r="P730" s="126">
        <f>SUM(P731:P745)</f>
        <v>0</v>
      </c>
      <c r="R730" s="126">
        <f>SUM(R731:R745)</f>
        <v>4.5324000000000003E-2</v>
      </c>
      <c r="T730" s="127">
        <f>SUM(T731:T745)</f>
        <v>0</v>
      </c>
      <c r="AR730" s="121" t="s">
        <v>89</v>
      </c>
      <c r="AT730" s="128" t="s">
        <v>78</v>
      </c>
      <c r="AU730" s="128" t="s">
        <v>87</v>
      </c>
      <c r="AY730" s="121" t="s">
        <v>164</v>
      </c>
      <c r="BK730" s="129">
        <f>SUM(BK731:BK745)</f>
        <v>0</v>
      </c>
    </row>
    <row r="731" spans="2:65" s="1" customFormat="1" ht="37.9" customHeight="1">
      <c r="B731" s="31"/>
      <c r="C731" s="132" t="s">
        <v>1092</v>
      </c>
      <c r="D731" s="132" t="s">
        <v>166</v>
      </c>
      <c r="E731" s="133" t="s">
        <v>1093</v>
      </c>
      <c r="F731" s="134" t="s">
        <v>1094</v>
      </c>
      <c r="G731" s="135" t="s">
        <v>299</v>
      </c>
      <c r="H731" s="136">
        <v>6.5</v>
      </c>
      <c r="I731" s="137"/>
      <c r="J731" s="138">
        <f>ROUND(I731*H731,2)</f>
        <v>0</v>
      </c>
      <c r="K731" s="139"/>
      <c r="L731" s="31"/>
      <c r="M731" s="140" t="s">
        <v>1</v>
      </c>
      <c r="N731" s="141" t="s">
        <v>44</v>
      </c>
      <c r="P731" s="142">
        <f>O731*H731</f>
        <v>0</v>
      </c>
      <c r="Q731" s="142">
        <v>1.15E-3</v>
      </c>
      <c r="R731" s="142">
        <f>Q731*H731</f>
        <v>7.4749999999999999E-3</v>
      </c>
      <c r="S731" s="142">
        <v>0</v>
      </c>
      <c r="T731" s="143">
        <f>S731*H731</f>
        <v>0</v>
      </c>
      <c r="AR731" s="144" t="s">
        <v>260</v>
      </c>
      <c r="AT731" s="144" t="s">
        <v>166</v>
      </c>
      <c r="AU731" s="144" t="s">
        <v>89</v>
      </c>
      <c r="AY731" s="16" t="s">
        <v>164</v>
      </c>
      <c r="BE731" s="145">
        <f>IF(N731="základní",J731,0)</f>
        <v>0</v>
      </c>
      <c r="BF731" s="145">
        <f>IF(N731="snížená",J731,0)</f>
        <v>0</v>
      </c>
      <c r="BG731" s="145">
        <f>IF(N731="zákl. přenesená",J731,0)</f>
        <v>0</v>
      </c>
      <c r="BH731" s="145">
        <f>IF(N731="sníž. přenesená",J731,0)</f>
        <v>0</v>
      </c>
      <c r="BI731" s="145">
        <f>IF(N731="nulová",J731,0)</f>
        <v>0</v>
      </c>
      <c r="BJ731" s="16" t="s">
        <v>87</v>
      </c>
      <c r="BK731" s="145">
        <f>ROUND(I731*H731,2)</f>
        <v>0</v>
      </c>
      <c r="BL731" s="16" t="s">
        <v>260</v>
      </c>
      <c r="BM731" s="144" t="s">
        <v>1095</v>
      </c>
    </row>
    <row r="732" spans="2:65" s="1" customFormat="1" ht="37.9" customHeight="1">
      <c r="B732" s="31"/>
      <c r="C732" s="132" t="s">
        <v>1096</v>
      </c>
      <c r="D732" s="132" t="s">
        <v>166</v>
      </c>
      <c r="E732" s="133" t="s">
        <v>1097</v>
      </c>
      <c r="F732" s="134" t="s">
        <v>1098</v>
      </c>
      <c r="G732" s="135" t="s">
        <v>299</v>
      </c>
      <c r="H732" s="136">
        <v>6.5</v>
      </c>
      <c r="I732" s="137"/>
      <c r="J732" s="138">
        <f>ROUND(I732*H732,2)</f>
        <v>0</v>
      </c>
      <c r="K732" s="139"/>
      <c r="L732" s="31"/>
      <c r="M732" s="140" t="s">
        <v>1</v>
      </c>
      <c r="N732" s="141" t="s">
        <v>44</v>
      </c>
      <c r="P732" s="142">
        <f>O732*H732</f>
        <v>0</v>
      </c>
      <c r="Q732" s="142">
        <v>4.4999999999999999E-4</v>
      </c>
      <c r="R732" s="142">
        <f>Q732*H732</f>
        <v>2.9250000000000001E-3</v>
      </c>
      <c r="S732" s="142">
        <v>0</v>
      </c>
      <c r="T732" s="143">
        <f>S732*H732</f>
        <v>0</v>
      </c>
      <c r="AR732" s="144" t="s">
        <v>260</v>
      </c>
      <c r="AT732" s="144" t="s">
        <v>166</v>
      </c>
      <c r="AU732" s="144" t="s">
        <v>89</v>
      </c>
      <c r="AY732" s="16" t="s">
        <v>164</v>
      </c>
      <c r="BE732" s="145">
        <f>IF(N732="základní",J732,0)</f>
        <v>0</v>
      </c>
      <c r="BF732" s="145">
        <f>IF(N732="snížená",J732,0)</f>
        <v>0</v>
      </c>
      <c r="BG732" s="145">
        <f>IF(N732="zákl. přenesená",J732,0)</f>
        <v>0</v>
      </c>
      <c r="BH732" s="145">
        <f>IF(N732="sníž. přenesená",J732,0)</f>
        <v>0</v>
      </c>
      <c r="BI732" s="145">
        <f>IF(N732="nulová",J732,0)</f>
        <v>0</v>
      </c>
      <c r="BJ732" s="16" t="s">
        <v>87</v>
      </c>
      <c r="BK732" s="145">
        <f>ROUND(I732*H732,2)</f>
        <v>0</v>
      </c>
      <c r="BL732" s="16" t="s">
        <v>260</v>
      </c>
      <c r="BM732" s="144" t="s">
        <v>1099</v>
      </c>
    </row>
    <row r="733" spans="2:65" s="14" customFormat="1" ht="11.25">
      <c r="B733" s="161"/>
      <c r="D733" s="147" t="s">
        <v>175</v>
      </c>
      <c r="E733" s="162" t="s">
        <v>1</v>
      </c>
      <c r="F733" s="163" t="s">
        <v>1100</v>
      </c>
      <c r="H733" s="162" t="s">
        <v>1</v>
      </c>
      <c r="I733" s="164"/>
      <c r="L733" s="161"/>
      <c r="M733" s="165"/>
      <c r="T733" s="166"/>
      <c r="AT733" s="162" t="s">
        <v>175</v>
      </c>
      <c r="AU733" s="162" t="s">
        <v>89</v>
      </c>
      <c r="AV733" s="14" t="s">
        <v>87</v>
      </c>
      <c r="AW733" s="14" t="s">
        <v>36</v>
      </c>
      <c r="AX733" s="14" t="s">
        <v>79</v>
      </c>
      <c r="AY733" s="162" t="s">
        <v>164</v>
      </c>
    </row>
    <row r="734" spans="2:65" s="12" customFormat="1" ht="11.25">
      <c r="B734" s="146"/>
      <c r="D734" s="147" t="s">
        <v>175</v>
      </c>
      <c r="E734" s="148" t="s">
        <v>1</v>
      </c>
      <c r="F734" s="149" t="s">
        <v>1101</v>
      </c>
      <c r="H734" s="150">
        <v>6.5</v>
      </c>
      <c r="I734" s="151"/>
      <c r="L734" s="146"/>
      <c r="M734" s="152"/>
      <c r="T734" s="153"/>
      <c r="AT734" s="148" t="s">
        <v>175</v>
      </c>
      <c r="AU734" s="148" t="s">
        <v>89</v>
      </c>
      <c r="AV734" s="12" t="s">
        <v>89</v>
      </c>
      <c r="AW734" s="12" t="s">
        <v>36</v>
      </c>
      <c r="AX734" s="12" t="s">
        <v>79</v>
      </c>
      <c r="AY734" s="148" t="s">
        <v>164</v>
      </c>
    </row>
    <row r="735" spans="2:65" s="13" customFormat="1" ht="11.25">
      <c r="B735" s="154"/>
      <c r="D735" s="147" t="s">
        <v>175</v>
      </c>
      <c r="E735" s="155" t="s">
        <v>1</v>
      </c>
      <c r="F735" s="156" t="s">
        <v>177</v>
      </c>
      <c r="H735" s="157">
        <v>6.5</v>
      </c>
      <c r="I735" s="158"/>
      <c r="L735" s="154"/>
      <c r="M735" s="159"/>
      <c r="T735" s="160"/>
      <c r="AT735" s="155" t="s">
        <v>175</v>
      </c>
      <c r="AU735" s="155" t="s">
        <v>89</v>
      </c>
      <c r="AV735" s="13" t="s">
        <v>170</v>
      </c>
      <c r="AW735" s="13" t="s">
        <v>36</v>
      </c>
      <c r="AX735" s="13" t="s">
        <v>87</v>
      </c>
      <c r="AY735" s="155" t="s">
        <v>164</v>
      </c>
    </row>
    <row r="736" spans="2:65" s="1" customFormat="1" ht="37.9" customHeight="1">
      <c r="B736" s="31"/>
      <c r="C736" s="132" t="s">
        <v>1102</v>
      </c>
      <c r="D736" s="132" t="s">
        <v>166</v>
      </c>
      <c r="E736" s="133" t="s">
        <v>1103</v>
      </c>
      <c r="F736" s="134" t="s">
        <v>1104</v>
      </c>
      <c r="G736" s="135" t="s">
        <v>299</v>
      </c>
      <c r="H736" s="136">
        <v>7</v>
      </c>
      <c r="I736" s="137"/>
      <c r="J736" s="138">
        <f>ROUND(I736*H736,2)</f>
        <v>0</v>
      </c>
      <c r="K736" s="139"/>
      <c r="L736" s="31"/>
      <c r="M736" s="140" t="s">
        <v>1</v>
      </c>
      <c r="N736" s="141" t="s">
        <v>44</v>
      </c>
      <c r="P736" s="142">
        <f>O736*H736</f>
        <v>0</v>
      </c>
      <c r="Q736" s="142">
        <v>1.72E-3</v>
      </c>
      <c r="R736" s="142">
        <f>Q736*H736</f>
        <v>1.204E-2</v>
      </c>
      <c r="S736" s="142">
        <v>0</v>
      </c>
      <c r="T736" s="143">
        <f>S736*H736</f>
        <v>0</v>
      </c>
      <c r="AR736" s="144" t="s">
        <v>260</v>
      </c>
      <c r="AT736" s="144" t="s">
        <v>166</v>
      </c>
      <c r="AU736" s="144" t="s">
        <v>89</v>
      </c>
      <c r="AY736" s="16" t="s">
        <v>164</v>
      </c>
      <c r="BE736" s="145">
        <f>IF(N736="základní",J736,0)</f>
        <v>0</v>
      </c>
      <c r="BF736" s="145">
        <f>IF(N736="snížená",J736,0)</f>
        <v>0</v>
      </c>
      <c r="BG736" s="145">
        <f>IF(N736="zákl. přenesená",J736,0)</f>
        <v>0</v>
      </c>
      <c r="BH736" s="145">
        <f>IF(N736="sníž. přenesená",J736,0)</f>
        <v>0</v>
      </c>
      <c r="BI736" s="145">
        <f>IF(N736="nulová",J736,0)</f>
        <v>0</v>
      </c>
      <c r="BJ736" s="16" t="s">
        <v>87</v>
      </c>
      <c r="BK736" s="145">
        <f>ROUND(I736*H736,2)</f>
        <v>0</v>
      </c>
      <c r="BL736" s="16" t="s">
        <v>260</v>
      </c>
      <c r="BM736" s="144" t="s">
        <v>1105</v>
      </c>
    </row>
    <row r="737" spans="2:65" s="1" customFormat="1" ht="37.9" customHeight="1">
      <c r="B737" s="31"/>
      <c r="C737" s="132" t="s">
        <v>1106</v>
      </c>
      <c r="D737" s="132" t="s">
        <v>166</v>
      </c>
      <c r="E737" s="133" t="s">
        <v>1107</v>
      </c>
      <c r="F737" s="134" t="s">
        <v>1108</v>
      </c>
      <c r="G737" s="135" t="s">
        <v>169</v>
      </c>
      <c r="H737" s="136">
        <v>8.4</v>
      </c>
      <c r="I737" s="137"/>
      <c r="J737" s="138">
        <f>ROUND(I737*H737,2)</f>
        <v>0</v>
      </c>
      <c r="K737" s="139"/>
      <c r="L737" s="31"/>
      <c r="M737" s="140" t="s">
        <v>1</v>
      </c>
      <c r="N737" s="141" t="s">
        <v>44</v>
      </c>
      <c r="P737" s="142">
        <f>O737*H737</f>
        <v>0</v>
      </c>
      <c r="Q737" s="142">
        <v>2.5000000000000001E-4</v>
      </c>
      <c r="R737" s="142">
        <f>Q737*H737</f>
        <v>2.1000000000000003E-3</v>
      </c>
      <c r="S737" s="142">
        <v>0</v>
      </c>
      <c r="T737" s="143">
        <f>S737*H737</f>
        <v>0</v>
      </c>
      <c r="AR737" s="144" t="s">
        <v>260</v>
      </c>
      <c r="AT737" s="144" t="s">
        <v>166</v>
      </c>
      <c r="AU737" s="144" t="s">
        <v>89</v>
      </c>
      <c r="AY737" s="16" t="s">
        <v>164</v>
      </c>
      <c r="BE737" s="145">
        <f>IF(N737="základní",J737,0)</f>
        <v>0</v>
      </c>
      <c r="BF737" s="145">
        <f>IF(N737="snížená",J737,0)</f>
        <v>0</v>
      </c>
      <c r="BG737" s="145">
        <f>IF(N737="zákl. přenesená",J737,0)</f>
        <v>0</v>
      </c>
      <c r="BH737" s="145">
        <f>IF(N737="sníž. přenesená",J737,0)</f>
        <v>0</v>
      </c>
      <c r="BI737" s="145">
        <f>IF(N737="nulová",J737,0)</f>
        <v>0</v>
      </c>
      <c r="BJ737" s="16" t="s">
        <v>87</v>
      </c>
      <c r="BK737" s="145">
        <f>ROUND(I737*H737,2)</f>
        <v>0</v>
      </c>
      <c r="BL737" s="16" t="s">
        <v>260</v>
      </c>
      <c r="BM737" s="144" t="s">
        <v>1109</v>
      </c>
    </row>
    <row r="738" spans="2:65" s="12" customFormat="1" ht="11.25">
      <c r="B738" s="146"/>
      <c r="D738" s="147" t="s">
        <v>175</v>
      </c>
      <c r="E738" s="148" t="s">
        <v>1</v>
      </c>
      <c r="F738" s="149" t="s">
        <v>1110</v>
      </c>
      <c r="H738" s="150">
        <v>8.4</v>
      </c>
      <c r="I738" s="151"/>
      <c r="L738" s="146"/>
      <c r="M738" s="152"/>
      <c r="T738" s="153"/>
      <c r="AT738" s="148" t="s">
        <v>175</v>
      </c>
      <c r="AU738" s="148" t="s">
        <v>89</v>
      </c>
      <c r="AV738" s="12" t="s">
        <v>89</v>
      </c>
      <c r="AW738" s="12" t="s">
        <v>36</v>
      </c>
      <c r="AX738" s="12" t="s">
        <v>79</v>
      </c>
      <c r="AY738" s="148" t="s">
        <v>164</v>
      </c>
    </row>
    <row r="739" spans="2:65" s="13" customFormat="1" ht="11.25">
      <c r="B739" s="154"/>
      <c r="D739" s="147" t="s">
        <v>175</v>
      </c>
      <c r="E739" s="155" t="s">
        <v>1</v>
      </c>
      <c r="F739" s="156" t="s">
        <v>177</v>
      </c>
      <c r="H739" s="157">
        <v>8.4</v>
      </c>
      <c r="I739" s="158"/>
      <c r="L739" s="154"/>
      <c r="M739" s="159"/>
      <c r="T739" s="160"/>
      <c r="AT739" s="155" t="s">
        <v>175</v>
      </c>
      <c r="AU739" s="155" t="s">
        <v>89</v>
      </c>
      <c r="AV739" s="13" t="s">
        <v>170</v>
      </c>
      <c r="AW739" s="13" t="s">
        <v>36</v>
      </c>
      <c r="AX739" s="13" t="s">
        <v>87</v>
      </c>
      <c r="AY739" s="155" t="s">
        <v>164</v>
      </c>
    </row>
    <row r="740" spans="2:65" s="1" customFormat="1" ht="24.2" customHeight="1">
      <c r="B740" s="31"/>
      <c r="C740" s="167" t="s">
        <v>1111</v>
      </c>
      <c r="D740" s="167" t="s">
        <v>282</v>
      </c>
      <c r="E740" s="168" t="s">
        <v>1112</v>
      </c>
      <c r="F740" s="169" t="s">
        <v>1113</v>
      </c>
      <c r="G740" s="170" t="s">
        <v>169</v>
      </c>
      <c r="H740" s="171">
        <v>10.08</v>
      </c>
      <c r="I740" s="172"/>
      <c r="J740" s="173">
        <f>ROUND(I740*H740,2)</f>
        <v>0</v>
      </c>
      <c r="K740" s="174"/>
      <c r="L740" s="175"/>
      <c r="M740" s="176" t="s">
        <v>1</v>
      </c>
      <c r="N740" s="177" t="s">
        <v>44</v>
      </c>
      <c r="P740" s="142">
        <f>O740*H740</f>
        <v>0</v>
      </c>
      <c r="Q740" s="142">
        <v>1.9E-3</v>
      </c>
      <c r="R740" s="142">
        <f>Q740*H740</f>
        <v>1.9151999999999999E-2</v>
      </c>
      <c r="S740" s="142">
        <v>0</v>
      </c>
      <c r="T740" s="143">
        <f>S740*H740</f>
        <v>0</v>
      </c>
      <c r="AR740" s="144" t="s">
        <v>349</v>
      </c>
      <c r="AT740" s="144" t="s">
        <v>282</v>
      </c>
      <c r="AU740" s="144" t="s">
        <v>89</v>
      </c>
      <c r="AY740" s="16" t="s">
        <v>164</v>
      </c>
      <c r="BE740" s="145">
        <f>IF(N740="základní",J740,0)</f>
        <v>0</v>
      </c>
      <c r="BF740" s="145">
        <f>IF(N740="snížená",J740,0)</f>
        <v>0</v>
      </c>
      <c r="BG740" s="145">
        <f>IF(N740="zákl. přenesená",J740,0)</f>
        <v>0</v>
      </c>
      <c r="BH740" s="145">
        <f>IF(N740="sníž. přenesená",J740,0)</f>
        <v>0</v>
      </c>
      <c r="BI740" s="145">
        <f>IF(N740="nulová",J740,0)</f>
        <v>0</v>
      </c>
      <c r="BJ740" s="16" t="s">
        <v>87</v>
      </c>
      <c r="BK740" s="145">
        <f>ROUND(I740*H740,2)</f>
        <v>0</v>
      </c>
      <c r="BL740" s="16" t="s">
        <v>260</v>
      </c>
      <c r="BM740" s="144" t="s">
        <v>1114</v>
      </c>
    </row>
    <row r="741" spans="2:65" s="12" customFormat="1" ht="11.25">
      <c r="B741" s="146"/>
      <c r="D741" s="147" t="s">
        <v>175</v>
      </c>
      <c r="F741" s="149" t="s">
        <v>1115</v>
      </c>
      <c r="H741" s="150">
        <v>10.08</v>
      </c>
      <c r="I741" s="151"/>
      <c r="L741" s="146"/>
      <c r="M741" s="152"/>
      <c r="T741" s="153"/>
      <c r="AT741" s="148" t="s">
        <v>175</v>
      </c>
      <c r="AU741" s="148" t="s">
        <v>89</v>
      </c>
      <c r="AV741" s="12" t="s">
        <v>89</v>
      </c>
      <c r="AW741" s="12" t="s">
        <v>4</v>
      </c>
      <c r="AX741" s="12" t="s">
        <v>87</v>
      </c>
      <c r="AY741" s="148" t="s">
        <v>164</v>
      </c>
    </row>
    <row r="742" spans="2:65" s="1" customFormat="1" ht="24.2" customHeight="1">
      <c r="B742" s="31"/>
      <c r="C742" s="132" t="s">
        <v>1116</v>
      </c>
      <c r="D742" s="132" t="s">
        <v>166</v>
      </c>
      <c r="E742" s="133" t="s">
        <v>1117</v>
      </c>
      <c r="F742" s="134" t="s">
        <v>1118</v>
      </c>
      <c r="G742" s="135" t="s">
        <v>169</v>
      </c>
      <c r="H742" s="136">
        <v>12</v>
      </c>
      <c r="I742" s="137"/>
      <c r="J742" s="138">
        <f>ROUND(I742*H742,2)</f>
        <v>0</v>
      </c>
      <c r="K742" s="139"/>
      <c r="L742" s="31"/>
      <c r="M742" s="140" t="s">
        <v>1</v>
      </c>
      <c r="N742" s="141" t="s">
        <v>44</v>
      </c>
      <c r="P742" s="142">
        <f>O742*H742</f>
        <v>0</v>
      </c>
      <c r="Q742" s="142">
        <v>1.2999999999999999E-4</v>
      </c>
      <c r="R742" s="142">
        <f>Q742*H742</f>
        <v>1.5599999999999998E-3</v>
      </c>
      <c r="S742" s="142">
        <v>0</v>
      </c>
      <c r="T742" s="143">
        <f>S742*H742</f>
        <v>0</v>
      </c>
      <c r="AR742" s="144" t="s">
        <v>260</v>
      </c>
      <c r="AT742" s="144" t="s">
        <v>166</v>
      </c>
      <c r="AU742" s="144" t="s">
        <v>89</v>
      </c>
      <c r="AY742" s="16" t="s">
        <v>164</v>
      </c>
      <c r="BE742" s="145">
        <f>IF(N742="základní",J742,0)</f>
        <v>0</v>
      </c>
      <c r="BF742" s="145">
        <f>IF(N742="snížená",J742,0)</f>
        <v>0</v>
      </c>
      <c r="BG742" s="145">
        <f>IF(N742="zákl. přenesená",J742,0)</f>
        <v>0</v>
      </c>
      <c r="BH742" s="145">
        <f>IF(N742="sníž. přenesená",J742,0)</f>
        <v>0</v>
      </c>
      <c r="BI742" s="145">
        <f>IF(N742="nulová",J742,0)</f>
        <v>0</v>
      </c>
      <c r="BJ742" s="16" t="s">
        <v>87</v>
      </c>
      <c r="BK742" s="145">
        <f>ROUND(I742*H742,2)</f>
        <v>0</v>
      </c>
      <c r="BL742" s="16" t="s">
        <v>260</v>
      </c>
      <c r="BM742" s="144" t="s">
        <v>1119</v>
      </c>
    </row>
    <row r="743" spans="2:65" s="1" customFormat="1" ht="24.2" customHeight="1">
      <c r="B743" s="31"/>
      <c r="C743" s="132" t="s">
        <v>1120</v>
      </c>
      <c r="D743" s="132" t="s">
        <v>166</v>
      </c>
      <c r="E743" s="133" t="s">
        <v>1121</v>
      </c>
      <c r="F743" s="134" t="s">
        <v>1122</v>
      </c>
      <c r="G743" s="135" t="s">
        <v>169</v>
      </c>
      <c r="H743" s="136">
        <v>2.4</v>
      </c>
      <c r="I743" s="137"/>
      <c r="J743" s="138">
        <f>ROUND(I743*H743,2)</f>
        <v>0</v>
      </c>
      <c r="K743" s="139"/>
      <c r="L743" s="31"/>
      <c r="M743" s="140" t="s">
        <v>1</v>
      </c>
      <c r="N743" s="141" t="s">
        <v>44</v>
      </c>
      <c r="P743" s="142">
        <f>O743*H743</f>
        <v>0</v>
      </c>
      <c r="Q743" s="142">
        <v>3.0000000000000001E-5</v>
      </c>
      <c r="R743" s="142">
        <f>Q743*H743</f>
        <v>7.2000000000000002E-5</v>
      </c>
      <c r="S743" s="142">
        <v>0</v>
      </c>
      <c r="T743" s="143">
        <f>S743*H743</f>
        <v>0</v>
      </c>
      <c r="AR743" s="144" t="s">
        <v>260</v>
      </c>
      <c r="AT743" s="144" t="s">
        <v>166</v>
      </c>
      <c r="AU743" s="144" t="s">
        <v>89</v>
      </c>
      <c r="AY743" s="16" t="s">
        <v>164</v>
      </c>
      <c r="BE743" s="145">
        <f>IF(N743="základní",J743,0)</f>
        <v>0</v>
      </c>
      <c r="BF743" s="145">
        <f>IF(N743="snížená",J743,0)</f>
        <v>0</v>
      </c>
      <c r="BG743" s="145">
        <f>IF(N743="zákl. přenesená",J743,0)</f>
        <v>0</v>
      </c>
      <c r="BH743" s="145">
        <f>IF(N743="sníž. přenesená",J743,0)</f>
        <v>0</v>
      </c>
      <c r="BI743" s="145">
        <f>IF(N743="nulová",J743,0)</f>
        <v>0</v>
      </c>
      <c r="BJ743" s="16" t="s">
        <v>87</v>
      </c>
      <c r="BK743" s="145">
        <f>ROUND(I743*H743,2)</f>
        <v>0</v>
      </c>
      <c r="BL743" s="16" t="s">
        <v>260</v>
      </c>
      <c r="BM743" s="144" t="s">
        <v>1123</v>
      </c>
    </row>
    <row r="744" spans="2:65" s="12" customFormat="1" ht="11.25">
      <c r="B744" s="146"/>
      <c r="D744" s="147" t="s">
        <v>175</v>
      </c>
      <c r="E744" s="148" t="s">
        <v>1</v>
      </c>
      <c r="F744" s="149" t="s">
        <v>1124</v>
      </c>
      <c r="H744" s="150">
        <v>2.4</v>
      </c>
      <c r="I744" s="151"/>
      <c r="L744" s="146"/>
      <c r="M744" s="152"/>
      <c r="T744" s="153"/>
      <c r="AT744" s="148" t="s">
        <v>175</v>
      </c>
      <c r="AU744" s="148" t="s">
        <v>89</v>
      </c>
      <c r="AV744" s="12" t="s">
        <v>89</v>
      </c>
      <c r="AW744" s="12" t="s">
        <v>36</v>
      </c>
      <c r="AX744" s="12" t="s">
        <v>87</v>
      </c>
      <c r="AY744" s="148" t="s">
        <v>164</v>
      </c>
    </row>
    <row r="745" spans="2:65" s="1" customFormat="1" ht="33" customHeight="1">
      <c r="B745" s="31"/>
      <c r="C745" s="132" t="s">
        <v>1125</v>
      </c>
      <c r="D745" s="132" t="s">
        <v>166</v>
      </c>
      <c r="E745" s="133" t="s">
        <v>1126</v>
      </c>
      <c r="F745" s="134" t="s">
        <v>1127</v>
      </c>
      <c r="G745" s="135" t="s">
        <v>1088</v>
      </c>
      <c r="H745" s="178"/>
      <c r="I745" s="137"/>
      <c r="J745" s="138">
        <f>ROUND(I745*H745,2)</f>
        <v>0</v>
      </c>
      <c r="K745" s="139"/>
      <c r="L745" s="31"/>
      <c r="M745" s="140" t="s">
        <v>1</v>
      </c>
      <c r="N745" s="141" t="s">
        <v>44</v>
      </c>
      <c r="P745" s="142">
        <f>O745*H745</f>
        <v>0</v>
      </c>
      <c r="Q745" s="142">
        <v>0</v>
      </c>
      <c r="R745" s="142">
        <f>Q745*H745</f>
        <v>0</v>
      </c>
      <c r="S745" s="142">
        <v>0</v>
      </c>
      <c r="T745" s="143">
        <f>S745*H745</f>
        <v>0</v>
      </c>
      <c r="AR745" s="144" t="s">
        <v>260</v>
      </c>
      <c r="AT745" s="144" t="s">
        <v>166</v>
      </c>
      <c r="AU745" s="144" t="s">
        <v>89</v>
      </c>
      <c r="AY745" s="16" t="s">
        <v>164</v>
      </c>
      <c r="BE745" s="145">
        <f>IF(N745="základní",J745,0)</f>
        <v>0</v>
      </c>
      <c r="BF745" s="145">
        <f>IF(N745="snížená",J745,0)</f>
        <v>0</v>
      </c>
      <c r="BG745" s="145">
        <f>IF(N745="zákl. přenesená",J745,0)</f>
        <v>0</v>
      </c>
      <c r="BH745" s="145">
        <f>IF(N745="sníž. přenesená",J745,0)</f>
        <v>0</v>
      </c>
      <c r="BI745" s="145">
        <f>IF(N745="nulová",J745,0)</f>
        <v>0</v>
      </c>
      <c r="BJ745" s="16" t="s">
        <v>87</v>
      </c>
      <c r="BK745" s="145">
        <f>ROUND(I745*H745,2)</f>
        <v>0</v>
      </c>
      <c r="BL745" s="16" t="s">
        <v>260</v>
      </c>
      <c r="BM745" s="144" t="s">
        <v>1128</v>
      </c>
    </row>
    <row r="746" spans="2:65" s="11" customFormat="1" ht="22.9" customHeight="1">
      <c r="B746" s="120"/>
      <c r="D746" s="121" t="s">
        <v>78</v>
      </c>
      <c r="E746" s="130" t="s">
        <v>1129</v>
      </c>
      <c r="F746" s="130" t="s">
        <v>1130</v>
      </c>
      <c r="I746" s="123"/>
      <c r="J746" s="131">
        <f>BK746</f>
        <v>0</v>
      </c>
      <c r="L746" s="120"/>
      <c r="M746" s="125"/>
      <c r="P746" s="126">
        <f>SUM(P747:P793)</f>
        <v>0</v>
      </c>
      <c r="R746" s="126">
        <f>SUM(R747:R793)</f>
        <v>5.5389098999999993</v>
      </c>
      <c r="T746" s="127">
        <f>SUM(T747:T793)</f>
        <v>0</v>
      </c>
      <c r="AR746" s="121" t="s">
        <v>89</v>
      </c>
      <c r="AT746" s="128" t="s">
        <v>78</v>
      </c>
      <c r="AU746" s="128" t="s">
        <v>87</v>
      </c>
      <c r="AY746" s="121" t="s">
        <v>164</v>
      </c>
      <c r="BK746" s="129">
        <f>SUM(BK747:BK793)</f>
        <v>0</v>
      </c>
    </row>
    <row r="747" spans="2:65" s="1" customFormat="1" ht="24.2" customHeight="1">
      <c r="B747" s="31"/>
      <c r="C747" s="132" t="s">
        <v>1131</v>
      </c>
      <c r="D747" s="132" t="s">
        <v>166</v>
      </c>
      <c r="E747" s="133" t="s">
        <v>1132</v>
      </c>
      <c r="F747" s="134" t="s">
        <v>1133</v>
      </c>
      <c r="G747" s="135" t="s">
        <v>169</v>
      </c>
      <c r="H747" s="136">
        <v>526.85</v>
      </c>
      <c r="I747" s="137"/>
      <c r="J747" s="138">
        <f>ROUND(I747*H747,2)</f>
        <v>0</v>
      </c>
      <c r="K747" s="139"/>
      <c r="L747" s="31"/>
      <c r="M747" s="140" t="s">
        <v>1</v>
      </c>
      <c r="N747" s="141" t="s">
        <v>44</v>
      </c>
      <c r="P747" s="142">
        <f>O747*H747</f>
        <v>0</v>
      </c>
      <c r="Q747" s="142">
        <v>2.9999999999999997E-4</v>
      </c>
      <c r="R747" s="142">
        <f>Q747*H747</f>
        <v>0.158055</v>
      </c>
      <c r="S747" s="142">
        <v>0</v>
      </c>
      <c r="T747" s="143">
        <f>S747*H747</f>
        <v>0</v>
      </c>
      <c r="AR747" s="144" t="s">
        <v>260</v>
      </c>
      <c r="AT747" s="144" t="s">
        <v>166</v>
      </c>
      <c r="AU747" s="144" t="s">
        <v>89</v>
      </c>
      <c r="AY747" s="16" t="s">
        <v>164</v>
      </c>
      <c r="BE747" s="145">
        <f>IF(N747="základní",J747,0)</f>
        <v>0</v>
      </c>
      <c r="BF747" s="145">
        <f>IF(N747="snížená",J747,0)</f>
        <v>0</v>
      </c>
      <c r="BG747" s="145">
        <f>IF(N747="zákl. přenesená",J747,0)</f>
        <v>0</v>
      </c>
      <c r="BH747" s="145">
        <f>IF(N747="sníž. přenesená",J747,0)</f>
        <v>0</v>
      </c>
      <c r="BI747" s="145">
        <f>IF(N747="nulová",J747,0)</f>
        <v>0</v>
      </c>
      <c r="BJ747" s="16" t="s">
        <v>87</v>
      </c>
      <c r="BK747" s="145">
        <f>ROUND(I747*H747,2)</f>
        <v>0</v>
      </c>
      <c r="BL747" s="16" t="s">
        <v>260</v>
      </c>
      <c r="BM747" s="144" t="s">
        <v>1134</v>
      </c>
    </row>
    <row r="748" spans="2:65" s="14" customFormat="1" ht="11.25">
      <c r="B748" s="161"/>
      <c r="D748" s="147" t="s">
        <v>175</v>
      </c>
      <c r="E748" s="162" t="s">
        <v>1</v>
      </c>
      <c r="F748" s="163" t="s">
        <v>1135</v>
      </c>
      <c r="H748" s="162" t="s">
        <v>1</v>
      </c>
      <c r="I748" s="164"/>
      <c r="L748" s="161"/>
      <c r="M748" s="165"/>
      <c r="T748" s="166"/>
      <c r="AT748" s="162" t="s">
        <v>175</v>
      </c>
      <c r="AU748" s="162" t="s">
        <v>89</v>
      </c>
      <c r="AV748" s="14" t="s">
        <v>87</v>
      </c>
      <c r="AW748" s="14" t="s">
        <v>36</v>
      </c>
      <c r="AX748" s="14" t="s">
        <v>79</v>
      </c>
      <c r="AY748" s="162" t="s">
        <v>164</v>
      </c>
    </row>
    <row r="749" spans="2:65" s="12" customFormat="1" ht="11.25">
      <c r="B749" s="146"/>
      <c r="D749" s="147" t="s">
        <v>175</v>
      </c>
      <c r="E749" s="148" t="s">
        <v>1</v>
      </c>
      <c r="F749" s="149" t="s">
        <v>1136</v>
      </c>
      <c r="H749" s="150">
        <v>526.85</v>
      </c>
      <c r="I749" s="151"/>
      <c r="L749" s="146"/>
      <c r="M749" s="152"/>
      <c r="T749" s="153"/>
      <c r="AT749" s="148" t="s">
        <v>175</v>
      </c>
      <c r="AU749" s="148" t="s">
        <v>89</v>
      </c>
      <c r="AV749" s="12" t="s">
        <v>89</v>
      </c>
      <c r="AW749" s="12" t="s">
        <v>36</v>
      </c>
      <c r="AX749" s="12" t="s">
        <v>79</v>
      </c>
      <c r="AY749" s="148" t="s">
        <v>164</v>
      </c>
    </row>
    <row r="750" spans="2:65" s="13" customFormat="1" ht="11.25">
      <c r="B750" s="154"/>
      <c r="D750" s="147" t="s">
        <v>175</v>
      </c>
      <c r="E750" s="155" t="s">
        <v>1</v>
      </c>
      <c r="F750" s="156" t="s">
        <v>177</v>
      </c>
      <c r="H750" s="157">
        <v>526.85</v>
      </c>
      <c r="I750" s="158"/>
      <c r="L750" s="154"/>
      <c r="M750" s="159"/>
      <c r="T750" s="160"/>
      <c r="AT750" s="155" t="s">
        <v>175</v>
      </c>
      <c r="AU750" s="155" t="s">
        <v>89</v>
      </c>
      <c r="AV750" s="13" t="s">
        <v>170</v>
      </c>
      <c r="AW750" s="13" t="s">
        <v>36</v>
      </c>
      <c r="AX750" s="13" t="s">
        <v>87</v>
      </c>
      <c r="AY750" s="155" t="s">
        <v>164</v>
      </c>
    </row>
    <row r="751" spans="2:65" s="1" customFormat="1" ht="24.2" customHeight="1">
      <c r="B751" s="31"/>
      <c r="C751" s="167" t="s">
        <v>1137</v>
      </c>
      <c r="D751" s="167" t="s">
        <v>282</v>
      </c>
      <c r="E751" s="168" t="s">
        <v>1138</v>
      </c>
      <c r="F751" s="169" t="s">
        <v>1139</v>
      </c>
      <c r="G751" s="170" t="s">
        <v>169</v>
      </c>
      <c r="H751" s="171">
        <v>289.76799999999997</v>
      </c>
      <c r="I751" s="172"/>
      <c r="J751" s="173">
        <f>ROUND(I751*H751,2)</f>
        <v>0</v>
      </c>
      <c r="K751" s="174"/>
      <c r="L751" s="175"/>
      <c r="M751" s="176" t="s">
        <v>1</v>
      </c>
      <c r="N751" s="177" t="s">
        <v>44</v>
      </c>
      <c r="P751" s="142">
        <f>O751*H751</f>
        <v>0</v>
      </c>
      <c r="Q751" s="142">
        <v>3.5999999999999999E-3</v>
      </c>
      <c r="R751" s="142">
        <f>Q751*H751</f>
        <v>1.0431647999999998</v>
      </c>
      <c r="S751" s="142">
        <v>0</v>
      </c>
      <c r="T751" s="143">
        <f>S751*H751</f>
        <v>0</v>
      </c>
      <c r="AR751" s="144" t="s">
        <v>349</v>
      </c>
      <c r="AT751" s="144" t="s">
        <v>282</v>
      </c>
      <c r="AU751" s="144" t="s">
        <v>89</v>
      </c>
      <c r="AY751" s="16" t="s">
        <v>164</v>
      </c>
      <c r="BE751" s="145">
        <f>IF(N751="základní",J751,0)</f>
        <v>0</v>
      </c>
      <c r="BF751" s="145">
        <f>IF(N751="snížená",J751,0)</f>
        <v>0</v>
      </c>
      <c r="BG751" s="145">
        <f>IF(N751="zákl. přenesená",J751,0)</f>
        <v>0</v>
      </c>
      <c r="BH751" s="145">
        <f>IF(N751="sníž. přenesená",J751,0)</f>
        <v>0</v>
      </c>
      <c r="BI751" s="145">
        <f>IF(N751="nulová",J751,0)</f>
        <v>0</v>
      </c>
      <c r="BJ751" s="16" t="s">
        <v>87</v>
      </c>
      <c r="BK751" s="145">
        <f>ROUND(I751*H751,2)</f>
        <v>0</v>
      </c>
      <c r="BL751" s="16" t="s">
        <v>260</v>
      </c>
      <c r="BM751" s="144" t="s">
        <v>1140</v>
      </c>
    </row>
    <row r="752" spans="2:65" s="12" customFormat="1" ht="11.25">
      <c r="B752" s="146"/>
      <c r="D752" s="147" t="s">
        <v>175</v>
      </c>
      <c r="F752" s="149" t="s">
        <v>1141</v>
      </c>
      <c r="H752" s="150">
        <v>289.76799999999997</v>
      </c>
      <c r="I752" s="151"/>
      <c r="L752" s="146"/>
      <c r="M752" s="152"/>
      <c r="T752" s="153"/>
      <c r="AT752" s="148" t="s">
        <v>175</v>
      </c>
      <c r="AU752" s="148" t="s">
        <v>89</v>
      </c>
      <c r="AV752" s="12" t="s">
        <v>89</v>
      </c>
      <c r="AW752" s="12" t="s">
        <v>4</v>
      </c>
      <c r="AX752" s="12" t="s">
        <v>87</v>
      </c>
      <c r="AY752" s="148" t="s">
        <v>164</v>
      </c>
    </row>
    <row r="753" spans="2:65" s="1" customFormat="1" ht="24.2" customHeight="1">
      <c r="B753" s="31"/>
      <c r="C753" s="167" t="s">
        <v>1142</v>
      </c>
      <c r="D753" s="167" t="s">
        <v>282</v>
      </c>
      <c r="E753" s="168" t="s">
        <v>1143</v>
      </c>
      <c r="F753" s="169" t="s">
        <v>1144</v>
      </c>
      <c r="G753" s="170" t="s">
        <v>169</v>
      </c>
      <c r="H753" s="171">
        <v>289.76799999999997</v>
      </c>
      <c r="I753" s="172"/>
      <c r="J753" s="173">
        <f>ROUND(I753*H753,2)</f>
        <v>0</v>
      </c>
      <c r="K753" s="174"/>
      <c r="L753" s="175"/>
      <c r="M753" s="176" t="s">
        <v>1</v>
      </c>
      <c r="N753" s="177" t="s">
        <v>44</v>
      </c>
      <c r="P753" s="142">
        <f>O753*H753</f>
        <v>0</v>
      </c>
      <c r="Q753" s="142">
        <v>4.1999999999999997E-3</v>
      </c>
      <c r="R753" s="142">
        <f>Q753*H753</f>
        <v>1.2170255999999997</v>
      </c>
      <c r="S753" s="142">
        <v>0</v>
      </c>
      <c r="T753" s="143">
        <f>S753*H753</f>
        <v>0</v>
      </c>
      <c r="AR753" s="144" t="s">
        <v>349</v>
      </c>
      <c r="AT753" s="144" t="s">
        <v>282</v>
      </c>
      <c r="AU753" s="144" t="s">
        <v>89</v>
      </c>
      <c r="AY753" s="16" t="s">
        <v>164</v>
      </c>
      <c r="BE753" s="145">
        <f>IF(N753="základní",J753,0)</f>
        <v>0</v>
      </c>
      <c r="BF753" s="145">
        <f>IF(N753="snížená",J753,0)</f>
        <v>0</v>
      </c>
      <c r="BG753" s="145">
        <f>IF(N753="zákl. přenesená",J753,0)</f>
        <v>0</v>
      </c>
      <c r="BH753" s="145">
        <f>IF(N753="sníž. přenesená",J753,0)</f>
        <v>0</v>
      </c>
      <c r="BI753" s="145">
        <f>IF(N753="nulová",J753,0)</f>
        <v>0</v>
      </c>
      <c r="BJ753" s="16" t="s">
        <v>87</v>
      </c>
      <c r="BK753" s="145">
        <f>ROUND(I753*H753,2)</f>
        <v>0</v>
      </c>
      <c r="BL753" s="16" t="s">
        <v>260</v>
      </c>
      <c r="BM753" s="144" t="s">
        <v>1145</v>
      </c>
    </row>
    <row r="754" spans="2:65" s="12" customFormat="1" ht="11.25">
      <c r="B754" s="146"/>
      <c r="D754" s="147" t="s">
        <v>175</v>
      </c>
      <c r="F754" s="149" t="s">
        <v>1141</v>
      </c>
      <c r="H754" s="150">
        <v>289.76799999999997</v>
      </c>
      <c r="I754" s="151"/>
      <c r="L754" s="146"/>
      <c r="M754" s="152"/>
      <c r="T754" s="153"/>
      <c r="AT754" s="148" t="s">
        <v>175</v>
      </c>
      <c r="AU754" s="148" t="s">
        <v>89</v>
      </c>
      <c r="AV754" s="12" t="s">
        <v>89</v>
      </c>
      <c r="AW754" s="12" t="s">
        <v>4</v>
      </c>
      <c r="AX754" s="12" t="s">
        <v>87</v>
      </c>
      <c r="AY754" s="148" t="s">
        <v>164</v>
      </c>
    </row>
    <row r="755" spans="2:65" s="1" customFormat="1" ht="24.2" customHeight="1">
      <c r="B755" s="31"/>
      <c r="C755" s="132" t="s">
        <v>1146</v>
      </c>
      <c r="D755" s="132" t="s">
        <v>166</v>
      </c>
      <c r="E755" s="133" t="s">
        <v>1147</v>
      </c>
      <c r="F755" s="134" t="s">
        <v>1148</v>
      </c>
      <c r="G755" s="135" t="s">
        <v>169</v>
      </c>
      <c r="H755" s="136">
        <v>449.55</v>
      </c>
      <c r="I755" s="137"/>
      <c r="J755" s="138">
        <f>ROUND(I755*H755,2)</f>
        <v>0</v>
      </c>
      <c r="K755" s="139"/>
      <c r="L755" s="31"/>
      <c r="M755" s="140" t="s">
        <v>1</v>
      </c>
      <c r="N755" s="141" t="s">
        <v>44</v>
      </c>
      <c r="P755" s="142">
        <f>O755*H755</f>
        <v>0</v>
      </c>
      <c r="Q755" s="142">
        <v>0</v>
      </c>
      <c r="R755" s="142">
        <f>Q755*H755</f>
        <v>0</v>
      </c>
      <c r="S755" s="142">
        <v>0</v>
      </c>
      <c r="T755" s="143">
        <f>S755*H755</f>
        <v>0</v>
      </c>
      <c r="AR755" s="144" t="s">
        <v>260</v>
      </c>
      <c r="AT755" s="144" t="s">
        <v>166</v>
      </c>
      <c r="AU755" s="144" t="s">
        <v>89</v>
      </c>
      <c r="AY755" s="16" t="s">
        <v>164</v>
      </c>
      <c r="BE755" s="145">
        <f>IF(N755="základní",J755,0)</f>
        <v>0</v>
      </c>
      <c r="BF755" s="145">
        <f>IF(N755="snížená",J755,0)</f>
        <v>0</v>
      </c>
      <c r="BG755" s="145">
        <f>IF(N755="zákl. přenesená",J755,0)</f>
        <v>0</v>
      </c>
      <c r="BH755" s="145">
        <f>IF(N755="sníž. přenesená",J755,0)</f>
        <v>0</v>
      </c>
      <c r="BI755" s="145">
        <f>IF(N755="nulová",J755,0)</f>
        <v>0</v>
      </c>
      <c r="BJ755" s="16" t="s">
        <v>87</v>
      </c>
      <c r="BK755" s="145">
        <f>ROUND(I755*H755,2)</f>
        <v>0</v>
      </c>
      <c r="BL755" s="16" t="s">
        <v>260</v>
      </c>
      <c r="BM755" s="144" t="s">
        <v>1149</v>
      </c>
    </row>
    <row r="756" spans="2:65" s="12" customFormat="1" ht="11.25">
      <c r="B756" s="146"/>
      <c r="D756" s="147" t="s">
        <v>175</v>
      </c>
      <c r="E756" s="148" t="s">
        <v>1</v>
      </c>
      <c r="F756" s="149" t="s">
        <v>1150</v>
      </c>
      <c r="H756" s="150">
        <v>449.55</v>
      </c>
      <c r="I756" s="151"/>
      <c r="L756" s="146"/>
      <c r="M756" s="152"/>
      <c r="T756" s="153"/>
      <c r="AT756" s="148" t="s">
        <v>175</v>
      </c>
      <c r="AU756" s="148" t="s">
        <v>89</v>
      </c>
      <c r="AV756" s="12" t="s">
        <v>89</v>
      </c>
      <c r="AW756" s="12" t="s">
        <v>36</v>
      </c>
      <c r="AX756" s="12" t="s">
        <v>79</v>
      </c>
      <c r="AY756" s="148" t="s">
        <v>164</v>
      </c>
    </row>
    <row r="757" spans="2:65" s="13" customFormat="1" ht="11.25">
      <c r="B757" s="154"/>
      <c r="D757" s="147" t="s">
        <v>175</v>
      </c>
      <c r="E757" s="155" t="s">
        <v>1</v>
      </c>
      <c r="F757" s="156" t="s">
        <v>177</v>
      </c>
      <c r="H757" s="157">
        <v>449.55</v>
      </c>
      <c r="I757" s="158"/>
      <c r="L757" s="154"/>
      <c r="M757" s="159"/>
      <c r="T757" s="160"/>
      <c r="AT757" s="155" t="s">
        <v>175</v>
      </c>
      <c r="AU757" s="155" t="s">
        <v>89</v>
      </c>
      <c r="AV757" s="13" t="s">
        <v>170</v>
      </c>
      <c r="AW757" s="13" t="s">
        <v>36</v>
      </c>
      <c r="AX757" s="13" t="s">
        <v>87</v>
      </c>
      <c r="AY757" s="155" t="s">
        <v>164</v>
      </c>
    </row>
    <row r="758" spans="2:65" s="1" customFormat="1" ht="24.2" customHeight="1">
      <c r="B758" s="31"/>
      <c r="C758" s="167" t="s">
        <v>1151</v>
      </c>
      <c r="D758" s="167" t="s">
        <v>282</v>
      </c>
      <c r="E758" s="168" t="s">
        <v>1152</v>
      </c>
      <c r="F758" s="169" t="s">
        <v>1153</v>
      </c>
      <c r="G758" s="170" t="s">
        <v>169</v>
      </c>
      <c r="H758" s="171">
        <v>236.01400000000001</v>
      </c>
      <c r="I758" s="172"/>
      <c r="J758" s="173">
        <f>ROUND(I758*H758,2)</f>
        <v>0</v>
      </c>
      <c r="K758" s="174"/>
      <c r="L758" s="175"/>
      <c r="M758" s="176" t="s">
        <v>1</v>
      </c>
      <c r="N758" s="177" t="s">
        <v>44</v>
      </c>
      <c r="P758" s="142">
        <f>O758*H758</f>
        <v>0</v>
      </c>
      <c r="Q758" s="142">
        <v>4.4999999999999997E-3</v>
      </c>
      <c r="R758" s="142">
        <f>Q758*H758</f>
        <v>1.062063</v>
      </c>
      <c r="S758" s="142">
        <v>0</v>
      </c>
      <c r="T758" s="143">
        <f>S758*H758</f>
        <v>0</v>
      </c>
      <c r="AR758" s="144" t="s">
        <v>349</v>
      </c>
      <c r="AT758" s="144" t="s">
        <v>282</v>
      </c>
      <c r="AU758" s="144" t="s">
        <v>89</v>
      </c>
      <c r="AY758" s="16" t="s">
        <v>164</v>
      </c>
      <c r="BE758" s="145">
        <f>IF(N758="základní",J758,0)</f>
        <v>0</v>
      </c>
      <c r="BF758" s="145">
        <f>IF(N758="snížená",J758,0)</f>
        <v>0</v>
      </c>
      <c r="BG758" s="145">
        <f>IF(N758="zákl. přenesená",J758,0)</f>
        <v>0</v>
      </c>
      <c r="BH758" s="145">
        <f>IF(N758="sníž. přenesená",J758,0)</f>
        <v>0</v>
      </c>
      <c r="BI758" s="145">
        <f>IF(N758="nulová",J758,0)</f>
        <v>0</v>
      </c>
      <c r="BJ758" s="16" t="s">
        <v>87</v>
      </c>
      <c r="BK758" s="145">
        <f>ROUND(I758*H758,2)</f>
        <v>0</v>
      </c>
      <c r="BL758" s="16" t="s">
        <v>260</v>
      </c>
      <c r="BM758" s="144" t="s">
        <v>1154</v>
      </c>
    </row>
    <row r="759" spans="2:65" s="12" customFormat="1" ht="11.25">
      <c r="B759" s="146"/>
      <c r="D759" s="147" t="s">
        <v>175</v>
      </c>
      <c r="F759" s="149" t="s">
        <v>1155</v>
      </c>
      <c r="H759" s="150">
        <v>236.01400000000001</v>
      </c>
      <c r="I759" s="151"/>
      <c r="L759" s="146"/>
      <c r="M759" s="152"/>
      <c r="T759" s="153"/>
      <c r="AT759" s="148" t="s">
        <v>175</v>
      </c>
      <c r="AU759" s="148" t="s">
        <v>89</v>
      </c>
      <c r="AV759" s="12" t="s">
        <v>89</v>
      </c>
      <c r="AW759" s="12" t="s">
        <v>4</v>
      </c>
      <c r="AX759" s="12" t="s">
        <v>87</v>
      </c>
      <c r="AY759" s="148" t="s">
        <v>164</v>
      </c>
    </row>
    <row r="760" spans="2:65" s="1" customFormat="1" ht="24.2" customHeight="1">
      <c r="B760" s="31"/>
      <c r="C760" s="167" t="s">
        <v>1156</v>
      </c>
      <c r="D760" s="167" t="s">
        <v>282</v>
      </c>
      <c r="E760" s="168" t="s">
        <v>1157</v>
      </c>
      <c r="F760" s="169" t="s">
        <v>1158</v>
      </c>
      <c r="G760" s="170" t="s">
        <v>169</v>
      </c>
      <c r="H760" s="171">
        <v>236.01400000000001</v>
      </c>
      <c r="I760" s="172"/>
      <c r="J760" s="173">
        <f>ROUND(I760*H760,2)</f>
        <v>0</v>
      </c>
      <c r="K760" s="174"/>
      <c r="L760" s="175"/>
      <c r="M760" s="176" t="s">
        <v>1</v>
      </c>
      <c r="N760" s="177" t="s">
        <v>44</v>
      </c>
      <c r="P760" s="142">
        <f>O760*H760</f>
        <v>0</v>
      </c>
      <c r="Q760" s="142">
        <v>5.0000000000000001E-3</v>
      </c>
      <c r="R760" s="142">
        <f>Q760*H760</f>
        <v>1.1800700000000002</v>
      </c>
      <c r="S760" s="142">
        <v>0</v>
      </c>
      <c r="T760" s="143">
        <f>S760*H760</f>
        <v>0</v>
      </c>
      <c r="AR760" s="144" t="s">
        <v>349</v>
      </c>
      <c r="AT760" s="144" t="s">
        <v>282</v>
      </c>
      <c r="AU760" s="144" t="s">
        <v>89</v>
      </c>
      <c r="AY760" s="16" t="s">
        <v>164</v>
      </c>
      <c r="BE760" s="145">
        <f>IF(N760="základní",J760,0)</f>
        <v>0</v>
      </c>
      <c r="BF760" s="145">
        <f>IF(N760="snížená",J760,0)</f>
        <v>0</v>
      </c>
      <c r="BG760" s="145">
        <f>IF(N760="zákl. přenesená",J760,0)</f>
        <v>0</v>
      </c>
      <c r="BH760" s="145">
        <f>IF(N760="sníž. přenesená",J760,0)</f>
        <v>0</v>
      </c>
      <c r="BI760" s="145">
        <f>IF(N760="nulová",J760,0)</f>
        <v>0</v>
      </c>
      <c r="BJ760" s="16" t="s">
        <v>87</v>
      </c>
      <c r="BK760" s="145">
        <f>ROUND(I760*H760,2)</f>
        <v>0</v>
      </c>
      <c r="BL760" s="16" t="s">
        <v>260</v>
      </c>
      <c r="BM760" s="144" t="s">
        <v>1159</v>
      </c>
    </row>
    <row r="761" spans="2:65" s="12" customFormat="1" ht="11.25">
      <c r="B761" s="146"/>
      <c r="D761" s="147" t="s">
        <v>175</v>
      </c>
      <c r="F761" s="149" t="s">
        <v>1155</v>
      </c>
      <c r="H761" s="150">
        <v>236.01400000000001</v>
      </c>
      <c r="I761" s="151"/>
      <c r="L761" s="146"/>
      <c r="M761" s="152"/>
      <c r="T761" s="153"/>
      <c r="AT761" s="148" t="s">
        <v>175</v>
      </c>
      <c r="AU761" s="148" t="s">
        <v>89</v>
      </c>
      <c r="AV761" s="12" t="s">
        <v>89</v>
      </c>
      <c r="AW761" s="12" t="s">
        <v>4</v>
      </c>
      <c r="AX761" s="12" t="s">
        <v>87</v>
      </c>
      <c r="AY761" s="148" t="s">
        <v>164</v>
      </c>
    </row>
    <row r="762" spans="2:65" s="1" customFormat="1" ht="24.2" customHeight="1">
      <c r="B762" s="31"/>
      <c r="C762" s="132" t="s">
        <v>1160</v>
      </c>
      <c r="D762" s="132" t="s">
        <v>166</v>
      </c>
      <c r="E762" s="133" t="s">
        <v>1161</v>
      </c>
      <c r="F762" s="134" t="s">
        <v>1162</v>
      </c>
      <c r="G762" s="135" t="s">
        <v>299</v>
      </c>
      <c r="H762" s="136">
        <v>284.13</v>
      </c>
      <c r="I762" s="137"/>
      <c r="J762" s="138">
        <f>ROUND(I762*H762,2)</f>
        <v>0</v>
      </c>
      <c r="K762" s="139"/>
      <c r="L762" s="31"/>
      <c r="M762" s="140" t="s">
        <v>1</v>
      </c>
      <c r="N762" s="141" t="s">
        <v>44</v>
      </c>
      <c r="P762" s="142">
        <f>O762*H762</f>
        <v>0</v>
      </c>
      <c r="Q762" s="142">
        <v>0</v>
      </c>
      <c r="R762" s="142">
        <f>Q762*H762</f>
        <v>0</v>
      </c>
      <c r="S762" s="142">
        <v>0</v>
      </c>
      <c r="T762" s="143">
        <f>S762*H762</f>
        <v>0</v>
      </c>
      <c r="AR762" s="144" t="s">
        <v>260</v>
      </c>
      <c r="AT762" s="144" t="s">
        <v>166</v>
      </c>
      <c r="AU762" s="144" t="s">
        <v>89</v>
      </c>
      <c r="AY762" s="16" t="s">
        <v>164</v>
      </c>
      <c r="BE762" s="145">
        <f>IF(N762="základní",J762,0)</f>
        <v>0</v>
      </c>
      <c r="BF762" s="145">
        <f>IF(N762="snížená",J762,0)</f>
        <v>0</v>
      </c>
      <c r="BG762" s="145">
        <f>IF(N762="zákl. přenesená",J762,0)</f>
        <v>0</v>
      </c>
      <c r="BH762" s="145">
        <f>IF(N762="sníž. přenesená",J762,0)</f>
        <v>0</v>
      </c>
      <c r="BI762" s="145">
        <f>IF(N762="nulová",J762,0)</f>
        <v>0</v>
      </c>
      <c r="BJ762" s="16" t="s">
        <v>87</v>
      </c>
      <c r="BK762" s="145">
        <f>ROUND(I762*H762,2)</f>
        <v>0</v>
      </c>
      <c r="BL762" s="16" t="s">
        <v>260</v>
      </c>
      <c r="BM762" s="144" t="s">
        <v>1163</v>
      </c>
    </row>
    <row r="763" spans="2:65" s="12" customFormat="1" ht="11.25">
      <c r="B763" s="146"/>
      <c r="D763" s="147" t="s">
        <v>175</v>
      </c>
      <c r="E763" s="148" t="s">
        <v>1</v>
      </c>
      <c r="F763" s="149" t="s">
        <v>1164</v>
      </c>
      <c r="H763" s="150">
        <v>56.6</v>
      </c>
      <c r="I763" s="151"/>
      <c r="L763" s="146"/>
      <c r="M763" s="152"/>
      <c r="T763" s="153"/>
      <c r="AT763" s="148" t="s">
        <v>175</v>
      </c>
      <c r="AU763" s="148" t="s">
        <v>89</v>
      </c>
      <c r="AV763" s="12" t="s">
        <v>89</v>
      </c>
      <c r="AW763" s="12" t="s">
        <v>36</v>
      </c>
      <c r="AX763" s="12" t="s">
        <v>79</v>
      </c>
      <c r="AY763" s="148" t="s">
        <v>164</v>
      </c>
    </row>
    <row r="764" spans="2:65" s="12" customFormat="1" ht="11.25">
      <c r="B764" s="146"/>
      <c r="D764" s="147" t="s">
        <v>175</v>
      </c>
      <c r="E764" s="148" t="s">
        <v>1</v>
      </c>
      <c r="F764" s="149" t="s">
        <v>1165</v>
      </c>
      <c r="H764" s="150">
        <v>-5</v>
      </c>
      <c r="I764" s="151"/>
      <c r="L764" s="146"/>
      <c r="M764" s="152"/>
      <c r="T764" s="153"/>
      <c r="AT764" s="148" t="s">
        <v>175</v>
      </c>
      <c r="AU764" s="148" t="s">
        <v>89</v>
      </c>
      <c r="AV764" s="12" t="s">
        <v>89</v>
      </c>
      <c r="AW764" s="12" t="s">
        <v>36</v>
      </c>
      <c r="AX764" s="12" t="s">
        <v>79</v>
      </c>
      <c r="AY764" s="148" t="s">
        <v>164</v>
      </c>
    </row>
    <row r="765" spans="2:65" s="12" customFormat="1" ht="11.25">
      <c r="B765" s="146"/>
      <c r="D765" s="147" t="s">
        <v>175</v>
      </c>
      <c r="E765" s="148" t="s">
        <v>1</v>
      </c>
      <c r="F765" s="149" t="s">
        <v>1166</v>
      </c>
      <c r="H765" s="150">
        <v>85.5</v>
      </c>
      <c r="I765" s="151"/>
      <c r="L765" s="146"/>
      <c r="M765" s="152"/>
      <c r="T765" s="153"/>
      <c r="AT765" s="148" t="s">
        <v>175</v>
      </c>
      <c r="AU765" s="148" t="s">
        <v>89</v>
      </c>
      <c r="AV765" s="12" t="s">
        <v>89</v>
      </c>
      <c r="AW765" s="12" t="s">
        <v>36</v>
      </c>
      <c r="AX765" s="12" t="s">
        <v>79</v>
      </c>
      <c r="AY765" s="148" t="s">
        <v>164</v>
      </c>
    </row>
    <row r="766" spans="2:65" s="12" customFormat="1" ht="11.25">
      <c r="B766" s="146"/>
      <c r="D766" s="147" t="s">
        <v>175</v>
      </c>
      <c r="E766" s="148" t="s">
        <v>1</v>
      </c>
      <c r="F766" s="149" t="s">
        <v>1167</v>
      </c>
      <c r="H766" s="150">
        <v>-1.8</v>
      </c>
      <c r="I766" s="151"/>
      <c r="L766" s="146"/>
      <c r="M766" s="152"/>
      <c r="T766" s="153"/>
      <c r="AT766" s="148" t="s">
        <v>175</v>
      </c>
      <c r="AU766" s="148" t="s">
        <v>89</v>
      </c>
      <c r="AV766" s="12" t="s">
        <v>89</v>
      </c>
      <c r="AW766" s="12" t="s">
        <v>36</v>
      </c>
      <c r="AX766" s="12" t="s">
        <v>79</v>
      </c>
      <c r="AY766" s="148" t="s">
        <v>164</v>
      </c>
    </row>
    <row r="767" spans="2:65" s="12" customFormat="1" ht="11.25">
      <c r="B767" s="146"/>
      <c r="D767" s="147" t="s">
        <v>175</v>
      </c>
      <c r="E767" s="148" t="s">
        <v>1</v>
      </c>
      <c r="F767" s="149" t="s">
        <v>1168</v>
      </c>
      <c r="H767" s="150">
        <v>68.260000000000005</v>
      </c>
      <c r="I767" s="151"/>
      <c r="L767" s="146"/>
      <c r="M767" s="152"/>
      <c r="T767" s="153"/>
      <c r="AT767" s="148" t="s">
        <v>175</v>
      </c>
      <c r="AU767" s="148" t="s">
        <v>89</v>
      </c>
      <c r="AV767" s="12" t="s">
        <v>89</v>
      </c>
      <c r="AW767" s="12" t="s">
        <v>36</v>
      </c>
      <c r="AX767" s="12" t="s">
        <v>79</v>
      </c>
      <c r="AY767" s="148" t="s">
        <v>164</v>
      </c>
    </row>
    <row r="768" spans="2:65" s="12" customFormat="1" ht="11.25">
      <c r="B768" s="146"/>
      <c r="D768" s="147" t="s">
        <v>175</v>
      </c>
      <c r="E768" s="148" t="s">
        <v>1</v>
      </c>
      <c r="F768" s="149" t="s">
        <v>1169</v>
      </c>
      <c r="H768" s="150">
        <v>-2.2000000000000002</v>
      </c>
      <c r="I768" s="151"/>
      <c r="L768" s="146"/>
      <c r="M768" s="152"/>
      <c r="T768" s="153"/>
      <c r="AT768" s="148" t="s">
        <v>175</v>
      </c>
      <c r="AU768" s="148" t="s">
        <v>89</v>
      </c>
      <c r="AV768" s="12" t="s">
        <v>89</v>
      </c>
      <c r="AW768" s="12" t="s">
        <v>36</v>
      </c>
      <c r="AX768" s="12" t="s">
        <v>79</v>
      </c>
      <c r="AY768" s="148" t="s">
        <v>164</v>
      </c>
    </row>
    <row r="769" spans="2:65" s="12" customFormat="1" ht="11.25">
      <c r="B769" s="146"/>
      <c r="D769" s="147" t="s">
        <v>175</v>
      </c>
      <c r="E769" s="148" t="s">
        <v>1</v>
      </c>
      <c r="F769" s="149" t="s">
        <v>1168</v>
      </c>
      <c r="H769" s="150">
        <v>68.260000000000005</v>
      </c>
      <c r="I769" s="151"/>
      <c r="L769" s="146"/>
      <c r="M769" s="152"/>
      <c r="T769" s="153"/>
      <c r="AT769" s="148" t="s">
        <v>175</v>
      </c>
      <c r="AU769" s="148" t="s">
        <v>89</v>
      </c>
      <c r="AV769" s="12" t="s">
        <v>89</v>
      </c>
      <c r="AW769" s="12" t="s">
        <v>36</v>
      </c>
      <c r="AX769" s="12" t="s">
        <v>79</v>
      </c>
      <c r="AY769" s="148" t="s">
        <v>164</v>
      </c>
    </row>
    <row r="770" spans="2:65" s="12" customFormat="1" ht="11.25">
      <c r="B770" s="146"/>
      <c r="D770" s="147" t="s">
        <v>175</v>
      </c>
      <c r="E770" s="148" t="s">
        <v>1</v>
      </c>
      <c r="F770" s="149" t="s">
        <v>1170</v>
      </c>
      <c r="H770" s="150">
        <v>-3.89</v>
      </c>
      <c r="I770" s="151"/>
      <c r="L770" s="146"/>
      <c r="M770" s="152"/>
      <c r="T770" s="153"/>
      <c r="AT770" s="148" t="s">
        <v>175</v>
      </c>
      <c r="AU770" s="148" t="s">
        <v>89</v>
      </c>
      <c r="AV770" s="12" t="s">
        <v>89</v>
      </c>
      <c r="AW770" s="12" t="s">
        <v>36</v>
      </c>
      <c r="AX770" s="12" t="s">
        <v>79</v>
      </c>
      <c r="AY770" s="148" t="s">
        <v>164</v>
      </c>
    </row>
    <row r="771" spans="2:65" s="12" customFormat="1" ht="11.25">
      <c r="B771" s="146"/>
      <c r="D771" s="147" t="s">
        <v>175</v>
      </c>
      <c r="E771" s="148" t="s">
        <v>1</v>
      </c>
      <c r="F771" s="149" t="s">
        <v>1171</v>
      </c>
      <c r="H771" s="150">
        <v>13.5</v>
      </c>
      <c r="I771" s="151"/>
      <c r="L771" s="146"/>
      <c r="M771" s="152"/>
      <c r="T771" s="153"/>
      <c r="AT771" s="148" t="s">
        <v>175</v>
      </c>
      <c r="AU771" s="148" t="s">
        <v>89</v>
      </c>
      <c r="AV771" s="12" t="s">
        <v>89</v>
      </c>
      <c r="AW771" s="12" t="s">
        <v>36</v>
      </c>
      <c r="AX771" s="12" t="s">
        <v>79</v>
      </c>
      <c r="AY771" s="148" t="s">
        <v>164</v>
      </c>
    </row>
    <row r="772" spans="2:65" s="12" customFormat="1" ht="11.25">
      <c r="B772" s="146"/>
      <c r="D772" s="147" t="s">
        <v>175</v>
      </c>
      <c r="E772" s="148" t="s">
        <v>1</v>
      </c>
      <c r="F772" s="149" t="s">
        <v>1172</v>
      </c>
      <c r="H772" s="150">
        <v>4.9000000000000004</v>
      </c>
      <c r="I772" s="151"/>
      <c r="L772" s="146"/>
      <c r="M772" s="152"/>
      <c r="T772" s="153"/>
      <c r="AT772" s="148" t="s">
        <v>175</v>
      </c>
      <c r="AU772" s="148" t="s">
        <v>89</v>
      </c>
      <c r="AV772" s="12" t="s">
        <v>89</v>
      </c>
      <c r="AW772" s="12" t="s">
        <v>36</v>
      </c>
      <c r="AX772" s="12" t="s">
        <v>79</v>
      </c>
      <c r="AY772" s="148" t="s">
        <v>164</v>
      </c>
    </row>
    <row r="773" spans="2:65" s="13" customFormat="1" ht="11.25">
      <c r="B773" s="154"/>
      <c r="D773" s="147" t="s">
        <v>175</v>
      </c>
      <c r="E773" s="155" t="s">
        <v>1</v>
      </c>
      <c r="F773" s="156" t="s">
        <v>177</v>
      </c>
      <c r="H773" s="157">
        <v>284.13</v>
      </c>
      <c r="I773" s="158"/>
      <c r="L773" s="154"/>
      <c r="M773" s="159"/>
      <c r="T773" s="160"/>
      <c r="AT773" s="155" t="s">
        <v>175</v>
      </c>
      <c r="AU773" s="155" t="s">
        <v>89</v>
      </c>
      <c r="AV773" s="13" t="s">
        <v>170</v>
      </c>
      <c r="AW773" s="13" t="s">
        <v>36</v>
      </c>
      <c r="AX773" s="13" t="s">
        <v>87</v>
      </c>
      <c r="AY773" s="155" t="s">
        <v>164</v>
      </c>
    </row>
    <row r="774" spans="2:65" s="1" customFormat="1" ht="24.2" customHeight="1">
      <c r="B774" s="31"/>
      <c r="C774" s="167" t="s">
        <v>1173</v>
      </c>
      <c r="D774" s="167" t="s">
        <v>282</v>
      </c>
      <c r="E774" s="168" t="s">
        <v>1174</v>
      </c>
      <c r="F774" s="169" t="s">
        <v>1175</v>
      </c>
      <c r="G774" s="170" t="s">
        <v>299</v>
      </c>
      <c r="H774" s="171">
        <v>298.33699999999999</v>
      </c>
      <c r="I774" s="172"/>
      <c r="J774" s="173">
        <f>ROUND(I774*H774,2)</f>
        <v>0</v>
      </c>
      <c r="K774" s="174"/>
      <c r="L774" s="175"/>
      <c r="M774" s="176" t="s">
        <v>1</v>
      </c>
      <c r="N774" s="177" t="s">
        <v>44</v>
      </c>
      <c r="P774" s="142">
        <f>O774*H774</f>
        <v>0</v>
      </c>
      <c r="Q774" s="142">
        <v>2.9999999999999997E-4</v>
      </c>
      <c r="R774" s="142">
        <f>Q774*H774</f>
        <v>8.9501099999999986E-2</v>
      </c>
      <c r="S774" s="142">
        <v>0</v>
      </c>
      <c r="T774" s="143">
        <f>S774*H774</f>
        <v>0</v>
      </c>
      <c r="AR774" s="144" t="s">
        <v>349</v>
      </c>
      <c r="AT774" s="144" t="s">
        <v>282</v>
      </c>
      <c r="AU774" s="144" t="s">
        <v>89</v>
      </c>
      <c r="AY774" s="16" t="s">
        <v>164</v>
      </c>
      <c r="BE774" s="145">
        <f>IF(N774="základní",J774,0)</f>
        <v>0</v>
      </c>
      <c r="BF774" s="145">
        <f>IF(N774="snížená",J774,0)</f>
        <v>0</v>
      </c>
      <c r="BG774" s="145">
        <f>IF(N774="zákl. přenesená",J774,0)</f>
        <v>0</v>
      </c>
      <c r="BH774" s="145">
        <f>IF(N774="sníž. přenesená",J774,0)</f>
        <v>0</v>
      </c>
      <c r="BI774" s="145">
        <f>IF(N774="nulová",J774,0)</f>
        <v>0</v>
      </c>
      <c r="BJ774" s="16" t="s">
        <v>87</v>
      </c>
      <c r="BK774" s="145">
        <f>ROUND(I774*H774,2)</f>
        <v>0</v>
      </c>
      <c r="BL774" s="16" t="s">
        <v>260</v>
      </c>
      <c r="BM774" s="144" t="s">
        <v>1176</v>
      </c>
    </row>
    <row r="775" spans="2:65" s="12" customFormat="1" ht="11.25">
      <c r="B775" s="146"/>
      <c r="D775" s="147" t="s">
        <v>175</v>
      </c>
      <c r="F775" s="149" t="s">
        <v>1177</v>
      </c>
      <c r="H775" s="150">
        <v>298.33699999999999</v>
      </c>
      <c r="I775" s="151"/>
      <c r="L775" s="146"/>
      <c r="M775" s="152"/>
      <c r="T775" s="153"/>
      <c r="AT775" s="148" t="s">
        <v>175</v>
      </c>
      <c r="AU775" s="148" t="s">
        <v>89</v>
      </c>
      <c r="AV775" s="12" t="s">
        <v>89</v>
      </c>
      <c r="AW775" s="12" t="s">
        <v>4</v>
      </c>
      <c r="AX775" s="12" t="s">
        <v>87</v>
      </c>
      <c r="AY775" s="148" t="s">
        <v>164</v>
      </c>
    </row>
    <row r="776" spans="2:65" s="1" customFormat="1" ht="33" customHeight="1">
      <c r="B776" s="31"/>
      <c r="C776" s="132" t="s">
        <v>1178</v>
      </c>
      <c r="D776" s="132" t="s">
        <v>166</v>
      </c>
      <c r="E776" s="133" t="s">
        <v>1179</v>
      </c>
      <c r="F776" s="134" t="s">
        <v>1180</v>
      </c>
      <c r="G776" s="135" t="s">
        <v>169</v>
      </c>
      <c r="H776" s="136">
        <v>12</v>
      </c>
      <c r="I776" s="137"/>
      <c r="J776" s="138">
        <f>ROUND(I776*H776,2)</f>
        <v>0</v>
      </c>
      <c r="K776" s="139"/>
      <c r="L776" s="31"/>
      <c r="M776" s="140" t="s">
        <v>1</v>
      </c>
      <c r="N776" s="141" t="s">
        <v>44</v>
      </c>
      <c r="P776" s="142">
        <f>O776*H776</f>
        <v>0</v>
      </c>
      <c r="Q776" s="142">
        <v>2.32E-3</v>
      </c>
      <c r="R776" s="142">
        <f>Q776*H776</f>
        <v>2.784E-2</v>
      </c>
      <c r="S776" s="142">
        <v>0</v>
      </c>
      <c r="T776" s="143">
        <f>S776*H776</f>
        <v>0</v>
      </c>
      <c r="AR776" s="144" t="s">
        <v>260</v>
      </c>
      <c r="AT776" s="144" t="s">
        <v>166</v>
      </c>
      <c r="AU776" s="144" t="s">
        <v>89</v>
      </c>
      <c r="AY776" s="16" t="s">
        <v>164</v>
      </c>
      <c r="BE776" s="145">
        <f>IF(N776="základní",J776,0)</f>
        <v>0</v>
      </c>
      <c r="BF776" s="145">
        <f>IF(N776="snížená",J776,0)</f>
        <v>0</v>
      </c>
      <c r="BG776" s="145">
        <f>IF(N776="zákl. přenesená",J776,0)</f>
        <v>0</v>
      </c>
      <c r="BH776" s="145">
        <f>IF(N776="sníž. přenesená",J776,0)</f>
        <v>0</v>
      </c>
      <c r="BI776" s="145">
        <f>IF(N776="nulová",J776,0)</f>
        <v>0</v>
      </c>
      <c r="BJ776" s="16" t="s">
        <v>87</v>
      </c>
      <c r="BK776" s="145">
        <f>ROUND(I776*H776,2)</f>
        <v>0</v>
      </c>
      <c r="BL776" s="16" t="s">
        <v>260</v>
      </c>
      <c r="BM776" s="144" t="s">
        <v>1181</v>
      </c>
    </row>
    <row r="777" spans="2:65" s="1" customFormat="1" ht="16.5" customHeight="1">
      <c r="B777" s="31"/>
      <c r="C777" s="167" t="s">
        <v>1182</v>
      </c>
      <c r="D777" s="167" t="s">
        <v>282</v>
      </c>
      <c r="E777" s="168" t="s">
        <v>1183</v>
      </c>
      <c r="F777" s="169" t="s">
        <v>1184</v>
      </c>
      <c r="G777" s="170" t="s">
        <v>205</v>
      </c>
      <c r="H777" s="171">
        <v>13.2</v>
      </c>
      <c r="I777" s="172"/>
      <c r="J777" s="173">
        <f>ROUND(I777*H777,2)</f>
        <v>0</v>
      </c>
      <c r="K777" s="174"/>
      <c r="L777" s="175"/>
      <c r="M777" s="176" t="s">
        <v>1</v>
      </c>
      <c r="N777" s="177" t="s">
        <v>44</v>
      </c>
      <c r="P777" s="142">
        <f>O777*H777</f>
        <v>0</v>
      </c>
      <c r="Q777" s="142">
        <v>2.5000000000000001E-2</v>
      </c>
      <c r="R777" s="142">
        <f>Q777*H777</f>
        <v>0.33</v>
      </c>
      <c r="S777" s="142">
        <v>0</v>
      </c>
      <c r="T777" s="143">
        <f>S777*H777</f>
        <v>0</v>
      </c>
      <c r="AR777" s="144" t="s">
        <v>349</v>
      </c>
      <c r="AT777" s="144" t="s">
        <v>282</v>
      </c>
      <c r="AU777" s="144" t="s">
        <v>89</v>
      </c>
      <c r="AY777" s="16" t="s">
        <v>164</v>
      </c>
      <c r="BE777" s="145">
        <f>IF(N777="základní",J777,0)</f>
        <v>0</v>
      </c>
      <c r="BF777" s="145">
        <f>IF(N777="snížená",J777,0)</f>
        <v>0</v>
      </c>
      <c r="BG777" s="145">
        <f>IF(N777="zákl. přenesená",J777,0)</f>
        <v>0</v>
      </c>
      <c r="BH777" s="145">
        <f>IF(N777="sníž. přenesená",J777,0)</f>
        <v>0</v>
      </c>
      <c r="BI777" s="145">
        <f>IF(N777="nulová",J777,0)</f>
        <v>0</v>
      </c>
      <c r="BJ777" s="16" t="s">
        <v>87</v>
      </c>
      <c r="BK777" s="145">
        <f>ROUND(I777*H777,2)</f>
        <v>0</v>
      </c>
      <c r="BL777" s="16" t="s">
        <v>260</v>
      </c>
      <c r="BM777" s="144" t="s">
        <v>1185</v>
      </c>
    </row>
    <row r="778" spans="2:65" s="12" customFormat="1" ht="11.25">
      <c r="B778" s="146"/>
      <c r="D778" s="147" t="s">
        <v>175</v>
      </c>
      <c r="E778" s="148" t="s">
        <v>1</v>
      </c>
      <c r="F778" s="149" t="s">
        <v>8</v>
      </c>
      <c r="H778" s="150">
        <v>12</v>
      </c>
      <c r="I778" s="151"/>
      <c r="L778" s="146"/>
      <c r="M778" s="152"/>
      <c r="T778" s="153"/>
      <c r="AT778" s="148" t="s">
        <v>175</v>
      </c>
      <c r="AU778" s="148" t="s">
        <v>89</v>
      </c>
      <c r="AV778" s="12" t="s">
        <v>89</v>
      </c>
      <c r="AW778" s="12" t="s">
        <v>36</v>
      </c>
      <c r="AX778" s="12" t="s">
        <v>87</v>
      </c>
      <c r="AY778" s="148" t="s">
        <v>164</v>
      </c>
    </row>
    <row r="779" spans="2:65" s="12" customFormat="1" ht="11.25">
      <c r="B779" s="146"/>
      <c r="D779" s="147" t="s">
        <v>175</v>
      </c>
      <c r="F779" s="149" t="s">
        <v>1186</v>
      </c>
      <c r="H779" s="150">
        <v>13.2</v>
      </c>
      <c r="I779" s="151"/>
      <c r="L779" s="146"/>
      <c r="M779" s="152"/>
      <c r="T779" s="153"/>
      <c r="AT779" s="148" t="s">
        <v>175</v>
      </c>
      <c r="AU779" s="148" t="s">
        <v>89</v>
      </c>
      <c r="AV779" s="12" t="s">
        <v>89</v>
      </c>
      <c r="AW779" s="12" t="s">
        <v>4</v>
      </c>
      <c r="AX779" s="12" t="s">
        <v>87</v>
      </c>
      <c r="AY779" s="148" t="s">
        <v>164</v>
      </c>
    </row>
    <row r="780" spans="2:65" s="1" customFormat="1" ht="24.2" customHeight="1">
      <c r="B780" s="31"/>
      <c r="C780" s="167" t="s">
        <v>1187</v>
      </c>
      <c r="D780" s="167" t="s">
        <v>282</v>
      </c>
      <c r="E780" s="168" t="s">
        <v>1188</v>
      </c>
      <c r="F780" s="169" t="s">
        <v>1189</v>
      </c>
      <c r="G780" s="170" t="s">
        <v>169</v>
      </c>
      <c r="H780" s="171">
        <v>13.2</v>
      </c>
      <c r="I780" s="172"/>
      <c r="J780" s="173">
        <f>ROUND(I780*H780,2)</f>
        <v>0</v>
      </c>
      <c r="K780" s="174"/>
      <c r="L780" s="175"/>
      <c r="M780" s="176" t="s">
        <v>1</v>
      </c>
      <c r="N780" s="177" t="s">
        <v>44</v>
      </c>
      <c r="P780" s="142">
        <f>O780*H780</f>
        <v>0</v>
      </c>
      <c r="Q780" s="142">
        <v>4.7999999999999996E-3</v>
      </c>
      <c r="R780" s="142">
        <f>Q780*H780</f>
        <v>6.3359999999999986E-2</v>
      </c>
      <c r="S780" s="142">
        <v>0</v>
      </c>
      <c r="T780" s="143">
        <f>S780*H780</f>
        <v>0</v>
      </c>
      <c r="AR780" s="144" t="s">
        <v>349</v>
      </c>
      <c r="AT780" s="144" t="s">
        <v>282</v>
      </c>
      <c r="AU780" s="144" t="s">
        <v>89</v>
      </c>
      <c r="AY780" s="16" t="s">
        <v>164</v>
      </c>
      <c r="BE780" s="145">
        <f>IF(N780="základní",J780,0)</f>
        <v>0</v>
      </c>
      <c r="BF780" s="145">
        <f>IF(N780="snížená",J780,0)</f>
        <v>0</v>
      </c>
      <c r="BG780" s="145">
        <f>IF(N780="zákl. přenesená",J780,0)</f>
        <v>0</v>
      </c>
      <c r="BH780" s="145">
        <f>IF(N780="sníž. přenesená",J780,0)</f>
        <v>0</v>
      </c>
      <c r="BI780" s="145">
        <f>IF(N780="nulová",J780,0)</f>
        <v>0</v>
      </c>
      <c r="BJ780" s="16" t="s">
        <v>87</v>
      </c>
      <c r="BK780" s="145">
        <f>ROUND(I780*H780,2)</f>
        <v>0</v>
      </c>
      <c r="BL780" s="16" t="s">
        <v>260</v>
      </c>
      <c r="BM780" s="144" t="s">
        <v>1190</v>
      </c>
    </row>
    <row r="781" spans="2:65" s="12" customFormat="1" ht="11.25">
      <c r="B781" s="146"/>
      <c r="D781" s="147" t="s">
        <v>175</v>
      </c>
      <c r="E781" s="148" t="s">
        <v>1</v>
      </c>
      <c r="F781" s="149" t="s">
        <v>8</v>
      </c>
      <c r="H781" s="150">
        <v>12</v>
      </c>
      <c r="I781" s="151"/>
      <c r="L781" s="146"/>
      <c r="M781" s="152"/>
      <c r="T781" s="153"/>
      <c r="AT781" s="148" t="s">
        <v>175</v>
      </c>
      <c r="AU781" s="148" t="s">
        <v>89</v>
      </c>
      <c r="AV781" s="12" t="s">
        <v>89</v>
      </c>
      <c r="AW781" s="12" t="s">
        <v>36</v>
      </c>
      <c r="AX781" s="12" t="s">
        <v>87</v>
      </c>
      <c r="AY781" s="148" t="s">
        <v>164</v>
      </c>
    </row>
    <row r="782" spans="2:65" s="12" customFormat="1" ht="11.25">
      <c r="B782" s="146"/>
      <c r="D782" s="147" t="s">
        <v>175</v>
      </c>
      <c r="F782" s="149" t="s">
        <v>1186</v>
      </c>
      <c r="H782" s="150">
        <v>13.2</v>
      </c>
      <c r="I782" s="151"/>
      <c r="L782" s="146"/>
      <c r="M782" s="152"/>
      <c r="T782" s="153"/>
      <c r="AT782" s="148" t="s">
        <v>175</v>
      </c>
      <c r="AU782" s="148" t="s">
        <v>89</v>
      </c>
      <c r="AV782" s="12" t="s">
        <v>89</v>
      </c>
      <c r="AW782" s="12" t="s">
        <v>4</v>
      </c>
      <c r="AX782" s="12" t="s">
        <v>87</v>
      </c>
      <c r="AY782" s="148" t="s">
        <v>164</v>
      </c>
    </row>
    <row r="783" spans="2:65" s="1" customFormat="1" ht="24.2" customHeight="1">
      <c r="B783" s="31"/>
      <c r="C783" s="132" t="s">
        <v>1191</v>
      </c>
      <c r="D783" s="132" t="s">
        <v>166</v>
      </c>
      <c r="E783" s="133" t="s">
        <v>1192</v>
      </c>
      <c r="F783" s="134" t="s">
        <v>1193</v>
      </c>
      <c r="G783" s="135" t="s">
        <v>169</v>
      </c>
      <c r="H783" s="136">
        <v>10.8</v>
      </c>
      <c r="I783" s="137"/>
      <c r="J783" s="138">
        <f>ROUND(I783*H783,2)</f>
        <v>0</v>
      </c>
      <c r="K783" s="139"/>
      <c r="L783" s="31"/>
      <c r="M783" s="140" t="s">
        <v>1</v>
      </c>
      <c r="N783" s="141" t="s">
        <v>44</v>
      </c>
      <c r="P783" s="142">
        <f>O783*H783</f>
        <v>0</v>
      </c>
      <c r="Q783" s="142">
        <v>0</v>
      </c>
      <c r="R783" s="142">
        <f>Q783*H783</f>
        <v>0</v>
      </c>
      <c r="S783" s="142">
        <v>0</v>
      </c>
      <c r="T783" s="143">
        <f>S783*H783</f>
        <v>0</v>
      </c>
      <c r="AR783" s="144" t="s">
        <v>260</v>
      </c>
      <c r="AT783" s="144" t="s">
        <v>166</v>
      </c>
      <c r="AU783" s="144" t="s">
        <v>89</v>
      </c>
      <c r="AY783" s="16" t="s">
        <v>164</v>
      </c>
      <c r="BE783" s="145">
        <f>IF(N783="základní",J783,0)</f>
        <v>0</v>
      </c>
      <c r="BF783" s="145">
        <f>IF(N783="snížená",J783,0)</f>
        <v>0</v>
      </c>
      <c r="BG783" s="145">
        <f>IF(N783="zákl. přenesená",J783,0)</f>
        <v>0</v>
      </c>
      <c r="BH783" s="145">
        <f>IF(N783="sníž. přenesená",J783,0)</f>
        <v>0</v>
      </c>
      <c r="BI783" s="145">
        <f>IF(N783="nulová",J783,0)</f>
        <v>0</v>
      </c>
      <c r="BJ783" s="16" t="s">
        <v>87</v>
      </c>
      <c r="BK783" s="145">
        <f>ROUND(I783*H783,2)</f>
        <v>0</v>
      </c>
      <c r="BL783" s="16" t="s">
        <v>260</v>
      </c>
      <c r="BM783" s="144" t="s">
        <v>1194</v>
      </c>
    </row>
    <row r="784" spans="2:65" s="12" customFormat="1" ht="11.25">
      <c r="B784" s="146"/>
      <c r="D784" s="147" t="s">
        <v>175</v>
      </c>
      <c r="E784" s="148" t="s">
        <v>1</v>
      </c>
      <c r="F784" s="149" t="s">
        <v>1195</v>
      </c>
      <c r="H784" s="150">
        <v>10.8</v>
      </c>
      <c r="I784" s="151"/>
      <c r="L784" s="146"/>
      <c r="M784" s="152"/>
      <c r="T784" s="153"/>
      <c r="AT784" s="148" t="s">
        <v>175</v>
      </c>
      <c r="AU784" s="148" t="s">
        <v>89</v>
      </c>
      <c r="AV784" s="12" t="s">
        <v>89</v>
      </c>
      <c r="AW784" s="12" t="s">
        <v>36</v>
      </c>
      <c r="AX784" s="12" t="s">
        <v>87</v>
      </c>
      <c r="AY784" s="148" t="s">
        <v>164</v>
      </c>
    </row>
    <row r="785" spans="2:65" s="1" customFormat="1" ht="24.2" customHeight="1">
      <c r="B785" s="31"/>
      <c r="C785" s="167" t="s">
        <v>1196</v>
      </c>
      <c r="D785" s="167" t="s">
        <v>282</v>
      </c>
      <c r="E785" s="168" t="s">
        <v>1197</v>
      </c>
      <c r="F785" s="169" t="s">
        <v>1198</v>
      </c>
      <c r="G785" s="170" t="s">
        <v>169</v>
      </c>
      <c r="H785" s="171">
        <v>11.016</v>
      </c>
      <c r="I785" s="172"/>
      <c r="J785" s="173">
        <f>ROUND(I785*H785,2)</f>
        <v>0</v>
      </c>
      <c r="K785" s="174"/>
      <c r="L785" s="175"/>
      <c r="M785" s="176" t="s">
        <v>1</v>
      </c>
      <c r="N785" s="177" t="s">
        <v>44</v>
      </c>
      <c r="P785" s="142">
        <f>O785*H785</f>
        <v>0</v>
      </c>
      <c r="Q785" s="142">
        <v>5.0000000000000001E-3</v>
      </c>
      <c r="R785" s="142">
        <f>Q785*H785</f>
        <v>5.5080000000000004E-2</v>
      </c>
      <c r="S785" s="142">
        <v>0</v>
      </c>
      <c r="T785" s="143">
        <f>S785*H785</f>
        <v>0</v>
      </c>
      <c r="AR785" s="144" t="s">
        <v>349</v>
      </c>
      <c r="AT785" s="144" t="s">
        <v>282</v>
      </c>
      <c r="AU785" s="144" t="s">
        <v>89</v>
      </c>
      <c r="AY785" s="16" t="s">
        <v>164</v>
      </c>
      <c r="BE785" s="145">
        <f>IF(N785="základní",J785,0)</f>
        <v>0</v>
      </c>
      <c r="BF785" s="145">
        <f>IF(N785="snížená",J785,0)</f>
        <v>0</v>
      </c>
      <c r="BG785" s="145">
        <f>IF(N785="zákl. přenesená",J785,0)</f>
        <v>0</v>
      </c>
      <c r="BH785" s="145">
        <f>IF(N785="sníž. přenesená",J785,0)</f>
        <v>0</v>
      </c>
      <c r="BI785" s="145">
        <f>IF(N785="nulová",J785,0)</f>
        <v>0</v>
      </c>
      <c r="BJ785" s="16" t="s">
        <v>87</v>
      </c>
      <c r="BK785" s="145">
        <f>ROUND(I785*H785,2)</f>
        <v>0</v>
      </c>
      <c r="BL785" s="16" t="s">
        <v>260</v>
      </c>
      <c r="BM785" s="144" t="s">
        <v>1199</v>
      </c>
    </row>
    <row r="786" spans="2:65" s="12" customFormat="1" ht="11.25">
      <c r="B786" s="146"/>
      <c r="D786" s="147" t="s">
        <v>175</v>
      </c>
      <c r="F786" s="149" t="s">
        <v>1200</v>
      </c>
      <c r="H786" s="150">
        <v>11.016</v>
      </c>
      <c r="I786" s="151"/>
      <c r="L786" s="146"/>
      <c r="M786" s="152"/>
      <c r="T786" s="153"/>
      <c r="AT786" s="148" t="s">
        <v>175</v>
      </c>
      <c r="AU786" s="148" t="s">
        <v>89</v>
      </c>
      <c r="AV786" s="12" t="s">
        <v>89</v>
      </c>
      <c r="AW786" s="12" t="s">
        <v>4</v>
      </c>
      <c r="AX786" s="12" t="s">
        <v>87</v>
      </c>
      <c r="AY786" s="148" t="s">
        <v>164</v>
      </c>
    </row>
    <row r="787" spans="2:65" s="1" customFormat="1" ht="33" customHeight="1">
      <c r="B787" s="31"/>
      <c r="C787" s="132" t="s">
        <v>1201</v>
      </c>
      <c r="D787" s="132" t="s">
        <v>166</v>
      </c>
      <c r="E787" s="133" t="s">
        <v>1202</v>
      </c>
      <c r="F787" s="134" t="s">
        <v>1203</v>
      </c>
      <c r="G787" s="135" t="s">
        <v>169</v>
      </c>
      <c r="H787" s="136">
        <v>12</v>
      </c>
      <c r="I787" s="137"/>
      <c r="J787" s="138">
        <f>ROUND(I787*H787,2)</f>
        <v>0</v>
      </c>
      <c r="K787" s="139"/>
      <c r="L787" s="31"/>
      <c r="M787" s="140" t="s">
        <v>1</v>
      </c>
      <c r="N787" s="141" t="s">
        <v>44</v>
      </c>
      <c r="P787" s="142">
        <f>O787*H787</f>
        <v>0</v>
      </c>
      <c r="Q787" s="142">
        <v>0</v>
      </c>
      <c r="R787" s="142">
        <f>Q787*H787</f>
        <v>0</v>
      </c>
      <c r="S787" s="142">
        <v>0</v>
      </c>
      <c r="T787" s="143">
        <f>S787*H787</f>
        <v>0</v>
      </c>
      <c r="AR787" s="144" t="s">
        <v>260</v>
      </c>
      <c r="AT787" s="144" t="s">
        <v>166</v>
      </c>
      <c r="AU787" s="144" t="s">
        <v>89</v>
      </c>
      <c r="AY787" s="16" t="s">
        <v>164</v>
      </c>
      <c r="BE787" s="145">
        <f>IF(N787="základní",J787,0)</f>
        <v>0</v>
      </c>
      <c r="BF787" s="145">
        <f>IF(N787="snížená",J787,0)</f>
        <v>0</v>
      </c>
      <c r="BG787" s="145">
        <f>IF(N787="zákl. přenesená",J787,0)</f>
        <v>0</v>
      </c>
      <c r="BH787" s="145">
        <f>IF(N787="sníž. přenesená",J787,0)</f>
        <v>0</v>
      </c>
      <c r="BI787" s="145">
        <f>IF(N787="nulová",J787,0)</f>
        <v>0</v>
      </c>
      <c r="BJ787" s="16" t="s">
        <v>87</v>
      </c>
      <c r="BK787" s="145">
        <f>ROUND(I787*H787,2)</f>
        <v>0</v>
      </c>
      <c r="BL787" s="16" t="s">
        <v>260</v>
      </c>
      <c r="BM787" s="144" t="s">
        <v>1204</v>
      </c>
    </row>
    <row r="788" spans="2:65" s="1" customFormat="1" ht="49.15" customHeight="1">
      <c r="B788" s="31"/>
      <c r="C788" s="167" t="s">
        <v>1205</v>
      </c>
      <c r="D788" s="167" t="s">
        <v>282</v>
      </c>
      <c r="E788" s="168" t="s">
        <v>1206</v>
      </c>
      <c r="F788" s="169" t="s">
        <v>1207</v>
      </c>
      <c r="G788" s="170" t="s">
        <v>169</v>
      </c>
      <c r="H788" s="171">
        <v>13.986000000000001</v>
      </c>
      <c r="I788" s="172"/>
      <c r="J788" s="173">
        <f>ROUND(I788*H788,2)</f>
        <v>0</v>
      </c>
      <c r="K788" s="174"/>
      <c r="L788" s="175"/>
      <c r="M788" s="176" t="s">
        <v>1</v>
      </c>
      <c r="N788" s="177" t="s">
        <v>44</v>
      </c>
      <c r="P788" s="142">
        <f>O788*H788</f>
        <v>0</v>
      </c>
      <c r="Q788" s="142">
        <v>4.7999999999999996E-3</v>
      </c>
      <c r="R788" s="142">
        <f>Q788*H788</f>
        <v>6.7132799999999992E-2</v>
      </c>
      <c r="S788" s="142">
        <v>0</v>
      </c>
      <c r="T788" s="143">
        <f>S788*H788</f>
        <v>0</v>
      </c>
      <c r="AR788" s="144" t="s">
        <v>349</v>
      </c>
      <c r="AT788" s="144" t="s">
        <v>282</v>
      </c>
      <c r="AU788" s="144" t="s">
        <v>89</v>
      </c>
      <c r="AY788" s="16" t="s">
        <v>164</v>
      </c>
      <c r="BE788" s="145">
        <f>IF(N788="základní",J788,0)</f>
        <v>0</v>
      </c>
      <c r="BF788" s="145">
        <f>IF(N788="snížená",J788,0)</f>
        <v>0</v>
      </c>
      <c r="BG788" s="145">
        <f>IF(N788="zákl. přenesená",J788,0)</f>
        <v>0</v>
      </c>
      <c r="BH788" s="145">
        <f>IF(N788="sníž. přenesená",J788,0)</f>
        <v>0</v>
      </c>
      <c r="BI788" s="145">
        <f>IF(N788="nulová",J788,0)</f>
        <v>0</v>
      </c>
      <c r="BJ788" s="16" t="s">
        <v>87</v>
      </c>
      <c r="BK788" s="145">
        <f>ROUND(I788*H788,2)</f>
        <v>0</v>
      </c>
      <c r="BL788" s="16" t="s">
        <v>260</v>
      </c>
      <c r="BM788" s="144" t="s">
        <v>1208</v>
      </c>
    </row>
    <row r="789" spans="2:65" s="12" customFormat="1" ht="11.25">
      <c r="B789" s="146"/>
      <c r="D789" s="147" t="s">
        <v>175</v>
      </c>
      <c r="F789" s="149" t="s">
        <v>1209</v>
      </c>
      <c r="H789" s="150">
        <v>13.986000000000001</v>
      </c>
      <c r="I789" s="151"/>
      <c r="L789" s="146"/>
      <c r="M789" s="152"/>
      <c r="T789" s="153"/>
      <c r="AT789" s="148" t="s">
        <v>175</v>
      </c>
      <c r="AU789" s="148" t="s">
        <v>89</v>
      </c>
      <c r="AV789" s="12" t="s">
        <v>89</v>
      </c>
      <c r="AW789" s="12" t="s">
        <v>4</v>
      </c>
      <c r="AX789" s="12" t="s">
        <v>87</v>
      </c>
      <c r="AY789" s="148" t="s">
        <v>164</v>
      </c>
    </row>
    <row r="790" spans="2:65" s="1" customFormat="1" ht="24.2" customHeight="1">
      <c r="B790" s="31"/>
      <c r="C790" s="132" t="s">
        <v>1210</v>
      </c>
      <c r="D790" s="132" t="s">
        <v>166</v>
      </c>
      <c r="E790" s="133" t="s">
        <v>1211</v>
      </c>
      <c r="F790" s="134" t="s">
        <v>1212</v>
      </c>
      <c r="G790" s="135" t="s">
        <v>169</v>
      </c>
      <c r="H790" s="136">
        <v>526.85</v>
      </c>
      <c r="I790" s="137"/>
      <c r="J790" s="138">
        <f>ROUND(I790*H790,2)</f>
        <v>0</v>
      </c>
      <c r="K790" s="139"/>
      <c r="L790" s="31"/>
      <c r="M790" s="140" t="s">
        <v>1</v>
      </c>
      <c r="N790" s="141" t="s">
        <v>44</v>
      </c>
      <c r="P790" s="142">
        <f>O790*H790</f>
        <v>0</v>
      </c>
      <c r="Q790" s="142">
        <v>0</v>
      </c>
      <c r="R790" s="142">
        <f>Q790*H790</f>
        <v>0</v>
      </c>
      <c r="S790" s="142">
        <v>0</v>
      </c>
      <c r="T790" s="143">
        <f>S790*H790</f>
        <v>0</v>
      </c>
      <c r="AR790" s="144" t="s">
        <v>260</v>
      </c>
      <c r="AT790" s="144" t="s">
        <v>166</v>
      </c>
      <c r="AU790" s="144" t="s">
        <v>89</v>
      </c>
      <c r="AY790" s="16" t="s">
        <v>164</v>
      </c>
      <c r="BE790" s="145">
        <f>IF(N790="základní",J790,0)</f>
        <v>0</v>
      </c>
      <c r="BF790" s="145">
        <f>IF(N790="snížená",J790,0)</f>
        <v>0</v>
      </c>
      <c r="BG790" s="145">
        <f>IF(N790="zákl. přenesená",J790,0)</f>
        <v>0</v>
      </c>
      <c r="BH790" s="145">
        <f>IF(N790="sníž. přenesená",J790,0)</f>
        <v>0</v>
      </c>
      <c r="BI790" s="145">
        <f>IF(N790="nulová",J790,0)</f>
        <v>0</v>
      </c>
      <c r="BJ790" s="16" t="s">
        <v>87</v>
      </c>
      <c r="BK790" s="145">
        <f>ROUND(I790*H790,2)</f>
        <v>0</v>
      </c>
      <c r="BL790" s="16" t="s">
        <v>260</v>
      </c>
      <c r="BM790" s="144" t="s">
        <v>1213</v>
      </c>
    </row>
    <row r="791" spans="2:65" s="1" customFormat="1" ht="16.5" customHeight="1">
      <c r="B791" s="31"/>
      <c r="C791" s="167" t="s">
        <v>1214</v>
      </c>
      <c r="D791" s="167" t="s">
        <v>282</v>
      </c>
      <c r="E791" s="168" t="s">
        <v>1215</v>
      </c>
      <c r="F791" s="169" t="s">
        <v>1216</v>
      </c>
      <c r="G791" s="170" t="s">
        <v>169</v>
      </c>
      <c r="H791" s="171">
        <v>614.04399999999998</v>
      </c>
      <c r="I791" s="172"/>
      <c r="J791" s="173">
        <f>ROUND(I791*H791,2)</f>
        <v>0</v>
      </c>
      <c r="K791" s="174"/>
      <c r="L791" s="175"/>
      <c r="M791" s="176" t="s">
        <v>1</v>
      </c>
      <c r="N791" s="177" t="s">
        <v>44</v>
      </c>
      <c r="P791" s="142">
        <f>O791*H791</f>
        <v>0</v>
      </c>
      <c r="Q791" s="142">
        <v>4.0000000000000002E-4</v>
      </c>
      <c r="R791" s="142">
        <f>Q791*H791</f>
        <v>0.24561759999999999</v>
      </c>
      <c r="S791" s="142">
        <v>0</v>
      </c>
      <c r="T791" s="143">
        <f>S791*H791</f>
        <v>0</v>
      </c>
      <c r="AR791" s="144" t="s">
        <v>349</v>
      </c>
      <c r="AT791" s="144" t="s">
        <v>282</v>
      </c>
      <c r="AU791" s="144" t="s">
        <v>89</v>
      </c>
      <c r="AY791" s="16" t="s">
        <v>164</v>
      </c>
      <c r="BE791" s="145">
        <f>IF(N791="základní",J791,0)</f>
        <v>0</v>
      </c>
      <c r="BF791" s="145">
        <f>IF(N791="snížená",J791,0)</f>
        <v>0</v>
      </c>
      <c r="BG791" s="145">
        <f>IF(N791="zákl. přenesená",J791,0)</f>
        <v>0</v>
      </c>
      <c r="BH791" s="145">
        <f>IF(N791="sníž. přenesená",J791,0)</f>
        <v>0</v>
      </c>
      <c r="BI791" s="145">
        <f>IF(N791="nulová",J791,0)</f>
        <v>0</v>
      </c>
      <c r="BJ791" s="16" t="s">
        <v>87</v>
      </c>
      <c r="BK791" s="145">
        <f>ROUND(I791*H791,2)</f>
        <v>0</v>
      </c>
      <c r="BL791" s="16" t="s">
        <v>260</v>
      </c>
      <c r="BM791" s="144" t="s">
        <v>1217</v>
      </c>
    </row>
    <row r="792" spans="2:65" s="12" customFormat="1" ht="11.25">
      <c r="B792" s="146"/>
      <c r="D792" s="147" t="s">
        <v>175</v>
      </c>
      <c r="F792" s="149" t="s">
        <v>1218</v>
      </c>
      <c r="H792" s="150">
        <v>614.04399999999998</v>
      </c>
      <c r="I792" s="151"/>
      <c r="L792" s="146"/>
      <c r="M792" s="152"/>
      <c r="T792" s="153"/>
      <c r="AT792" s="148" t="s">
        <v>175</v>
      </c>
      <c r="AU792" s="148" t="s">
        <v>89</v>
      </c>
      <c r="AV792" s="12" t="s">
        <v>89</v>
      </c>
      <c r="AW792" s="12" t="s">
        <v>4</v>
      </c>
      <c r="AX792" s="12" t="s">
        <v>87</v>
      </c>
      <c r="AY792" s="148" t="s">
        <v>164</v>
      </c>
    </row>
    <row r="793" spans="2:65" s="1" customFormat="1" ht="33" customHeight="1">
      <c r="B793" s="31"/>
      <c r="C793" s="132" t="s">
        <v>1219</v>
      </c>
      <c r="D793" s="132" t="s">
        <v>166</v>
      </c>
      <c r="E793" s="133" t="s">
        <v>1220</v>
      </c>
      <c r="F793" s="134" t="s">
        <v>1221</v>
      </c>
      <c r="G793" s="135" t="s">
        <v>1088</v>
      </c>
      <c r="H793" s="178"/>
      <c r="I793" s="137"/>
      <c r="J793" s="138">
        <f>ROUND(I793*H793,2)</f>
        <v>0</v>
      </c>
      <c r="K793" s="139"/>
      <c r="L793" s="31"/>
      <c r="M793" s="140" t="s">
        <v>1</v>
      </c>
      <c r="N793" s="141" t="s">
        <v>44</v>
      </c>
      <c r="P793" s="142">
        <f>O793*H793</f>
        <v>0</v>
      </c>
      <c r="Q793" s="142">
        <v>0</v>
      </c>
      <c r="R793" s="142">
        <f>Q793*H793</f>
        <v>0</v>
      </c>
      <c r="S793" s="142">
        <v>0</v>
      </c>
      <c r="T793" s="143">
        <f>S793*H793</f>
        <v>0</v>
      </c>
      <c r="AR793" s="144" t="s">
        <v>260</v>
      </c>
      <c r="AT793" s="144" t="s">
        <v>166</v>
      </c>
      <c r="AU793" s="144" t="s">
        <v>89</v>
      </c>
      <c r="AY793" s="16" t="s">
        <v>164</v>
      </c>
      <c r="BE793" s="145">
        <f>IF(N793="základní",J793,0)</f>
        <v>0</v>
      </c>
      <c r="BF793" s="145">
        <f>IF(N793="snížená",J793,0)</f>
        <v>0</v>
      </c>
      <c r="BG793" s="145">
        <f>IF(N793="zákl. přenesená",J793,0)</f>
        <v>0</v>
      </c>
      <c r="BH793" s="145">
        <f>IF(N793="sníž. přenesená",J793,0)</f>
        <v>0</v>
      </c>
      <c r="BI793" s="145">
        <f>IF(N793="nulová",J793,0)</f>
        <v>0</v>
      </c>
      <c r="BJ793" s="16" t="s">
        <v>87</v>
      </c>
      <c r="BK793" s="145">
        <f>ROUND(I793*H793,2)</f>
        <v>0</v>
      </c>
      <c r="BL793" s="16" t="s">
        <v>260</v>
      </c>
      <c r="BM793" s="144" t="s">
        <v>1222</v>
      </c>
    </row>
    <row r="794" spans="2:65" s="11" customFormat="1" ht="22.9" customHeight="1">
      <c r="B794" s="120"/>
      <c r="D794" s="121" t="s">
        <v>78</v>
      </c>
      <c r="E794" s="130" t="s">
        <v>1223</v>
      </c>
      <c r="F794" s="130" t="s">
        <v>1224</v>
      </c>
      <c r="I794" s="123"/>
      <c r="J794" s="131">
        <f>BK794</f>
        <v>0</v>
      </c>
      <c r="L794" s="120"/>
      <c r="M794" s="125"/>
      <c r="P794" s="126">
        <f>SUM(P795:P801)</f>
        <v>0</v>
      </c>
      <c r="R794" s="126">
        <f>SUM(R795:R801)</f>
        <v>6.7265999999999992E-2</v>
      </c>
      <c r="T794" s="127">
        <f>SUM(T795:T801)</f>
        <v>0</v>
      </c>
      <c r="AR794" s="121" t="s">
        <v>89</v>
      </c>
      <c r="AT794" s="128" t="s">
        <v>78</v>
      </c>
      <c r="AU794" s="128" t="s">
        <v>87</v>
      </c>
      <c r="AY794" s="121" t="s">
        <v>164</v>
      </c>
      <c r="BK794" s="129">
        <f>SUM(BK795:BK801)</f>
        <v>0</v>
      </c>
    </row>
    <row r="795" spans="2:65" s="1" customFormat="1" ht="24.2" customHeight="1">
      <c r="B795" s="31"/>
      <c r="C795" s="132" t="s">
        <v>1225</v>
      </c>
      <c r="D795" s="132" t="s">
        <v>166</v>
      </c>
      <c r="E795" s="133" t="s">
        <v>1226</v>
      </c>
      <c r="F795" s="134" t="s">
        <v>1227</v>
      </c>
      <c r="G795" s="135" t="s">
        <v>169</v>
      </c>
      <c r="H795" s="136">
        <v>15.15</v>
      </c>
      <c r="I795" s="137"/>
      <c r="J795" s="138">
        <f>ROUND(I795*H795,2)</f>
        <v>0</v>
      </c>
      <c r="K795" s="139"/>
      <c r="L795" s="31"/>
      <c r="M795" s="140" t="s">
        <v>1</v>
      </c>
      <c r="N795" s="141" t="s">
        <v>44</v>
      </c>
      <c r="P795" s="142">
        <f>O795*H795</f>
        <v>0</v>
      </c>
      <c r="Q795" s="142">
        <v>4.0000000000000003E-5</v>
      </c>
      <c r="R795" s="142">
        <f>Q795*H795</f>
        <v>6.0600000000000009E-4</v>
      </c>
      <c r="S795" s="142">
        <v>0</v>
      </c>
      <c r="T795" s="143">
        <f>S795*H795</f>
        <v>0</v>
      </c>
      <c r="AR795" s="144" t="s">
        <v>260</v>
      </c>
      <c r="AT795" s="144" t="s">
        <v>166</v>
      </c>
      <c r="AU795" s="144" t="s">
        <v>89</v>
      </c>
      <c r="AY795" s="16" t="s">
        <v>164</v>
      </c>
      <c r="BE795" s="145">
        <f>IF(N795="základní",J795,0)</f>
        <v>0</v>
      </c>
      <c r="BF795" s="145">
        <f>IF(N795="snížená",J795,0)</f>
        <v>0</v>
      </c>
      <c r="BG795" s="145">
        <f>IF(N795="zákl. přenesená",J795,0)</f>
        <v>0</v>
      </c>
      <c r="BH795" s="145">
        <f>IF(N795="sníž. přenesená",J795,0)</f>
        <v>0</v>
      </c>
      <c r="BI795" s="145">
        <f>IF(N795="nulová",J795,0)</f>
        <v>0</v>
      </c>
      <c r="BJ795" s="16" t="s">
        <v>87</v>
      </c>
      <c r="BK795" s="145">
        <f>ROUND(I795*H795,2)</f>
        <v>0</v>
      </c>
      <c r="BL795" s="16" t="s">
        <v>260</v>
      </c>
      <c r="BM795" s="144" t="s">
        <v>1228</v>
      </c>
    </row>
    <row r="796" spans="2:65" s="12" customFormat="1" ht="11.25">
      <c r="B796" s="146"/>
      <c r="D796" s="147" t="s">
        <v>175</v>
      </c>
      <c r="E796" s="148" t="s">
        <v>1</v>
      </c>
      <c r="F796" s="149" t="s">
        <v>1229</v>
      </c>
      <c r="H796" s="150">
        <v>15.15</v>
      </c>
      <c r="I796" s="151"/>
      <c r="L796" s="146"/>
      <c r="M796" s="152"/>
      <c r="T796" s="153"/>
      <c r="AT796" s="148" t="s">
        <v>175</v>
      </c>
      <c r="AU796" s="148" t="s">
        <v>89</v>
      </c>
      <c r="AV796" s="12" t="s">
        <v>89</v>
      </c>
      <c r="AW796" s="12" t="s">
        <v>36</v>
      </c>
      <c r="AX796" s="12" t="s">
        <v>79</v>
      </c>
      <c r="AY796" s="148" t="s">
        <v>164</v>
      </c>
    </row>
    <row r="797" spans="2:65" s="13" customFormat="1" ht="11.25">
      <c r="B797" s="154"/>
      <c r="D797" s="147" t="s">
        <v>175</v>
      </c>
      <c r="E797" s="155" t="s">
        <v>1</v>
      </c>
      <c r="F797" s="156" t="s">
        <v>177</v>
      </c>
      <c r="H797" s="157">
        <v>15.15</v>
      </c>
      <c r="I797" s="158"/>
      <c r="L797" s="154"/>
      <c r="M797" s="159"/>
      <c r="T797" s="160"/>
      <c r="AT797" s="155" t="s">
        <v>175</v>
      </c>
      <c r="AU797" s="155" t="s">
        <v>89</v>
      </c>
      <c r="AV797" s="13" t="s">
        <v>170</v>
      </c>
      <c r="AW797" s="13" t="s">
        <v>36</v>
      </c>
      <c r="AX797" s="13" t="s">
        <v>87</v>
      </c>
      <c r="AY797" s="155" t="s">
        <v>164</v>
      </c>
    </row>
    <row r="798" spans="2:65" s="1" customFormat="1" ht="37.9" customHeight="1">
      <c r="B798" s="31"/>
      <c r="C798" s="167" t="s">
        <v>1230</v>
      </c>
      <c r="D798" s="167" t="s">
        <v>282</v>
      </c>
      <c r="E798" s="168" t="s">
        <v>1231</v>
      </c>
      <c r="F798" s="169" t="s">
        <v>1232</v>
      </c>
      <c r="G798" s="170" t="s">
        <v>169</v>
      </c>
      <c r="H798" s="171">
        <v>16.664999999999999</v>
      </c>
      <c r="I798" s="172"/>
      <c r="J798" s="173">
        <f>ROUND(I798*H798,2)</f>
        <v>0</v>
      </c>
      <c r="K798" s="174"/>
      <c r="L798" s="175"/>
      <c r="M798" s="176" t="s">
        <v>1</v>
      </c>
      <c r="N798" s="177" t="s">
        <v>44</v>
      </c>
      <c r="P798" s="142">
        <f>O798*H798</f>
        <v>0</v>
      </c>
      <c r="Q798" s="142">
        <v>4.0000000000000001E-3</v>
      </c>
      <c r="R798" s="142">
        <f>Q798*H798</f>
        <v>6.6659999999999997E-2</v>
      </c>
      <c r="S798" s="142">
        <v>0</v>
      </c>
      <c r="T798" s="143">
        <f>S798*H798</f>
        <v>0</v>
      </c>
      <c r="AR798" s="144" t="s">
        <v>349</v>
      </c>
      <c r="AT798" s="144" t="s">
        <v>282</v>
      </c>
      <c r="AU798" s="144" t="s">
        <v>89</v>
      </c>
      <c r="AY798" s="16" t="s">
        <v>164</v>
      </c>
      <c r="BE798" s="145">
        <f>IF(N798="základní",J798,0)</f>
        <v>0</v>
      </c>
      <c r="BF798" s="145">
        <f>IF(N798="snížená",J798,0)</f>
        <v>0</v>
      </c>
      <c r="BG798" s="145">
        <f>IF(N798="zákl. přenesená",J798,0)</f>
        <v>0</v>
      </c>
      <c r="BH798" s="145">
        <f>IF(N798="sníž. přenesená",J798,0)</f>
        <v>0</v>
      </c>
      <c r="BI798" s="145">
        <f>IF(N798="nulová",J798,0)</f>
        <v>0</v>
      </c>
      <c r="BJ798" s="16" t="s">
        <v>87</v>
      </c>
      <c r="BK798" s="145">
        <f>ROUND(I798*H798,2)</f>
        <v>0</v>
      </c>
      <c r="BL798" s="16" t="s">
        <v>260</v>
      </c>
      <c r="BM798" s="144" t="s">
        <v>1233</v>
      </c>
    </row>
    <row r="799" spans="2:65" s="12" customFormat="1" ht="11.25">
      <c r="B799" s="146"/>
      <c r="D799" s="147" t="s">
        <v>175</v>
      </c>
      <c r="E799" s="148" t="s">
        <v>1</v>
      </c>
      <c r="F799" s="149" t="s">
        <v>1234</v>
      </c>
      <c r="H799" s="150">
        <v>15.15</v>
      </c>
      <c r="I799" s="151"/>
      <c r="L799" s="146"/>
      <c r="M799" s="152"/>
      <c r="T799" s="153"/>
      <c r="AT799" s="148" t="s">
        <v>175</v>
      </c>
      <c r="AU799" s="148" t="s">
        <v>89</v>
      </c>
      <c r="AV799" s="12" t="s">
        <v>89</v>
      </c>
      <c r="AW799" s="12" t="s">
        <v>36</v>
      </c>
      <c r="AX799" s="12" t="s">
        <v>87</v>
      </c>
      <c r="AY799" s="148" t="s">
        <v>164</v>
      </c>
    </row>
    <row r="800" spans="2:65" s="12" customFormat="1" ht="11.25">
      <c r="B800" s="146"/>
      <c r="D800" s="147" t="s">
        <v>175</v>
      </c>
      <c r="F800" s="149" t="s">
        <v>1235</v>
      </c>
      <c r="H800" s="150">
        <v>16.664999999999999</v>
      </c>
      <c r="I800" s="151"/>
      <c r="L800" s="146"/>
      <c r="M800" s="152"/>
      <c r="T800" s="153"/>
      <c r="AT800" s="148" t="s">
        <v>175</v>
      </c>
      <c r="AU800" s="148" t="s">
        <v>89</v>
      </c>
      <c r="AV800" s="12" t="s">
        <v>89</v>
      </c>
      <c r="AW800" s="12" t="s">
        <v>4</v>
      </c>
      <c r="AX800" s="12" t="s">
        <v>87</v>
      </c>
      <c r="AY800" s="148" t="s">
        <v>164</v>
      </c>
    </row>
    <row r="801" spans="2:65" s="1" customFormat="1" ht="37.9" customHeight="1">
      <c r="B801" s="31"/>
      <c r="C801" s="132" t="s">
        <v>1236</v>
      </c>
      <c r="D801" s="132" t="s">
        <v>166</v>
      </c>
      <c r="E801" s="133" t="s">
        <v>1237</v>
      </c>
      <c r="F801" s="134" t="s">
        <v>1238</v>
      </c>
      <c r="G801" s="135" t="s">
        <v>1088</v>
      </c>
      <c r="H801" s="178"/>
      <c r="I801" s="137"/>
      <c r="J801" s="138">
        <f>ROUND(I801*H801,2)</f>
        <v>0</v>
      </c>
      <c r="K801" s="139"/>
      <c r="L801" s="31"/>
      <c r="M801" s="140" t="s">
        <v>1</v>
      </c>
      <c r="N801" s="141" t="s">
        <v>44</v>
      </c>
      <c r="P801" s="142">
        <f>O801*H801</f>
        <v>0</v>
      </c>
      <c r="Q801" s="142">
        <v>0</v>
      </c>
      <c r="R801" s="142">
        <f>Q801*H801</f>
        <v>0</v>
      </c>
      <c r="S801" s="142">
        <v>0</v>
      </c>
      <c r="T801" s="143">
        <f>S801*H801</f>
        <v>0</v>
      </c>
      <c r="AR801" s="144" t="s">
        <v>260</v>
      </c>
      <c r="AT801" s="144" t="s">
        <v>166</v>
      </c>
      <c r="AU801" s="144" t="s">
        <v>89</v>
      </c>
      <c r="AY801" s="16" t="s">
        <v>164</v>
      </c>
      <c r="BE801" s="145">
        <f>IF(N801="základní",J801,0)</f>
        <v>0</v>
      </c>
      <c r="BF801" s="145">
        <f>IF(N801="snížená",J801,0)</f>
        <v>0</v>
      </c>
      <c r="BG801" s="145">
        <f>IF(N801="zákl. přenesená",J801,0)</f>
        <v>0</v>
      </c>
      <c r="BH801" s="145">
        <f>IF(N801="sníž. přenesená",J801,0)</f>
        <v>0</v>
      </c>
      <c r="BI801" s="145">
        <f>IF(N801="nulová",J801,0)</f>
        <v>0</v>
      </c>
      <c r="BJ801" s="16" t="s">
        <v>87</v>
      </c>
      <c r="BK801" s="145">
        <f>ROUND(I801*H801,2)</f>
        <v>0</v>
      </c>
      <c r="BL801" s="16" t="s">
        <v>260</v>
      </c>
      <c r="BM801" s="144" t="s">
        <v>1239</v>
      </c>
    </row>
    <row r="802" spans="2:65" s="11" customFormat="1" ht="22.9" customHeight="1">
      <c r="B802" s="120"/>
      <c r="D802" s="121" t="s">
        <v>78</v>
      </c>
      <c r="E802" s="130" t="s">
        <v>1240</v>
      </c>
      <c r="F802" s="130" t="s">
        <v>1241</v>
      </c>
      <c r="I802" s="123"/>
      <c r="J802" s="131">
        <f>BK802</f>
        <v>0</v>
      </c>
      <c r="L802" s="120"/>
      <c r="M802" s="125"/>
      <c r="P802" s="126">
        <f>P803</f>
        <v>0</v>
      </c>
      <c r="R802" s="126">
        <f>R803</f>
        <v>3.6800000000000001E-3</v>
      </c>
      <c r="T802" s="127">
        <f>T803</f>
        <v>0</v>
      </c>
      <c r="AR802" s="121" t="s">
        <v>89</v>
      </c>
      <c r="AT802" s="128" t="s">
        <v>78</v>
      </c>
      <c r="AU802" s="128" t="s">
        <v>87</v>
      </c>
      <c r="AY802" s="121" t="s">
        <v>164</v>
      </c>
      <c r="BK802" s="129">
        <f>BK803</f>
        <v>0</v>
      </c>
    </row>
    <row r="803" spans="2:65" s="1" customFormat="1" ht="44.25" customHeight="1">
      <c r="B803" s="31"/>
      <c r="C803" s="132" t="s">
        <v>1242</v>
      </c>
      <c r="D803" s="132" t="s">
        <v>166</v>
      </c>
      <c r="E803" s="133" t="s">
        <v>1243</v>
      </c>
      <c r="F803" s="134" t="s">
        <v>1244</v>
      </c>
      <c r="G803" s="135" t="s">
        <v>181</v>
      </c>
      <c r="H803" s="136">
        <v>2</v>
      </c>
      <c r="I803" s="137"/>
      <c r="J803" s="138">
        <f>ROUND(I803*H803,2)</f>
        <v>0</v>
      </c>
      <c r="K803" s="139"/>
      <c r="L803" s="31"/>
      <c r="M803" s="140" t="s">
        <v>1</v>
      </c>
      <c r="N803" s="141" t="s">
        <v>44</v>
      </c>
      <c r="P803" s="142">
        <f>O803*H803</f>
        <v>0</v>
      </c>
      <c r="Q803" s="142">
        <v>1.8400000000000001E-3</v>
      </c>
      <c r="R803" s="142">
        <f>Q803*H803</f>
        <v>3.6800000000000001E-3</v>
      </c>
      <c r="S803" s="142">
        <v>0</v>
      </c>
      <c r="T803" s="143">
        <f>S803*H803</f>
        <v>0</v>
      </c>
      <c r="AR803" s="144" t="s">
        <v>260</v>
      </c>
      <c r="AT803" s="144" t="s">
        <v>166</v>
      </c>
      <c r="AU803" s="144" t="s">
        <v>89</v>
      </c>
      <c r="AY803" s="16" t="s">
        <v>164</v>
      </c>
      <c r="BE803" s="145">
        <f>IF(N803="základní",J803,0)</f>
        <v>0</v>
      </c>
      <c r="BF803" s="145">
        <f>IF(N803="snížená",J803,0)</f>
        <v>0</v>
      </c>
      <c r="BG803" s="145">
        <f>IF(N803="zákl. přenesená",J803,0)</f>
        <v>0</v>
      </c>
      <c r="BH803" s="145">
        <f>IF(N803="sníž. přenesená",J803,0)</f>
        <v>0</v>
      </c>
      <c r="BI803" s="145">
        <f>IF(N803="nulová",J803,0)</f>
        <v>0</v>
      </c>
      <c r="BJ803" s="16" t="s">
        <v>87</v>
      </c>
      <c r="BK803" s="145">
        <f>ROUND(I803*H803,2)</f>
        <v>0</v>
      </c>
      <c r="BL803" s="16" t="s">
        <v>260</v>
      </c>
      <c r="BM803" s="144" t="s">
        <v>1245</v>
      </c>
    </row>
    <row r="804" spans="2:65" s="11" customFormat="1" ht="22.9" customHeight="1">
      <c r="B804" s="120"/>
      <c r="D804" s="121" t="s">
        <v>78</v>
      </c>
      <c r="E804" s="130" t="s">
        <v>1246</v>
      </c>
      <c r="F804" s="130" t="s">
        <v>1247</v>
      </c>
      <c r="I804" s="123"/>
      <c r="J804" s="131">
        <f>BK804</f>
        <v>0</v>
      </c>
      <c r="L804" s="120"/>
      <c r="M804" s="125"/>
      <c r="P804" s="126">
        <f>SUM(P805:P807)</f>
        <v>0</v>
      </c>
      <c r="R804" s="126">
        <f>SUM(R805:R807)</f>
        <v>3.145</v>
      </c>
      <c r="T804" s="127">
        <f>SUM(T805:T807)</f>
        <v>0</v>
      </c>
      <c r="AR804" s="121" t="s">
        <v>89</v>
      </c>
      <c r="AT804" s="128" t="s">
        <v>78</v>
      </c>
      <c r="AU804" s="128" t="s">
        <v>87</v>
      </c>
      <c r="AY804" s="121" t="s">
        <v>164</v>
      </c>
      <c r="BK804" s="129">
        <f>SUM(BK805:BK807)</f>
        <v>0</v>
      </c>
    </row>
    <row r="805" spans="2:65" s="1" customFormat="1" ht="44.25" customHeight="1">
      <c r="B805" s="31"/>
      <c r="C805" s="132" t="s">
        <v>1248</v>
      </c>
      <c r="D805" s="132" t="s">
        <v>166</v>
      </c>
      <c r="E805" s="133" t="s">
        <v>1249</v>
      </c>
      <c r="F805" s="134" t="s">
        <v>1250</v>
      </c>
      <c r="G805" s="135" t="s">
        <v>181</v>
      </c>
      <c r="H805" s="136">
        <v>1</v>
      </c>
      <c r="I805" s="137"/>
      <c r="J805" s="138">
        <f>ROUND(I805*H805,2)</f>
        <v>0</v>
      </c>
      <c r="K805" s="139"/>
      <c r="L805" s="31"/>
      <c r="M805" s="140" t="s">
        <v>1</v>
      </c>
      <c r="N805" s="141" t="s">
        <v>44</v>
      </c>
      <c r="P805" s="142">
        <f>O805*H805</f>
        <v>0</v>
      </c>
      <c r="Q805" s="142">
        <v>0</v>
      </c>
      <c r="R805" s="142">
        <f>Q805*H805</f>
        <v>0</v>
      </c>
      <c r="S805" s="142">
        <v>0</v>
      </c>
      <c r="T805" s="143">
        <f>S805*H805</f>
        <v>0</v>
      </c>
      <c r="AR805" s="144" t="s">
        <v>260</v>
      </c>
      <c r="AT805" s="144" t="s">
        <v>166</v>
      </c>
      <c r="AU805" s="144" t="s">
        <v>89</v>
      </c>
      <c r="AY805" s="16" t="s">
        <v>164</v>
      </c>
      <c r="BE805" s="145">
        <f>IF(N805="základní",J805,0)</f>
        <v>0</v>
      </c>
      <c r="BF805" s="145">
        <f>IF(N805="snížená",J805,0)</f>
        <v>0</v>
      </c>
      <c r="BG805" s="145">
        <f>IF(N805="zákl. přenesená",J805,0)</f>
        <v>0</v>
      </c>
      <c r="BH805" s="145">
        <f>IF(N805="sníž. přenesená",J805,0)</f>
        <v>0</v>
      </c>
      <c r="BI805" s="145">
        <f>IF(N805="nulová",J805,0)</f>
        <v>0</v>
      </c>
      <c r="BJ805" s="16" t="s">
        <v>87</v>
      </c>
      <c r="BK805" s="145">
        <f>ROUND(I805*H805,2)</f>
        <v>0</v>
      </c>
      <c r="BL805" s="16" t="s">
        <v>260</v>
      </c>
      <c r="BM805" s="144" t="s">
        <v>1251</v>
      </c>
    </row>
    <row r="806" spans="2:65" s="1" customFormat="1" ht="33" customHeight="1">
      <c r="B806" s="31"/>
      <c r="C806" s="167" t="s">
        <v>1252</v>
      </c>
      <c r="D806" s="167" t="s">
        <v>282</v>
      </c>
      <c r="E806" s="168" t="s">
        <v>1253</v>
      </c>
      <c r="F806" s="169" t="s">
        <v>1254</v>
      </c>
      <c r="G806" s="170" t="s">
        <v>1255</v>
      </c>
      <c r="H806" s="171">
        <v>1</v>
      </c>
      <c r="I806" s="172"/>
      <c r="J806" s="173">
        <f>ROUND(I806*H806,2)</f>
        <v>0</v>
      </c>
      <c r="K806" s="174"/>
      <c r="L806" s="175"/>
      <c r="M806" s="176" t="s">
        <v>1</v>
      </c>
      <c r="N806" s="177" t="s">
        <v>44</v>
      </c>
      <c r="P806" s="142">
        <f>O806*H806</f>
        <v>0</v>
      </c>
      <c r="Q806" s="142">
        <v>3.145</v>
      </c>
      <c r="R806" s="142">
        <f>Q806*H806</f>
        <v>3.145</v>
      </c>
      <c r="S806" s="142">
        <v>0</v>
      </c>
      <c r="T806" s="143">
        <f>S806*H806</f>
        <v>0</v>
      </c>
      <c r="AR806" s="144" t="s">
        <v>349</v>
      </c>
      <c r="AT806" s="144" t="s">
        <v>282</v>
      </c>
      <c r="AU806" s="144" t="s">
        <v>89</v>
      </c>
      <c r="AY806" s="16" t="s">
        <v>164</v>
      </c>
      <c r="BE806" s="145">
        <f>IF(N806="základní",J806,0)</f>
        <v>0</v>
      </c>
      <c r="BF806" s="145">
        <f>IF(N806="snížená",J806,0)</f>
        <v>0</v>
      </c>
      <c r="BG806" s="145">
        <f>IF(N806="zákl. přenesená",J806,0)</f>
        <v>0</v>
      </c>
      <c r="BH806" s="145">
        <f>IF(N806="sníž. přenesená",J806,0)</f>
        <v>0</v>
      </c>
      <c r="BI806" s="145">
        <f>IF(N806="nulová",J806,0)</f>
        <v>0</v>
      </c>
      <c r="BJ806" s="16" t="s">
        <v>87</v>
      </c>
      <c r="BK806" s="145">
        <f>ROUND(I806*H806,2)</f>
        <v>0</v>
      </c>
      <c r="BL806" s="16" t="s">
        <v>260</v>
      </c>
      <c r="BM806" s="144" t="s">
        <v>1256</v>
      </c>
    </row>
    <row r="807" spans="2:65" s="1" customFormat="1" ht="24.2" customHeight="1">
      <c r="B807" s="31"/>
      <c r="C807" s="132" t="s">
        <v>1257</v>
      </c>
      <c r="D807" s="132" t="s">
        <v>166</v>
      </c>
      <c r="E807" s="133" t="s">
        <v>1258</v>
      </c>
      <c r="F807" s="134" t="s">
        <v>1259</v>
      </c>
      <c r="G807" s="135" t="s">
        <v>1088</v>
      </c>
      <c r="H807" s="178"/>
      <c r="I807" s="137"/>
      <c r="J807" s="138">
        <f>ROUND(I807*H807,2)</f>
        <v>0</v>
      </c>
      <c r="K807" s="139"/>
      <c r="L807" s="31"/>
      <c r="M807" s="140" t="s">
        <v>1</v>
      </c>
      <c r="N807" s="141" t="s">
        <v>44</v>
      </c>
      <c r="P807" s="142">
        <f>O807*H807</f>
        <v>0</v>
      </c>
      <c r="Q807" s="142">
        <v>0</v>
      </c>
      <c r="R807" s="142">
        <f>Q807*H807</f>
        <v>0</v>
      </c>
      <c r="S807" s="142">
        <v>0</v>
      </c>
      <c r="T807" s="143">
        <f>S807*H807</f>
        <v>0</v>
      </c>
      <c r="AR807" s="144" t="s">
        <v>260</v>
      </c>
      <c r="AT807" s="144" t="s">
        <v>166</v>
      </c>
      <c r="AU807" s="144" t="s">
        <v>89</v>
      </c>
      <c r="AY807" s="16" t="s">
        <v>164</v>
      </c>
      <c r="BE807" s="145">
        <f>IF(N807="základní",J807,0)</f>
        <v>0</v>
      </c>
      <c r="BF807" s="145">
        <f>IF(N807="snížená",J807,0)</f>
        <v>0</v>
      </c>
      <c r="BG807" s="145">
        <f>IF(N807="zákl. přenesená",J807,0)</f>
        <v>0</v>
      </c>
      <c r="BH807" s="145">
        <f>IF(N807="sníž. přenesená",J807,0)</f>
        <v>0</v>
      </c>
      <c r="BI807" s="145">
        <f>IF(N807="nulová",J807,0)</f>
        <v>0</v>
      </c>
      <c r="BJ807" s="16" t="s">
        <v>87</v>
      </c>
      <c r="BK807" s="145">
        <f>ROUND(I807*H807,2)</f>
        <v>0</v>
      </c>
      <c r="BL807" s="16" t="s">
        <v>260</v>
      </c>
      <c r="BM807" s="144" t="s">
        <v>1260</v>
      </c>
    </row>
    <row r="808" spans="2:65" s="11" customFormat="1" ht="22.9" customHeight="1">
      <c r="B808" s="120"/>
      <c r="D808" s="121" t="s">
        <v>78</v>
      </c>
      <c r="E808" s="130" t="s">
        <v>1261</v>
      </c>
      <c r="F808" s="130" t="s">
        <v>1262</v>
      </c>
      <c r="I808" s="123"/>
      <c r="J808" s="131">
        <f>BK808</f>
        <v>0</v>
      </c>
      <c r="L808" s="120"/>
      <c r="M808" s="125"/>
      <c r="P808" s="126">
        <f>SUM(P809:P876)</f>
        <v>0</v>
      </c>
      <c r="R808" s="126">
        <f>SUM(R809:R876)</f>
        <v>9.17663896</v>
      </c>
      <c r="T808" s="127">
        <f>SUM(T809:T876)</f>
        <v>0</v>
      </c>
      <c r="AR808" s="121" t="s">
        <v>89</v>
      </c>
      <c r="AT808" s="128" t="s">
        <v>78</v>
      </c>
      <c r="AU808" s="128" t="s">
        <v>87</v>
      </c>
      <c r="AY808" s="121" t="s">
        <v>164</v>
      </c>
      <c r="BK808" s="129">
        <f>SUM(BK809:BK876)</f>
        <v>0</v>
      </c>
    </row>
    <row r="809" spans="2:65" s="1" customFormat="1" ht="24.2" customHeight="1">
      <c r="B809" s="31"/>
      <c r="C809" s="132" t="s">
        <v>1263</v>
      </c>
      <c r="D809" s="132" t="s">
        <v>166</v>
      </c>
      <c r="E809" s="133" t="s">
        <v>1264</v>
      </c>
      <c r="F809" s="134" t="s">
        <v>1265</v>
      </c>
      <c r="G809" s="135" t="s">
        <v>205</v>
      </c>
      <c r="H809" s="136">
        <v>18.777999999999999</v>
      </c>
      <c r="I809" s="137"/>
      <c r="J809" s="138">
        <f>ROUND(I809*H809,2)</f>
        <v>0</v>
      </c>
      <c r="K809" s="139"/>
      <c r="L809" s="31"/>
      <c r="M809" s="140" t="s">
        <v>1</v>
      </c>
      <c r="N809" s="141" t="s">
        <v>44</v>
      </c>
      <c r="P809" s="142">
        <f>O809*H809</f>
        <v>0</v>
      </c>
      <c r="Q809" s="142">
        <v>1.2199999999999999E-3</v>
      </c>
      <c r="R809" s="142">
        <f>Q809*H809</f>
        <v>2.2909159999999998E-2</v>
      </c>
      <c r="S809" s="142">
        <v>0</v>
      </c>
      <c r="T809" s="143">
        <f>S809*H809</f>
        <v>0</v>
      </c>
      <c r="AR809" s="144" t="s">
        <v>260</v>
      </c>
      <c r="AT809" s="144" t="s">
        <v>166</v>
      </c>
      <c r="AU809" s="144" t="s">
        <v>89</v>
      </c>
      <c r="AY809" s="16" t="s">
        <v>164</v>
      </c>
      <c r="BE809" s="145">
        <f>IF(N809="základní",J809,0)</f>
        <v>0</v>
      </c>
      <c r="BF809" s="145">
        <f>IF(N809="snížená",J809,0)</f>
        <v>0</v>
      </c>
      <c r="BG809" s="145">
        <f>IF(N809="zákl. přenesená",J809,0)</f>
        <v>0</v>
      </c>
      <c r="BH809" s="145">
        <f>IF(N809="sníž. přenesená",J809,0)</f>
        <v>0</v>
      </c>
      <c r="BI809" s="145">
        <f>IF(N809="nulová",J809,0)</f>
        <v>0</v>
      </c>
      <c r="BJ809" s="16" t="s">
        <v>87</v>
      </c>
      <c r="BK809" s="145">
        <f>ROUND(I809*H809,2)</f>
        <v>0</v>
      </c>
      <c r="BL809" s="16" t="s">
        <v>260</v>
      </c>
      <c r="BM809" s="144" t="s">
        <v>1266</v>
      </c>
    </row>
    <row r="810" spans="2:65" s="12" customFormat="1" ht="11.25">
      <c r="B810" s="146"/>
      <c r="D810" s="147" t="s">
        <v>175</v>
      </c>
      <c r="E810" s="148" t="s">
        <v>1</v>
      </c>
      <c r="F810" s="149" t="s">
        <v>1267</v>
      </c>
      <c r="H810" s="150">
        <v>18.777999999999999</v>
      </c>
      <c r="I810" s="151"/>
      <c r="L810" s="146"/>
      <c r="M810" s="152"/>
      <c r="T810" s="153"/>
      <c r="AT810" s="148" t="s">
        <v>175</v>
      </c>
      <c r="AU810" s="148" t="s">
        <v>89</v>
      </c>
      <c r="AV810" s="12" t="s">
        <v>89</v>
      </c>
      <c r="AW810" s="12" t="s">
        <v>36</v>
      </c>
      <c r="AX810" s="12" t="s">
        <v>79</v>
      </c>
      <c r="AY810" s="148" t="s">
        <v>164</v>
      </c>
    </row>
    <row r="811" spans="2:65" s="13" customFormat="1" ht="11.25">
      <c r="B811" s="154"/>
      <c r="D811" s="147" t="s">
        <v>175</v>
      </c>
      <c r="E811" s="155" t="s">
        <v>1</v>
      </c>
      <c r="F811" s="156" t="s">
        <v>177</v>
      </c>
      <c r="H811" s="157">
        <v>18.777999999999999</v>
      </c>
      <c r="I811" s="158"/>
      <c r="L811" s="154"/>
      <c r="M811" s="159"/>
      <c r="T811" s="160"/>
      <c r="AT811" s="155" t="s">
        <v>175</v>
      </c>
      <c r="AU811" s="155" t="s">
        <v>89</v>
      </c>
      <c r="AV811" s="13" t="s">
        <v>170</v>
      </c>
      <c r="AW811" s="13" t="s">
        <v>36</v>
      </c>
      <c r="AX811" s="13" t="s">
        <v>87</v>
      </c>
      <c r="AY811" s="155" t="s">
        <v>164</v>
      </c>
    </row>
    <row r="812" spans="2:65" s="1" customFormat="1" ht="21.75" customHeight="1">
      <c r="B812" s="31"/>
      <c r="C812" s="132" t="s">
        <v>1268</v>
      </c>
      <c r="D812" s="132" t="s">
        <v>166</v>
      </c>
      <c r="E812" s="133" t="s">
        <v>1269</v>
      </c>
      <c r="F812" s="134" t="s">
        <v>1270</v>
      </c>
      <c r="G812" s="135" t="s">
        <v>181</v>
      </c>
      <c r="H812" s="136">
        <v>116</v>
      </c>
      <c r="I812" s="137"/>
      <c r="J812" s="138">
        <f>ROUND(I812*H812,2)</f>
        <v>0</v>
      </c>
      <c r="K812" s="139"/>
      <c r="L812" s="31"/>
      <c r="M812" s="140" t="s">
        <v>1</v>
      </c>
      <c r="N812" s="141" t="s">
        <v>44</v>
      </c>
      <c r="P812" s="142">
        <f>O812*H812</f>
        <v>0</v>
      </c>
      <c r="Q812" s="142">
        <v>2.6700000000000001E-3</v>
      </c>
      <c r="R812" s="142">
        <f>Q812*H812</f>
        <v>0.30972</v>
      </c>
      <c r="S812" s="142">
        <v>0</v>
      </c>
      <c r="T812" s="143">
        <f>S812*H812</f>
        <v>0</v>
      </c>
      <c r="AR812" s="144" t="s">
        <v>260</v>
      </c>
      <c r="AT812" s="144" t="s">
        <v>166</v>
      </c>
      <c r="AU812" s="144" t="s">
        <v>89</v>
      </c>
      <c r="AY812" s="16" t="s">
        <v>164</v>
      </c>
      <c r="BE812" s="145">
        <f>IF(N812="základní",J812,0)</f>
        <v>0</v>
      </c>
      <c r="BF812" s="145">
        <f>IF(N812="snížená",J812,0)</f>
        <v>0</v>
      </c>
      <c r="BG812" s="145">
        <f>IF(N812="zákl. přenesená",J812,0)</f>
        <v>0</v>
      </c>
      <c r="BH812" s="145">
        <f>IF(N812="sníž. přenesená",J812,0)</f>
        <v>0</v>
      </c>
      <c r="BI812" s="145">
        <f>IF(N812="nulová",J812,0)</f>
        <v>0</v>
      </c>
      <c r="BJ812" s="16" t="s">
        <v>87</v>
      </c>
      <c r="BK812" s="145">
        <f>ROUND(I812*H812,2)</f>
        <v>0</v>
      </c>
      <c r="BL812" s="16" t="s">
        <v>260</v>
      </c>
      <c r="BM812" s="144" t="s">
        <v>1271</v>
      </c>
    </row>
    <row r="813" spans="2:65" s="1" customFormat="1" ht="16.5" customHeight="1">
      <c r="B813" s="31"/>
      <c r="C813" s="167" t="s">
        <v>1272</v>
      </c>
      <c r="D813" s="167" t="s">
        <v>282</v>
      </c>
      <c r="E813" s="168" t="s">
        <v>1273</v>
      </c>
      <c r="F813" s="169" t="s">
        <v>1274</v>
      </c>
      <c r="G813" s="170" t="s">
        <v>181</v>
      </c>
      <c r="H813" s="171">
        <v>116</v>
      </c>
      <c r="I813" s="172"/>
      <c r="J813" s="173">
        <f>ROUND(I813*H813,2)</f>
        <v>0</v>
      </c>
      <c r="K813" s="174"/>
      <c r="L813" s="175"/>
      <c r="M813" s="176" t="s">
        <v>1</v>
      </c>
      <c r="N813" s="177" t="s">
        <v>44</v>
      </c>
      <c r="P813" s="142">
        <f>O813*H813</f>
        <v>0</v>
      </c>
      <c r="Q813" s="142">
        <v>1.6000000000000001E-3</v>
      </c>
      <c r="R813" s="142">
        <f>Q813*H813</f>
        <v>0.18560000000000001</v>
      </c>
      <c r="S813" s="142">
        <v>0</v>
      </c>
      <c r="T813" s="143">
        <f>S813*H813</f>
        <v>0</v>
      </c>
      <c r="AR813" s="144" t="s">
        <v>349</v>
      </c>
      <c r="AT813" s="144" t="s">
        <v>282</v>
      </c>
      <c r="AU813" s="144" t="s">
        <v>89</v>
      </c>
      <c r="AY813" s="16" t="s">
        <v>164</v>
      </c>
      <c r="BE813" s="145">
        <f>IF(N813="základní",J813,0)</f>
        <v>0</v>
      </c>
      <c r="BF813" s="145">
        <f>IF(N813="snížená",J813,0)</f>
        <v>0</v>
      </c>
      <c r="BG813" s="145">
        <f>IF(N813="zákl. přenesená",J813,0)</f>
        <v>0</v>
      </c>
      <c r="BH813" s="145">
        <f>IF(N813="sníž. přenesená",J813,0)</f>
        <v>0</v>
      </c>
      <c r="BI813" s="145">
        <f>IF(N813="nulová",J813,0)</f>
        <v>0</v>
      </c>
      <c r="BJ813" s="16" t="s">
        <v>87</v>
      </c>
      <c r="BK813" s="145">
        <f>ROUND(I813*H813,2)</f>
        <v>0</v>
      </c>
      <c r="BL813" s="16" t="s">
        <v>260</v>
      </c>
      <c r="BM813" s="144" t="s">
        <v>1275</v>
      </c>
    </row>
    <row r="814" spans="2:65" s="12" customFormat="1" ht="11.25">
      <c r="B814" s="146"/>
      <c r="D814" s="147" t="s">
        <v>175</v>
      </c>
      <c r="E814" s="148" t="s">
        <v>1</v>
      </c>
      <c r="F814" s="149" t="s">
        <v>1276</v>
      </c>
      <c r="H814" s="150">
        <v>116</v>
      </c>
      <c r="I814" s="151"/>
      <c r="L814" s="146"/>
      <c r="M814" s="152"/>
      <c r="T814" s="153"/>
      <c r="AT814" s="148" t="s">
        <v>175</v>
      </c>
      <c r="AU814" s="148" t="s">
        <v>89</v>
      </c>
      <c r="AV814" s="12" t="s">
        <v>89</v>
      </c>
      <c r="AW814" s="12" t="s">
        <v>36</v>
      </c>
      <c r="AX814" s="12" t="s">
        <v>87</v>
      </c>
      <c r="AY814" s="148" t="s">
        <v>164</v>
      </c>
    </row>
    <row r="815" spans="2:65" s="1" customFormat="1" ht="16.5" customHeight="1">
      <c r="B815" s="31"/>
      <c r="C815" s="132" t="s">
        <v>1277</v>
      </c>
      <c r="D815" s="132" t="s">
        <v>166</v>
      </c>
      <c r="E815" s="133" t="s">
        <v>1278</v>
      </c>
      <c r="F815" s="134" t="s">
        <v>1279</v>
      </c>
      <c r="G815" s="135" t="s">
        <v>181</v>
      </c>
      <c r="H815" s="136">
        <v>58</v>
      </c>
      <c r="I815" s="137"/>
      <c r="J815" s="138">
        <f>ROUND(I815*H815,2)</f>
        <v>0</v>
      </c>
      <c r="K815" s="139"/>
      <c r="L815" s="31"/>
      <c r="M815" s="140" t="s">
        <v>1</v>
      </c>
      <c r="N815" s="141" t="s">
        <v>44</v>
      </c>
      <c r="P815" s="142">
        <f>O815*H815</f>
        <v>0</v>
      </c>
      <c r="Q815" s="142">
        <v>0</v>
      </c>
      <c r="R815" s="142">
        <f>Q815*H815</f>
        <v>0</v>
      </c>
      <c r="S815" s="142">
        <v>0</v>
      </c>
      <c r="T815" s="143">
        <f>S815*H815</f>
        <v>0</v>
      </c>
      <c r="AR815" s="144" t="s">
        <v>260</v>
      </c>
      <c r="AT815" s="144" t="s">
        <v>166</v>
      </c>
      <c r="AU815" s="144" t="s">
        <v>89</v>
      </c>
      <c r="AY815" s="16" t="s">
        <v>164</v>
      </c>
      <c r="BE815" s="145">
        <f>IF(N815="základní",J815,0)</f>
        <v>0</v>
      </c>
      <c r="BF815" s="145">
        <f>IF(N815="snížená",J815,0)</f>
        <v>0</v>
      </c>
      <c r="BG815" s="145">
        <f>IF(N815="zákl. přenesená",J815,0)</f>
        <v>0</v>
      </c>
      <c r="BH815" s="145">
        <f>IF(N815="sníž. přenesená",J815,0)</f>
        <v>0</v>
      </c>
      <c r="BI815" s="145">
        <f>IF(N815="nulová",J815,0)</f>
        <v>0</v>
      </c>
      <c r="BJ815" s="16" t="s">
        <v>87</v>
      </c>
      <c r="BK815" s="145">
        <f>ROUND(I815*H815,2)</f>
        <v>0</v>
      </c>
      <c r="BL815" s="16" t="s">
        <v>260</v>
      </c>
      <c r="BM815" s="144" t="s">
        <v>1280</v>
      </c>
    </row>
    <row r="816" spans="2:65" s="1" customFormat="1" ht="16.5" customHeight="1">
      <c r="B816" s="31"/>
      <c r="C816" s="167" t="s">
        <v>1281</v>
      </c>
      <c r="D816" s="167" t="s">
        <v>282</v>
      </c>
      <c r="E816" s="168" t="s">
        <v>1282</v>
      </c>
      <c r="F816" s="169" t="s">
        <v>1283</v>
      </c>
      <c r="G816" s="170" t="s">
        <v>299</v>
      </c>
      <c r="H816" s="171">
        <v>870</v>
      </c>
      <c r="I816" s="172"/>
      <c r="J816" s="173">
        <f>ROUND(I816*H816,2)</f>
        <v>0</v>
      </c>
      <c r="K816" s="174"/>
      <c r="L816" s="175"/>
      <c r="M816" s="176" t="s">
        <v>1</v>
      </c>
      <c r="N816" s="177" t="s">
        <v>44</v>
      </c>
      <c r="P816" s="142">
        <f>O816*H816</f>
        <v>0</v>
      </c>
      <c r="Q816" s="142">
        <v>1.0200000000000001E-3</v>
      </c>
      <c r="R816" s="142">
        <f>Q816*H816</f>
        <v>0.88740000000000008</v>
      </c>
      <c r="S816" s="142">
        <v>0</v>
      </c>
      <c r="T816" s="143">
        <f>S816*H816</f>
        <v>0</v>
      </c>
      <c r="AR816" s="144" t="s">
        <v>349</v>
      </c>
      <c r="AT816" s="144" t="s">
        <v>282</v>
      </c>
      <c r="AU816" s="144" t="s">
        <v>89</v>
      </c>
      <c r="AY816" s="16" t="s">
        <v>164</v>
      </c>
      <c r="BE816" s="145">
        <f>IF(N816="základní",J816,0)</f>
        <v>0</v>
      </c>
      <c r="BF816" s="145">
        <f>IF(N816="snížená",J816,0)</f>
        <v>0</v>
      </c>
      <c r="BG816" s="145">
        <f>IF(N816="zákl. přenesená",J816,0)</f>
        <v>0</v>
      </c>
      <c r="BH816" s="145">
        <f>IF(N816="sníž. přenesená",J816,0)</f>
        <v>0</v>
      </c>
      <c r="BI816" s="145">
        <f>IF(N816="nulová",J816,0)</f>
        <v>0</v>
      </c>
      <c r="BJ816" s="16" t="s">
        <v>87</v>
      </c>
      <c r="BK816" s="145">
        <f>ROUND(I816*H816,2)</f>
        <v>0</v>
      </c>
      <c r="BL816" s="16" t="s">
        <v>260</v>
      </c>
      <c r="BM816" s="144" t="s">
        <v>1284</v>
      </c>
    </row>
    <row r="817" spans="2:65" s="12" customFormat="1" ht="11.25">
      <c r="B817" s="146"/>
      <c r="D817" s="147" t="s">
        <v>175</v>
      </c>
      <c r="F817" s="149" t="s">
        <v>1285</v>
      </c>
      <c r="H817" s="150">
        <v>870</v>
      </c>
      <c r="I817" s="151"/>
      <c r="L817" s="146"/>
      <c r="M817" s="152"/>
      <c r="T817" s="153"/>
      <c r="AT817" s="148" t="s">
        <v>175</v>
      </c>
      <c r="AU817" s="148" t="s">
        <v>89</v>
      </c>
      <c r="AV817" s="12" t="s">
        <v>89</v>
      </c>
      <c r="AW817" s="12" t="s">
        <v>4</v>
      </c>
      <c r="AX817" s="12" t="s">
        <v>87</v>
      </c>
      <c r="AY817" s="148" t="s">
        <v>164</v>
      </c>
    </row>
    <row r="818" spans="2:65" s="1" customFormat="1" ht="16.5" customHeight="1">
      <c r="B818" s="31"/>
      <c r="C818" s="132" t="s">
        <v>1286</v>
      </c>
      <c r="D818" s="132" t="s">
        <v>166</v>
      </c>
      <c r="E818" s="133" t="s">
        <v>1287</v>
      </c>
      <c r="F818" s="134" t="s">
        <v>1288</v>
      </c>
      <c r="G818" s="135" t="s">
        <v>285</v>
      </c>
      <c r="H818" s="136">
        <v>145</v>
      </c>
      <c r="I818" s="137"/>
      <c r="J818" s="138">
        <f>ROUND(I818*H818,2)</f>
        <v>0</v>
      </c>
      <c r="K818" s="139"/>
      <c r="L818" s="31"/>
      <c r="M818" s="140" t="s">
        <v>1</v>
      </c>
      <c r="N818" s="141" t="s">
        <v>44</v>
      </c>
      <c r="P818" s="142">
        <f>O818*H818</f>
        <v>0</v>
      </c>
      <c r="Q818" s="142">
        <v>0</v>
      </c>
      <c r="R818" s="142">
        <f>Q818*H818</f>
        <v>0</v>
      </c>
      <c r="S818" s="142">
        <v>0</v>
      </c>
      <c r="T818" s="143">
        <f>S818*H818</f>
        <v>0</v>
      </c>
      <c r="AR818" s="144" t="s">
        <v>260</v>
      </c>
      <c r="AT818" s="144" t="s">
        <v>166</v>
      </c>
      <c r="AU818" s="144" t="s">
        <v>89</v>
      </c>
      <c r="AY818" s="16" t="s">
        <v>164</v>
      </c>
      <c r="BE818" s="145">
        <f>IF(N818="základní",J818,0)</f>
        <v>0</v>
      </c>
      <c r="BF818" s="145">
        <f>IF(N818="snížená",J818,0)</f>
        <v>0</v>
      </c>
      <c r="BG818" s="145">
        <f>IF(N818="zákl. přenesená",J818,0)</f>
        <v>0</v>
      </c>
      <c r="BH818" s="145">
        <f>IF(N818="sníž. přenesená",J818,0)</f>
        <v>0</v>
      </c>
      <c r="BI818" s="145">
        <f>IF(N818="nulová",J818,0)</f>
        <v>0</v>
      </c>
      <c r="BJ818" s="16" t="s">
        <v>87</v>
      </c>
      <c r="BK818" s="145">
        <f>ROUND(I818*H818,2)</f>
        <v>0</v>
      </c>
      <c r="BL818" s="16" t="s">
        <v>260</v>
      </c>
      <c r="BM818" s="144" t="s">
        <v>1289</v>
      </c>
    </row>
    <row r="819" spans="2:65" s="12" customFormat="1" ht="11.25">
      <c r="B819" s="146"/>
      <c r="D819" s="147" t="s">
        <v>175</v>
      </c>
      <c r="E819" s="148" t="s">
        <v>1</v>
      </c>
      <c r="F819" s="149" t="s">
        <v>1290</v>
      </c>
      <c r="H819" s="150">
        <v>145</v>
      </c>
      <c r="I819" s="151"/>
      <c r="L819" s="146"/>
      <c r="M819" s="152"/>
      <c r="T819" s="153"/>
      <c r="AT819" s="148" t="s">
        <v>175</v>
      </c>
      <c r="AU819" s="148" t="s">
        <v>89</v>
      </c>
      <c r="AV819" s="12" t="s">
        <v>89</v>
      </c>
      <c r="AW819" s="12" t="s">
        <v>36</v>
      </c>
      <c r="AX819" s="12" t="s">
        <v>87</v>
      </c>
      <c r="AY819" s="148" t="s">
        <v>164</v>
      </c>
    </row>
    <row r="820" spans="2:65" s="1" customFormat="1" ht="21.75" customHeight="1">
      <c r="B820" s="31"/>
      <c r="C820" s="167" t="s">
        <v>1291</v>
      </c>
      <c r="D820" s="167" t="s">
        <v>282</v>
      </c>
      <c r="E820" s="168" t="s">
        <v>1292</v>
      </c>
      <c r="F820" s="169" t="s">
        <v>1293</v>
      </c>
      <c r="G820" s="170" t="s">
        <v>285</v>
      </c>
      <c r="H820" s="171">
        <v>58</v>
      </c>
      <c r="I820" s="172"/>
      <c r="J820" s="173">
        <f>ROUND(I820*H820,2)</f>
        <v>0</v>
      </c>
      <c r="K820" s="174"/>
      <c r="L820" s="175"/>
      <c r="M820" s="176" t="s">
        <v>1</v>
      </c>
      <c r="N820" s="177" t="s">
        <v>44</v>
      </c>
      <c r="P820" s="142">
        <f>O820*H820</f>
        <v>0</v>
      </c>
      <c r="Q820" s="142">
        <v>1E-3</v>
      </c>
      <c r="R820" s="142">
        <f>Q820*H820</f>
        <v>5.8000000000000003E-2</v>
      </c>
      <c r="S820" s="142">
        <v>0</v>
      </c>
      <c r="T820" s="143">
        <f>S820*H820</f>
        <v>0</v>
      </c>
      <c r="AR820" s="144" t="s">
        <v>349</v>
      </c>
      <c r="AT820" s="144" t="s">
        <v>282</v>
      </c>
      <c r="AU820" s="144" t="s">
        <v>89</v>
      </c>
      <c r="AY820" s="16" t="s">
        <v>164</v>
      </c>
      <c r="BE820" s="145">
        <f>IF(N820="základní",J820,0)</f>
        <v>0</v>
      </c>
      <c r="BF820" s="145">
        <f>IF(N820="snížená",J820,0)</f>
        <v>0</v>
      </c>
      <c r="BG820" s="145">
        <f>IF(N820="zákl. přenesená",J820,0)</f>
        <v>0</v>
      </c>
      <c r="BH820" s="145">
        <f>IF(N820="sníž. přenesená",J820,0)</f>
        <v>0</v>
      </c>
      <c r="BI820" s="145">
        <f>IF(N820="nulová",J820,0)</f>
        <v>0</v>
      </c>
      <c r="BJ820" s="16" t="s">
        <v>87</v>
      </c>
      <c r="BK820" s="145">
        <f>ROUND(I820*H820,2)</f>
        <v>0</v>
      </c>
      <c r="BL820" s="16" t="s">
        <v>260</v>
      </c>
      <c r="BM820" s="144" t="s">
        <v>1294</v>
      </c>
    </row>
    <row r="821" spans="2:65" s="12" customFormat="1" ht="11.25">
      <c r="B821" s="146"/>
      <c r="D821" s="147" t="s">
        <v>175</v>
      </c>
      <c r="E821" s="148" t="s">
        <v>1</v>
      </c>
      <c r="F821" s="149" t="s">
        <v>1295</v>
      </c>
      <c r="H821" s="150">
        <v>58</v>
      </c>
      <c r="I821" s="151"/>
      <c r="L821" s="146"/>
      <c r="M821" s="152"/>
      <c r="T821" s="153"/>
      <c r="AT821" s="148" t="s">
        <v>175</v>
      </c>
      <c r="AU821" s="148" t="s">
        <v>89</v>
      </c>
      <c r="AV821" s="12" t="s">
        <v>89</v>
      </c>
      <c r="AW821" s="12" t="s">
        <v>36</v>
      </c>
      <c r="AX821" s="12" t="s">
        <v>87</v>
      </c>
      <c r="AY821" s="148" t="s">
        <v>164</v>
      </c>
    </row>
    <row r="822" spans="2:65" s="1" customFormat="1" ht="16.5" customHeight="1">
      <c r="B822" s="31"/>
      <c r="C822" s="167" t="s">
        <v>1296</v>
      </c>
      <c r="D822" s="167" t="s">
        <v>282</v>
      </c>
      <c r="E822" s="168" t="s">
        <v>1297</v>
      </c>
      <c r="F822" s="169" t="s">
        <v>1298</v>
      </c>
      <c r="G822" s="170" t="s">
        <v>181</v>
      </c>
      <c r="H822" s="171">
        <v>232</v>
      </c>
      <c r="I822" s="172"/>
      <c r="J822" s="173">
        <f>ROUND(I822*H822,2)</f>
        <v>0</v>
      </c>
      <c r="K822" s="174"/>
      <c r="L822" s="175"/>
      <c r="M822" s="176" t="s">
        <v>1</v>
      </c>
      <c r="N822" s="177" t="s">
        <v>44</v>
      </c>
      <c r="P822" s="142">
        <f>O822*H822</f>
        <v>0</v>
      </c>
      <c r="Q822" s="142">
        <v>4.0000000000000003E-5</v>
      </c>
      <c r="R822" s="142">
        <f>Q822*H822</f>
        <v>9.2800000000000001E-3</v>
      </c>
      <c r="S822" s="142">
        <v>0</v>
      </c>
      <c r="T822" s="143">
        <f>S822*H822</f>
        <v>0</v>
      </c>
      <c r="AR822" s="144" t="s">
        <v>349</v>
      </c>
      <c r="AT822" s="144" t="s">
        <v>282</v>
      </c>
      <c r="AU822" s="144" t="s">
        <v>89</v>
      </c>
      <c r="AY822" s="16" t="s">
        <v>164</v>
      </c>
      <c r="BE822" s="145">
        <f>IF(N822="základní",J822,0)</f>
        <v>0</v>
      </c>
      <c r="BF822" s="145">
        <f>IF(N822="snížená",J822,0)</f>
        <v>0</v>
      </c>
      <c r="BG822" s="145">
        <f>IF(N822="zákl. přenesená",J822,0)</f>
        <v>0</v>
      </c>
      <c r="BH822" s="145">
        <f>IF(N822="sníž. přenesená",J822,0)</f>
        <v>0</v>
      </c>
      <c r="BI822" s="145">
        <f>IF(N822="nulová",J822,0)</f>
        <v>0</v>
      </c>
      <c r="BJ822" s="16" t="s">
        <v>87</v>
      </c>
      <c r="BK822" s="145">
        <f>ROUND(I822*H822,2)</f>
        <v>0</v>
      </c>
      <c r="BL822" s="16" t="s">
        <v>260</v>
      </c>
      <c r="BM822" s="144" t="s">
        <v>1299</v>
      </c>
    </row>
    <row r="823" spans="2:65" s="12" customFormat="1" ht="11.25">
      <c r="B823" s="146"/>
      <c r="D823" s="147" t="s">
        <v>175</v>
      </c>
      <c r="E823" s="148" t="s">
        <v>1</v>
      </c>
      <c r="F823" s="149" t="s">
        <v>1300</v>
      </c>
      <c r="H823" s="150">
        <v>232</v>
      </c>
      <c r="I823" s="151"/>
      <c r="L823" s="146"/>
      <c r="M823" s="152"/>
      <c r="T823" s="153"/>
      <c r="AT823" s="148" t="s">
        <v>175</v>
      </c>
      <c r="AU823" s="148" t="s">
        <v>89</v>
      </c>
      <c r="AV823" s="12" t="s">
        <v>89</v>
      </c>
      <c r="AW823" s="12" t="s">
        <v>36</v>
      </c>
      <c r="AX823" s="12" t="s">
        <v>87</v>
      </c>
      <c r="AY823" s="148" t="s">
        <v>164</v>
      </c>
    </row>
    <row r="824" spans="2:65" s="1" customFormat="1" ht="37.9" customHeight="1">
      <c r="B824" s="31"/>
      <c r="C824" s="132" t="s">
        <v>1301</v>
      </c>
      <c r="D824" s="132" t="s">
        <v>166</v>
      </c>
      <c r="E824" s="133" t="s">
        <v>1302</v>
      </c>
      <c r="F824" s="134" t="s">
        <v>1303</v>
      </c>
      <c r="G824" s="135" t="s">
        <v>299</v>
      </c>
      <c r="H824" s="136">
        <v>12</v>
      </c>
      <c r="I824" s="137"/>
      <c r="J824" s="138">
        <f>ROUND(I824*H824,2)</f>
        <v>0</v>
      </c>
      <c r="K824" s="139"/>
      <c r="L824" s="31"/>
      <c r="M824" s="140" t="s">
        <v>1</v>
      </c>
      <c r="N824" s="141" t="s">
        <v>44</v>
      </c>
      <c r="P824" s="142">
        <f>O824*H824</f>
        <v>0</v>
      </c>
      <c r="Q824" s="142">
        <v>0</v>
      </c>
      <c r="R824" s="142">
        <f>Q824*H824</f>
        <v>0</v>
      </c>
      <c r="S824" s="142">
        <v>0</v>
      </c>
      <c r="T824" s="143">
        <f>S824*H824</f>
        <v>0</v>
      </c>
      <c r="AR824" s="144" t="s">
        <v>260</v>
      </c>
      <c r="AT824" s="144" t="s">
        <v>166</v>
      </c>
      <c r="AU824" s="144" t="s">
        <v>89</v>
      </c>
      <c r="AY824" s="16" t="s">
        <v>164</v>
      </c>
      <c r="BE824" s="145">
        <f>IF(N824="základní",J824,0)</f>
        <v>0</v>
      </c>
      <c r="BF824" s="145">
        <f>IF(N824="snížená",J824,0)</f>
        <v>0</v>
      </c>
      <c r="BG824" s="145">
        <f>IF(N824="zákl. přenesená",J824,0)</f>
        <v>0</v>
      </c>
      <c r="BH824" s="145">
        <f>IF(N824="sníž. přenesená",J824,0)</f>
        <v>0</v>
      </c>
      <c r="BI824" s="145">
        <f>IF(N824="nulová",J824,0)</f>
        <v>0</v>
      </c>
      <c r="BJ824" s="16" t="s">
        <v>87</v>
      </c>
      <c r="BK824" s="145">
        <f>ROUND(I824*H824,2)</f>
        <v>0</v>
      </c>
      <c r="BL824" s="16" t="s">
        <v>260</v>
      </c>
      <c r="BM824" s="144" t="s">
        <v>1304</v>
      </c>
    </row>
    <row r="825" spans="2:65" s="14" customFormat="1" ht="11.25">
      <c r="B825" s="161"/>
      <c r="D825" s="147" t="s">
        <v>175</v>
      </c>
      <c r="E825" s="162" t="s">
        <v>1</v>
      </c>
      <c r="F825" s="163" t="s">
        <v>1305</v>
      </c>
      <c r="H825" s="162" t="s">
        <v>1</v>
      </c>
      <c r="I825" s="164"/>
      <c r="L825" s="161"/>
      <c r="M825" s="165"/>
      <c r="T825" s="166"/>
      <c r="AT825" s="162" t="s">
        <v>175</v>
      </c>
      <c r="AU825" s="162" t="s">
        <v>89</v>
      </c>
      <c r="AV825" s="14" t="s">
        <v>87</v>
      </c>
      <c r="AW825" s="14" t="s">
        <v>36</v>
      </c>
      <c r="AX825" s="14" t="s">
        <v>79</v>
      </c>
      <c r="AY825" s="162" t="s">
        <v>164</v>
      </c>
    </row>
    <row r="826" spans="2:65" s="12" customFormat="1" ht="11.25">
      <c r="B826" s="146"/>
      <c r="D826" s="147" t="s">
        <v>175</v>
      </c>
      <c r="E826" s="148" t="s">
        <v>1</v>
      </c>
      <c r="F826" s="149" t="s">
        <v>1306</v>
      </c>
      <c r="H826" s="150">
        <v>12</v>
      </c>
      <c r="I826" s="151"/>
      <c r="L826" s="146"/>
      <c r="M826" s="152"/>
      <c r="T826" s="153"/>
      <c r="AT826" s="148" t="s">
        <v>175</v>
      </c>
      <c r="AU826" s="148" t="s">
        <v>89</v>
      </c>
      <c r="AV826" s="12" t="s">
        <v>89</v>
      </c>
      <c r="AW826" s="12" t="s">
        <v>36</v>
      </c>
      <c r="AX826" s="12" t="s">
        <v>79</v>
      </c>
      <c r="AY826" s="148" t="s">
        <v>164</v>
      </c>
    </row>
    <row r="827" spans="2:65" s="13" customFormat="1" ht="11.25">
      <c r="B827" s="154"/>
      <c r="D827" s="147" t="s">
        <v>175</v>
      </c>
      <c r="E827" s="155" t="s">
        <v>1</v>
      </c>
      <c r="F827" s="156" t="s">
        <v>177</v>
      </c>
      <c r="H827" s="157">
        <v>12</v>
      </c>
      <c r="I827" s="158"/>
      <c r="L827" s="154"/>
      <c r="M827" s="159"/>
      <c r="T827" s="160"/>
      <c r="AT827" s="155" t="s">
        <v>175</v>
      </c>
      <c r="AU827" s="155" t="s">
        <v>89</v>
      </c>
      <c r="AV827" s="13" t="s">
        <v>170</v>
      </c>
      <c r="AW827" s="13" t="s">
        <v>36</v>
      </c>
      <c r="AX827" s="13" t="s">
        <v>87</v>
      </c>
      <c r="AY827" s="155" t="s">
        <v>164</v>
      </c>
    </row>
    <row r="828" spans="2:65" s="1" customFormat="1" ht="24.2" customHeight="1">
      <c r="B828" s="31"/>
      <c r="C828" s="167" t="s">
        <v>1307</v>
      </c>
      <c r="D828" s="167" t="s">
        <v>282</v>
      </c>
      <c r="E828" s="168" t="s">
        <v>1308</v>
      </c>
      <c r="F828" s="169" t="s">
        <v>1309</v>
      </c>
      <c r="G828" s="170" t="s">
        <v>205</v>
      </c>
      <c r="H828" s="171">
        <v>0.3</v>
      </c>
      <c r="I828" s="172"/>
      <c r="J828" s="173">
        <f>ROUND(I828*H828,2)</f>
        <v>0</v>
      </c>
      <c r="K828" s="174"/>
      <c r="L828" s="175"/>
      <c r="M828" s="176" t="s">
        <v>1</v>
      </c>
      <c r="N828" s="177" t="s">
        <v>44</v>
      </c>
      <c r="P828" s="142">
        <f>O828*H828</f>
        <v>0</v>
      </c>
      <c r="Q828" s="142">
        <v>0.44</v>
      </c>
      <c r="R828" s="142">
        <f>Q828*H828</f>
        <v>0.13200000000000001</v>
      </c>
      <c r="S828" s="142">
        <v>0</v>
      </c>
      <c r="T828" s="143">
        <f>S828*H828</f>
        <v>0</v>
      </c>
      <c r="AR828" s="144" t="s">
        <v>349</v>
      </c>
      <c r="AT828" s="144" t="s">
        <v>282</v>
      </c>
      <c r="AU828" s="144" t="s">
        <v>89</v>
      </c>
      <c r="AY828" s="16" t="s">
        <v>164</v>
      </c>
      <c r="BE828" s="145">
        <f>IF(N828="základní",J828,0)</f>
        <v>0</v>
      </c>
      <c r="BF828" s="145">
        <f>IF(N828="snížená",J828,0)</f>
        <v>0</v>
      </c>
      <c r="BG828" s="145">
        <f>IF(N828="zákl. přenesená",J828,0)</f>
        <v>0</v>
      </c>
      <c r="BH828" s="145">
        <f>IF(N828="sníž. přenesená",J828,0)</f>
        <v>0</v>
      </c>
      <c r="BI828" s="145">
        <f>IF(N828="nulová",J828,0)</f>
        <v>0</v>
      </c>
      <c r="BJ828" s="16" t="s">
        <v>87</v>
      </c>
      <c r="BK828" s="145">
        <f>ROUND(I828*H828,2)</f>
        <v>0</v>
      </c>
      <c r="BL828" s="16" t="s">
        <v>260</v>
      </c>
      <c r="BM828" s="144" t="s">
        <v>1310</v>
      </c>
    </row>
    <row r="829" spans="2:65" s="1" customFormat="1" ht="33" customHeight="1">
      <c r="B829" s="31"/>
      <c r="C829" s="132" t="s">
        <v>1311</v>
      </c>
      <c r="D829" s="132" t="s">
        <v>166</v>
      </c>
      <c r="E829" s="133" t="s">
        <v>1312</v>
      </c>
      <c r="F829" s="134" t="s">
        <v>1313</v>
      </c>
      <c r="G829" s="135" t="s">
        <v>299</v>
      </c>
      <c r="H829" s="136">
        <v>261</v>
      </c>
      <c r="I829" s="137"/>
      <c r="J829" s="138">
        <f>ROUND(I829*H829,2)</f>
        <v>0</v>
      </c>
      <c r="K829" s="139"/>
      <c r="L829" s="31"/>
      <c r="M829" s="140" t="s">
        <v>1</v>
      </c>
      <c r="N829" s="141" t="s">
        <v>44</v>
      </c>
      <c r="P829" s="142">
        <f>O829*H829</f>
        <v>0</v>
      </c>
      <c r="Q829" s="142">
        <v>0</v>
      </c>
      <c r="R829" s="142">
        <f>Q829*H829</f>
        <v>0</v>
      </c>
      <c r="S829" s="142">
        <v>0</v>
      </c>
      <c r="T829" s="143">
        <f>S829*H829</f>
        <v>0</v>
      </c>
      <c r="AR829" s="144" t="s">
        <v>260</v>
      </c>
      <c r="AT829" s="144" t="s">
        <v>166</v>
      </c>
      <c r="AU829" s="144" t="s">
        <v>89</v>
      </c>
      <c r="AY829" s="16" t="s">
        <v>164</v>
      </c>
      <c r="BE829" s="145">
        <f>IF(N829="základní",J829,0)</f>
        <v>0</v>
      </c>
      <c r="BF829" s="145">
        <f>IF(N829="snížená",J829,0)</f>
        <v>0</v>
      </c>
      <c r="BG829" s="145">
        <f>IF(N829="zákl. přenesená",J829,0)</f>
        <v>0</v>
      </c>
      <c r="BH829" s="145">
        <f>IF(N829="sníž. přenesená",J829,0)</f>
        <v>0</v>
      </c>
      <c r="BI829" s="145">
        <f>IF(N829="nulová",J829,0)</f>
        <v>0</v>
      </c>
      <c r="BJ829" s="16" t="s">
        <v>87</v>
      </c>
      <c r="BK829" s="145">
        <f>ROUND(I829*H829,2)</f>
        <v>0</v>
      </c>
      <c r="BL829" s="16" t="s">
        <v>260</v>
      </c>
      <c r="BM829" s="144" t="s">
        <v>1314</v>
      </c>
    </row>
    <row r="830" spans="2:65" s="14" customFormat="1" ht="11.25">
      <c r="B830" s="161"/>
      <c r="D830" s="147" t="s">
        <v>175</v>
      </c>
      <c r="E830" s="162" t="s">
        <v>1</v>
      </c>
      <c r="F830" s="163" t="s">
        <v>1315</v>
      </c>
      <c r="H830" s="162" t="s">
        <v>1</v>
      </c>
      <c r="I830" s="164"/>
      <c r="L830" s="161"/>
      <c r="M830" s="165"/>
      <c r="T830" s="166"/>
      <c r="AT830" s="162" t="s">
        <v>175</v>
      </c>
      <c r="AU830" s="162" t="s">
        <v>89</v>
      </c>
      <c r="AV830" s="14" t="s">
        <v>87</v>
      </c>
      <c r="AW830" s="14" t="s">
        <v>36</v>
      </c>
      <c r="AX830" s="14" t="s">
        <v>79</v>
      </c>
      <c r="AY830" s="162" t="s">
        <v>164</v>
      </c>
    </row>
    <row r="831" spans="2:65" s="12" customFormat="1" ht="11.25">
      <c r="B831" s="146"/>
      <c r="D831" s="147" t="s">
        <v>175</v>
      </c>
      <c r="E831" s="148" t="s">
        <v>1</v>
      </c>
      <c r="F831" s="149" t="s">
        <v>1316</v>
      </c>
      <c r="H831" s="150">
        <v>261</v>
      </c>
      <c r="I831" s="151"/>
      <c r="L831" s="146"/>
      <c r="M831" s="152"/>
      <c r="T831" s="153"/>
      <c r="AT831" s="148" t="s">
        <v>175</v>
      </c>
      <c r="AU831" s="148" t="s">
        <v>89</v>
      </c>
      <c r="AV831" s="12" t="s">
        <v>89</v>
      </c>
      <c r="AW831" s="12" t="s">
        <v>36</v>
      </c>
      <c r="AX831" s="12" t="s">
        <v>79</v>
      </c>
      <c r="AY831" s="148" t="s">
        <v>164</v>
      </c>
    </row>
    <row r="832" spans="2:65" s="13" customFormat="1" ht="11.25">
      <c r="B832" s="154"/>
      <c r="D832" s="147" t="s">
        <v>175</v>
      </c>
      <c r="E832" s="155" t="s">
        <v>1</v>
      </c>
      <c r="F832" s="156" t="s">
        <v>177</v>
      </c>
      <c r="H832" s="157">
        <v>261</v>
      </c>
      <c r="I832" s="158"/>
      <c r="L832" s="154"/>
      <c r="M832" s="159"/>
      <c r="T832" s="160"/>
      <c r="AT832" s="155" t="s">
        <v>175</v>
      </c>
      <c r="AU832" s="155" t="s">
        <v>89</v>
      </c>
      <c r="AV832" s="13" t="s">
        <v>170</v>
      </c>
      <c r="AW832" s="13" t="s">
        <v>36</v>
      </c>
      <c r="AX832" s="13" t="s">
        <v>87</v>
      </c>
      <c r="AY832" s="155" t="s">
        <v>164</v>
      </c>
    </row>
    <row r="833" spans="2:65" s="1" customFormat="1" ht="24.2" customHeight="1">
      <c r="B833" s="31"/>
      <c r="C833" s="167" t="s">
        <v>1317</v>
      </c>
      <c r="D833" s="167" t="s">
        <v>282</v>
      </c>
      <c r="E833" s="168" t="s">
        <v>1318</v>
      </c>
      <c r="F833" s="169" t="s">
        <v>1319</v>
      </c>
      <c r="G833" s="170" t="s">
        <v>205</v>
      </c>
      <c r="H833" s="171">
        <v>1.3779999999999999</v>
      </c>
      <c r="I833" s="172"/>
      <c r="J833" s="173">
        <f>ROUND(I833*H833,2)</f>
        <v>0</v>
      </c>
      <c r="K833" s="174"/>
      <c r="L833" s="175"/>
      <c r="M833" s="176" t="s">
        <v>1</v>
      </c>
      <c r="N833" s="177" t="s">
        <v>44</v>
      </c>
      <c r="P833" s="142">
        <f>O833*H833</f>
        <v>0</v>
      </c>
      <c r="Q833" s="142">
        <v>0.55000000000000004</v>
      </c>
      <c r="R833" s="142">
        <f>Q833*H833</f>
        <v>0.75790000000000002</v>
      </c>
      <c r="S833" s="142">
        <v>0</v>
      </c>
      <c r="T833" s="143">
        <f>S833*H833</f>
        <v>0</v>
      </c>
      <c r="AR833" s="144" t="s">
        <v>349</v>
      </c>
      <c r="AT833" s="144" t="s">
        <v>282</v>
      </c>
      <c r="AU833" s="144" t="s">
        <v>89</v>
      </c>
      <c r="AY833" s="16" t="s">
        <v>164</v>
      </c>
      <c r="BE833" s="145">
        <f>IF(N833="základní",J833,0)</f>
        <v>0</v>
      </c>
      <c r="BF833" s="145">
        <f>IF(N833="snížená",J833,0)</f>
        <v>0</v>
      </c>
      <c r="BG833" s="145">
        <f>IF(N833="zákl. přenesená",J833,0)</f>
        <v>0</v>
      </c>
      <c r="BH833" s="145">
        <f>IF(N833="sníž. přenesená",J833,0)</f>
        <v>0</v>
      </c>
      <c r="BI833" s="145">
        <f>IF(N833="nulová",J833,0)</f>
        <v>0</v>
      </c>
      <c r="BJ833" s="16" t="s">
        <v>87</v>
      </c>
      <c r="BK833" s="145">
        <f>ROUND(I833*H833,2)</f>
        <v>0</v>
      </c>
      <c r="BL833" s="16" t="s">
        <v>260</v>
      </c>
      <c r="BM833" s="144" t="s">
        <v>1320</v>
      </c>
    </row>
    <row r="834" spans="2:65" s="12" customFormat="1" ht="11.25">
      <c r="B834" s="146"/>
      <c r="D834" s="147" t="s">
        <v>175</v>
      </c>
      <c r="E834" s="148" t="s">
        <v>1</v>
      </c>
      <c r="F834" s="149" t="s">
        <v>1321</v>
      </c>
      <c r="H834" s="150">
        <v>1.2529999999999999</v>
      </c>
      <c r="I834" s="151"/>
      <c r="L834" s="146"/>
      <c r="M834" s="152"/>
      <c r="T834" s="153"/>
      <c r="AT834" s="148" t="s">
        <v>175</v>
      </c>
      <c r="AU834" s="148" t="s">
        <v>89</v>
      </c>
      <c r="AV834" s="12" t="s">
        <v>89</v>
      </c>
      <c r="AW834" s="12" t="s">
        <v>36</v>
      </c>
      <c r="AX834" s="12" t="s">
        <v>87</v>
      </c>
      <c r="AY834" s="148" t="s">
        <v>164</v>
      </c>
    </row>
    <row r="835" spans="2:65" s="12" customFormat="1" ht="11.25">
      <c r="B835" s="146"/>
      <c r="D835" s="147" t="s">
        <v>175</v>
      </c>
      <c r="F835" s="149" t="s">
        <v>1322</v>
      </c>
      <c r="H835" s="150">
        <v>1.3779999999999999</v>
      </c>
      <c r="I835" s="151"/>
      <c r="L835" s="146"/>
      <c r="M835" s="152"/>
      <c r="T835" s="153"/>
      <c r="AT835" s="148" t="s">
        <v>175</v>
      </c>
      <c r="AU835" s="148" t="s">
        <v>89</v>
      </c>
      <c r="AV835" s="12" t="s">
        <v>89</v>
      </c>
      <c r="AW835" s="12" t="s">
        <v>4</v>
      </c>
      <c r="AX835" s="12" t="s">
        <v>87</v>
      </c>
      <c r="AY835" s="148" t="s">
        <v>164</v>
      </c>
    </row>
    <row r="836" spans="2:65" s="1" customFormat="1" ht="37.9" customHeight="1">
      <c r="B836" s="31"/>
      <c r="C836" s="132" t="s">
        <v>1323</v>
      </c>
      <c r="D836" s="132" t="s">
        <v>166</v>
      </c>
      <c r="E836" s="133" t="s">
        <v>1324</v>
      </c>
      <c r="F836" s="134" t="s">
        <v>1325</v>
      </c>
      <c r="G836" s="135" t="s">
        <v>299</v>
      </c>
      <c r="H836" s="136">
        <v>10</v>
      </c>
      <c r="I836" s="137"/>
      <c r="J836" s="138">
        <f>ROUND(I836*H836,2)</f>
        <v>0</v>
      </c>
      <c r="K836" s="139"/>
      <c r="L836" s="31"/>
      <c r="M836" s="140" t="s">
        <v>1</v>
      </c>
      <c r="N836" s="141" t="s">
        <v>44</v>
      </c>
      <c r="P836" s="142">
        <f>O836*H836</f>
        <v>0</v>
      </c>
      <c r="Q836" s="142">
        <v>0</v>
      </c>
      <c r="R836" s="142">
        <f>Q836*H836</f>
        <v>0</v>
      </c>
      <c r="S836" s="142">
        <v>0</v>
      </c>
      <c r="T836" s="143">
        <f>S836*H836</f>
        <v>0</v>
      </c>
      <c r="AR836" s="144" t="s">
        <v>260</v>
      </c>
      <c r="AT836" s="144" t="s">
        <v>166</v>
      </c>
      <c r="AU836" s="144" t="s">
        <v>89</v>
      </c>
      <c r="AY836" s="16" t="s">
        <v>164</v>
      </c>
      <c r="BE836" s="145">
        <f>IF(N836="základní",J836,0)</f>
        <v>0</v>
      </c>
      <c r="BF836" s="145">
        <f>IF(N836="snížená",J836,0)</f>
        <v>0</v>
      </c>
      <c r="BG836" s="145">
        <f>IF(N836="zákl. přenesená",J836,0)</f>
        <v>0</v>
      </c>
      <c r="BH836" s="145">
        <f>IF(N836="sníž. přenesená",J836,0)</f>
        <v>0</v>
      </c>
      <c r="BI836" s="145">
        <f>IF(N836="nulová",J836,0)</f>
        <v>0</v>
      </c>
      <c r="BJ836" s="16" t="s">
        <v>87</v>
      </c>
      <c r="BK836" s="145">
        <f>ROUND(I836*H836,2)</f>
        <v>0</v>
      </c>
      <c r="BL836" s="16" t="s">
        <v>260</v>
      </c>
      <c r="BM836" s="144" t="s">
        <v>1326</v>
      </c>
    </row>
    <row r="837" spans="2:65" s="14" customFormat="1" ht="11.25">
      <c r="B837" s="161"/>
      <c r="D837" s="147" t="s">
        <v>175</v>
      </c>
      <c r="E837" s="162" t="s">
        <v>1</v>
      </c>
      <c r="F837" s="163" t="s">
        <v>1327</v>
      </c>
      <c r="H837" s="162" t="s">
        <v>1</v>
      </c>
      <c r="I837" s="164"/>
      <c r="L837" s="161"/>
      <c r="M837" s="165"/>
      <c r="T837" s="166"/>
      <c r="AT837" s="162" t="s">
        <v>175</v>
      </c>
      <c r="AU837" s="162" t="s">
        <v>89</v>
      </c>
      <c r="AV837" s="14" t="s">
        <v>87</v>
      </c>
      <c r="AW837" s="14" t="s">
        <v>36</v>
      </c>
      <c r="AX837" s="14" t="s">
        <v>79</v>
      </c>
      <c r="AY837" s="162" t="s">
        <v>164</v>
      </c>
    </row>
    <row r="838" spans="2:65" s="12" customFormat="1" ht="11.25">
      <c r="B838" s="146"/>
      <c r="D838" s="147" t="s">
        <v>175</v>
      </c>
      <c r="E838" s="148" t="s">
        <v>1</v>
      </c>
      <c r="F838" s="149" t="s">
        <v>215</v>
      </c>
      <c r="H838" s="150">
        <v>10</v>
      </c>
      <c r="I838" s="151"/>
      <c r="L838" s="146"/>
      <c r="M838" s="152"/>
      <c r="T838" s="153"/>
      <c r="AT838" s="148" t="s">
        <v>175</v>
      </c>
      <c r="AU838" s="148" t="s">
        <v>89</v>
      </c>
      <c r="AV838" s="12" t="s">
        <v>89</v>
      </c>
      <c r="AW838" s="12" t="s">
        <v>36</v>
      </c>
      <c r="AX838" s="12" t="s">
        <v>79</v>
      </c>
      <c r="AY838" s="148" t="s">
        <v>164</v>
      </c>
    </row>
    <row r="839" spans="2:65" s="13" customFormat="1" ht="11.25">
      <c r="B839" s="154"/>
      <c r="D839" s="147" t="s">
        <v>175</v>
      </c>
      <c r="E839" s="155" t="s">
        <v>1</v>
      </c>
      <c r="F839" s="156" t="s">
        <v>177</v>
      </c>
      <c r="H839" s="157">
        <v>10</v>
      </c>
      <c r="I839" s="158"/>
      <c r="L839" s="154"/>
      <c r="M839" s="159"/>
      <c r="T839" s="160"/>
      <c r="AT839" s="155" t="s">
        <v>175</v>
      </c>
      <c r="AU839" s="155" t="s">
        <v>89</v>
      </c>
      <c r="AV839" s="13" t="s">
        <v>170</v>
      </c>
      <c r="AW839" s="13" t="s">
        <v>36</v>
      </c>
      <c r="AX839" s="13" t="s">
        <v>87</v>
      </c>
      <c r="AY839" s="155" t="s">
        <v>164</v>
      </c>
    </row>
    <row r="840" spans="2:65" s="1" customFormat="1" ht="21.75" customHeight="1">
      <c r="B840" s="31"/>
      <c r="C840" s="167" t="s">
        <v>1328</v>
      </c>
      <c r="D840" s="167" t="s">
        <v>282</v>
      </c>
      <c r="E840" s="168" t="s">
        <v>1329</v>
      </c>
      <c r="F840" s="169" t="s">
        <v>1330</v>
      </c>
      <c r="G840" s="170" t="s">
        <v>205</v>
      </c>
      <c r="H840" s="171">
        <v>0.1</v>
      </c>
      <c r="I840" s="172"/>
      <c r="J840" s="173">
        <f>ROUND(I840*H840,2)</f>
        <v>0</v>
      </c>
      <c r="K840" s="174"/>
      <c r="L840" s="175"/>
      <c r="M840" s="176" t="s">
        <v>1</v>
      </c>
      <c r="N840" s="177" t="s">
        <v>44</v>
      </c>
      <c r="P840" s="142">
        <f>O840*H840</f>
        <v>0</v>
      </c>
      <c r="Q840" s="142">
        <v>0.55000000000000004</v>
      </c>
      <c r="R840" s="142">
        <f>Q840*H840</f>
        <v>5.5000000000000007E-2</v>
      </c>
      <c r="S840" s="142">
        <v>0</v>
      </c>
      <c r="T840" s="143">
        <f>S840*H840</f>
        <v>0</v>
      </c>
      <c r="AR840" s="144" t="s">
        <v>349</v>
      </c>
      <c r="AT840" s="144" t="s">
        <v>282</v>
      </c>
      <c r="AU840" s="144" t="s">
        <v>89</v>
      </c>
      <c r="AY840" s="16" t="s">
        <v>164</v>
      </c>
      <c r="BE840" s="145">
        <f>IF(N840="základní",J840,0)</f>
        <v>0</v>
      </c>
      <c r="BF840" s="145">
        <f>IF(N840="snížená",J840,0)</f>
        <v>0</v>
      </c>
      <c r="BG840" s="145">
        <f>IF(N840="zákl. přenesená",J840,0)</f>
        <v>0</v>
      </c>
      <c r="BH840" s="145">
        <f>IF(N840="sníž. přenesená",J840,0)</f>
        <v>0</v>
      </c>
      <c r="BI840" s="145">
        <f>IF(N840="nulová",J840,0)</f>
        <v>0</v>
      </c>
      <c r="BJ840" s="16" t="s">
        <v>87</v>
      </c>
      <c r="BK840" s="145">
        <f>ROUND(I840*H840,2)</f>
        <v>0</v>
      </c>
      <c r="BL840" s="16" t="s">
        <v>260</v>
      </c>
      <c r="BM840" s="144" t="s">
        <v>1331</v>
      </c>
    </row>
    <row r="841" spans="2:65" s="12" customFormat="1" ht="11.25">
      <c r="B841" s="146"/>
      <c r="D841" s="147" t="s">
        <v>175</v>
      </c>
      <c r="E841" s="148" t="s">
        <v>1</v>
      </c>
      <c r="F841" s="149" t="s">
        <v>1332</v>
      </c>
      <c r="H841" s="150">
        <v>0.1</v>
      </c>
      <c r="I841" s="151"/>
      <c r="L841" s="146"/>
      <c r="M841" s="152"/>
      <c r="T841" s="153"/>
      <c r="AT841" s="148" t="s">
        <v>175</v>
      </c>
      <c r="AU841" s="148" t="s">
        <v>89</v>
      </c>
      <c r="AV841" s="12" t="s">
        <v>89</v>
      </c>
      <c r="AW841" s="12" t="s">
        <v>36</v>
      </c>
      <c r="AX841" s="12" t="s">
        <v>79</v>
      </c>
      <c r="AY841" s="148" t="s">
        <v>164</v>
      </c>
    </row>
    <row r="842" spans="2:65" s="13" customFormat="1" ht="11.25">
      <c r="B842" s="154"/>
      <c r="D842" s="147" t="s">
        <v>175</v>
      </c>
      <c r="E842" s="155" t="s">
        <v>1</v>
      </c>
      <c r="F842" s="156" t="s">
        <v>177</v>
      </c>
      <c r="H842" s="157">
        <v>0.1</v>
      </c>
      <c r="I842" s="158"/>
      <c r="L842" s="154"/>
      <c r="M842" s="159"/>
      <c r="T842" s="160"/>
      <c r="AT842" s="155" t="s">
        <v>175</v>
      </c>
      <c r="AU842" s="155" t="s">
        <v>89</v>
      </c>
      <c r="AV842" s="13" t="s">
        <v>170</v>
      </c>
      <c r="AW842" s="13" t="s">
        <v>36</v>
      </c>
      <c r="AX842" s="13" t="s">
        <v>87</v>
      </c>
      <c r="AY842" s="155" t="s">
        <v>164</v>
      </c>
    </row>
    <row r="843" spans="2:65" s="1" customFormat="1" ht="33" customHeight="1">
      <c r="B843" s="31"/>
      <c r="C843" s="132" t="s">
        <v>1333</v>
      </c>
      <c r="D843" s="132" t="s">
        <v>166</v>
      </c>
      <c r="E843" s="133" t="s">
        <v>1334</v>
      </c>
      <c r="F843" s="134" t="s">
        <v>1335</v>
      </c>
      <c r="G843" s="135" t="s">
        <v>169</v>
      </c>
      <c r="H843" s="136">
        <v>332.8</v>
      </c>
      <c r="I843" s="137"/>
      <c r="J843" s="138">
        <f>ROUND(I843*H843,2)</f>
        <v>0</v>
      </c>
      <c r="K843" s="139"/>
      <c r="L843" s="31"/>
      <c r="M843" s="140" t="s">
        <v>1</v>
      </c>
      <c r="N843" s="141" t="s">
        <v>44</v>
      </c>
      <c r="P843" s="142">
        <f>O843*H843</f>
        <v>0</v>
      </c>
      <c r="Q843" s="142">
        <v>1.1520000000000001E-2</v>
      </c>
      <c r="R843" s="142">
        <f>Q843*H843</f>
        <v>3.8338560000000004</v>
      </c>
      <c r="S843" s="142">
        <v>0</v>
      </c>
      <c r="T843" s="143">
        <f>S843*H843</f>
        <v>0</v>
      </c>
      <c r="AR843" s="144" t="s">
        <v>260</v>
      </c>
      <c r="AT843" s="144" t="s">
        <v>166</v>
      </c>
      <c r="AU843" s="144" t="s">
        <v>89</v>
      </c>
      <c r="AY843" s="16" t="s">
        <v>164</v>
      </c>
      <c r="BE843" s="145">
        <f>IF(N843="základní",J843,0)</f>
        <v>0</v>
      </c>
      <c r="BF843" s="145">
        <f>IF(N843="snížená",J843,0)</f>
        <v>0</v>
      </c>
      <c r="BG843" s="145">
        <f>IF(N843="zákl. přenesená",J843,0)</f>
        <v>0</v>
      </c>
      <c r="BH843" s="145">
        <f>IF(N843="sníž. přenesená",J843,0)</f>
        <v>0</v>
      </c>
      <c r="BI843" s="145">
        <f>IF(N843="nulová",J843,0)</f>
        <v>0</v>
      </c>
      <c r="BJ843" s="16" t="s">
        <v>87</v>
      </c>
      <c r="BK843" s="145">
        <f>ROUND(I843*H843,2)</f>
        <v>0</v>
      </c>
      <c r="BL843" s="16" t="s">
        <v>260</v>
      </c>
      <c r="BM843" s="144" t="s">
        <v>1336</v>
      </c>
    </row>
    <row r="844" spans="2:65" s="12" customFormat="1" ht="11.25">
      <c r="B844" s="146"/>
      <c r="D844" s="147" t="s">
        <v>175</v>
      </c>
      <c r="E844" s="148" t="s">
        <v>1</v>
      </c>
      <c r="F844" s="149" t="s">
        <v>1337</v>
      </c>
      <c r="H844" s="150">
        <v>332.8</v>
      </c>
      <c r="I844" s="151"/>
      <c r="L844" s="146"/>
      <c r="M844" s="152"/>
      <c r="T844" s="153"/>
      <c r="AT844" s="148" t="s">
        <v>175</v>
      </c>
      <c r="AU844" s="148" t="s">
        <v>89</v>
      </c>
      <c r="AV844" s="12" t="s">
        <v>89</v>
      </c>
      <c r="AW844" s="12" t="s">
        <v>36</v>
      </c>
      <c r="AX844" s="12" t="s">
        <v>79</v>
      </c>
      <c r="AY844" s="148" t="s">
        <v>164</v>
      </c>
    </row>
    <row r="845" spans="2:65" s="13" customFormat="1" ht="11.25">
      <c r="B845" s="154"/>
      <c r="D845" s="147" t="s">
        <v>175</v>
      </c>
      <c r="E845" s="155" t="s">
        <v>1</v>
      </c>
      <c r="F845" s="156" t="s">
        <v>177</v>
      </c>
      <c r="H845" s="157">
        <v>332.8</v>
      </c>
      <c r="I845" s="158"/>
      <c r="L845" s="154"/>
      <c r="M845" s="159"/>
      <c r="T845" s="160"/>
      <c r="AT845" s="155" t="s">
        <v>175</v>
      </c>
      <c r="AU845" s="155" t="s">
        <v>89</v>
      </c>
      <c r="AV845" s="13" t="s">
        <v>170</v>
      </c>
      <c r="AW845" s="13" t="s">
        <v>36</v>
      </c>
      <c r="AX845" s="13" t="s">
        <v>87</v>
      </c>
      <c r="AY845" s="155" t="s">
        <v>164</v>
      </c>
    </row>
    <row r="846" spans="2:65" s="1" customFormat="1" ht="33" customHeight="1">
      <c r="B846" s="31"/>
      <c r="C846" s="132" t="s">
        <v>1338</v>
      </c>
      <c r="D846" s="132" t="s">
        <v>166</v>
      </c>
      <c r="E846" s="133" t="s">
        <v>1339</v>
      </c>
      <c r="F846" s="134" t="s">
        <v>1340</v>
      </c>
      <c r="G846" s="135" t="s">
        <v>169</v>
      </c>
      <c r="H846" s="136">
        <v>10.8</v>
      </c>
      <c r="I846" s="137"/>
      <c r="J846" s="138">
        <f>ROUND(I846*H846,2)</f>
        <v>0</v>
      </c>
      <c r="K846" s="139"/>
      <c r="L846" s="31"/>
      <c r="M846" s="140" t="s">
        <v>1</v>
      </c>
      <c r="N846" s="141" t="s">
        <v>44</v>
      </c>
      <c r="P846" s="142">
        <f>O846*H846</f>
        <v>0</v>
      </c>
      <c r="Q846" s="142">
        <v>1.423E-2</v>
      </c>
      <c r="R846" s="142">
        <f>Q846*H846</f>
        <v>0.15368400000000002</v>
      </c>
      <c r="S846" s="142">
        <v>0</v>
      </c>
      <c r="T846" s="143">
        <f>S846*H846</f>
        <v>0</v>
      </c>
      <c r="AR846" s="144" t="s">
        <v>260</v>
      </c>
      <c r="AT846" s="144" t="s">
        <v>166</v>
      </c>
      <c r="AU846" s="144" t="s">
        <v>89</v>
      </c>
      <c r="AY846" s="16" t="s">
        <v>164</v>
      </c>
      <c r="BE846" s="145">
        <f>IF(N846="základní",J846,0)</f>
        <v>0</v>
      </c>
      <c r="BF846" s="145">
        <f>IF(N846="snížená",J846,0)</f>
        <v>0</v>
      </c>
      <c r="BG846" s="145">
        <f>IF(N846="zákl. přenesená",J846,0)</f>
        <v>0</v>
      </c>
      <c r="BH846" s="145">
        <f>IF(N846="sníž. přenesená",J846,0)</f>
        <v>0</v>
      </c>
      <c r="BI846" s="145">
        <f>IF(N846="nulová",J846,0)</f>
        <v>0</v>
      </c>
      <c r="BJ846" s="16" t="s">
        <v>87</v>
      </c>
      <c r="BK846" s="145">
        <f>ROUND(I846*H846,2)</f>
        <v>0</v>
      </c>
      <c r="BL846" s="16" t="s">
        <v>260</v>
      </c>
      <c r="BM846" s="144" t="s">
        <v>1341</v>
      </c>
    </row>
    <row r="847" spans="2:65" s="14" customFormat="1" ht="11.25">
      <c r="B847" s="161"/>
      <c r="D847" s="147" t="s">
        <v>175</v>
      </c>
      <c r="E847" s="162" t="s">
        <v>1</v>
      </c>
      <c r="F847" s="163" t="s">
        <v>1305</v>
      </c>
      <c r="H847" s="162" t="s">
        <v>1</v>
      </c>
      <c r="I847" s="164"/>
      <c r="L847" s="161"/>
      <c r="M847" s="165"/>
      <c r="T847" s="166"/>
      <c r="AT847" s="162" t="s">
        <v>175</v>
      </c>
      <c r="AU847" s="162" t="s">
        <v>89</v>
      </c>
      <c r="AV847" s="14" t="s">
        <v>87</v>
      </c>
      <c r="AW847" s="14" t="s">
        <v>36</v>
      </c>
      <c r="AX847" s="14" t="s">
        <v>79</v>
      </c>
      <c r="AY847" s="162" t="s">
        <v>164</v>
      </c>
    </row>
    <row r="848" spans="2:65" s="12" customFormat="1" ht="11.25">
      <c r="B848" s="146"/>
      <c r="D848" s="147" t="s">
        <v>175</v>
      </c>
      <c r="E848" s="148" t="s">
        <v>1</v>
      </c>
      <c r="F848" s="149" t="s">
        <v>1195</v>
      </c>
      <c r="H848" s="150">
        <v>10.8</v>
      </c>
      <c r="I848" s="151"/>
      <c r="L848" s="146"/>
      <c r="M848" s="152"/>
      <c r="T848" s="153"/>
      <c r="AT848" s="148" t="s">
        <v>175</v>
      </c>
      <c r="AU848" s="148" t="s">
        <v>89</v>
      </c>
      <c r="AV848" s="12" t="s">
        <v>89</v>
      </c>
      <c r="AW848" s="12" t="s">
        <v>36</v>
      </c>
      <c r="AX848" s="12" t="s">
        <v>79</v>
      </c>
      <c r="AY848" s="148" t="s">
        <v>164</v>
      </c>
    </row>
    <row r="849" spans="2:65" s="13" customFormat="1" ht="11.25">
      <c r="B849" s="154"/>
      <c r="D849" s="147" t="s">
        <v>175</v>
      </c>
      <c r="E849" s="155" t="s">
        <v>1</v>
      </c>
      <c r="F849" s="156" t="s">
        <v>177</v>
      </c>
      <c r="H849" s="157">
        <v>10.8</v>
      </c>
      <c r="I849" s="158"/>
      <c r="L849" s="154"/>
      <c r="M849" s="159"/>
      <c r="T849" s="160"/>
      <c r="AT849" s="155" t="s">
        <v>175</v>
      </c>
      <c r="AU849" s="155" t="s">
        <v>89</v>
      </c>
      <c r="AV849" s="13" t="s">
        <v>170</v>
      </c>
      <c r="AW849" s="13" t="s">
        <v>36</v>
      </c>
      <c r="AX849" s="13" t="s">
        <v>87</v>
      </c>
      <c r="AY849" s="155" t="s">
        <v>164</v>
      </c>
    </row>
    <row r="850" spans="2:65" s="1" customFormat="1" ht="33" customHeight="1">
      <c r="B850" s="31"/>
      <c r="C850" s="132" t="s">
        <v>1342</v>
      </c>
      <c r="D850" s="132" t="s">
        <v>166</v>
      </c>
      <c r="E850" s="133" t="s">
        <v>1343</v>
      </c>
      <c r="F850" s="134" t="s">
        <v>1344</v>
      </c>
      <c r="G850" s="135" t="s">
        <v>169</v>
      </c>
      <c r="H850" s="136">
        <v>12.6</v>
      </c>
      <c r="I850" s="137"/>
      <c r="J850" s="138">
        <f>ROUND(I850*H850,2)</f>
        <v>0</v>
      </c>
      <c r="K850" s="139"/>
      <c r="L850" s="31"/>
      <c r="M850" s="140" t="s">
        <v>1</v>
      </c>
      <c r="N850" s="141" t="s">
        <v>44</v>
      </c>
      <c r="P850" s="142">
        <f>O850*H850</f>
        <v>0</v>
      </c>
      <c r="Q850" s="142">
        <v>1.159E-2</v>
      </c>
      <c r="R850" s="142">
        <f>Q850*H850</f>
        <v>0.146034</v>
      </c>
      <c r="S850" s="142">
        <v>0</v>
      </c>
      <c r="T850" s="143">
        <f>S850*H850</f>
        <v>0</v>
      </c>
      <c r="AR850" s="144" t="s">
        <v>260</v>
      </c>
      <c r="AT850" s="144" t="s">
        <v>166</v>
      </c>
      <c r="AU850" s="144" t="s">
        <v>89</v>
      </c>
      <c r="AY850" s="16" t="s">
        <v>164</v>
      </c>
      <c r="BE850" s="145">
        <f>IF(N850="základní",J850,0)</f>
        <v>0</v>
      </c>
      <c r="BF850" s="145">
        <f>IF(N850="snížená",J850,0)</f>
        <v>0</v>
      </c>
      <c r="BG850" s="145">
        <f>IF(N850="zákl. přenesená",J850,0)</f>
        <v>0</v>
      </c>
      <c r="BH850" s="145">
        <f>IF(N850="sníž. přenesená",J850,0)</f>
        <v>0</v>
      </c>
      <c r="BI850" s="145">
        <f>IF(N850="nulová",J850,0)</f>
        <v>0</v>
      </c>
      <c r="BJ850" s="16" t="s">
        <v>87</v>
      </c>
      <c r="BK850" s="145">
        <f>ROUND(I850*H850,2)</f>
        <v>0</v>
      </c>
      <c r="BL850" s="16" t="s">
        <v>260</v>
      </c>
      <c r="BM850" s="144" t="s">
        <v>1345</v>
      </c>
    </row>
    <row r="851" spans="2:65" s="14" customFormat="1" ht="11.25">
      <c r="B851" s="161"/>
      <c r="D851" s="147" t="s">
        <v>175</v>
      </c>
      <c r="E851" s="162" t="s">
        <v>1</v>
      </c>
      <c r="F851" s="163" t="s">
        <v>1346</v>
      </c>
      <c r="H851" s="162" t="s">
        <v>1</v>
      </c>
      <c r="I851" s="164"/>
      <c r="L851" s="161"/>
      <c r="M851" s="165"/>
      <c r="T851" s="166"/>
      <c r="AT851" s="162" t="s">
        <v>175</v>
      </c>
      <c r="AU851" s="162" t="s">
        <v>89</v>
      </c>
      <c r="AV851" s="14" t="s">
        <v>87</v>
      </c>
      <c r="AW851" s="14" t="s">
        <v>36</v>
      </c>
      <c r="AX851" s="14" t="s">
        <v>79</v>
      </c>
      <c r="AY851" s="162" t="s">
        <v>164</v>
      </c>
    </row>
    <row r="852" spans="2:65" s="12" customFormat="1" ht="11.25">
      <c r="B852" s="146"/>
      <c r="D852" s="147" t="s">
        <v>175</v>
      </c>
      <c r="E852" s="148" t="s">
        <v>1</v>
      </c>
      <c r="F852" s="149" t="s">
        <v>1347</v>
      </c>
      <c r="H852" s="150">
        <v>12.6</v>
      </c>
      <c r="I852" s="151"/>
      <c r="L852" s="146"/>
      <c r="M852" s="152"/>
      <c r="T852" s="153"/>
      <c r="AT852" s="148" t="s">
        <v>175</v>
      </c>
      <c r="AU852" s="148" t="s">
        <v>89</v>
      </c>
      <c r="AV852" s="12" t="s">
        <v>89</v>
      </c>
      <c r="AW852" s="12" t="s">
        <v>36</v>
      </c>
      <c r="AX852" s="12" t="s">
        <v>79</v>
      </c>
      <c r="AY852" s="148" t="s">
        <v>164</v>
      </c>
    </row>
    <row r="853" spans="2:65" s="13" customFormat="1" ht="11.25">
      <c r="B853" s="154"/>
      <c r="D853" s="147" t="s">
        <v>175</v>
      </c>
      <c r="E853" s="155" t="s">
        <v>1</v>
      </c>
      <c r="F853" s="156" t="s">
        <v>177</v>
      </c>
      <c r="H853" s="157">
        <v>12.6</v>
      </c>
      <c r="I853" s="158"/>
      <c r="L853" s="154"/>
      <c r="M853" s="159"/>
      <c r="T853" s="160"/>
      <c r="AT853" s="155" t="s">
        <v>175</v>
      </c>
      <c r="AU853" s="155" t="s">
        <v>89</v>
      </c>
      <c r="AV853" s="13" t="s">
        <v>170</v>
      </c>
      <c r="AW853" s="13" t="s">
        <v>36</v>
      </c>
      <c r="AX853" s="13" t="s">
        <v>87</v>
      </c>
      <c r="AY853" s="155" t="s">
        <v>164</v>
      </c>
    </row>
    <row r="854" spans="2:65" s="1" customFormat="1" ht="33" customHeight="1">
      <c r="B854" s="31"/>
      <c r="C854" s="132" t="s">
        <v>1348</v>
      </c>
      <c r="D854" s="132" t="s">
        <v>166</v>
      </c>
      <c r="E854" s="133" t="s">
        <v>1349</v>
      </c>
      <c r="F854" s="134" t="s">
        <v>1350</v>
      </c>
      <c r="G854" s="135" t="s">
        <v>169</v>
      </c>
      <c r="H854" s="136">
        <v>307.2</v>
      </c>
      <c r="I854" s="137"/>
      <c r="J854" s="138">
        <f>ROUND(I854*H854,2)</f>
        <v>0</v>
      </c>
      <c r="K854" s="139"/>
      <c r="L854" s="31"/>
      <c r="M854" s="140" t="s">
        <v>1</v>
      </c>
      <c r="N854" s="141" t="s">
        <v>44</v>
      </c>
      <c r="P854" s="142">
        <f>O854*H854</f>
        <v>0</v>
      </c>
      <c r="Q854" s="142">
        <v>0</v>
      </c>
      <c r="R854" s="142">
        <f>Q854*H854</f>
        <v>0</v>
      </c>
      <c r="S854" s="142">
        <v>0</v>
      </c>
      <c r="T854" s="143">
        <f>S854*H854</f>
        <v>0</v>
      </c>
      <c r="AR854" s="144" t="s">
        <v>260</v>
      </c>
      <c r="AT854" s="144" t="s">
        <v>166</v>
      </c>
      <c r="AU854" s="144" t="s">
        <v>89</v>
      </c>
      <c r="AY854" s="16" t="s">
        <v>164</v>
      </c>
      <c r="BE854" s="145">
        <f>IF(N854="základní",J854,0)</f>
        <v>0</v>
      </c>
      <c r="BF854" s="145">
        <f>IF(N854="snížená",J854,0)</f>
        <v>0</v>
      </c>
      <c r="BG854" s="145">
        <f>IF(N854="zákl. přenesená",J854,0)</f>
        <v>0</v>
      </c>
      <c r="BH854" s="145">
        <f>IF(N854="sníž. přenesená",J854,0)</f>
        <v>0</v>
      </c>
      <c r="BI854" s="145">
        <f>IF(N854="nulová",J854,0)</f>
        <v>0</v>
      </c>
      <c r="BJ854" s="16" t="s">
        <v>87</v>
      </c>
      <c r="BK854" s="145">
        <f>ROUND(I854*H854,2)</f>
        <v>0</v>
      </c>
      <c r="BL854" s="16" t="s">
        <v>260</v>
      </c>
      <c r="BM854" s="144" t="s">
        <v>1351</v>
      </c>
    </row>
    <row r="855" spans="2:65" s="12" customFormat="1" ht="11.25">
      <c r="B855" s="146"/>
      <c r="D855" s="147" t="s">
        <v>175</v>
      </c>
      <c r="E855" s="148" t="s">
        <v>1</v>
      </c>
      <c r="F855" s="149" t="s">
        <v>1352</v>
      </c>
      <c r="H855" s="150">
        <v>307.2</v>
      </c>
      <c r="I855" s="151"/>
      <c r="L855" s="146"/>
      <c r="M855" s="152"/>
      <c r="T855" s="153"/>
      <c r="AT855" s="148" t="s">
        <v>175</v>
      </c>
      <c r="AU855" s="148" t="s">
        <v>89</v>
      </c>
      <c r="AV855" s="12" t="s">
        <v>89</v>
      </c>
      <c r="AW855" s="12" t="s">
        <v>36</v>
      </c>
      <c r="AX855" s="12" t="s">
        <v>79</v>
      </c>
      <c r="AY855" s="148" t="s">
        <v>164</v>
      </c>
    </row>
    <row r="856" spans="2:65" s="13" customFormat="1" ht="11.25">
      <c r="B856" s="154"/>
      <c r="D856" s="147" t="s">
        <v>175</v>
      </c>
      <c r="E856" s="155" t="s">
        <v>1</v>
      </c>
      <c r="F856" s="156" t="s">
        <v>177</v>
      </c>
      <c r="H856" s="157">
        <v>307.2</v>
      </c>
      <c r="I856" s="158"/>
      <c r="L856" s="154"/>
      <c r="M856" s="159"/>
      <c r="T856" s="160"/>
      <c r="AT856" s="155" t="s">
        <v>175</v>
      </c>
      <c r="AU856" s="155" t="s">
        <v>89</v>
      </c>
      <c r="AV856" s="13" t="s">
        <v>170</v>
      </c>
      <c r="AW856" s="13" t="s">
        <v>36</v>
      </c>
      <c r="AX856" s="13" t="s">
        <v>87</v>
      </c>
      <c r="AY856" s="155" t="s">
        <v>164</v>
      </c>
    </row>
    <row r="857" spans="2:65" s="1" customFormat="1" ht="16.5" customHeight="1">
      <c r="B857" s="31"/>
      <c r="C857" s="132" t="s">
        <v>1353</v>
      </c>
      <c r="D857" s="132" t="s">
        <v>166</v>
      </c>
      <c r="E857" s="133" t="s">
        <v>1354</v>
      </c>
      <c r="F857" s="134" t="s">
        <v>1355</v>
      </c>
      <c r="G857" s="135" t="s">
        <v>299</v>
      </c>
      <c r="H857" s="136">
        <v>348</v>
      </c>
      <c r="I857" s="137"/>
      <c r="J857" s="138">
        <f>ROUND(I857*H857,2)</f>
        <v>0</v>
      </c>
      <c r="K857" s="139"/>
      <c r="L857" s="31"/>
      <c r="M857" s="140" t="s">
        <v>1</v>
      </c>
      <c r="N857" s="141" t="s">
        <v>44</v>
      </c>
      <c r="P857" s="142">
        <f>O857*H857</f>
        <v>0</v>
      </c>
      <c r="Q857" s="142">
        <v>2.0000000000000002E-5</v>
      </c>
      <c r="R857" s="142">
        <f>Q857*H857</f>
        <v>6.9600000000000009E-3</v>
      </c>
      <c r="S857" s="142">
        <v>0</v>
      </c>
      <c r="T857" s="143">
        <f>S857*H857</f>
        <v>0</v>
      </c>
      <c r="AR857" s="144" t="s">
        <v>260</v>
      </c>
      <c r="AT857" s="144" t="s">
        <v>166</v>
      </c>
      <c r="AU857" s="144" t="s">
        <v>89</v>
      </c>
      <c r="AY857" s="16" t="s">
        <v>164</v>
      </c>
      <c r="BE857" s="145">
        <f>IF(N857="základní",J857,0)</f>
        <v>0</v>
      </c>
      <c r="BF857" s="145">
        <f>IF(N857="snížená",J857,0)</f>
        <v>0</v>
      </c>
      <c r="BG857" s="145">
        <f>IF(N857="zákl. přenesená",J857,0)</f>
        <v>0</v>
      </c>
      <c r="BH857" s="145">
        <f>IF(N857="sníž. přenesená",J857,0)</f>
        <v>0</v>
      </c>
      <c r="BI857" s="145">
        <f>IF(N857="nulová",J857,0)</f>
        <v>0</v>
      </c>
      <c r="BJ857" s="16" t="s">
        <v>87</v>
      </c>
      <c r="BK857" s="145">
        <f>ROUND(I857*H857,2)</f>
        <v>0</v>
      </c>
      <c r="BL857" s="16" t="s">
        <v>260</v>
      </c>
      <c r="BM857" s="144" t="s">
        <v>1356</v>
      </c>
    </row>
    <row r="858" spans="2:65" s="12" customFormat="1" ht="11.25">
      <c r="B858" s="146"/>
      <c r="D858" s="147" t="s">
        <v>175</v>
      </c>
      <c r="E858" s="148" t="s">
        <v>1</v>
      </c>
      <c r="F858" s="149" t="s">
        <v>1357</v>
      </c>
      <c r="H858" s="150">
        <v>348</v>
      </c>
      <c r="I858" s="151"/>
      <c r="L858" s="146"/>
      <c r="M858" s="152"/>
      <c r="T858" s="153"/>
      <c r="AT858" s="148" t="s">
        <v>175</v>
      </c>
      <c r="AU858" s="148" t="s">
        <v>89</v>
      </c>
      <c r="AV858" s="12" t="s">
        <v>89</v>
      </c>
      <c r="AW858" s="12" t="s">
        <v>36</v>
      </c>
      <c r="AX858" s="12" t="s">
        <v>79</v>
      </c>
      <c r="AY858" s="148" t="s">
        <v>164</v>
      </c>
    </row>
    <row r="859" spans="2:65" s="13" customFormat="1" ht="11.25">
      <c r="B859" s="154"/>
      <c r="D859" s="147" t="s">
        <v>175</v>
      </c>
      <c r="E859" s="155" t="s">
        <v>1</v>
      </c>
      <c r="F859" s="156" t="s">
        <v>177</v>
      </c>
      <c r="H859" s="157">
        <v>348</v>
      </c>
      <c r="I859" s="158"/>
      <c r="L859" s="154"/>
      <c r="M859" s="159"/>
      <c r="T859" s="160"/>
      <c r="AT859" s="155" t="s">
        <v>175</v>
      </c>
      <c r="AU859" s="155" t="s">
        <v>89</v>
      </c>
      <c r="AV859" s="13" t="s">
        <v>170</v>
      </c>
      <c r="AW859" s="13" t="s">
        <v>36</v>
      </c>
      <c r="AX859" s="13" t="s">
        <v>87</v>
      </c>
      <c r="AY859" s="155" t="s">
        <v>164</v>
      </c>
    </row>
    <row r="860" spans="2:65" s="1" customFormat="1" ht="16.5" customHeight="1">
      <c r="B860" s="31"/>
      <c r="C860" s="167" t="s">
        <v>1358</v>
      </c>
      <c r="D860" s="167" t="s">
        <v>282</v>
      </c>
      <c r="E860" s="168" t="s">
        <v>1359</v>
      </c>
      <c r="F860" s="169" t="s">
        <v>1360</v>
      </c>
      <c r="G860" s="170" t="s">
        <v>205</v>
      </c>
      <c r="H860" s="171">
        <v>3.5950000000000002</v>
      </c>
      <c r="I860" s="172"/>
      <c r="J860" s="173">
        <f>ROUND(I860*H860,2)</f>
        <v>0</v>
      </c>
      <c r="K860" s="174"/>
      <c r="L860" s="175"/>
      <c r="M860" s="176" t="s">
        <v>1</v>
      </c>
      <c r="N860" s="177" t="s">
        <v>44</v>
      </c>
      <c r="P860" s="142">
        <f>O860*H860</f>
        <v>0</v>
      </c>
      <c r="Q860" s="142">
        <v>0.55000000000000004</v>
      </c>
      <c r="R860" s="142">
        <f>Q860*H860</f>
        <v>1.9772500000000002</v>
      </c>
      <c r="S860" s="142">
        <v>0</v>
      </c>
      <c r="T860" s="143">
        <f>S860*H860</f>
        <v>0</v>
      </c>
      <c r="AR860" s="144" t="s">
        <v>349</v>
      </c>
      <c r="AT860" s="144" t="s">
        <v>282</v>
      </c>
      <c r="AU860" s="144" t="s">
        <v>89</v>
      </c>
      <c r="AY860" s="16" t="s">
        <v>164</v>
      </c>
      <c r="BE860" s="145">
        <f>IF(N860="základní",J860,0)</f>
        <v>0</v>
      </c>
      <c r="BF860" s="145">
        <f>IF(N860="snížená",J860,0)</f>
        <v>0</v>
      </c>
      <c r="BG860" s="145">
        <f>IF(N860="zákl. přenesená",J860,0)</f>
        <v>0</v>
      </c>
      <c r="BH860" s="145">
        <f>IF(N860="sníž. přenesená",J860,0)</f>
        <v>0</v>
      </c>
      <c r="BI860" s="145">
        <f>IF(N860="nulová",J860,0)</f>
        <v>0</v>
      </c>
      <c r="BJ860" s="16" t="s">
        <v>87</v>
      </c>
      <c r="BK860" s="145">
        <f>ROUND(I860*H860,2)</f>
        <v>0</v>
      </c>
      <c r="BL860" s="16" t="s">
        <v>260</v>
      </c>
      <c r="BM860" s="144" t="s">
        <v>1361</v>
      </c>
    </row>
    <row r="861" spans="2:65" s="14" customFormat="1" ht="11.25">
      <c r="B861" s="161"/>
      <c r="D861" s="147" t="s">
        <v>175</v>
      </c>
      <c r="E861" s="162" t="s">
        <v>1</v>
      </c>
      <c r="F861" s="163" t="s">
        <v>1362</v>
      </c>
      <c r="H861" s="162" t="s">
        <v>1</v>
      </c>
      <c r="I861" s="164"/>
      <c r="L861" s="161"/>
      <c r="M861" s="165"/>
      <c r="T861" s="166"/>
      <c r="AT861" s="162" t="s">
        <v>175</v>
      </c>
      <c r="AU861" s="162" t="s">
        <v>89</v>
      </c>
      <c r="AV861" s="14" t="s">
        <v>87</v>
      </c>
      <c r="AW861" s="14" t="s">
        <v>36</v>
      </c>
      <c r="AX861" s="14" t="s">
        <v>79</v>
      </c>
      <c r="AY861" s="162" t="s">
        <v>164</v>
      </c>
    </row>
    <row r="862" spans="2:65" s="12" customFormat="1" ht="11.25">
      <c r="B862" s="146"/>
      <c r="D862" s="147" t="s">
        <v>175</v>
      </c>
      <c r="E862" s="148" t="s">
        <v>1</v>
      </c>
      <c r="F862" s="149" t="s">
        <v>1363</v>
      </c>
      <c r="H862" s="150">
        <v>0.83499999999999996</v>
      </c>
      <c r="I862" s="151"/>
      <c r="L862" s="146"/>
      <c r="M862" s="152"/>
      <c r="T862" s="153"/>
      <c r="AT862" s="148" t="s">
        <v>175</v>
      </c>
      <c r="AU862" s="148" t="s">
        <v>89</v>
      </c>
      <c r="AV862" s="12" t="s">
        <v>89</v>
      </c>
      <c r="AW862" s="12" t="s">
        <v>36</v>
      </c>
      <c r="AX862" s="12" t="s">
        <v>79</v>
      </c>
      <c r="AY862" s="148" t="s">
        <v>164</v>
      </c>
    </row>
    <row r="863" spans="2:65" s="14" customFormat="1" ht="11.25">
      <c r="B863" s="161"/>
      <c r="D863" s="147" t="s">
        <v>175</v>
      </c>
      <c r="E863" s="162" t="s">
        <v>1</v>
      </c>
      <c r="F863" s="163" t="s">
        <v>1364</v>
      </c>
      <c r="H863" s="162" t="s">
        <v>1</v>
      </c>
      <c r="I863" s="164"/>
      <c r="L863" s="161"/>
      <c r="M863" s="165"/>
      <c r="T863" s="166"/>
      <c r="AT863" s="162" t="s">
        <v>175</v>
      </c>
      <c r="AU863" s="162" t="s">
        <v>89</v>
      </c>
      <c r="AV863" s="14" t="s">
        <v>87</v>
      </c>
      <c r="AW863" s="14" t="s">
        <v>36</v>
      </c>
      <c r="AX863" s="14" t="s">
        <v>79</v>
      </c>
      <c r="AY863" s="162" t="s">
        <v>164</v>
      </c>
    </row>
    <row r="864" spans="2:65" s="12" customFormat="1" ht="11.25">
      <c r="B864" s="146"/>
      <c r="D864" s="147" t="s">
        <v>175</v>
      </c>
      <c r="E864" s="148" t="s">
        <v>1</v>
      </c>
      <c r="F864" s="149" t="s">
        <v>1365</v>
      </c>
      <c r="H864" s="150">
        <v>2.4329999999999998</v>
      </c>
      <c r="I864" s="151"/>
      <c r="L864" s="146"/>
      <c r="M864" s="152"/>
      <c r="T864" s="153"/>
      <c r="AT864" s="148" t="s">
        <v>175</v>
      </c>
      <c r="AU864" s="148" t="s">
        <v>89</v>
      </c>
      <c r="AV864" s="12" t="s">
        <v>89</v>
      </c>
      <c r="AW864" s="12" t="s">
        <v>36</v>
      </c>
      <c r="AX864" s="12" t="s">
        <v>79</v>
      </c>
      <c r="AY864" s="148" t="s">
        <v>164</v>
      </c>
    </row>
    <row r="865" spans="2:65" s="13" customFormat="1" ht="11.25">
      <c r="B865" s="154"/>
      <c r="D865" s="147" t="s">
        <v>175</v>
      </c>
      <c r="E865" s="155" t="s">
        <v>1</v>
      </c>
      <c r="F865" s="156" t="s">
        <v>177</v>
      </c>
      <c r="H865" s="157">
        <v>3.2679999999999998</v>
      </c>
      <c r="I865" s="158"/>
      <c r="L865" s="154"/>
      <c r="M865" s="159"/>
      <c r="T865" s="160"/>
      <c r="AT865" s="155" t="s">
        <v>175</v>
      </c>
      <c r="AU865" s="155" t="s">
        <v>89</v>
      </c>
      <c r="AV865" s="13" t="s">
        <v>170</v>
      </c>
      <c r="AW865" s="13" t="s">
        <v>36</v>
      </c>
      <c r="AX865" s="13" t="s">
        <v>87</v>
      </c>
      <c r="AY865" s="155" t="s">
        <v>164</v>
      </c>
    </row>
    <row r="866" spans="2:65" s="12" customFormat="1" ht="11.25">
      <c r="B866" s="146"/>
      <c r="D866" s="147" t="s">
        <v>175</v>
      </c>
      <c r="F866" s="149" t="s">
        <v>1366</v>
      </c>
      <c r="H866" s="150">
        <v>3.5950000000000002</v>
      </c>
      <c r="I866" s="151"/>
      <c r="L866" s="146"/>
      <c r="M866" s="152"/>
      <c r="T866" s="153"/>
      <c r="AT866" s="148" t="s">
        <v>175</v>
      </c>
      <c r="AU866" s="148" t="s">
        <v>89</v>
      </c>
      <c r="AV866" s="12" t="s">
        <v>89</v>
      </c>
      <c r="AW866" s="12" t="s">
        <v>4</v>
      </c>
      <c r="AX866" s="12" t="s">
        <v>87</v>
      </c>
      <c r="AY866" s="148" t="s">
        <v>164</v>
      </c>
    </row>
    <row r="867" spans="2:65" s="1" customFormat="1" ht="24.2" customHeight="1">
      <c r="B867" s="31"/>
      <c r="C867" s="132" t="s">
        <v>1367</v>
      </c>
      <c r="D867" s="132" t="s">
        <v>166</v>
      </c>
      <c r="E867" s="133" t="s">
        <v>1368</v>
      </c>
      <c r="F867" s="134" t="s">
        <v>1369</v>
      </c>
      <c r="G867" s="135" t="s">
        <v>205</v>
      </c>
      <c r="H867" s="136">
        <v>3.5950000000000002</v>
      </c>
      <c r="I867" s="137"/>
      <c r="J867" s="138">
        <f>ROUND(I867*H867,2)</f>
        <v>0</v>
      </c>
      <c r="K867" s="139"/>
      <c r="L867" s="31"/>
      <c r="M867" s="140" t="s">
        <v>1</v>
      </c>
      <c r="N867" s="141" t="s">
        <v>44</v>
      </c>
      <c r="P867" s="142">
        <f>O867*H867</f>
        <v>0</v>
      </c>
      <c r="Q867" s="142">
        <v>2.2839999999999999E-2</v>
      </c>
      <c r="R867" s="142">
        <f>Q867*H867</f>
        <v>8.2109799999999997E-2</v>
      </c>
      <c r="S867" s="142">
        <v>0</v>
      </c>
      <c r="T867" s="143">
        <f>S867*H867</f>
        <v>0</v>
      </c>
      <c r="AR867" s="144" t="s">
        <v>260</v>
      </c>
      <c r="AT867" s="144" t="s">
        <v>166</v>
      </c>
      <c r="AU867" s="144" t="s">
        <v>89</v>
      </c>
      <c r="AY867" s="16" t="s">
        <v>164</v>
      </c>
      <c r="BE867" s="145">
        <f>IF(N867="základní",J867,0)</f>
        <v>0</v>
      </c>
      <c r="BF867" s="145">
        <f>IF(N867="snížená",J867,0)</f>
        <v>0</v>
      </c>
      <c r="BG867" s="145">
        <f>IF(N867="zákl. přenesená",J867,0)</f>
        <v>0</v>
      </c>
      <c r="BH867" s="145">
        <f>IF(N867="sníž. přenesená",J867,0)</f>
        <v>0</v>
      </c>
      <c r="BI867" s="145">
        <f>IF(N867="nulová",J867,0)</f>
        <v>0</v>
      </c>
      <c r="BJ867" s="16" t="s">
        <v>87</v>
      </c>
      <c r="BK867" s="145">
        <f>ROUND(I867*H867,2)</f>
        <v>0</v>
      </c>
      <c r="BL867" s="16" t="s">
        <v>260</v>
      </c>
      <c r="BM867" s="144" t="s">
        <v>1370</v>
      </c>
    </row>
    <row r="868" spans="2:65" s="1" customFormat="1" ht="16.5" customHeight="1">
      <c r="B868" s="31"/>
      <c r="C868" s="132" t="s">
        <v>1371</v>
      </c>
      <c r="D868" s="132" t="s">
        <v>166</v>
      </c>
      <c r="E868" s="133" t="s">
        <v>1372</v>
      </c>
      <c r="F868" s="134" t="s">
        <v>1373</v>
      </c>
      <c r="G868" s="135" t="s">
        <v>169</v>
      </c>
      <c r="H868" s="136">
        <v>25.2</v>
      </c>
      <c r="I868" s="137"/>
      <c r="J868" s="138">
        <f>ROUND(I868*H868,2)</f>
        <v>0</v>
      </c>
      <c r="K868" s="139"/>
      <c r="L868" s="31"/>
      <c r="M868" s="140" t="s">
        <v>1</v>
      </c>
      <c r="N868" s="141" t="s">
        <v>44</v>
      </c>
      <c r="P868" s="142">
        <f>O868*H868</f>
        <v>0</v>
      </c>
      <c r="Q868" s="142">
        <v>0</v>
      </c>
      <c r="R868" s="142">
        <f>Q868*H868</f>
        <v>0</v>
      </c>
      <c r="S868" s="142">
        <v>0</v>
      </c>
      <c r="T868" s="143">
        <f>S868*H868</f>
        <v>0</v>
      </c>
      <c r="AR868" s="144" t="s">
        <v>260</v>
      </c>
      <c r="AT868" s="144" t="s">
        <v>166</v>
      </c>
      <c r="AU868" s="144" t="s">
        <v>89</v>
      </c>
      <c r="AY868" s="16" t="s">
        <v>164</v>
      </c>
      <c r="BE868" s="145">
        <f>IF(N868="základní",J868,0)</f>
        <v>0</v>
      </c>
      <c r="BF868" s="145">
        <f>IF(N868="snížená",J868,0)</f>
        <v>0</v>
      </c>
      <c r="BG868" s="145">
        <f>IF(N868="zákl. přenesená",J868,0)</f>
        <v>0</v>
      </c>
      <c r="BH868" s="145">
        <f>IF(N868="sníž. přenesená",J868,0)</f>
        <v>0</v>
      </c>
      <c r="BI868" s="145">
        <f>IF(N868="nulová",J868,0)</f>
        <v>0</v>
      </c>
      <c r="BJ868" s="16" t="s">
        <v>87</v>
      </c>
      <c r="BK868" s="145">
        <f>ROUND(I868*H868,2)</f>
        <v>0</v>
      </c>
      <c r="BL868" s="16" t="s">
        <v>260</v>
      </c>
      <c r="BM868" s="144" t="s">
        <v>1374</v>
      </c>
    </row>
    <row r="869" spans="2:65" s="14" customFormat="1" ht="11.25">
      <c r="B869" s="161"/>
      <c r="D869" s="147" t="s">
        <v>175</v>
      </c>
      <c r="E869" s="162" t="s">
        <v>1</v>
      </c>
      <c r="F869" s="163" t="s">
        <v>1375</v>
      </c>
      <c r="H869" s="162" t="s">
        <v>1</v>
      </c>
      <c r="I869" s="164"/>
      <c r="L869" s="161"/>
      <c r="M869" s="165"/>
      <c r="T869" s="166"/>
      <c r="AT869" s="162" t="s">
        <v>175</v>
      </c>
      <c r="AU869" s="162" t="s">
        <v>89</v>
      </c>
      <c r="AV869" s="14" t="s">
        <v>87</v>
      </c>
      <c r="AW869" s="14" t="s">
        <v>36</v>
      </c>
      <c r="AX869" s="14" t="s">
        <v>79</v>
      </c>
      <c r="AY869" s="162" t="s">
        <v>164</v>
      </c>
    </row>
    <row r="870" spans="2:65" s="12" customFormat="1" ht="11.25">
      <c r="B870" s="146"/>
      <c r="D870" s="147" t="s">
        <v>175</v>
      </c>
      <c r="E870" s="148" t="s">
        <v>1</v>
      </c>
      <c r="F870" s="149" t="s">
        <v>1376</v>
      </c>
      <c r="H870" s="150">
        <v>25.2</v>
      </c>
      <c r="I870" s="151"/>
      <c r="L870" s="146"/>
      <c r="M870" s="152"/>
      <c r="T870" s="153"/>
      <c r="AT870" s="148" t="s">
        <v>175</v>
      </c>
      <c r="AU870" s="148" t="s">
        <v>89</v>
      </c>
      <c r="AV870" s="12" t="s">
        <v>89</v>
      </c>
      <c r="AW870" s="12" t="s">
        <v>36</v>
      </c>
      <c r="AX870" s="12" t="s">
        <v>79</v>
      </c>
      <c r="AY870" s="148" t="s">
        <v>164</v>
      </c>
    </row>
    <row r="871" spans="2:65" s="13" customFormat="1" ht="11.25">
      <c r="B871" s="154"/>
      <c r="D871" s="147" t="s">
        <v>175</v>
      </c>
      <c r="E871" s="155" t="s">
        <v>1</v>
      </c>
      <c r="F871" s="156" t="s">
        <v>177</v>
      </c>
      <c r="H871" s="157">
        <v>25.2</v>
      </c>
      <c r="I871" s="158"/>
      <c r="L871" s="154"/>
      <c r="M871" s="159"/>
      <c r="T871" s="160"/>
      <c r="AT871" s="155" t="s">
        <v>175</v>
      </c>
      <c r="AU871" s="155" t="s">
        <v>89</v>
      </c>
      <c r="AV871" s="13" t="s">
        <v>170</v>
      </c>
      <c r="AW871" s="13" t="s">
        <v>36</v>
      </c>
      <c r="AX871" s="13" t="s">
        <v>87</v>
      </c>
      <c r="AY871" s="155" t="s">
        <v>164</v>
      </c>
    </row>
    <row r="872" spans="2:65" s="1" customFormat="1" ht="21.75" customHeight="1">
      <c r="B872" s="31"/>
      <c r="C872" s="167" t="s">
        <v>1377</v>
      </c>
      <c r="D872" s="167" t="s">
        <v>282</v>
      </c>
      <c r="E872" s="168" t="s">
        <v>1378</v>
      </c>
      <c r="F872" s="169" t="s">
        <v>1379</v>
      </c>
      <c r="G872" s="170" t="s">
        <v>205</v>
      </c>
      <c r="H872" s="171">
        <v>1.008</v>
      </c>
      <c r="I872" s="172"/>
      <c r="J872" s="173">
        <f>ROUND(I872*H872,2)</f>
        <v>0</v>
      </c>
      <c r="K872" s="174"/>
      <c r="L872" s="175"/>
      <c r="M872" s="176" t="s">
        <v>1</v>
      </c>
      <c r="N872" s="177" t="s">
        <v>44</v>
      </c>
      <c r="P872" s="142">
        <f>O872*H872</f>
        <v>0</v>
      </c>
      <c r="Q872" s="142">
        <v>0.55000000000000004</v>
      </c>
      <c r="R872" s="142">
        <f>Q872*H872</f>
        <v>0.5544</v>
      </c>
      <c r="S872" s="142">
        <v>0</v>
      </c>
      <c r="T872" s="143">
        <f>S872*H872</f>
        <v>0</v>
      </c>
      <c r="AR872" s="144" t="s">
        <v>349</v>
      </c>
      <c r="AT872" s="144" t="s">
        <v>282</v>
      </c>
      <c r="AU872" s="144" t="s">
        <v>89</v>
      </c>
      <c r="AY872" s="16" t="s">
        <v>164</v>
      </c>
      <c r="BE872" s="145">
        <f>IF(N872="základní",J872,0)</f>
        <v>0</v>
      </c>
      <c r="BF872" s="145">
        <f>IF(N872="snížená",J872,0)</f>
        <v>0</v>
      </c>
      <c r="BG872" s="145">
        <f>IF(N872="zákl. přenesená",J872,0)</f>
        <v>0</v>
      </c>
      <c r="BH872" s="145">
        <f>IF(N872="sníž. přenesená",J872,0)</f>
        <v>0</v>
      </c>
      <c r="BI872" s="145">
        <f>IF(N872="nulová",J872,0)</f>
        <v>0</v>
      </c>
      <c r="BJ872" s="16" t="s">
        <v>87</v>
      </c>
      <c r="BK872" s="145">
        <f>ROUND(I872*H872,2)</f>
        <v>0</v>
      </c>
      <c r="BL872" s="16" t="s">
        <v>260</v>
      </c>
      <c r="BM872" s="144" t="s">
        <v>1380</v>
      </c>
    </row>
    <row r="873" spans="2:65" s="12" customFormat="1" ht="11.25">
      <c r="B873" s="146"/>
      <c r="D873" s="147" t="s">
        <v>175</v>
      </c>
      <c r="E873" s="148" t="s">
        <v>1</v>
      </c>
      <c r="F873" s="149" t="s">
        <v>1381</v>
      </c>
      <c r="H873" s="150">
        <v>1.008</v>
      </c>
      <c r="I873" s="151"/>
      <c r="L873" s="146"/>
      <c r="M873" s="152"/>
      <c r="T873" s="153"/>
      <c r="AT873" s="148" t="s">
        <v>175</v>
      </c>
      <c r="AU873" s="148" t="s">
        <v>89</v>
      </c>
      <c r="AV873" s="12" t="s">
        <v>89</v>
      </c>
      <c r="AW873" s="12" t="s">
        <v>36</v>
      </c>
      <c r="AX873" s="12" t="s">
        <v>79</v>
      </c>
      <c r="AY873" s="148" t="s">
        <v>164</v>
      </c>
    </row>
    <row r="874" spans="2:65" s="13" customFormat="1" ht="11.25">
      <c r="B874" s="154"/>
      <c r="D874" s="147" t="s">
        <v>175</v>
      </c>
      <c r="E874" s="155" t="s">
        <v>1</v>
      </c>
      <c r="F874" s="156" t="s">
        <v>177</v>
      </c>
      <c r="H874" s="157">
        <v>1.008</v>
      </c>
      <c r="I874" s="158"/>
      <c r="L874" s="154"/>
      <c r="M874" s="159"/>
      <c r="T874" s="160"/>
      <c r="AT874" s="155" t="s">
        <v>175</v>
      </c>
      <c r="AU874" s="155" t="s">
        <v>89</v>
      </c>
      <c r="AV874" s="13" t="s">
        <v>170</v>
      </c>
      <c r="AW874" s="13" t="s">
        <v>36</v>
      </c>
      <c r="AX874" s="13" t="s">
        <v>87</v>
      </c>
      <c r="AY874" s="155" t="s">
        <v>164</v>
      </c>
    </row>
    <row r="875" spans="2:65" s="1" customFormat="1" ht="24.2" customHeight="1">
      <c r="B875" s="31"/>
      <c r="C875" s="132" t="s">
        <v>1382</v>
      </c>
      <c r="D875" s="132" t="s">
        <v>166</v>
      </c>
      <c r="E875" s="133" t="s">
        <v>1383</v>
      </c>
      <c r="F875" s="134" t="s">
        <v>1384</v>
      </c>
      <c r="G875" s="135" t="s">
        <v>169</v>
      </c>
      <c r="H875" s="136">
        <v>25.2</v>
      </c>
      <c r="I875" s="137"/>
      <c r="J875" s="138">
        <f>ROUND(I875*H875,2)</f>
        <v>0</v>
      </c>
      <c r="K875" s="139"/>
      <c r="L875" s="31"/>
      <c r="M875" s="140" t="s">
        <v>1</v>
      </c>
      <c r="N875" s="141" t="s">
        <v>44</v>
      </c>
      <c r="P875" s="142">
        <f>O875*H875</f>
        <v>0</v>
      </c>
      <c r="Q875" s="142">
        <v>1.8000000000000001E-4</v>
      </c>
      <c r="R875" s="142">
        <f>Q875*H875</f>
        <v>4.5360000000000001E-3</v>
      </c>
      <c r="S875" s="142">
        <v>0</v>
      </c>
      <c r="T875" s="143">
        <f>S875*H875</f>
        <v>0</v>
      </c>
      <c r="AR875" s="144" t="s">
        <v>260</v>
      </c>
      <c r="AT875" s="144" t="s">
        <v>166</v>
      </c>
      <c r="AU875" s="144" t="s">
        <v>89</v>
      </c>
      <c r="AY875" s="16" t="s">
        <v>164</v>
      </c>
      <c r="BE875" s="145">
        <f>IF(N875="základní",J875,0)</f>
        <v>0</v>
      </c>
      <c r="BF875" s="145">
        <f>IF(N875="snížená",J875,0)</f>
        <v>0</v>
      </c>
      <c r="BG875" s="145">
        <f>IF(N875="zákl. přenesená",J875,0)</f>
        <v>0</v>
      </c>
      <c r="BH875" s="145">
        <f>IF(N875="sníž. přenesená",J875,0)</f>
        <v>0</v>
      </c>
      <c r="BI875" s="145">
        <f>IF(N875="nulová",J875,0)</f>
        <v>0</v>
      </c>
      <c r="BJ875" s="16" t="s">
        <v>87</v>
      </c>
      <c r="BK875" s="145">
        <f>ROUND(I875*H875,2)</f>
        <v>0</v>
      </c>
      <c r="BL875" s="16" t="s">
        <v>260</v>
      </c>
      <c r="BM875" s="144" t="s">
        <v>1385</v>
      </c>
    </row>
    <row r="876" spans="2:65" s="1" customFormat="1" ht="33" customHeight="1">
      <c r="B876" s="31"/>
      <c r="C876" s="132" t="s">
        <v>1386</v>
      </c>
      <c r="D876" s="132" t="s">
        <v>166</v>
      </c>
      <c r="E876" s="133" t="s">
        <v>1387</v>
      </c>
      <c r="F876" s="134" t="s">
        <v>1388</v>
      </c>
      <c r="G876" s="135" t="s">
        <v>1088</v>
      </c>
      <c r="H876" s="178"/>
      <c r="I876" s="137"/>
      <c r="J876" s="138">
        <f>ROUND(I876*H876,2)</f>
        <v>0</v>
      </c>
      <c r="K876" s="139"/>
      <c r="L876" s="31"/>
      <c r="M876" s="140" t="s">
        <v>1</v>
      </c>
      <c r="N876" s="141" t="s">
        <v>44</v>
      </c>
      <c r="P876" s="142">
        <f>O876*H876</f>
        <v>0</v>
      </c>
      <c r="Q876" s="142">
        <v>0</v>
      </c>
      <c r="R876" s="142">
        <f>Q876*H876</f>
        <v>0</v>
      </c>
      <c r="S876" s="142">
        <v>0</v>
      </c>
      <c r="T876" s="143">
        <f>S876*H876</f>
        <v>0</v>
      </c>
      <c r="AR876" s="144" t="s">
        <v>260</v>
      </c>
      <c r="AT876" s="144" t="s">
        <v>166</v>
      </c>
      <c r="AU876" s="144" t="s">
        <v>89</v>
      </c>
      <c r="AY876" s="16" t="s">
        <v>164</v>
      </c>
      <c r="BE876" s="145">
        <f>IF(N876="základní",J876,0)</f>
        <v>0</v>
      </c>
      <c r="BF876" s="145">
        <f>IF(N876="snížená",J876,0)</f>
        <v>0</v>
      </c>
      <c r="BG876" s="145">
        <f>IF(N876="zákl. přenesená",J876,0)</f>
        <v>0</v>
      </c>
      <c r="BH876" s="145">
        <f>IF(N876="sníž. přenesená",J876,0)</f>
        <v>0</v>
      </c>
      <c r="BI876" s="145">
        <f>IF(N876="nulová",J876,0)</f>
        <v>0</v>
      </c>
      <c r="BJ876" s="16" t="s">
        <v>87</v>
      </c>
      <c r="BK876" s="145">
        <f>ROUND(I876*H876,2)</f>
        <v>0</v>
      </c>
      <c r="BL876" s="16" t="s">
        <v>260</v>
      </c>
      <c r="BM876" s="144" t="s">
        <v>1389</v>
      </c>
    </row>
    <row r="877" spans="2:65" s="11" customFormat="1" ht="22.9" customHeight="1">
      <c r="B877" s="120"/>
      <c r="D877" s="121" t="s">
        <v>78</v>
      </c>
      <c r="E877" s="130" t="s">
        <v>1390</v>
      </c>
      <c r="F877" s="130" t="s">
        <v>1391</v>
      </c>
      <c r="I877" s="123"/>
      <c r="J877" s="131">
        <f>BK877</f>
        <v>0</v>
      </c>
      <c r="L877" s="120"/>
      <c r="M877" s="125"/>
      <c r="P877" s="126">
        <f>SUM(P878:P911)</f>
        <v>0</v>
      </c>
      <c r="R877" s="126">
        <f>SUM(R878:R911)</f>
        <v>15.731876759999999</v>
      </c>
      <c r="T877" s="127">
        <f>SUM(T878:T911)</f>
        <v>0</v>
      </c>
      <c r="AR877" s="121" t="s">
        <v>89</v>
      </c>
      <c r="AT877" s="128" t="s">
        <v>78</v>
      </c>
      <c r="AU877" s="128" t="s">
        <v>87</v>
      </c>
      <c r="AY877" s="121" t="s">
        <v>164</v>
      </c>
      <c r="BK877" s="129">
        <f>SUM(BK878:BK911)</f>
        <v>0</v>
      </c>
    </row>
    <row r="878" spans="2:65" s="1" customFormat="1" ht="44.25" customHeight="1">
      <c r="B878" s="31"/>
      <c r="C878" s="132" t="s">
        <v>1392</v>
      </c>
      <c r="D878" s="132" t="s">
        <v>166</v>
      </c>
      <c r="E878" s="133" t="s">
        <v>1393</v>
      </c>
      <c r="F878" s="134" t="s">
        <v>1394</v>
      </c>
      <c r="G878" s="135" t="s">
        <v>169</v>
      </c>
      <c r="H878" s="136">
        <v>23.625</v>
      </c>
      <c r="I878" s="137"/>
      <c r="J878" s="138">
        <f>ROUND(I878*H878,2)</f>
        <v>0</v>
      </c>
      <c r="K878" s="139"/>
      <c r="L878" s="31"/>
      <c r="M878" s="140" t="s">
        <v>1</v>
      </c>
      <c r="N878" s="141" t="s">
        <v>44</v>
      </c>
      <c r="P878" s="142">
        <f>O878*H878</f>
        <v>0</v>
      </c>
      <c r="Q878" s="142">
        <v>6.6839999999999997E-2</v>
      </c>
      <c r="R878" s="142">
        <f>Q878*H878</f>
        <v>1.5790949999999999</v>
      </c>
      <c r="S878" s="142">
        <v>0</v>
      </c>
      <c r="T878" s="143">
        <f>S878*H878</f>
        <v>0</v>
      </c>
      <c r="AR878" s="144" t="s">
        <v>260</v>
      </c>
      <c r="AT878" s="144" t="s">
        <v>166</v>
      </c>
      <c r="AU878" s="144" t="s">
        <v>89</v>
      </c>
      <c r="AY878" s="16" t="s">
        <v>164</v>
      </c>
      <c r="BE878" s="145">
        <f>IF(N878="základní",J878,0)</f>
        <v>0</v>
      </c>
      <c r="BF878" s="145">
        <f>IF(N878="snížená",J878,0)</f>
        <v>0</v>
      </c>
      <c r="BG878" s="145">
        <f>IF(N878="zákl. přenesená",J878,0)</f>
        <v>0</v>
      </c>
      <c r="BH878" s="145">
        <f>IF(N878="sníž. přenesená",J878,0)</f>
        <v>0</v>
      </c>
      <c r="BI878" s="145">
        <f>IF(N878="nulová",J878,0)</f>
        <v>0</v>
      </c>
      <c r="BJ878" s="16" t="s">
        <v>87</v>
      </c>
      <c r="BK878" s="145">
        <f>ROUND(I878*H878,2)</f>
        <v>0</v>
      </c>
      <c r="BL878" s="16" t="s">
        <v>260</v>
      </c>
      <c r="BM878" s="144" t="s">
        <v>1395</v>
      </c>
    </row>
    <row r="879" spans="2:65" s="12" customFormat="1" ht="11.25">
      <c r="B879" s="146"/>
      <c r="D879" s="147" t="s">
        <v>175</v>
      </c>
      <c r="E879" s="148" t="s">
        <v>1</v>
      </c>
      <c r="F879" s="149" t="s">
        <v>1396</v>
      </c>
      <c r="H879" s="150">
        <v>23.625</v>
      </c>
      <c r="I879" s="151"/>
      <c r="L879" s="146"/>
      <c r="M879" s="152"/>
      <c r="T879" s="153"/>
      <c r="AT879" s="148" t="s">
        <v>175</v>
      </c>
      <c r="AU879" s="148" t="s">
        <v>89</v>
      </c>
      <c r="AV879" s="12" t="s">
        <v>89</v>
      </c>
      <c r="AW879" s="12" t="s">
        <v>36</v>
      </c>
      <c r="AX879" s="12" t="s">
        <v>79</v>
      </c>
      <c r="AY879" s="148" t="s">
        <v>164</v>
      </c>
    </row>
    <row r="880" spans="2:65" s="13" customFormat="1" ht="11.25">
      <c r="B880" s="154"/>
      <c r="D880" s="147" t="s">
        <v>175</v>
      </c>
      <c r="E880" s="155" t="s">
        <v>1</v>
      </c>
      <c r="F880" s="156" t="s">
        <v>177</v>
      </c>
      <c r="H880" s="157">
        <v>23.625</v>
      </c>
      <c r="I880" s="158"/>
      <c r="L880" s="154"/>
      <c r="M880" s="159"/>
      <c r="T880" s="160"/>
      <c r="AT880" s="155" t="s">
        <v>175</v>
      </c>
      <c r="AU880" s="155" t="s">
        <v>89</v>
      </c>
      <c r="AV880" s="13" t="s">
        <v>170</v>
      </c>
      <c r="AW880" s="13" t="s">
        <v>36</v>
      </c>
      <c r="AX880" s="13" t="s">
        <v>87</v>
      </c>
      <c r="AY880" s="155" t="s">
        <v>164</v>
      </c>
    </row>
    <row r="881" spans="2:65" s="1" customFormat="1" ht="24.2" customHeight="1">
      <c r="B881" s="31"/>
      <c r="C881" s="132" t="s">
        <v>1397</v>
      </c>
      <c r="D881" s="132" t="s">
        <v>166</v>
      </c>
      <c r="E881" s="133" t="s">
        <v>1398</v>
      </c>
      <c r="F881" s="134" t="s">
        <v>1399</v>
      </c>
      <c r="G881" s="135" t="s">
        <v>169</v>
      </c>
      <c r="H881" s="136">
        <v>346.56</v>
      </c>
      <c r="I881" s="137"/>
      <c r="J881" s="138">
        <f>ROUND(I881*H881,2)</f>
        <v>0</v>
      </c>
      <c r="K881" s="139"/>
      <c r="L881" s="31"/>
      <c r="M881" s="140" t="s">
        <v>1</v>
      </c>
      <c r="N881" s="141" t="s">
        <v>44</v>
      </c>
      <c r="P881" s="142">
        <f>O881*H881</f>
        <v>0</v>
      </c>
      <c r="Q881" s="142">
        <v>1.6920000000000001E-2</v>
      </c>
      <c r="R881" s="142">
        <f>Q881*H881</f>
        <v>5.8637952000000002</v>
      </c>
      <c r="S881" s="142">
        <v>0</v>
      </c>
      <c r="T881" s="143">
        <f>S881*H881</f>
        <v>0</v>
      </c>
      <c r="AR881" s="144" t="s">
        <v>260</v>
      </c>
      <c r="AT881" s="144" t="s">
        <v>166</v>
      </c>
      <c r="AU881" s="144" t="s">
        <v>89</v>
      </c>
      <c r="AY881" s="16" t="s">
        <v>164</v>
      </c>
      <c r="BE881" s="145">
        <f>IF(N881="základní",J881,0)</f>
        <v>0</v>
      </c>
      <c r="BF881" s="145">
        <f>IF(N881="snížená",J881,0)</f>
        <v>0</v>
      </c>
      <c r="BG881" s="145">
        <f>IF(N881="zákl. přenesená",J881,0)</f>
        <v>0</v>
      </c>
      <c r="BH881" s="145">
        <f>IF(N881="sníž. přenesená",J881,0)</f>
        <v>0</v>
      </c>
      <c r="BI881" s="145">
        <f>IF(N881="nulová",J881,0)</f>
        <v>0</v>
      </c>
      <c r="BJ881" s="16" t="s">
        <v>87</v>
      </c>
      <c r="BK881" s="145">
        <f>ROUND(I881*H881,2)</f>
        <v>0</v>
      </c>
      <c r="BL881" s="16" t="s">
        <v>260</v>
      </c>
      <c r="BM881" s="144" t="s">
        <v>1400</v>
      </c>
    </row>
    <row r="882" spans="2:65" s="12" customFormat="1" ht="11.25">
      <c r="B882" s="146"/>
      <c r="D882" s="147" t="s">
        <v>175</v>
      </c>
      <c r="E882" s="148" t="s">
        <v>1</v>
      </c>
      <c r="F882" s="149" t="s">
        <v>1401</v>
      </c>
      <c r="H882" s="150">
        <v>338.1</v>
      </c>
      <c r="I882" s="151"/>
      <c r="L882" s="146"/>
      <c r="M882" s="152"/>
      <c r="T882" s="153"/>
      <c r="AT882" s="148" t="s">
        <v>175</v>
      </c>
      <c r="AU882" s="148" t="s">
        <v>89</v>
      </c>
      <c r="AV882" s="12" t="s">
        <v>89</v>
      </c>
      <c r="AW882" s="12" t="s">
        <v>36</v>
      </c>
      <c r="AX882" s="12" t="s">
        <v>79</v>
      </c>
      <c r="AY882" s="148" t="s">
        <v>164</v>
      </c>
    </row>
    <row r="883" spans="2:65" s="12" customFormat="1" ht="11.25">
      <c r="B883" s="146"/>
      <c r="D883" s="147" t="s">
        <v>175</v>
      </c>
      <c r="E883" s="148" t="s">
        <v>1</v>
      </c>
      <c r="F883" s="149" t="s">
        <v>1402</v>
      </c>
      <c r="H883" s="150">
        <v>8.4600000000000009</v>
      </c>
      <c r="I883" s="151"/>
      <c r="L883" s="146"/>
      <c r="M883" s="152"/>
      <c r="T883" s="153"/>
      <c r="AT883" s="148" t="s">
        <v>175</v>
      </c>
      <c r="AU883" s="148" t="s">
        <v>89</v>
      </c>
      <c r="AV883" s="12" t="s">
        <v>89</v>
      </c>
      <c r="AW883" s="12" t="s">
        <v>36</v>
      </c>
      <c r="AX883" s="12" t="s">
        <v>79</v>
      </c>
      <c r="AY883" s="148" t="s">
        <v>164</v>
      </c>
    </row>
    <row r="884" spans="2:65" s="13" customFormat="1" ht="11.25">
      <c r="B884" s="154"/>
      <c r="D884" s="147" t="s">
        <v>175</v>
      </c>
      <c r="E884" s="155" t="s">
        <v>1</v>
      </c>
      <c r="F884" s="156" t="s">
        <v>177</v>
      </c>
      <c r="H884" s="157">
        <v>346.56</v>
      </c>
      <c r="I884" s="158"/>
      <c r="L884" s="154"/>
      <c r="M884" s="159"/>
      <c r="T884" s="160"/>
      <c r="AT884" s="155" t="s">
        <v>175</v>
      </c>
      <c r="AU884" s="155" t="s">
        <v>89</v>
      </c>
      <c r="AV884" s="13" t="s">
        <v>170</v>
      </c>
      <c r="AW884" s="13" t="s">
        <v>36</v>
      </c>
      <c r="AX884" s="13" t="s">
        <v>87</v>
      </c>
      <c r="AY884" s="155" t="s">
        <v>164</v>
      </c>
    </row>
    <row r="885" spans="2:65" s="1" customFormat="1" ht="37.9" customHeight="1">
      <c r="B885" s="31"/>
      <c r="C885" s="132" t="s">
        <v>1403</v>
      </c>
      <c r="D885" s="132" t="s">
        <v>166</v>
      </c>
      <c r="E885" s="133" t="s">
        <v>1404</v>
      </c>
      <c r="F885" s="134" t="s">
        <v>1405</v>
      </c>
      <c r="G885" s="135" t="s">
        <v>169</v>
      </c>
      <c r="H885" s="136">
        <v>90.88</v>
      </c>
      <c r="I885" s="137"/>
      <c r="J885" s="138">
        <f>ROUND(I885*H885,2)</f>
        <v>0</v>
      </c>
      <c r="K885" s="139"/>
      <c r="L885" s="31"/>
      <c r="M885" s="140" t="s">
        <v>1</v>
      </c>
      <c r="N885" s="141" t="s">
        <v>44</v>
      </c>
      <c r="P885" s="142">
        <f>O885*H885</f>
        <v>0</v>
      </c>
      <c r="Q885" s="142">
        <v>1.6920000000000001E-2</v>
      </c>
      <c r="R885" s="142">
        <f>Q885*H885</f>
        <v>1.5376896</v>
      </c>
      <c r="S885" s="142">
        <v>0</v>
      </c>
      <c r="T885" s="143">
        <f>S885*H885</f>
        <v>0</v>
      </c>
      <c r="AR885" s="144" t="s">
        <v>260</v>
      </c>
      <c r="AT885" s="144" t="s">
        <v>166</v>
      </c>
      <c r="AU885" s="144" t="s">
        <v>89</v>
      </c>
      <c r="AY885" s="16" t="s">
        <v>164</v>
      </c>
      <c r="BE885" s="145">
        <f>IF(N885="základní",J885,0)</f>
        <v>0</v>
      </c>
      <c r="BF885" s="145">
        <f>IF(N885="snížená",J885,0)</f>
        <v>0</v>
      </c>
      <c r="BG885" s="145">
        <f>IF(N885="zákl. přenesená",J885,0)</f>
        <v>0</v>
      </c>
      <c r="BH885" s="145">
        <f>IF(N885="sníž. přenesená",J885,0)</f>
        <v>0</v>
      </c>
      <c r="BI885" s="145">
        <f>IF(N885="nulová",J885,0)</f>
        <v>0</v>
      </c>
      <c r="BJ885" s="16" t="s">
        <v>87</v>
      </c>
      <c r="BK885" s="145">
        <f>ROUND(I885*H885,2)</f>
        <v>0</v>
      </c>
      <c r="BL885" s="16" t="s">
        <v>260</v>
      </c>
      <c r="BM885" s="144" t="s">
        <v>1406</v>
      </c>
    </row>
    <row r="886" spans="2:65" s="12" customFormat="1" ht="22.5">
      <c r="B886" s="146"/>
      <c r="D886" s="147" t="s">
        <v>175</v>
      </c>
      <c r="E886" s="148" t="s">
        <v>1</v>
      </c>
      <c r="F886" s="149" t="s">
        <v>1407</v>
      </c>
      <c r="H886" s="150">
        <v>65.98</v>
      </c>
      <c r="I886" s="151"/>
      <c r="L886" s="146"/>
      <c r="M886" s="152"/>
      <c r="T886" s="153"/>
      <c r="AT886" s="148" t="s">
        <v>175</v>
      </c>
      <c r="AU886" s="148" t="s">
        <v>89</v>
      </c>
      <c r="AV886" s="12" t="s">
        <v>89</v>
      </c>
      <c r="AW886" s="12" t="s">
        <v>36</v>
      </c>
      <c r="AX886" s="12" t="s">
        <v>79</v>
      </c>
      <c r="AY886" s="148" t="s">
        <v>164</v>
      </c>
    </row>
    <row r="887" spans="2:65" s="12" customFormat="1" ht="11.25">
      <c r="B887" s="146"/>
      <c r="D887" s="147" t="s">
        <v>175</v>
      </c>
      <c r="E887" s="148" t="s">
        <v>1</v>
      </c>
      <c r="F887" s="149" t="s">
        <v>1408</v>
      </c>
      <c r="H887" s="150">
        <v>24.9</v>
      </c>
      <c r="I887" s="151"/>
      <c r="L887" s="146"/>
      <c r="M887" s="152"/>
      <c r="T887" s="153"/>
      <c r="AT887" s="148" t="s">
        <v>175</v>
      </c>
      <c r="AU887" s="148" t="s">
        <v>89</v>
      </c>
      <c r="AV887" s="12" t="s">
        <v>89</v>
      </c>
      <c r="AW887" s="12" t="s">
        <v>36</v>
      </c>
      <c r="AX887" s="12" t="s">
        <v>79</v>
      </c>
      <c r="AY887" s="148" t="s">
        <v>164</v>
      </c>
    </row>
    <row r="888" spans="2:65" s="13" customFormat="1" ht="11.25">
      <c r="B888" s="154"/>
      <c r="D888" s="147" t="s">
        <v>175</v>
      </c>
      <c r="E888" s="155" t="s">
        <v>1</v>
      </c>
      <c r="F888" s="156" t="s">
        <v>177</v>
      </c>
      <c r="H888" s="157">
        <v>90.88</v>
      </c>
      <c r="I888" s="158"/>
      <c r="L888" s="154"/>
      <c r="M888" s="159"/>
      <c r="T888" s="160"/>
      <c r="AT888" s="155" t="s">
        <v>175</v>
      </c>
      <c r="AU888" s="155" t="s">
        <v>89</v>
      </c>
      <c r="AV888" s="13" t="s">
        <v>170</v>
      </c>
      <c r="AW888" s="13" t="s">
        <v>36</v>
      </c>
      <c r="AX888" s="13" t="s">
        <v>87</v>
      </c>
      <c r="AY888" s="155" t="s">
        <v>164</v>
      </c>
    </row>
    <row r="889" spans="2:65" s="1" customFormat="1" ht="16.5" customHeight="1">
      <c r="B889" s="31"/>
      <c r="C889" s="132" t="s">
        <v>1409</v>
      </c>
      <c r="D889" s="132" t="s">
        <v>166</v>
      </c>
      <c r="E889" s="133" t="s">
        <v>1410</v>
      </c>
      <c r="F889" s="134" t="s">
        <v>1411</v>
      </c>
      <c r="G889" s="135" t="s">
        <v>169</v>
      </c>
      <c r="H889" s="136">
        <v>437.44</v>
      </c>
      <c r="I889" s="137"/>
      <c r="J889" s="138">
        <f>ROUND(I889*H889,2)</f>
        <v>0</v>
      </c>
      <c r="K889" s="139"/>
      <c r="L889" s="31"/>
      <c r="M889" s="140" t="s">
        <v>1</v>
      </c>
      <c r="N889" s="141" t="s">
        <v>44</v>
      </c>
      <c r="P889" s="142">
        <f>O889*H889</f>
        <v>0</v>
      </c>
      <c r="Q889" s="142">
        <v>0</v>
      </c>
      <c r="R889" s="142">
        <f>Q889*H889</f>
        <v>0</v>
      </c>
      <c r="S889" s="142">
        <v>0</v>
      </c>
      <c r="T889" s="143">
        <f>S889*H889</f>
        <v>0</v>
      </c>
      <c r="AR889" s="144" t="s">
        <v>260</v>
      </c>
      <c r="AT889" s="144" t="s">
        <v>166</v>
      </c>
      <c r="AU889" s="144" t="s">
        <v>89</v>
      </c>
      <c r="AY889" s="16" t="s">
        <v>164</v>
      </c>
      <c r="BE889" s="145">
        <f>IF(N889="základní",J889,0)</f>
        <v>0</v>
      </c>
      <c r="BF889" s="145">
        <f>IF(N889="snížená",J889,0)</f>
        <v>0</v>
      </c>
      <c r="BG889" s="145">
        <f>IF(N889="zákl. přenesená",J889,0)</f>
        <v>0</v>
      </c>
      <c r="BH889" s="145">
        <f>IF(N889="sníž. přenesená",J889,0)</f>
        <v>0</v>
      </c>
      <c r="BI889" s="145">
        <f>IF(N889="nulová",J889,0)</f>
        <v>0</v>
      </c>
      <c r="BJ889" s="16" t="s">
        <v>87</v>
      </c>
      <c r="BK889" s="145">
        <f>ROUND(I889*H889,2)</f>
        <v>0</v>
      </c>
      <c r="BL889" s="16" t="s">
        <v>260</v>
      </c>
      <c r="BM889" s="144" t="s">
        <v>1412</v>
      </c>
    </row>
    <row r="890" spans="2:65" s="12" customFormat="1" ht="11.25">
      <c r="B890" s="146"/>
      <c r="D890" s="147" t="s">
        <v>175</v>
      </c>
      <c r="E890" s="148" t="s">
        <v>1</v>
      </c>
      <c r="F890" s="149" t="s">
        <v>1413</v>
      </c>
      <c r="H890" s="150">
        <v>437.44</v>
      </c>
      <c r="I890" s="151"/>
      <c r="L890" s="146"/>
      <c r="M890" s="152"/>
      <c r="T890" s="153"/>
      <c r="AT890" s="148" t="s">
        <v>175</v>
      </c>
      <c r="AU890" s="148" t="s">
        <v>89</v>
      </c>
      <c r="AV890" s="12" t="s">
        <v>89</v>
      </c>
      <c r="AW890" s="12" t="s">
        <v>36</v>
      </c>
      <c r="AX890" s="12" t="s">
        <v>79</v>
      </c>
      <c r="AY890" s="148" t="s">
        <v>164</v>
      </c>
    </row>
    <row r="891" spans="2:65" s="13" customFormat="1" ht="11.25">
      <c r="B891" s="154"/>
      <c r="D891" s="147" t="s">
        <v>175</v>
      </c>
      <c r="E891" s="155" t="s">
        <v>1</v>
      </c>
      <c r="F891" s="156" t="s">
        <v>177</v>
      </c>
      <c r="H891" s="157">
        <v>437.44</v>
      </c>
      <c r="I891" s="158"/>
      <c r="L891" s="154"/>
      <c r="M891" s="159"/>
      <c r="T891" s="160"/>
      <c r="AT891" s="155" t="s">
        <v>175</v>
      </c>
      <c r="AU891" s="155" t="s">
        <v>89</v>
      </c>
      <c r="AV891" s="13" t="s">
        <v>170</v>
      </c>
      <c r="AW891" s="13" t="s">
        <v>36</v>
      </c>
      <c r="AX891" s="13" t="s">
        <v>87</v>
      </c>
      <c r="AY891" s="155" t="s">
        <v>164</v>
      </c>
    </row>
    <row r="892" spans="2:65" s="1" customFormat="1" ht="24.2" customHeight="1">
      <c r="B892" s="31"/>
      <c r="C892" s="167" t="s">
        <v>1414</v>
      </c>
      <c r="D892" s="167" t="s">
        <v>282</v>
      </c>
      <c r="E892" s="168" t="s">
        <v>1415</v>
      </c>
      <c r="F892" s="169" t="s">
        <v>1416</v>
      </c>
      <c r="G892" s="170" t="s">
        <v>169</v>
      </c>
      <c r="H892" s="171">
        <v>491.464</v>
      </c>
      <c r="I892" s="172"/>
      <c r="J892" s="173">
        <f>ROUND(I892*H892,2)</f>
        <v>0</v>
      </c>
      <c r="K892" s="174"/>
      <c r="L892" s="175"/>
      <c r="M892" s="176" t="s">
        <v>1</v>
      </c>
      <c r="N892" s="177" t="s">
        <v>44</v>
      </c>
      <c r="P892" s="142">
        <f>O892*H892</f>
        <v>0</v>
      </c>
      <c r="Q892" s="142">
        <v>1.3999999999999999E-4</v>
      </c>
      <c r="R892" s="142">
        <f>Q892*H892</f>
        <v>6.8804959999999998E-2</v>
      </c>
      <c r="S892" s="142">
        <v>0</v>
      </c>
      <c r="T892" s="143">
        <f>S892*H892</f>
        <v>0</v>
      </c>
      <c r="AR892" s="144" t="s">
        <v>349</v>
      </c>
      <c r="AT892" s="144" t="s">
        <v>282</v>
      </c>
      <c r="AU892" s="144" t="s">
        <v>89</v>
      </c>
      <c r="AY892" s="16" t="s">
        <v>164</v>
      </c>
      <c r="BE892" s="145">
        <f>IF(N892="základní",J892,0)</f>
        <v>0</v>
      </c>
      <c r="BF892" s="145">
        <f>IF(N892="snížená",J892,0)</f>
        <v>0</v>
      </c>
      <c r="BG892" s="145">
        <f>IF(N892="zákl. přenesená",J892,0)</f>
        <v>0</v>
      </c>
      <c r="BH892" s="145">
        <f>IF(N892="sníž. přenesená",J892,0)</f>
        <v>0</v>
      </c>
      <c r="BI892" s="145">
        <f>IF(N892="nulová",J892,0)</f>
        <v>0</v>
      </c>
      <c r="BJ892" s="16" t="s">
        <v>87</v>
      </c>
      <c r="BK892" s="145">
        <f>ROUND(I892*H892,2)</f>
        <v>0</v>
      </c>
      <c r="BL892" s="16" t="s">
        <v>260</v>
      </c>
      <c r="BM892" s="144" t="s">
        <v>1417</v>
      </c>
    </row>
    <row r="893" spans="2:65" s="12" customFormat="1" ht="11.25">
      <c r="B893" s="146"/>
      <c r="D893" s="147" t="s">
        <v>175</v>
      </c>
      <c r="F893" s="149" t="s">
        <v>1418</v>
      </c>
      <c r="H893" s="150">
        <v>491.464</v>
      </c>
      <c r="I893" s="151"/>
      <c r="L893" s="146"/>
      <c r="M893" s="152"/>
      <c r="T893" s="153"/>
      <c r="AT893" s="148" t="s">
        <v>175</v>
      </c>
      <c r="AU893" s="148" t="s">
        <v>89</v>
      </c>
      <c r="AV893" s="12" t="s">
        <v>89</v>
      </c>
      <c r="AW893" s="12" t="s">
        <v>4</v>
      </c>
      <c r="AX893" s="12" t="s">
        <v>87</v>
      </c>
      <c r="AY893" s="148" t="s">
        <v>164</v>
      </c>
    </row>
    <row r="894" spans="2:65" s="1" customFormat="1" ht="21.75" customHeight="1">
      <c r="B894" s="31"/>
      <c r="C894" s="132" t="s">
        <v>1419</v>
      </c>
      <c r="D894" s="132" t="s">
        <v>166</v>
      </c>
      <c r="E894" s="133" t="s">
        <v>1420</v>
      </c>
      <c r="F894" s="134" t="s">
        <v>1421</v>
      </c>
      <c r="G894" s="135" t="s">
        <v>169</v>
      </c>
      <c r="H894" s="136">
        <v>437.44</v>
      </c>
      <c r="I894" s="137"/>
      <c r="J894" s="138">
        <f>ROUND(I894*H894,2)</f>
        <v>0</v>
      </c>
      <c r="K894" s="139"/>
      <c r="L894" s="31"/>
      <c r="M894" s="140" t="s">
        <v>1</v>
      </c>
      <c r="N894" s="141" t="s">
        <v>44</v>
      </c>
      <c r="P894" s="142">
        <f>O894*H894</f>
        <v>0</v>
      </c>
      <c r="Q894" s="142">
        <v>0</v>
      </c>
      <c r="R894" s="142">
        <f>Q894*H894</f>
        <v>0</v>
      </c>
      <c r="S894" s="142">
        <v>0</v>
      </c>
      <c r="T894" s="143">
        <f>S894*H894</f>
        <v>0</v>
      </c>
      <c r="AR894" s="144" t="s">
        <v>260</v>
      </c>
      <c r="AT894" s="144" t="s">
        <v>166</v>
      </c>
      <c r="AU894" s="144" t="s">
        <v>89</v>
      </c>
      <c r="AY894" s="16" t="s">
        <v>164</v>
      </c>
      <c r="BE894" s="145">
        <f>IF(N894="základní",J894,0)</f>
        <v>0</v>
      </c>
      <c r="BF894" s="145">
        <f>IF(N894="snížená",J894,0)</f>
        <v>0</v>
      </c>
      <c r="BG894" s="145">
        <f>IF(N894="zákl. přenesená",J894,0)</f>
        <v>0</v>
      </c>
      <c r="BH894" s="145">
        <f>IF(N894="sníž. přenesená",J894,0)</f>
        <v>0</v>
      </c>
      <c r="BI894" s="145">
        <f>IF(N894="nulová",J894,0)</f>
        <v>0</v>
      </c>
      <c r="BJ894" s="16" t="s">
        <v>87</v>
      </c>
      <c r="BK894" s="145">
        <f>ROUND(I894*H894,2)</f>
        <v>0</v>
      </c>
      <c r="BL894" s="16" t="s">
        <v>260</v>
      </c>
      <c r="BM894" s="144" t="s">
        <v>1422</v>
      </c>
    </row>
    <row r="895" spans="2:65" s="12" customFormat="1" ht="11.25">
      <c r="B895" s="146"/>
      <c r="D895" s="147" t="s">
        <v>175</v>
      </c>
      <c r="E895" s="148" t="s">
        <v>1</v>
      </c>
      <c r="F895" s="149" t="s">
        <v>1423</v>
      </c>
      <c r="H895" s="150">
        <v>437.44</v>
      </c>
      <c r="I895" s="151"/>
      <c r="L895" s="146"/>
      <c r="M895" s="152"/>
      <c r="T895" s="153"/>
      <c r="AT895" s="148" t="s">
        <v>175</v>
      </c>
      <c r="AU895" s="148" t="s">
        <v>89</v>
      </c>
      <c r="AV895" s="12" t="s">
        <v>89</v>
      </c>
      <c r="AW895" s="12" t="s">
        <v>36</v>
      </c>
      <c r="AX895" s="12" t="s">
        <v>79</v>
      </c>
      <c r="AY895" s="148" t="s">
        <v>164</v>
      </c>
    </row>
    <row r="896" spans="2:65" s="13" customFormat="1" ht="11.25">
      <c r="B896" s="154"/>
      <c r="D896" s="147" t="s">
        <v>175</v>
      </c>
      <c r="E896" s="155" t="s">
        <v>1</v>
      </c>
      <c r="F896" s="156" t="s">
        <v>177</v>
      </c>
      <c r="H896" s="157">
        <v>437.44</v>
      </c>
      <c r="I896" s="158"/>
      <c r="L896" s="154"/>
      <c r="M896" s="159"/>
      <c r="T896" s="160"/>
      <c r="AT896" s="155" t="s">
        <v>175</v>
      </c>
      <c r="AU896" s="155" t="s">
        <v>89</v>
      </c>
      <c r="AV896" s="13" t="s">
        <v>170</v>
      </c>
      <c r="AW896" s="13" t="s">
        <v>36</v>
      </c>
      <c r="AX896" s="13" t="s">
        <v>87</v>
      </c>
      <c r="AY896" s="155" t="s">
        <v>164</v>
      </c>
    </row>
    <row r="897" spans="2:65" s="1" customFormat="1" ht="24.2" customHeight="1">
      <c r="B897" s="31"/>
      <c r="C897" s="167" t="s">
        <v>1424</v>
      </c>
      <c r="D897" s="167" t="s">
        <v>282</v>
      </c>
      <c r="E897" s="168" t="s">
        <v>1425</v>
      </c>
      <c r="F897" s="169" t="s">
        <v>1426</v>
      </c>
      <c r="G897" s="170" t="s">
        <v>169</v>
      </c>
      <c r="H897" s="171">
        <v>481.18400000000003</v>
      </c>
      <c r="I897" s="172"/>
      <c r="J897" s="173">
        <f>ROUND(I897*H897,2)</f>
        <v>0</v>
      </c>
      <c r="K897" s="174"/>
      <c r="L897" s="175"/>
      <c r="M897" s="176" t="s">
        <v>1</v>
      </c>
      <c r="N897" s="177" t="s">
        <v>44</v>
      </c>
      <c r="P897" s="142">
        <f>O897*H897</f>
        <v>0</v>
      </c>
      <c r="Q897" s="142">
        <v>3.0000000000000001E-3</v>
      </c>
      <c r="R897" s="142">
        <f>Q897*H897</f>
        <v>1.4435520000000002</v>
      </c>
      <c r="S897" s="142">
        <v>0</v>
      </c>
      <c r="T897" s="143">
        <f>S897*H897</f>
        <v>0</v>
      </c>
      <c r="AR897" s="144" t="s">
        <v>349</v>
      </c>
      <c r="AT897" s="144" t="s">
        <v>282</v>
      </c>
      <c r="AU897" s="144" t="s">
        <v>89</v>
      </c>
      <c r="AY897" s="16" t="s">
        <v>164</v>
      </c>
      <c r="BE897" s="145">
        <f>IF(N897="základní",J897,0)</f>
        <v>0</v>
      </c>
      <c r="BF897" s="145">
        <f>IF(N897="snížená",J897,0)</f>
        <v>0</v>
      </c>
      <c r="BG897" s="145">
        <f>IF(N897="zákl. přenesená",J897,0)</f>
        <v>0</v>
      </c>
      <c r="BH897" s="145">
        <f>IF(N897="sníž. přenesená",J897,0)</f>
        <v>0</v>
      </c>
      <c r="BI897" s="145">
        <f>IF(N897="nulová",J897,0)</f>
        <v>0</v>
      </c>
      <c r="BJ897" s="16" t="s">
        <v>87</v>
      </c>
      <c r="BK897" s="145">
        <f>ROUND(I897*H897,2)</f>
        <v>0</v>
      </c>
      <c r="BL897" s="16" t="s">
        <v>260</v>
      </c>
      <c r="BM897" s="144" t="s">
        <v>1427</v>
      </c>
    </row>
    <row r="898" spans="2:65" s="12" customFormat="1" ht="11.25">
      <c r="B898" s="146"/>
      <c r="D898" s="147" t="s">
        <v>175</v>
      </c>
      <c r="F898" s="149" t="s">
        <v>1428</v>
      </c>
      <c r="H898" s="150">
        <v>481.18400000000003</v>
      </c>
      <c r="I898" s="151"/>
      <c r="L898" s="146"/>
      <c r="M898" s="152"/>
      <c r="T898" s="153"/>
      <c r="AT898" s="148" t="s">
        <v>175</v>
      </c>
      <c r="AU898" s="148" t="s">
        <v>89</v>
      </c>
      <c r="AV898" s="12" t="s">
        <v>89</v>
      </c>
      <c r="AW898" s="12" t="s">
        <v>4</v>
      </c>
      <c r="AX898" s="12" t="s">
        <v>87</v>
      </c>
      <c r="AY898" s="148" t="s">
        <v>164</v>
      </c>
    </row>
    <row r="899" spans="2:65" s="1" customFormat="1" ht="37.9" customHeight="1">
      <c r="B899" s="31"/>
      <c r="C899" s="132" t="s">
        <v>1429</v>
      </c>
      <c r="D899" s="132" t="s">
        <v>166</v>
      </c>
      <c r="E899" s="133" t="s">
        <v>1430</v>
      </c>
      <c r="F899" s="134" t="s">
        <v>1431</v>
      </c>
      <c r="G899" s="135" t="s">
        <v>169</v>
      </c>
      <c r="H899" s="136">
        <v>94</v>
      </c>
      <c r="I899" s="137"/>
      <c r="J899" s="138">
        <f>ROUND(I899*H899,2)</f>
        <v>0</v>
      </c>
      <c r="K899" s="139"/>
      <c r="L899" s="31"/>
      <c r="M899" s="140" t="s">
        <v>1</v>
      </c>
      <c r="N899" s="141" t="s">
        <v>44</v>
      </c>
      <c r="P899" s="142">
        <f>O899*H899</f>
        <v>0</v>
      </c>
      <c r="Q899" s="142">
        <v>3.2499999999999999E-3</v>
      </c>
      <c r="R899" s="142">
        <f>Q899*H899</f>
        <v>0.30549999999999999</v>
      </c>
      <c r="S899" s="142">
        <v>0</v>
      </c>
      <c r="T899" s="143">
        <f>S899*H899</f>
        <v>0</v>
      </c>
      <c r="AR899" s="144" t="s">
        <v>260</v>
      </c>
      <c r="AT899" s="144" t="s">
        <v>166</v>
      </c>
      <c r="AU899" s="144" t="s">
        <v>89</v>
      </c>
      <c r="AY899" s="16" t="s">
        <v>164</v>
      </c>
      <c r="BE899" s="145">
        <f>IF(N899="základní",J899,0)</f>
        <v>0</v>
      </c>
      <c r="BF899" s="145">
        <f>IF(N899="snížená",J899,0)</f>
        <v>0</v>
      </c>
      <c r="BG899" s="145">
        <f>IF(N899="zákl. přenesená",J899,0)</f>
        <v>0</v>
      </c>
      <c r="BH899" s="145">
        <f>IF(N899="sníž. přenesená",J899,0)</f>
        <v>0</v>
      </c>
      <c r="BI899" s="145">
        <f>IF(N899="nulová",J899,0)</f>
        <v>0</v>
      </c>
      <c r="BJ899" s="16" t="s">
        <v>87</v>
      </c>
      <c r="BK899" s="145">
        <f>ROUND(I899*H899,2)</f>
        <v>0</v>
      </c>
      <c r="BL899" s="16" t="s">
        <v>260</v>
      </c>
      <c r="BM899" s="144" t="s">
        <v>1432</v>
      </c>
    </row>
    <row r="900" spans="2:65" s="14" customFormat="1" ht="11.25">
      <c r="B900" s="161"/>
      <c r="D900" s="147" t="s">
        <v>175</v>
      </c>
      <c r="E900" s="162" t="s">
        <v>1</v>
      </c>
      <c r="F900" s="163" t="s">
        <v>1433</v>
      </c>
      <c r="H900" s="162" t="s">
        <v>1</v>
      </c>
      <c r="I900" s="164"/>
      <c r="L900" s="161"/>
      <c r="M900" s="165"/>
      <c r="T900" s="166"/>
      <c r="AT900" s="162" t="s">
        <v>175</v>
      </c>
      <c r="AU900" s="162" t="s">
        <v>89</v>
      </c>
      <c r="AV900" s="14" t="s">
        <v>87</v>
      </c>
      <c r="AW900" s="14" t="s">
        <v>36</v>
      </c>
      <c r="AX900" s="14" t="s">
        <v>79</v>
      </c>
      <c r="AY900" s="162" t="s">
        <v>164</v>
      </c>
    </row>
    <row r="901" spans="2:65" s="12" customFormat="1" ht="11.25">
      <c r="B901" s="146"/>
      <c r="D901" s="147" t="s">
        <v>175</v>
      </c>
      <c r="E901" s="148" t="s">
        <v>1</v>
      </c>
      <c r="F901" s="149" t="s">
        <v>1434</v>
      </c>
      <c r="H901" s="150">
        <v>94</v>
      </c>
      <c r="I901" s="151"/>
      <c r="L901" s="146"/>
      <c r="M901" s="152"/>
      <c r="T901" s="153"/>
      <c r="AT901" s="148" t="s">
        <v>175</v>
      </c>
      <c r="AU901" s="148" t="s">
        <v>89</v>
      </c>
      <c r="AV901" s="12" t="s">
        <v>89</v>
      </c>
      <c r="AW901" s="12" t="s">
        <v>36</v>
      </c>
      <c r="AX901" s="12" t="s">
        <v>79</v>
      </c>
      <c r="AY901" s="148" t="s">
        <v>164</v>
      </c>
    </row>
    <row r="902" spans="2:65" s="13" customFormat="1" ht="11.25">
      <c r="B902" s="154"/>
      <c r="D902" s="147" t="s">
        <v>175</v>
      </c>
      <c r="E902" s="155" t="s">
        <v>1</v>
      </c>
      <c r="F902" s="156" t="s">
        <v>177</v>
      </c>
      <c r="H902" s="157">
        <v>94</v>
      </c>
      <c r="I902" s="158"/>
      <c r="L902" s="154"/>
      <c r="M902" s="159"/>
      <c r="T902" s="160"/>
      <c r="AT902" s="155" t="s">
        <v>175</v>
      </c>
      <c r="AU902" s="155" t="s">
        <v>89</v>
      </c>
      <c r="AV902" s="13" t="s">
        <v>170</v>
      </c>
      <c r="AW902" s="13" t="s">
        <v>36</v>
      </c>
      <c r="AX902" s="13" t="s">
        <v>87</v>
      </c>
      <c r="AY902" s="155" t="s">
        <v>164</v>
      </c>
    </row>
    <row r="903" spans="2:65" s="1" customFormat="1" ht="24.2" customHeight="1">
      <c r="B903" s="31"/>
      <c r="C903" s="167" t="s">
        <v>1435</v>
      </c>
      <c r="D903" s="167" t="s">
        <v>282</v>
      </c>
      <c r="E903" s="168" t="s">
        <v>1436</v>
      </c>
      <c r="F903" s="169" t="s">
        <v>1437</v>
      </c>
      <c r="G903" s="170" t="s">
        <v>169</v>
      </c>
      <c r="H903" s="171">
        <v>112.8</v>
      </c>
      <c r="I903" s="172"/>
      <c r="J903" s="173">
        <f>ROUND(I903*H903,2)</f>
        <v>0</v>
      </c>
      <c r="K903" s="174"/>
      <c r="L903" s="175"/>
      <c r="M903" s="176" t="s">
        <v>1</v>
      </c>
      <c r="N903" s="177" t="s">
        <v>44</v>
      </c>
      <c r="P903" s="142">
        <f>O903*H903</f>
        <v>0</v>
      </c>
      <c r="Q903" s="142">
        <v>9.7999999999999997E-3</v>
      </c>
      <c r="R903" s="142">
        <f>Q903*H903</f>
        <v>1.10544</v>
      </c>
      <c r="S903" s="142">
        <v>0</v>
      </c>
      <c r="T903" s="143">
        <f>S903*H903</f>
        <v>0</v>
      </c>
      <c r="AR903" s="144" t="s">
        <v>349</v>
      </c>
      <c r="AT903" s="144" t="s">
        <v>282</v>
      </c>
      <c r="AU903" s="144" t="s">
        <v>89</v>
      </c>
      <c r="AY903" s="16" t="s">
        <v>164</v>
      </c>
      <c r="BE903" s="145">
        <f>IF(N903="základní",J903,0)</f>
        <v>0</v>
      </c>
      <c r="BF903" s="145">
        <f>IF(N903="snížená",J903,0)</f>
        <v>0</v>
      </c>
      <c r="BG903" s="145">
        <f>IF(N903="zákl. přenesená",J903,0)</f>
        <v>0</v>
      </c>
      <c r="BH903" s="145">
        <f>IF(N903="sníž. přenesená",J903,0)</f>
        <v>0</v>
      </c>
      <c r="BI903" s="145">
        <f>IF(N903="nulová",J903,0)</f>
        <v>0</v>
      </c>
      <c r="BJ903" s="16" t="s">
        <v>87</v>
      </c>
      <c r="BK903" s="145">
        <f>ROUND(I903*H903,2)</f>
        <v>0</v>
      </c>
      <c r="BL903" s="16" t="s">
        <v>260</v>
      </c>
      <c r="BM903" s="144" t="s">
        <v>1438</v>
      </c>
    </row>
    <row r="904" spans="2:65" s="12" customFormat="1" ht="11.25">
      <c r="B904" s="146"/>
      <c r="D904" s="147" t="s">
        <v>175</v>
      </c>
      <c r="F904" s="149" t="s">
        <v>1439</v>
      </c>
      <c r="H904" s="150">
        <v>112.8</v>
      </c>
      <c r="I904" s="151"/>
      <c r="L904" s="146"/>
      <c r="M904" s="152"/>
      <c r="T904" s="153"/>
      <c r="AT904" s="148" t="s">
        <v>175</v>
      </c>
      <c r="AU904" s="148" t="s">
        <v>89</v>
      </c>
      <c r="AV904" s="12" t="s">
        <v>89</v>
      </c>
      <c r="AW904" s="12" t="s">
        <v>4</v>
      </c>
      <c r="AX904" s="12" t="s">
        <v>87</v>
      </c>
      <c r="AY904" s="148" t="s">
        <v>164</v>
      </c>
    </row>
    <row r="905" spans="2:65" s="1" customFormat="1" ht="24.2" customHeight="1">
      <c r="B905" s="31"/>
      <c r="C905" s="132" t="s">
        <v>1440</v>
      </c>
      <c r="D905" s="132" t="s">
        <v>166</v>
      </c>
      <c r="E905" s="133" t="s">
        <v>1441</v>
      </c>
      <c r="F905" s="134" t="s">
        <v>1442</v>
      </c>
      <c r="G905" s="135" t="s">
        <v>299</v>
      </c>
      <c r="H905" s="136">
        <v>319</v>
      </c>
      <c r="I905" s="137"/>
      <c r="J905" s="138">
        <f>ROUND(I905*H905,2)</f>
        <v>0</v>
      </c>
      <c r="K905" s="139"/>
      <c r="L905" s="31"/>
      <c r="M905" s="140" t="s">
        <v>1</v>
      </c>
      <c r="N905" s="141" t="s">
        <v>44</v>
      </c>
      <c r="P905" s="142">
        <f>O905*H905</f>
        <v>0</v>
      </c>
      <c r="Q905" s="142">
        <v>0</v>
      </c>
      <c r="R905" s="142">
        <f>Q905*H905</f>
        <v>0</v>
      </c>
      <c r="S905" s="142">
        <v>0</v>
      </c>
      <c r="T905" s="143">
        <f>S905*H905</f>
        <v>0</v>
      </c>
      <c r="AR905" s="144" t="s">
        <v>260</v>
      </c>
      <c r="AT905" s="144" t="s">
        <v>166</v>
      </c>
      <c r="AU905" s="144" t="s">
        <v>89</v>
      </c>
      <c r="AY905" s="16" t="s">
        <v>164</v>
      </c>
      <c r="BE905" s="145">
        <f>IF(N905="základní",J905,0)</f>
        <v>0</v>
      </c>
      <c r="BF905" s="145">
        <f>IF(N905="snížená",J905,0)</f>
        <v>0</v>
      </c>
      <c r="BG905" s="145">
        <f>IF(N905="zákl. přenesená",J905,0)</f>
        <v>0</v>
      </c>
      <c r="BH905" s="145">
        <f>IF(N905="sníž. přenesená",J905,0)</f>
        <v>0</v>
      </c>
      <c r="BI905" s="145">
        <f>IF(N905="nulová",J905,0)</f>
        <v>0</v>
      </c>
      <c r="BJ905" s="16" t="s">
        <v>87</v>
      </c>
      <c r="BK905" s="145">
        <f>ROUND(I905*H905,2)</f>
        <v>0</v>
      </c>
      <c r="BL905" s="16" t="s">
        <v>260</v>
      </c>
      <c r="BM905" s="144" t="s">
        <v>1443</v>
      </c>
    </row>
    <row r="906" spans="2:65" s="12" customFormat="1" ht="11.25">
      <c r="B906" s="146"/>
      <c r="D906" s="147" t="s">
        <v>175</v>
      </c>
      <c r="E906" s="148" t="s">
        <v>1</v>
      </c>
      <c r="F906" s="149" t="s">
        <v>1444</v>
      </c>
      <c r="H906" s="150">
        <v>319</v>
      </c>
      <c r="I906" s="151"/>
      <c r="L906" s="146"/>
      <c r="M906" s="152"/>
      <c r="T906" s="153"/>
      <c r="AT906" s="148" t="s">
        <v>175</v>
      </c>
      <c r="AU906" s="148" t="s">
        <v>89</v>
      </c>
      <c r="AV906" s="12" t="s">
        <v>89</v>
      </c>
      <c r="AW906" s="12" t="s">
        <v>36</v>
      </c>
      <c r="AX906" s="12" t="s">
        <v>79</v>
      </c>
      <c r="AY906" s="148" t="s">
        <v>164</v>
      </c>
    </row>
    <row r="907" spans="2:65" s="13" customFormat="1" ht="11.25">
      <c r="B907" s="154"/>
      <c r="D907" s="147" t="s">
        <v>175</v>
      </c>
      <c r="E907" s="155" t="s">
        <v>1</v>
      </c>
      <c r="F907" s="156" t="s">
        <v>177</v>
      </c>
      <c r="H907" s="157">
        <v>319</v>
      </c>
      <c r="I907" s="158"/>
      <c r="L907" s="154"/>
      <c r="M907" s="159"/>
      <c r="T907" s="160"/>
      <c r="AT907" s="155" t="s">
        <v>175</v>
      </c>
      <c r="AU907" s="155" t="s">
        <v>89</v>
      </c>
      <c r="AV907" s="13" t="s">
        <v>170</v>
      </c>
      <c r="AW907" s="13" t="s">
        <v>36</v>
      </c>
      <c r="AX907" s="13" t="s">
        <v>87</v>
      </c>
      <c r="AY907" s="155" t="s">
        <v>164</v>
      </c>
    </row>
    <row r="908" spans="2:65" s="1" customFormat="1" ht="24.2" customHeight="1">
      <c r="B908" s="31"/>
      <c r="C908" s="167" t="s">
        <v>1445</v>
      </c>
      <c r="D908" s="167" t="s">
        <v>282</v>
      </c>
      <c r="E908" s="168" t="s">
        <v>1446</v>
      </c>
      <c r="F908" s="169" t="s">
        <v>1447</v>
      </c>
      <c r="G908" s="170" t="s">
        <v>299</v>
      </c>
      <c r="H908" s="171">
        <v>319</v>
      </c>
      <c r="I908" s="172"/>
      <c r="J908" s="173">
        <f>ROUND(I908*H908,2)</f>
        <v>0</v>
      </c>
      <c r="K908" s="174"/>
      <c r="L908" s="175"/>
      <c r="M908" s="176" t="s">
        <v>1</v>
      </c>
      <c r="N908" s="177" t="s">
        <v>44</v>
      </c>
      <c r="P908" s="142">
        <f>O908*H908</f>
        <v>0</v>
      </c>
      <c r="Q908" s="142">
        <v>1.2E-2</v>
      </c>
      <c r="R908" s="142">
        <f>Q908*H908</f>
        <v>3.8280000000000003</v>
      </c>
      <c r="S908" s="142">
        <v>0</v>
      </c>
      <c r="T908" s="143">
        <f>S908*H908</f>
        <v>0</v>
      </c>
      <c r="AR908" s="144" t="s">
        <v>349</v>
      </c>
      <c r="AT908" s="144" t="s">
        <v>282</v>
      </c>
      <c r="AU908" s="144" t="s">
        <v>89</v>
      </c>
      <c r="AY908" s="16" t="s">
        <v>164</v>
      </c>
      <c r="BE908" s="145">
        <f>IF(N908="základní",J908,0)</f>
        <v>0</v>
      </c>
      <c r="BF908" s="145">
        <f>IF(N908="snížená",J908,0)</f>
        <v>0</v>
      </c>
      <c r="BG908" s="145">
        <f>IF(N908="zákl. přenesená",J908,0)</f>
        <v>0</v>
      </c>
      <c r="BH908" s="145">
        <f>IF(N908="sníž. přenesená",J908,0)</f>
        <v>0</v>
      </c>
      <c r="BI908" s="145">
        <f>IF(N908="nulová",J908,0)</f>
        <v>0</v>
      </c>
      <c r="BJ908" s="16" t="s">
        <v>87</v>
      </c>
      <c r="BK908" s="145">
        <f>ROUND(I908*H908,2)</f>
        <v>0</v>
      </c>
      <c r="BL908" s="16" t="s">
        <v>260</v>
      </c>
      <c r="BM908" s="144" t="s">
        <v>1448</v>
      </c>
    </row>
    <row r="909" spans="2:65" s="12" customFormat="1" ht="11.25">
      <c r="B909" s="146"/>
      <c r="D909" s="147" t="s">
        <v>175</v>
      </c>
      <c r="E909" s="148" t="s">
        <v>1</v>
      </c>
      <c r="F909" s="149" t="s">
        <v>1444</v>
      </c>
      <c r="H909" s="150">
        <v>319</v>
      </c>
      <c r="I909" s="151"/>
      <c r="L909" s="146"/>
      <c r="M909" s="152"/>
      <c r="T909" s="153"/>
      <c r="AT909" s="148" t="s">
        <v>175</v>
      </c>
      <c r="AU909" s="148" t="s">
        <v>89</v>
      </c>
      <c r="AV909" s="12" t="s">
        <v>89</v>
      </c>
      <c r="AW909" s="12" t="s">
        <v>36</v>
      </c>
      <c r="AX909" s="12" t="s">
        <v>79</v>
      </c>
      <c r="AY909" s="148" t="s">
        <v>164</v>
      </c>
    </row>
    <row r="910" spans="2:65" s="13" customFormat="1" ht="11.25">
      <c r="B910" s="154"/>
      <c r="D910" s="147" t="s">
        <v>175</v>
      </c>
      <c r="E910" s="155" t="s">
        <v>1</v>
      </c>
      <c r="F910" s="156" t="s">
        <v>177</v>
      </c>
      <c r="H910" s="157">
        <v>319</v>
      </c>
      <c r="I910" s="158"/>
      <c r="L910" s="154"/>
      <c r="M910" s="159"/>
      <c r="T910" s="160"/>
      <c r="AT910" s="155" t="s">
        <v>175</v>
      </c>
      <c r="AU910" s="155" t="s">
        <v>89</v>
      </c>
      <c r="AV910" s="13" t="s">
        <v>170</v>
      </c>
      <c r="AW910" s="13" t="s">
        <v>36</v>
      </c>
      <c r="AX910" s="13" t="s">
        <v>87</v>
      </c>
      <c r="AY910" s="155" t="s">
        <v>164</v>
      </c>
    </row>
    <row r="911" spans="2:65" s="1" customFormat="1" ht="33" customHeight="1">
      <c r="B911" s="31"/>
      <c r="C911" s="132" t="s">
        <v>1449</v>
      </c>
      <c r="D911" s="132" t="s">
        <v>166</v>
      </c>
      <c r="E911" s="133" t="s">
        <v>1450</v>
      </c>
      <c r="F911" s="134" t="s">
        <v>1451</v>
      </c>
      <c r="G911" s="135" t="s">
        <v>1088</v>
      </c>
      <c r="H911" s="178"/>
      <c r="I911" s="137"/>
      <c r="J911" s="138">
        <f>ROUND(I911*H911,2)</f>
        <v>0</v>
      </c>
      <c r="K911" s="139"/>
      <c r="L911" s="31"/>
      <c r="M911" s="140" t="s">
        <v>1</v>
      </c>
      <c r="N911" s="141" t="s">
        <v>44</v>
      </c>
      <c r="P911" s="142">
        <f>O911*H911</f>
        <v>0</v>
      </c>
      <c r="Q911" s="142">
        <v>0</v>
      </c>
      <c r="R911" s="142">
        <f>Q911*H911</f>
        <v>0</v>
      </c>
      <c r="S911" s="142">
        <v>0</v>
      </c>
      <c r="T911" s="143">
        <f>S911*H911</f>
        <v>0</v>
      </c>
      <c r="AR911" s="144" t="s">
        <v>260</v>
      </c>
      <c r="AT911" s="144" t="s">
        <v>166</v>
      </c>
      <c r="AU911" s="144" t="s">
        <v>89</v>
      </c>
      <c r="AY911" s="16" t="s">
        <v>164</v>
      </c>
      <c r="BE911" s="145">
        <f>IF(N911="základní",J911,0)</f>
        <v>0</v>
      </c>
      <c r="BF911" s="145">
        <f>IF(N911="snížená",J911,0)</f>
        <v>0</v>
      </c>
      <c r="BG911" s="145">
        <f>IF(N911="zákl. přenesená",J911,0)</f>
        <v>0</v>
      </c>
      <c r="BH911" s="145">
        <f>IF(N911="sníž. přenesená",J911,0)</f>
        <v>0</v>
      </c>
      <c r="BI911" s="145">
        <f>IF(N911="nulová",J911,0)</f>
        <v>0</v>
      </c>
      <c r="BJ911" s="16" t="s">
        <v>87</v>
      </c>
      <c r="BK911" s="145">
        <f>ROUND(I911*H911,2)</f>
        <v>0</v>
      </c>
      <c r="BL911" s="16" t="s">
        <v>260</v>
      </c>
      <c r="BM911" s="144" t="s">
        <v>1452</v>
      </c>
    </row>
    <row r="912" spans="2:65" s="11" customFormat="1" ht="22.9" customHeight="1">
      <c r="B912" s="120"/>
      <c r="D912" s="121" t="s">
        <v>78</v>
      </c>
      <c r="E912" s="130" t="s">
        <v>1453</v>
      </c>
      <c r="F912" s="130" t="s">
        <v>1454</v>
      </c>
      <c r="I912" s="123"/>
      <c r="J912" s="131">
        <f>BK912</f>
        <v>0</v>
      </c>
      <c r="L912" s="120"/>
      <c r="M912" s="125"/>
      <c r="P912" s="126">
        <f>SUM(P913:P993)</f>
        <v>0</v>
      </c>
      <c r="R912" s="126">
        <f>SUM(R913:R993)</f>
        <v>3.6679840000000001</v>
      </c>
      <c r="T912" s="127">
        <f>SUM(T913:T993)</f>
        <v>0</v>
      </c>
      <c r="AR912" s="121" t="s">
        <v>89</v>
      </c>
      <c r="AT912" s="128" t="s">
        <v>78</v>
      </c>
      <c r="AU912" s="128" t="s">
        <v>87</v>
      </c>
      <c r="AY912" s="121" t="s">
        <v>164</v>
      </c>
      <c r="BK912" s="129">
        <f>SUM(BK913:BK993)</f>
        <v>0</v>
      </c>
    </row>
    <row r="913" spans="2:65" s="1" customFormat="1" ht="24.2" customHeight="1">
      <c r="B913" s="31"/>
      <c r="C913" s="132" t="s">
        <v>1455</v>
      </c>
      <c r="D913" s="132" t="s">
        <v>166</v>
      </c>
      <c r="E913" s="133" t="s">
        <v>1456</v>
      </c>
      <c r="F913" s="134" t="s">
        <v>1457</v>
      </c>
      <c r="G913" s="135" t="s">
        <v>169</v>
      </c>
      <c r="H913" s="136">
        <v>348</v>
      </c>
      <c r="I913" s="137"/>
      <c r="J913" s="138">
        <f>ROUND(I913*H913,2)</f>
        <v>0</v>
      </c>
      <c r="K913" s="139"/>
      <c r="L913" s="31"/>
      <c r="M913" s="140" t="s">
        <v>1</v>
      </c>
      <c r="N913" s="141" t="s">
        <v>44</v>
      </c>
      <c r="P913" s="142">
        <f>O913*H913</f>
        <v>0</v>
      </c>
      <c r="Q913" s="142">
        <v>0</v>
      </c>
      <c r="R913" s="142">
        <f>Q913*H913</f>
        <v>0</v>
      </c>
      <c r="S913" s="142">
        <v>0</v>
      </c>
      <c r="T913" s="143">
        <f>S913*H913</f>
        <v>0</v>
      </c>
      <c r="AR913" s="144" t="s">
        <v>260</v>
      </c>
      <c r="AT913" s="144" t="s">
        <v>166</v>
      </c>
      <c r="AU913" s="144" t="s">
        <v>89</v>
      </c>
      <c r="AY913" s="16" t="s">
        <v>164</v>
      </c>
      <c r="BE913" s="145">
        <f>IF(N913="základní",J913,0)</f>
        <v>0</v>
      </c>
      <c r="BF913" s="145">
        <f>IF(N913="snížená",J913,0)</f>
        <v>0</v>
      </c>
      <c r="BG913" s="145">
        <f>IF(N913="zákl. přenesená",J913,0)</f>
        <v>0</v>
      </c>
      <c r="BH913" s="145">
        <f>IF(N913="sníž. přenesená",J913,0)</f>
        <v>0</v>
      </c>
      <c r="BI913" s="145">
        <f>IF(N913="nulová",J913,0)</f>
        <v>0</v>
      </c>
      <c r="BJ913" s="16" t="s">
        <v>87</v>
      </c>
      <c r="BK913" s="145">
        <f>ROUND(I913*H913,2)</f>
        <v>0</v>
      </c>
      <c r="BL913" s="16" t="s">
        <v>260</v>
      </c>
      <c r="BM913" s="144" t="s">
        <v>1458</v>
      </c>
    </row>
    <row r="914" spans="2:65" s="12" customFormat="1" ht="11.25">
      <c r="B914" s="146"/>
      <c r="D914" s="147" t="s">
        <v>175</v>
      </c>
      <c r="E914" s="148" t="s">
        <v>1</v>
      </c>
      <c r="F914" s="149" t="s">
        <v>1357</v>
      </c>
      <c r="H914" s="150">
        <v>348</v>
      </c>
      <c r="I914" s="151"/>
      <c r="L914" s="146"/>
      <c r="M914" s="152"/>
      <c r="T914" s="153"/>
      <c r="AT914" s="148" t="s">
        <v>175</v>
      </c>
      <c r="AU914" s="148" t="s">
        <v>89</v>
      </c>
      <c r="AV914" s="12" t="s">
        <v>89</v>
      </c>
      <c r="AW914" s="12" t="s">
        <v>36</v>
      </c>
      <c r="AX914" s="12" t="s">
        <v>79</v>
      </c>
      <c r="AY914" s="148" t="s">
        <v>164</v>
      </c>
    </row>
    <row r="915" spans="2:65" s="13" customFormat="1" ht="11.25">
      <c r="B915" s="154"/>
      <c r="D915" s="147" t="s">
        <v>175</v>
      </c>
      <c r="E915" s="155" t="s">
        <v>1</v>
      </c>
      <c r="F915" s="156" t="s">
        <v>177</v>
      </c>
      <c r="H915" s="157">
        <v>348</v>
      </c>
      <c r="I915" s="158"/>
      <c r="L915" s="154"/>
      <c r="M915" s="159"/>
      <c r="T915" s="160"/>
      <c r="AT915" s="155" t="s">
        <v>175</v>
      </c>
      <c r="AU915" s="155" t="s">
        <v>89</v>
      </c>
      <c r="AV915" s="13" t="s">
        <v>170</v>
      </c>
      <c r="AW915" s="13" t="s">
        <v>36</v>
      </c>
      <c r="AX915" s="13" t="s">
        <v>87</v>
      </c>
      <c r="AY915" s="155" t="s">
        <v>164</v>
      </c>
    </row>
    <row r="916" spans="2:65" s="1" customFormat="1" ht="24.2" customHeight="1">
      <c r="B916" s="31"/>
      <c r="C916" s="167" t="s">
        <v>1459</v>
      </c>
      <c r="D916" s="167" t="s">
        <v>282</v>
      </c>
      <c r="E916" s="168" t="s">
        <v>1460</v>
      </c>
      <c r="F916" s="169" t="s">
        <v>1461</v>
      </c>
      <c r="G916" s="170" t="s">
        <v>169</v>
      </c>
      <c r="H916" s="171">
        <v>452.4</v>
      </c>
      <c r="I916" s="172"/>
      <c r="J916" s="173">
        <f>ROUND(I916*H916,2)</f>
        <v>0</v>
      </c>
      <c r="K916" s="174"/>
      <c r="L916" s="175"/>
      <c r="M916" s="176" t="s">
        <v>1</v>
      </c>
      <c r="N916" s="177" t="s">
        <v>44</v>
      </c>
      <c r="P916" s="142">
        <f>O916*H916</f>
        <v>0</v>
      </c>
      <c r="Q916" s="142">
        <v>5.0000000000000001E-3</v>
      </c>
      <c r="R916" s="142">
        <f>Q916*H916</f>
        <v>2.262</v>
      </c>
      <c r="S916" s="142">
        <v>0</v>
      </c>
      <c r="T916" s="143">
        <f>S916*H916</f>
        <v>0</v>
      </c>
      <c r="AR916" s="144" t="s">
        <v>349</v>
      </c>
      <c r="AT916" s="144" t="s">
        <v>282</v>
      </c>
      <c r="AU916" s="144" t="s">
        <v>89</v>
      </c>
      <c r="AY916" s="16" t="s">
        <v>164</v>
      </c>
      <c r="BE916" s="145">
        <f>IF(N916="základní",J916,0)</f>
        <v>0</v>
      </c>
      <c r="BF916" s="145">
        <f>IF(N916="snížená",J916,0)</f>
        <v>0</v>
      </c>
      <c r="BG916" s="145">
        <f>IF(N916="zákl. přenesená",J916,0)</f>
        <v>0</v>
      </c>
      <c r="BH916" s="145">
        <f>IF(N916="sníž. přenesená",J916,0)</f>
        <v>0</v>
      </c>
      <c r="BI916" s="145">
        <f>IF(N916="nulová",J916,0)</f>
        <v>0</v>
      </c>
      <c r="BJ916" s="16" t="s">
        <v>87</v>
      </c>
      <c r="BK916" s="145">
        <f>ROUND(I916*H916,2)</f>
        <v>0</v>
      </c>
      <c r="BL916" s="16" t="s">
        <v>260</v>
      </c>
      <c r="BM916" s="144" t="s">
        <v>1462</v>
      </c>
    </row>
    <row r="917" spans="2:65" s="12" customFormat="1" ht="11.25">
      <c r="B917" s="146"/>
      <c r="D917" s="147" t="s">
        <v>175</v>
      </c>
      <c r="F917" s="149" t="s">
        <v>1463</v>
      </c>
      <c r="H917" s="150">
        <v>452.4</v>
      </c>
      <c r="I917" s="151"/>
      <c r="L917" s="146"/>
      <c r="M917" s="152"/>
      <c r="T917" s="153"/>
      <c r="AT917" s="148" t="s">
        <v>175</v>
      </c>
      <c r="AU917" s="148" t="s">
        <v>89</v>
      </c>
      <c r="AV917" s="12" t="s">
        <v>89</v>
      </c>
      <c r="AW917" s="12" t="s">
        <v>4</v>
      </c>
      <c r="AX917" s="12" t="s">
        <v>87</v>
      </c>
      <c r="AY917" s="148" t="s">
        <v>164</v>
      </c>
    </row>
    <row r="918" spans="2:65" s="1" customFormat="1" ht="24.2" customHeight="1">
      <c r="B918" s="31"/>
      <c r="C918" s="132" t="s">
        <v>1464</v>
      </c>
      <c r="D918" s="132" t="s">
        <v>166</v>
      </c>
      <c r="E918" s="133" t="s">
        <v>1465</v>
      </c>
      <c r="F918" s="134" t="s">
        <v>1466</v>
      </c>
      <c r="G918" s="135" t="s">
        <v>299</v>
      </c>
      <c r="H918" s="136">
        <v>25.5</v>
      </c>
      <c r="I918" s="137"/>
      <c r="J918" s="138">
        <f>ROUND(I918*H918,2)</f>
        <v>0</v>
      </c>
      <c r="K918" s="139"/>
      <c r="L918" s="31"/>
      <c r="M918" s="140" t="s">
        <v>1</v>
      </c>
      <c r="N918" s="141" t="s">
        <v>44</v>
      </c>
      <c r="P918" s="142">
        <f>O918*H918</f>
        <v>0</v>
      </c>
      <c r="Q918" s="142">
        <v>0</v>
      </c>
      <c r="R918" s="142">
        <f>Q918*H918</f>
        <v>0</v>
      </c>
      <c r="S918" s="142">
        <v>0</v>
      </c>
      <c r="T918" s="143">
        <f>S918*H918</f>
        <v>0</v>
      </c>
      <c r="AR918" s="144" t="s">
        <v>260</v>
      </c>
      <c r="AT918" s="144" t="s">
        <v>166</v>
      </c>
      <c r="AU918" s="144" t="s">
        <v>89</v>
      </c>
      <c r="AY918" s="16" t="s">
        <v>164</v>
      </c>
      <c r="BE918" s="145">
        <f>IF(N918="základní",J918,0)</f>
        <v>0</v>
      </c>
      <c r="BF918" s="145">
        <f>IF(N918="snížená",J918,0)</f>
        <v>0</v>
      </c>
      <c r="BG918" s="145">
        <f>IF(N918="zákl. přenesená",J918,0)</f>
        <v>0</v>
      </c>
      <c r="BH918" s="145">
        <f>IF(N918="sníž. přenesená",J918,0)</f>
        <v>0</v>
      </c>
      <c r="BI918" s="145">
        <f>IF(N918="nulová",J918,0)</f>
        <v>0</v>
      </c>
      <c r="BJ918" s="16" t="s">
        <v>87</v>
      </c>
      <c r="BK918" s="145">
        <f>ROUND(I918*H918,2)</f>
        <v>0</v>
      </c>
      <c r="BL918" s="16" t="s">
        <v>260</v>
      </c>
      <c r="BM918" s="144" t="s">
        <v>1467</v>
      </c>
    </row>
    <row r="919" spans="2:65" s="14" customFormat="1" ht="11.25">
      <c r="B919" s="161"/>
      <c r="D919" s="147" t="s">
        <v>175</v>
      </c>
      <c r="E919" s="162" t="s">
        <v>1</v>
      </c>
      <c r="F919" s="163" t="s">
        <v>1468</v>
      </c>
      <c r="H919" s="162" t="s">
        <v>1</v>
      </c>
      <c r="I919" s="164"/>
      <c r="L919" s="161"/>
      <c r="M919" s="165"/>
      <c r="T919" s="166"/>
      <c r="AT919" s="162" t="s">
        <v>175</v>
      </c>
      <c r="AU919" s="162" t="s">
        <v>89</v>
      </c>
      <c r="AV919" s="14" t="s">
        <v>87</v>
      </c>
      <c r="AW919" s="14" t="s">
        <v>36</v>
      </c>
      <c r="AX919" s="14" t="s">
        <v>79</v>
      </c>
      <c r="AY919" s="162" t="s">
        <v>164</v>
      </c>
    </row>
    <row r="920" spans="2:65" s="12" customFormat="1" ht="11.25">
      <c r="B920" s="146"/>
      <c r="D920" s="147" t="s">
        <v>175</v>
      </c>
      <c r="E920" s="148" t="s">
        <v>1</v>
      </c>
      <c r="F920" s="149" t="s">
        <v>701</v>
      </c>
      <c r="H920" s="150">
        <v>25.5</v>
      </c>
      <c r="I920" s="151"/>
      <c r="L920" s="146"/>
      <c r="M920" s="152"/>
      <c r="T920" s="153"/>
      <c r="AT920" s="148" t="s">
        <v>175</v>
      </c>
      <c r="AU920" s="148" t="s">
        <v>89</v>
      </c>
      <c r="AV920" s="12" t="s">
        <v>89</v>
      </c>
      <c r="AW920" s="12" t="s">
        <v>36</v>
      </c>
      <c r="AX920" s="12" t="s">
        <v>79</v>
      </c>
      <c r="AY920" s="148" t="s">
        <v>164</v>
      </c>
    </row>
    <row r="921" spans="2:65" s="13" customFormat="1" ht="11.25">
      <c r="B921" s="154"/>
      <c r="D921" s="147" t="s">
        <v>175</v>
      </c>
      <c r="E921" s="155" t="s">
        <v>1</v>
      </c>
      <c r="F921" s="156" t="s">
        <v>177</v>
      </c>
      <c r="H921" s="157">
        <v>25.5</v>
      </c>
      <c r="I921" s="158"/>
      <c r="L921" s="154"/>
      <c r="M921" s="159"/>
      <c r="T921" s="160"/>
      <c r="AT921" s="155" t="s">
        <v>175</v>
      </c>
      <c r="AU921" s="155" t="s">
        <v>89</v>
      </c>
      <c r="AV921" s="13" t="s">
        <v>170</v>
      </c>
      <c r="AW921" s="13" t="s">
        <v>36</v>
      </c>
      <c r="AX921" s="13" t="s">
        <v>87</v>
      </c>
      <c r="AY921" s="155" t="s">
        <v>164</v>
      </c>
    </row>
    <row r="922" spans="2:65" s="1" customFormat="1" ht="24.2" customHeight="1">
      <c r="B922" s="31"/>
      <c r="C922" s="167" t="s">
        <v>1469</v>
      </c>
      <c r="D922" s="167" t="s">
        <v>282</v>
      </c>
      <c r="E922" s="168" t="s">
        <v>1470</v>
      </c>
      <c r="F922" s="169" t="s">
        <v>1471</v>
      </c>
      <c r="G922" s="170" t="s">
        <v>299</v>
      </c>
      <c r="H922" s="171">
        <v>29</v>
      </c>
      <c r="I922" s="172"/>
      <c r="J922" s="173">
        <f>ROUND(I922*H922,2)</f>
        <v>0</v>
      </c>
      <c r="K922" s="174"/>
      <c r="L922" s="175"/>
      <c r="M922" s="176" t="s">
        <v>1</v>
      </c>
      <c r="N922" s="177" t="s">
        <v>44</v>
      </c>
      <c r="P922" s="142">
        <f>O922*H922</f>
        <v>0</v>
      </c>
      <c r="Q922" s="142">
        <v>2E-3</v>
      </c>
      <c r="R922" s="142">
        <f>Q922*H922</f>
        <v>5.8000000000000003E-2</v>
      </c>
      <c r="S922" s="142">
        <v>0</v>
      </c>
      <c r="T922" s="143">
        <f>S922*H922</f>
        <v>0</v>
      </c>
      <c r="AR922" s="144" t="s">
        <v>349</v>
      </c>
      <c r="AT922" s="144" t="s">
        <v>282</v>
      </c>
      <c r="AU922" s="144" t="s">
        <v>89</v>
      </c>
      <c r="AY922" s="16" t="s">
        <v>164</v>
      </c>
      <c r="BE922" s="145">
        <f>IF(N922="základní",J922,0)</f>
        <v>0</v>
      </c>
      <c r="BF922" s="145">
        <f>IF(N922="snížená",J922,0)</f>
        <v>0</v>
      </c>
      <c r="BG922" s="145">
        <f>IF(N922="zákl. přenesená",J922,0)</f>
        <v>0</v>
      </c>
      <c r="BH922" s="145">
        <f>IF(N922="sníž. přenesená",J922,0)</f>
        <v>0</v>
      </c>
      <c r="BI922" s="145">
        <f>IF(N922="nulová",J922,0)</f>
        <v>0</v>
      </c>
      <c r="BJ922" s="16" t="s">
        <v>87</v>
      </c>
      <c r="BK922" s="145">
        <f>ROUND(I922*H922,2)</f>
        <v>0</v>
      </c>
      <c r="BL922" s="16" t="s">
        <v>260</v>
      </c>
      <c r="BM922" s="144" t="s">
        <v>1472</v>
      </c>
    </row>
    <row r="923" spans="2:65" s="1" customFormat="1" ht="33" customHeight="1">
      <c r="B923" s="31"/>
      <c r="C923" s="167" t="s">
        <v>1473</v>
      </c>
      <c r="D923" s="167" t="s">
        <v>282</v>
      </c>
      <c r="E923" s="168" t="s">
        <v>1474</v>
      </c>
      <c r="F923" s="169" t="s">
        <v>1475</v>
      </c>
      <c r="G923" s="170" t="s">
        <v>181</v>
      </c>
      <c r="H923" s="171">
        <v>2</v>
      </c>
      <c r="I923" s="172"/>
      <c r="J923" s="173">
        <f>ROUND(I923*H923,2)</f>
        <v>0</v>
      </c>
      <c r="K923" s="174"/>
      <c r="L923" s="175"/>
      <c r="M923" s="176" t="s">
        <v>1</v>
      </c>
      <c r="N923" s="177" t="s">
        <v>44</v>
      </c>
      <c r="P923" s="142">
        <f>O923*H923</f>
        <v>0</v>
      </c>
      <c r="Q923" s="142">
        <v>5.0000000000000001E-4</v>
      </c>
      <c r="R923" s="142">
        <f>Q923*H923</f>
        <v>1E-3</v>
      </c>
      <c r="S923" s="142">
        <v>0</v>
      </c>
      <c r="T923" s="143">
        <f>S923*H923</f>
        <v>0</v>
      </c>
      <c r="AR923" s="144" t="s">
        <v>349</v>
      </c>
      <c r="AT923" s="144" t="s">
        <v>282</v>
      </c>
      <c r="AU923" s="144" t="s">
        <v>89</v>
      </c>
      <c r="AY923" s="16" t="s">
        <v>164</v>
      </c>
      <c r="BE923" s="145">
        <f>IF(N923="základní",J923,0)</f>
        <v>0</v>
      </c>
      <c r="BF923" s="145">
        <f>IF(N923="snížená",J923,0)</f>
        <v>0</v>
      </c>
      <c r="BG923" s="145">
        <f>IF(N923="zákl. přenesená",J923,0)</f>
        <v>0</v>
      </c>
      <c r="BH923" s="145">
        <f>IF(N923="sníž. přenesená",J923,0)</f>
        <v>0</v>
      </c>
      <c r="BI923" s="145">
        <f>IF(N923="nulová",J923,0)</f>
        <v>0</v>
      </c>
      <c r="BJ923" s="16" t="s">
        <v>87</v>
      </c>
      <c r="BK923" s="145">
        <f>ROUND(I923*H923,2)</f>
        <v>0</v>
      </c>
      <c r="BL923" s="16" t="s">
        <v>260</v>
      </c>
      <c r="BM923" s="144" t="s">
        <v>1476</v>
      </c>
    </row>
    <row r="924" spans="2:65" s="1" customFormat="1" ht="16.5" customHeight="1">
      <c r="B924" s="31"/>
      <c r="C924" s="132" t="s">
        <v>1477</v>
      </c>
      <c r="D924" s="132" t="s">
        <v>166</v>
      </c>
      <c r="E924" s="133" t="s">
        <v>1478</v>
      </c>
      <c r="F924" s="134" t="s">
        <v>1479</v>
      </c>
      <c r="G924" s="135" t="s">
        <v>299</v>
      </c>
      <c r="H924" s="136">
        <v>24</v>
      </c>
      <c r="I924" s="137"/>
      <c r="J924" s="138">
        <f>ROUND(I924*H924,2)</f>
        <v>0</v>
      </c>
      <c r="K924" s="139"/>
      <c r="L924" s="31"/>
      <c r="M924" s="140" t="s">
        <v>1</v>
      </c>
      <c r="N924" s="141" t="s">
        <v>44</v>
      </c>
      <c r="P924" s="142">
        <f>O924*H924</f>
        <v>0</v>
      </c>
      <c r="Q924" s="142">
        <v>0</v>
      </c>
      <c r="R924" s="142">
        <f>Q924*H924</f>
        <v>0</v>
      </c>
      <c r="S924" s="142">
        <v>0</v>
      </c>
      <c r="T924" s="143">
        <f>S924*H924</f>
        <v>0</v>
      </c>
      <c r="AR924" s="144" t="s">
        <v>260</v>
      </c>
      <c r="AT924" s="144" t="s">
        <v>166</v>
      </c>
      <c r="AU924" s="144" t="s">
        <v>89</v>
      </c>
      <c r="AY924" s="16" t="s">
        <v>164</v>
      </c>
      <c r="BE924" s="145">
        <f>IF(N924="základní",J924,0)</f>
        <v>0</v>
      </c>
      <c r="BF924" s="145">
        <f>IF(N924="snížená",J924,0)</f>
        <v>0</v>
      </c>
      <c r="BG924" s="145">
        <f>IF(N924="zákl. přenesená",J924,0)</f>
        <v>0</v>
      </c>
      <c r="BH924" s="145">
        <f>IF(N924="sníž. přenesená",J924,0)</f>
        <v>0</v>
      </c>
      <c r="BI924" s="145">
        <f>IF(N924="nulová",J924,0)</f>
        <v>0</v>
      </c>
      <c r="BJ924" s="16" t="s">
        <v>87</v>
      </c>
      <c r="BK924" s="145">
        <f>ROUND(I924*H924,2)</f>
        <v>0</v>
      </c>
      <c r="BL924" s="16" t="s">
        <v>260</v>
      </c>
      <c r="BM924" s="144" t="s">
        <v>1480</v>
      </c>
    </row>
    <row r="925" spans="2:65" s="12" customFormat="1" ht="11.25">
      <c r="B925" s="146"/>
      <c r="D925" s="147" t="s">
        <v>175</v>
      </c>
      <c r="E925" s="148" t="s">
        <v>1</v>
      </c>
      <c r="F925" s="149" t="s">
        <v>1481</v>
      </c>
      <c r="H925" s="150">
        <v>24</v>
      </c>
      <c r="I925" s="151"/>
      <c r="L925" s="146"/>
      <c r="M925" s="152"/>
      <c r="T925" s="153"/>
      <c r="AT925" s="148" t="s">
        <v>175</v>
      </c>
      <c r="AU925" s="148" t="s">
        <v>89</v>
      </c>
      <c r="AV925" s="12" t="s">
        <v>89</v>
      </c>
      <c r="AW925" s="12" t="s">
        <v>36</v>
      </c>
      <c r="AX925" s="12" t="s">
        <v>79</v>
      </c>
      <c r="AY925" s="148" t="s">
        <v>164</v>
      </c>
    </row>
    <row r="926" spans="2:65" s="13" customFormat="1" ht="11.25">
      <c r="B926" s="154"/>
      <c r="D926" s="147" t="s">
        <v>175</v>
      </c>
      <c r="E926" s="155" t="s">
        <v>1</v>
      </c>
      <c r="F926" s="156" t="s">
        <v>177</v>
      </c>
      <c r="H926" s="157">
        <v>24</v>
      </c>
      <c r="I926" s="158"/>
      <c r="L926" s="154"/>
      <c r="M926" s="159"/>
      <c r="T926" s="160"/>
      <c r="AT926" s="155" t="s">
        <v>175</v>
      </c>
      <c r="AU926" s="155" t="s">
        <v>89</v>
      </c>
      <c r="AV926" s="13" t="s">
        <v>170</v>
      </c>
      <c r="AW926" s="13" t="s">
        <v>36</v>
      </c>
      <c r="AX926" s="13" t="s">
        <v>87</v>
      </c>
      <c r="AY926" s="155" t="s">
        <v>164</v>
      </c>
    </row>
    <row r="927" spans="2:65" s="1" customFormat="1" ht="37.9" customHeight="1">
      <c r="B927" s="31"/>
      <c r="C927" s="167" t="s">
        <v>1482</v>
      </c>
      <c r="D927" s="167" t="s">
        <v>282</v>
      </c>
      <c r="E927" s="168" t="s">
        <v>1483</v>
      </c>
      <c r="F927" s="169" t="s">
        <v>1484</v>
      </c>
      <c r="G927" s="170" t="s">
        <v>299</v>
      </c>
      <c r="H927" s="171">
        <v>26</v>
      </c>
      <c r="I927" s="172"/>
      <c r="J927" s="173">
        <f>ROUND(I927*H927,2)</f>
        <v>0</v>
      </c>
      <c r="K927" s="174"/>
      <c r="L927" s="175"/>
      <c r="M927" s="176" t="s">
        <v>1</v>
      </c>
      <c r="N927" s="177" t="s">
        <v>44</v>
      </c>
      <c r="P927" s="142">
        <f>O927*H927</f>
        <v>0</v>
      </c>
      <c r="Q927" s="142">
        <v>3.0000000000000001E-3</v>
      </c>
      <c r="R927" s="142">
        <f>Q927*H927</f>
        <v>7.8E-2</v>
      </c>
      <c r="S927" s="142">
        <v>0</v>
      </c>
      <c r="T927" s="143">
        <f>S927*H927</f>
        <v>0</v>
      </c>
      <c r="AR927" s="144" t="s">
        <v>349</v>
      </c>
      <c r="AT927" s="144" t="s">
        <v>282</v>
      </c>
      <c r="AU927" s="144" t="s">
        <v>89</v>
      </c>
      <c r="AY927" s="16" t="s">
        <v>164</v>
      </c>
      <c r="BE927" s="145">
        <f>IF(N927="základní",J927,0)</f>
        <v>0</v>
      </c>
      <c r="BF927" s="145">
        <f>IF(N927="snížená",J927,0)</f>
        <v>0</v>
      </c>
      <c r="BG927" s="145">
        <f>IF(N927="zákl. přenesená",J927,0)</f>
        <v>0</v>
      </c>
      <c r="BH927" s="145">
        <f>IF(N927="sníž. přenesená",J927,0)</f>
        <v>0</v>
      </c>
      <c r="BI927" s="145">
        <f>IF(N927="nulová",J927,0)</f>
        <v>0</v>
      </c>
      <c r="BJ927" s="16" t="s">
        <v>87</v>
      </c>
      <c r="BK927" s="145">
        <f>ROUND(I927*H927,2)</f>
        <v>0</v>
      </c>
      <c r="BL927" s="16" t="s">
        <v>260</v>
      </c>
      <c r="BM927" s="144" t="s">
        <v>1485</v>
      </c>
    </row>
    <row r="928" spans="2:65" s="1" customFormat="1" ht="24.2" customHeight="1">
      <c r="B928" s="31"/>
      <c r="C928" s="132" t="s">
        <v>1486</v>
      </c>
      <c r="D928" s="132" t="s">
        <v>166</v>
      </c>
      <c r="E928" s="133" t="s">
        <v>1487</v>
      </c>
      <c r="F928" s="134" t="s">
        <v>1488</v>
      </c>
      <c r="G928" s="135" t="s">
        <v>299</v>
      </c>
      <c r="H928" s="136">
        <v>2.6</v>
      </c>
      <c r="I928" s="137"/>
      <c r="J928" s="138">
        <f>ROUND(I928*H928,2)</f>
        <v>0</v>
      </c>
      <c r="K928" s="139"/>
      <c r="L928" s="31"/>
      <c r="M928" s="140" t="s">
        <v>1</v>
      </c>
      <c r="N928" s="141" t="s">
        <v>44</v>
      </c>
      <c r="P928" s="142">
        <f>O928*H928</f>
        <v>0</v>
      </c>
      <c r="Q928" s="142">
        <v>0</v>
      </c>
      <c r="R928" s="142">
        <f>Q928*H928</f>
        <v>0</v>
      </c>
      <c r="S928" s="142">
        <v>0</v>
      </c>
      <c r="T928" s="143">
        <f>S928*H928</f>
        <v>0</v>
      </c>
      <c r="AR928" s="144" t="s">
        <v>260</v>
      </c>
      <c r="AT928" s="144" t="s">
        <v>166</v>
      </c>
      <c r="AU928" s="144" t="s">
        <v>89</v>
      </c>
      <c r="AY928" s="16" t="s">
        <v>164</v>
      </c>
      <c r="BE928" s="145">
        <f>IF(N928="základní",J928,0)</f>
        <v>0</v>
      </c>
      <c r="BF928" s="145">
        <f>IF(N928="snížená",J928,0)</f>
        <v>0</v>
      </c>
      <c r="BG928" s="145">
        <f>IF(N928="zákl. přenesená",J928,0)</f>
        <v>0</v>
      </c>
      <c r="BH928" s="145">
        <f>IF(N928="sníž. přenesená",J928,0)</f>
        <v>0</v>
      </c>
      <c r="BI928" s="145">
        <f>IF(N928="nulová",J928,0)</f>
        <v>0</v>
      </c>
      <c r="BJ928" s="16" t="s">
        <v>87</v>
      </c>
      <c r="BK928" s="145">
        <f>ROUND(I928*H928,2)</f>
        <v>0</v>
      </c>
      <c r="BL928" s="16" t="s">
        <v>260</v>
      </c>
      <c r="BM928" s="144" t="s">
        <v>1489</v>
      </c>
    </row>
    <row r="929" spans="2:65" s="14" customFormat="1" ht="11.25">
      <c r="B929" s="161"/>
      <c r="D929" s="147" t="s">
        <v>175</v>
      </c>
      <c r="E929" s="162" t="s">
        <v>1</v>
      </c>
      <c r="F929" s="163" t="s">
        <v>1490</v>
      </c>
      <c r="H929" s="162" t="s">
        <v>1</v>
      </c>
      <c r="I929" s="164"/>
      <c r="L929" s="161"/>
      <c r="M929" s="165"/>
      <c r="T929" s="166"/>
      <c r="AT929" s="162" t="s">
        <v>175</v>
      </c>
      <c r="AU929" s="162" t="s">
        <v>89</v>
      </c>
      <c r="AV929" s="14" t="s">
        <v>87</v>
      </c>
      <c r="AW929" s="14" t="s">
        <v>36</v>
      </c>
      <c r="AX929" s="14" t="s">
        <v>79</v>
      </c>
      <c r="AY929" s="162" t="s">
        <v>164</v>
      </c>
    </row>
    <row r="930" spans="2:65" s="12" customFormat="1" ht="11.25">
      <c r="B930" s="146"/>
      <c r="D930" s="147" t="s">
        <v>175</v>
      </c>
      <c r="E930" s="148" t="s">
        <v>1</v>
      </c>
      <c r="F930" s="149" t="s">
        <v>1491</v>
      </c>
      <c r="H930" s="150">
        <v>2.6</v>
      </c>
      <c r="I930" s="151"/>
      <c r="L930" s="146"/>
      <c r="M930" s="152"/>
      <c r="T930" s="153"/>
      <c r="AT930" s="148" t="s">
        <v>175</v>
      </c>
      <c r="AU930" s="148" t="s">
        <v>89</v>
      </c>
      <c r="AV930" s="12" t="s">
        <v>89</v>
      </c>
      <c r="AW930" s="12" t="s">
        <v>36</v>
      </c>
      <c r="AX930" s="12" t="s">
        <v>79</v>
      </c>
      <c r="AY930" s="148" t="s">
        <v>164</v>
      </c>
    </row>
    <row r="931" spans="2:65" s="13" customFormat="1" ht="11.25">
      <c r="B931" s="154"/>
      <c r="D931" s="147" t="s">
        <v>175</v>
      </c>
      <c r="E931" s="155" t="s">
        <v>1</v>
      </c>
      <c r="F931" s="156" t="s">
        <v>177</v>
      </c>
      <c r="H931" s="157">
        <v>2.6</v>
      </c>
      <c r="I931" s="158"/>
      <c r="L931" s="154"/>
      <c r="M931" s="159"/>
      <c r="T931" s="160"/>
      <c r="AT931" s="155" t="s">
        <v>175</v>
      </c>
      <c r="AU931" s="155" t="s">
        <v>89</v>
      </c>
      <c r="AV931" s="13" t="s">
        <v>170</v>
      </c>
      <c r="AW931" s="13" t="s">
        <v>36</v>
      </c>
      <c r="AX931" s="13" t="s">
        <v>87</v>
      </c>
      <c r="AY931" s="155" t="s">
        <v>164</v>
      </c>
    </row>
    <row r="932" spans="2:65" s="1" customFormat="1" ht="16.5" customHeight="1">
      <c r="B932" s="31"/>
      <c r="C932" s="167" t="s">
        <v>1492</v>
      </c>
      <c r="D932" s="167" t="s">
        <v>282</v>
      </c>
      <c r="E932" s="168" t="s">
        <v>1493</v>
      </c>
      <c r="F932" s="169" t="s">
        <v>1494</v>
      </c>
      <c r="G932" s="170" t="s">
        <v>299</v>
      </c>
      <c r="H932" s="171">
        <v>2.6</v>
      </c>
      <c r="I932" s="172"/>
      <c r="J932" s="173">
        <f>ROUND(I932*H932,2)</f>
        <v>0</v>
      </c>
      <c r="K932" s="174"/>
      <c r="L932" s="175"/>
      <c r="M932" s="176" t="s">
        <v>1</v>
      </c>
      <c r="N932" s="177" t="s">
        <v>44</v>
      </c>
      <c r="P932" s="142">
        <f>O932*H932</f>
        <v>0</v>
      </c>
      <c r="Q932" s="142">
        <v>6.0000000000000001E-3</v>
      </c>
      <c r="R932" s="142">
        <f>Q932*H932</f>
        <v>1.5600000000000001E-2</v>
      </c>
      <c r="S932" s="142">
        <v>0</v>
      </c>
      <c r="T932" s="143">
        <f>S932*H932</f>
        <v>0</v>
      </c>
      <c r="AR932" s="144" t="s">
        <v>349</v>
      </c>
      <c r="AT932" s="144" t="s">
        <v>282</v>
      </c>
      <c r="AU932" s="144" t="s">
        <v>89</v>
      </c>
      <c r="AY932" s="16" t="s">
        <v>164</v>
      </c>
      <c r="BE932" s="145">
        <f>IF(N932="základní",J932,0)</f>
        <v>0</v>
      </c>
      <c r="BF932" s="145">
        <f>IF(N932="snížená",J932,0)</f>
        <v>0</v>
      </c>
      <c r="BG932" s="145">
        <f>IF(N932="zákl. přenesená",J932,0)</f>
        <v>0</v>
      </c>
      <c r="BH932" s="145">
        <f>IF(N932="sníž. přenesená",J932,0)</f>
        <v>0</v>
      </c>
      <c r="BI932" s="145">
        <f>IF(N932="nulová",J932,0)</f>
        <v>0</v>
      </c>
      <c r="BJ932" s="16" t="s">
        <v>87</v>
      </c>
      <c r="BK932" s="145">
        <f>ROUND(I932*H932,2)</f>
        <v>0</v>
      </c>
      <c r="BL932" s="16" t="s">
        <v>260</v>
      </c>
      <c r="BM932" s="144" t="s">
        <v>1495</v>
      </c>
    </row>
    <row r="933" spans="2:65" s="14" customFormat="1" ht="11.25">
      <c r="B933" s="161"/>
      <c r="D933" s="147" t="s">
        <v>175</v>
      </c>
      <c r="E933" s="162" t="s">
        <v>1</v>
      </c>
      <c r="F933" s="163" t="s">
        <v>1490</v>
      </c>
      <c r="H933" s="162" t="s">
        <v>1</v>
      </c>
      <c r="I933" s="164"/>
      <c r="L933" s="161"/>
      <c r="M933" s="165"/>
      <c r="T933" s="166"/>
      <c r="AT933" s="162" t="s">
        <v>175</v>
      </c>
      <c r="AU933" s="162" t="s">
        <v>89</v>
      </c>
      <c r="AV933" s="14" t="s">
        <v>87</v>
      </c>
      <c r="AW933" s="14" t="s">
        <v>36</v>
      </c>
      <c r="AX933" s="14" t="s">
        <v>79</v>
      </c>
      <c r="AY933" s="162" t="s">
        <v>164</v>
      </c>
    </row>
    <row r="934" spans="2:65" s="12" customFormat="1" ht="11.25">
      <c r="B934" s="146"/>
      <c r="D934" s="147" t="s">
        <v>175</v>
      </c>
      <c r="E934" s="148" t="s">
        <v>1</v>
      </c>
      <c r="F934" s="149" t="s">
        <v>1491</v>
      </c>
      <c r="H934" s="150">
        <v>2.6</v>
      </c>
      <c r="I934" s="151"/>
      <c r="L934" s="146"/>
      <c r="M934" s="152"/>
      <c r="T934" s="153"/>
      <c r="AT934" s="148" t="s">
        <v>175</v>
      </c>
      <c r="AU934" s="148" t="s">
        <v>89</v>
      </c>
      <c r="AV934" s="12" t="s">
        <v>89</v>
      </c>
      <c r="AW934" s="12" t="s">
        <v>36</v>
      </c>
      <c r="AX934" s="12" t="s">
        <v>87</v>
      </c>
      <c r="AY934" s="148" t="s">
        <v>164</v>
      </c>
    </row>
    <row r="935" spans="2:65" s="1" customFormat="1" ht="21.75" customHeight="1">
      <c r="B935" s="31"/>
      <c r="C935" s="132" t="s">
        <v>1496</v>
      </c>
      <c r="D935" s="132" t="s">
        <v>166</v>
      </c>
      <c r="E935" s="133" t="s">
        <v>1497</v>
      </c>
      <c r="F935" s="134" t="s">
        <v>1498</v>
      </c>
      <c r="G935" s="135" t="s">
        <v>299</v>
      </c>
      <c r="H935" s="136">
        <v>75.2</v>
      </c>
      <c r="I935" s="137"/>
      <c r="J935" s="138">
        <f>ROUND(I935*H935,2)</f>
        <v>0</v>
      </c>
      <c r="K935" s="139"/>
      <c r="L935" s="31"/>
      <c r="M935" s="140" t="s">
        <v>1</v>
      </c>
      <c r="N935" s="141" t="s">
        <v>44</v>
      </c>
      <c r="P935" s="142">
        <f>O935*H935</f>
        <v>0</v>
      </c>
      <c r="Q935" s="142">
        <v>6.9999999999999994E-5</v>
      </c>
      <c r="R935" s="142">
        <f>Q935*H935</f>
        <v>5.2639999999999996E-3</v>
      </c>
      <c r="S935" s="142">
        <v>0</v>
      </c>
      <c r="T935" s="143">
        <f>S935*H935</f>
        <v>0</v>
      </c>
      <c r="AR935" s="144" t="s">
        <v>260</v>
      </c>
      <c r="AT935" s="144" t="s">
        <v>166</v>
      </c>
      <c r="AU935" s="144" t="s">
        <v>89</v>
      </c>
      <c r="AY935" s="16" t="s">
        <v>164</v>
      </c>
      <c r="BE935" s="145">
        <f>IF(N935="základní",J935,0)</f>
        <v>0</v>
      </c>
      <c r="BF935" s="145">
        <f>IF(N935="snížená",J935,0)</f>
        <v>0</v>
      </c>
      <c r="BG935" s="145">
        <f>IF(N935="zákl. přenesená",J935,0)</f>
        <v>0</v>
      </c>
      <c r="BH935" s="145">
        <f>IF(N935="sníž. přenesená",J935,0)</f>
        <v>0</v>
      </c>
      <c r="BI935" s="145">
        <f>IF(N935="nulová",J935,0)</f>
        <v>0</v>
      </c>
      <c r="BJ935" s="16" t="s">
        <v>87</v>
      </c>
      <c r="BK935" s="145">
        <f>ROUND(I935*H935,2)</f>
        <v>0</v>
      </c>
      <c r="BL935" s="16" t="s">
        <v>260</v>
      </c>
      <c r="BM935" s="144" t="s">
        <v>1499</v>
      </c>
    </row>
    <row r="936" spans="2:65" s="14" customFormat="1" ht="11.25">
      <c r="B936" s="161"/>
      <c r="D936" s="147" t="s">
        <v>175</v>
      </c>
      <c r="E936" s="162" t="s">
        <v>1</v>
      </c>
      <c r="F936" s="163" t="s">
        <v>1500</v>
      </c>
      <c r="H936" s="162" t="s">
        <v>1</v>
      </c>
      <c r="I936" s="164"/>
      <c r="L936" s="161"/>
      <c r="M936" s="165"/>
      <c r="T936" s="166"/>
      <c r="AT936" s="162" t="s">
        <v>175</v>
      </c>
      <c r="AU936" s="162" t="s">
        <v>89</v>
      </c>
      <c r="AV936" s="14" t="s">
        <v>87</v>
      </c>
      <c r="AW936" s="14" t="s">
        <v>36</v>
      </c>
      <c r="AX936" s="14" t="s">
        <v>79</v>
      </c>
      <c r="AY936" s="162" t="s">
        <v>164</v>
      </c>
    </row>
    <row r="937" spans="2:65" s="12" customFormat="1" ht="11.25">
      <c r="B937" s="146"/>
      <c r="D937" s="147" t="s">
        <v>175</v>
      </c>
      <c r="E937" s="148" t="s">
        <v>1</v>
      </c>
      <c r="F937" s="149" t="s">
        <v>1501</v>
      </c>
      <c r="H937" s="150">
        <v>75.2</v>
      </c>
      <c r="I937" s="151"/>
      <c r="L937" s="146"/>
      <c r="M937" s="152"/>
      <c r="T937" s="153"/>
      <c r="AT937" s="148" t="s">
        <v>175</v>
      </c>
      <c r="AU937" s="148" t="s">
        <v>89</v>
      </c>
      <c r="AV937" s="12" t="s">
        <v>89</v>
      </c>
      <c r="AW937" s="12" t="s">
        <v>36</v>
      </c>
      <c r="AX937" s="12" t="s">
        <v>79</v>
      </c>
      <c r="AY937" s="148" t="s">
        <v>164</v>
      </c>
    </row>
    <row r="938" spans="2:65" s="13" customFormat="1" ht="11.25">
      <c r="B938" s="154"/>
      <c r="D938" s="147" t="s">
        <v>175</v>
      </c>
      <c r="E938" s="155" t="s">
        <v>1</v>
      </c>
      <c r="F938" s="156" t="s">
        <v>177</v>
      </c>
      <c r="H938" s="157">
        <v>75.2</v>
      </c>
      <c r="I938" s="158"/>
      <c r="L938" s="154"/>
      <c r="M938" s="159"/>
      <c r="T938" s="160"/>
      <c r="AT938" s="155" t="s">
        <v>175</v>
      </c>
      <c r="AU938" s="155" t="s">
        <v>89</v>
      </c>
      <c r="AV938" s="13" t="s">
        <v>170</v>
      </c>
      <c r="AW938" s="13" t="s">
        <v>36</v>
      </c>
      <c r="AX938" s="13" t="s">
        <v>87</v>
      </c>
      <c r="AY938" s="155" t="s">
        <v>164</v>
      </c>
    </row>
    <row r="939" spans="2:65" s="1" customFormat="1" ht="21.75" customHeight="1">
      <c r="B939" s="31"/>
      <c r="C939" s="167" t="s">
        <v>1502</v>
      </c>
      <c r="D939" s="167" t="s">
        <v>282</v>
      </c>
      <c r="E939" s="168" t="s">
        <v>1503</v>
      </c>
      <c r="F939" s="169" t="s">
        <v>1504</v>
      </c>
      <c r="G939" s="170" t="s">
        <v>285</v>
      </c>
      <c r="H939" s="171">
        <v>154.762</v>
      </c>
      <c r="I939" s="172"/>
      <c r="J939" s="173">
        <f>ROUND(I939*H939,2)</f>
        <v>0</v>
      </c>
      <c r="K939" s="174"/>
      <c r="L939" s="175"/>
      <c r="M939" s="176" t="s">
        <v>1</v>
      </c>
      <c r="N939" s="177" t="s">
        <v>44</v>
      </c>
      <c r="P939" s="142">
        <f>O939*H939</f>
        <v>0</v>
      </c>
      <c r="Q939" s="142">
        <v>1E-3</v>
      </c>
      <c r="R939" s="142">
        <f>Q939*H939</f>
        <v>0.15476200000000001</v>
      </c>
      <c r="S939" s="142">
        <v>0</v>
      </c>
      <c r="T939" s="143">
        <f>S939*H939</f>
        <v>0</v>
      </c>
      <c r="AR939" s="144" t="s">
        <v>349</v>
      </c>
      <c r="AT939" s="144" t="s">
        <v>282</v>
      </c>
      <c r="AU939" s="144" t="s">
        <v>89</v>
      </c>
      <c r="AY939" s="16" t="s">
        <v>164</v>
      </c>
      <c r="BE939" s="145">
        <f>IF(N939="základní",J939,0)</f>
        <v>0</v>
      </c>
      <c r="BF939" s="145">
        <f>IF(N939="snížená",J939,0)</f>
        <v>0</v>
      </c>
      <c r="BG939" s="145">
        <f>IF(N939="zákl. přenesená",J939,0)</f>
        <v>0</v>
      </c>
      <c r="BH939" s="145">
        <f>IF(N939="sníž. přenesená",J939,0)</f>
        <v>0</v>
      </c>
      <c r="BI939" s="145">
        <f>IF(N939="nulová",J939,0)</f>
        <v>0</v>
      </c>
      <c r="BJ939" s="16" t="s">
        <v>87</v>
      </c>
      <c r="BK939" s="145">
        <f>ROUND(I939*H939,2)</f>
        <v>0</v>
      </c>
      <c r="BL939" s="16" t="s">
        <v>260</v>
      </c>
      <c r="BM939" s="144" t="s">
        <v>1505</v>
      </c>
    </row>
    <row r="940" spans="2:65" s="12" customFormat="1" ht="11.25">
      <c r="B940" s="146"/>
      <c r="D940" s="147" t="s">
        <v>175</v>
      </c>
      <c r="E940" s="148" t="s">
        <v>1</v>
      </c>
      <c r="F940" s="149" t="s">
        <v>1506</v>
      </c>
      <c r="H940" s="150">
        <v>154.762</v>
      </c>
      <c r="I940" s="151"/>
      <c r="L940" s="146"/>
      <c r="M940" s="152"/>
      <c r="T940" s="153"/>
      <c r="AT940" s="148" t="s">
        <v>175</v>
      </c>
      <c r="AU940" s="148" t="s">
        <v>89</v>
      </c>
      <c r="AV940" s="12" t="s">
        <v>89</v>
      </c>
      <c r="AW940" s="12" t="s">
        <v>36</v>
      </c>
      <c r="AX940" s="12" t="s">
        <v>79</v>
      </c>
      <c r="AY940" s="148" t="s">
        <v>164</v>
      </c>
    </row>
    <row r="941" spans="2:65" s="13" customFormat="1" ht="11.25">
      <c r="B941" s="154"/>
      <c r="D941" s="147" t="s">
        <v>175</v>
      </c>
      <c r="E941" s="155" t="s">
        <v>1</v>
      </c>
      <c r="F941" s="156" t="s">
        <v>177</v>
      </c>
      <c r="H941" s="157">
        <v>154.762</v>
      </c>
      <c r="I941" s="158"/>
      <c r="L941" s="154"/>
      <c r="M941" s="159"/>
      <c r="T941" s="160"/>
      <c r="AT941" s="155" t="s">
        <v>175</v>
      </c>
      <c r="AU941" s="155" t="s">
        <v>89</v>
      </c>
      <c r="AV941" s="13" t="s">
        <v>170</v>
      </c>
      <c r="AW941" s="13" t="s">
        <v>36</v>
      </c>
      <c r="AX941" s="13" t="s">
        <v>87</v>
      </c>
      <c r="AY941" s="155" t="s">
        <v>164</v>
      </c>
    </row>
    <row r="942" spans="2:65" s="1" customFormat="1" ht="16.5" customHeight="1">
      <c r="B942" s="31"/>
      <c r="C942" s="167" t="s">
        <v>1507</v>
      </c>
      <c r="D942" s="167" t="s">
        <v>282</v>
      </c>
      <c r="E942" s="168" t="s">
        <v>1508</v>
      </c>
      <c r="F942" s="169" t="s">
        <v>1509</v>
      </c>
      <c r="G942" s="170" t="s">
        <v>968</v>
      </c>
      <c r="H942" s="171">
        <v>35</v>
      </c>
      <c r="I942" s="172"/>
      <c r="J942" s="173">
        <f>ROUND(I942*H942,2)</f>
        <v>0</v>
      </c>
      <c r="K942" s="174"/>
      <c r="L942" s="175"/>
      <c r="M942" s="176" t="s">
        <v>1</v>
      </c>
      <c r="N942" s="177" t="s">
        <v>44</v>
      </c>
      <c r="P942" s="142">
        <f>O942*H942</f>
        <v>0</v>
      </c>
      <c r="Q942" s="142">
        <v>2.0000000000000001E-4</v>
      </c>
      <c r="R942" s="142">
        <f>Q942*H942</f>
        <v>7.0000000000000001E-3</v>
      </c>
      <c r="S942" s="142">
        <v>0</v>
      </c>
      <c r="T942" s="143">
        <f>S942*H942</f>
        <v>0</v>
      </c>
      <c r="AR942" s="144" t="s">
        <v>349</v>
      </c>
      <c r="AT942" s="144" t="s">
        <v>282</v>
      </c>
      <c r="AU942" s="144" t="s">
        <v>89</v>
      </c>
      <c r="AY942" s="16" t="s">
        <v>164</v>
      </c>
      <c r="BE942" s="145">
        <f>IF(N942="základní",J942,0)</f>
        <v>0</v>
      </c>
      <c r="BF942" s="145">
        <f>IF(N942="snížená",J942,0)</f>
        <v>0</v>
      </c>
      <c r="BG942" s="145">
        <f>IF(N942="zákl. přenesená",J942,0)</f>
        <v>0</v>
      </c>
      <c r="BH942" s="145">
        <f>IF(N942="sníž. přenesená",J942,0)</f>
        <v>0</v>
      </c>
      <c r="BI942" s="145">
        <f>IF(N942="nulová",J942,0)</f>
        <v>0</v>
      </c>
      <c r="BJ942" s="16" t="s">
        <v>87</v>
      </c>
      <c r="BK942" s="145">
        <f>ROUND(I942*H942,2)</f>
        <v>0</v>
      </c>
      <c r="BL942" s="16" t="s">
        <v>260</v>
      </c>
      <c r="BM942" s="144" t="s">
        <v>1510</v>
      </c>
    </row>
    <row r="943" spans="2:65" s="1" customFormat="1" ht="24.2" customHeight="1">
      <c r="B943" s="31"/>
      <c r="C943" s="132" t="s">
        <v>1511</v>
      </c>
      <c r="D943" s="132" t="s">
        <v>166</v>
      </c>
      <c r="E943" s="133" t="s">
        <v>1512</v>
      </c>
      <c r="F943" s="134" t="s">
        <v>1513</v>
      </c>
      <c r="G943" s="135" t="s">
        <v>299</v>
      </c>
      <c r="H943" s="136">
        <v>103.6</v>
      </c>
      <c r="I943" s="137"/>
      <c r="J943" s="138">
        <f>ROUND(I943*H943,2)</f>
        <v>0</v>
      </c>
      <c r="K943" s="139"/>
      <c r="L943" s="31"/>
      <c r="M943" s="140" t="s">
        <v>1</v>
      </c>
      <c r="N943" s="141" t="s">
        <v>44</v>
      </c>
      <c r="P943" s="142">
        <f>O943*H943</f>
        <v>0</v>
      </c>
      <c r="Q943" s="142">
        <v>1.4499999999999999E-3</v>
      </c>
      <c r="R943" s="142">
        <f>Q943*H943</f>
        <v>0.15021999999999999</v>
      </c>
      <c r="S943" s="142">
        <v>0</v>
      </c>
      <c r="T943" s="143">
        <f>S943*H943</f>
        <v>0</v>
      </c>
      <c r="AR943" s="144" t="s">
        <v>260</v>
      </c>
      <c r="AT943" s="144" t="s">
        <v>166</v>
      </c>
      <c r="AU943" s="144" t="s">
        <v>89</v>
      </c>
      <c r="AY943" s="16" t="s">
        <v>164</v>
      </c>
      <c r="BE943" s="145">
        <f>IF(N943="základní",J943,0)</f>
        <v>0</v>
      </c>
      <c r="BF943" s="145">
        <f>IF(N943="snížená",J943,0)</f>
        <v>0</v>
      </c>
      <c r="BG943" s="145">
        <f>IF(N943="zákl. přenesená",J943,0)</f>
        <v>0</v>
      </c>
      <c r="BH943" s="145">
        <f>IF(N943="sníž. přenesená",J943,0)</f>
        <v>0</v>
      </c>
      <c r="BI943" s="145">
        <f>IF(N943="nulová",J943,0)</f>
        <v>0</v>
      </c>
      <c r="BJ943" s="16" t="s">
        <v>87</v>
      </c>
      <c r="BK943" s="145">
        <f>ROUND(I943*H943,2)</f>
        <v>0</v>
      </c>
      <c r="BL943" s="16" t="s">
        <v>260</v>
      </c>
      <c r="BM943" s="144" t="s">
        <v>1514</v>
      </c>
    </row>
    <row r="944" spans="2:65" s="14" customFormat="1" ht="11.25">
      <c r="B944" s="161"/>
      <c r="D944" s="147" t="s">
        <v>175</v>
      </c>
      <c r="E944" s="162" t="s">
        <v>1</v>
      </c>
      <c r="F944" s="163" t="s">
        <v>1515</v>
      </c>
      <c r="H944" s="162" t="s">
        <v>1</v>
      </c>
      <c r="I944" s="164"/>
      <c r="L944" s="161"/>
      <c r="M944" s="165"/>
      <c r="T944" s="166"/>
      <c r="AT944" s="162" t="s">
        <v>175</v>
      </c>
      <c r="AU944" s="162" t="s">
        <v>89</v>
      </c>
      <c r="AV944" s="14" t="s">
        <v>87</v>
      </c>
      <c r="AW944" s="14" t="s">
        <v>36</v>
      </c>
      <c r="AX944" s="14" t="s">
        <v>79</v>
      </c>
      <c r="AY944" s="162" t="s">
        <v>164</v>
      </c>
    </row>
    <row r="945" spans="2:65" s="14" customFormat="1" ht="11.25">
      <c r="B945" s="161"/>
      <c r="D945" s="147" t="s">
        <v>175</v>
      </c>
      <c r="E945" s="162" t="s">
        <v>1</v>
      </c>
      <c r="F945" s="163" t="s">
        <v>1516</v>
      </c>
      <c r="H945" s="162" t="s">
        <v>1</v>
      </c>
      <c r="I945" s="164"/>
      <c r="L945" s="161"/>
      <c r="M945" s="165"/>
      <c r="T945" s="166"/>
      <c r="AT945" s="162" t="s">
        <v>175</v>
      </c>
      <c r="AU945" s="162" t="s">
        <v>89</v>
      </c>
      <c r="AV945" s="14" t="s">
        <v>87</v>
      </c>
      <c r="AW945" s="14" t="s">
        <v>36</v>
      </c>
      <c r="AX945" s="14" t="s">
        <v>79</v>
      </c>
      <c r="AY945" s="162" t="s">
        <v>164</v>
      </c>
    </row>
    <row r="946" spans="2:65" s="12" customFormat="1" ht="11.25">
      <c r="B946" s="146"/>
      <c r="D946" s="147" t="s">
        <v>175</v>
      </c>
      <c r="E946" s="148" t="s">
        <v>1</v>
      </c>
      <c r="F946" s="149" t="s">
        <v>1517</v>
      </c>
      <c r="H946" s="150">
        <v>51.8</v>
      </c>
      <c r="I946" s="151"/>
      <c r="L946" s="146"/>
      <c r="M946" s="152"/>
      <c r="T946" s="153"/>
      <c r="AT946" s="148" t="s">
        <v>175</v>
      </c>
      <c r="AU946" s="148" t="s">
        <v>89</v>
      </c>
      <c r="AV946" s="12" t="s">
        <v>89</v>
      </c>
      <c r="AW946" s="12" t="s">
        <v>36</v>
      </c>
      <c r="AX946" s="12" t="s">
        <v>79</v>
      </c>
      <c r="AY946" s="148" t="s">
        <v>164</v>
      </c>
    </row>
    <row r="947" spans="2:65" s="14" customFormat="1" ht="11.25">
      <c r="B947" s="161"/>
      <c r="D947" s="147" t="s">
        <v>175</v>
      </c>
      <c r="E947" s="162" t="s">
        <v>1</v>
      </c>
      <c r="F947" s="163" t="s">
        <v>1518</v>
      </c>
      <c r="H947" s="162" t="s">
        <v>1</v>
      </c>
      <c r="I947" s="164"/>
      <c r="L947" s="161"/>
      <c r="M947" s="165"/>
      <c r="T947" s="166"/>
      <c r="AT947" s="162" t="s">
        <v>175</v>
      </c>
      <c r="AU947" s="162" t="s">
        <v>89</v>
      </c>
      <c r="AV947" s="14" t="s">
        <v>87</v>
      </c>
      <c r="AW947" s="14" t="s">
        <v>36</v>
      </c>
      <c r="AX947" s="14" t="s">
        <v>79</v>
      </c>
      <c r="AY947" s="162" t="s">
        <v>164</v>
      </c>
    </row>
    <row r="948" spans="2:65" s="12" customFormat="1" ht="11.25">
      <c r="B948" s="146"/>
      <c r="D948" s="147" t="s">
        <v>175</v>
      </c>
      <c r="E948" s="148" t="s">
        <v>1</v>
      </c>
      <c r="F948" s="149" t="s">
        <v>1517</v>
      </c>
      <c r="H948" s="150">
        <v>51.8</v>
      </c>
      <c r="I948" s="151"/>
      <c r="L948" s="146"/>
      <c r="M948" s="152"/>
      <c r="T948" s="153"/>
      <c r="AT948" s="148" t="s">
        <v>175</v>
      </c>
      <c r="AU948" s="148" t="s">
        <v>89</v>
      </c>
      <c r="AV948" s="12" t="s">
        <v>89</v>
      </c>
      <c r="AW948" s="12" t="s">
        <v>36</v>
      </c>
      <c r="AX948" s="12" t="s">
        <v>79</v>
      </c>
      <c r="AY948" s="148" t="s">
        <v>164</v>
      </c>
    </row>
    <row r="949" spans="2:65" s="13" customFormat="1" ht="11.25">
      <c r="B949" s="154"/>
      <c r="D949" s="147" t="s">
        <v>175</v>
      </c>
      <c r="E949" s="155" t="s">
        <v>1</v>
      </c>
      <c r="F949" s="156" t="s">
        <v>177</v>
      </c>
      <c r="H949" s="157">
        <v>103.6</v>
      </c>
      <c r="I949" s="158"/>
      <c r="L949" s="154"/>
      <c r="M949" s="159"/>
      <c r="T949" s="160"/>
      <c r="AT949" s="155" t="s">
        <v>175</v>
      </c>
      <c r="AU949" s="155" t="s">
        <v>89</v>
      </c>
      <c r="AV949" s="13" t="s">
        <v>170</v>
      </c>
      <c r="AW949" s="13" t="s">
        <v>36</v>
      </c>
      <c r="AX949" s="13" t="s">
        <v>87</v>
      </c>
      <c r="AY949" s="155" t="s">
        <v>164</v>
      </c>
    </row>
    <row r="950" spans="2:65" s="1" customFormat="1" ht="24.2" customHeight="1">
      <c r="B950" s="31"/>
      <c r="C950" s="167" t="s">
        <v>1519</v>
      </c>
      <c r="D950" s="167" t="s">
        <v>282</v>
      </c>
      <c r="E950" s="168" t="s">
        <v>1520</v>
      </c>
      <c r="F950" s="169" t="s">
        <v>1521</v>
      </c>
      <c r="G950" s="170" t="s">
        <v>299</v>
      </c>
      <c r="H950" s="171">
        <v>105</v>
      </c>
      <c r="I950" s="172"/>
      <c r="J950" s="173">
        <f>ROUND(I950*H950,2)</f>
        <v>0</v>
      </c>
      <c r="K950" s="174"/>
      <c r="L950" s="175"/>
      <c r="M950" s="176" t="s">
        <v>1</v>
      </c>
      <c r="N950" s="177" t="s">
        <v>44</v>
      </c>
      <c r="P950" s="142">
        <f>O950*H950</f>
        <v>0</v>
      </c>
      <c r="Q950" s="142">
        <v>2E-3</v>
      </c>
      <c r="R950" s="142">
        <f>Q950*H950</f>
        <v>0.21</v>
      </c>
      <c r="S950" s="142">
        <v>0</v>
      </c>
      <c r="T950" s="143">
        <f>S950*H950</f>
        <v>0</v>
      </c>
      <c r="AR950" s="144" t="s">
        <v>349</v>
      </c>
      <c r="AT950" s="144" t="s">
        <v>282</v>
      </c>
      <c r="AU950" s="144" t="s">
        <v>89</v>
      </c>
      <c r="AY950" s="16" t="s">
        <v>164</v>
      </c>
      <c r="BE950" s="145">
        <f>IF(N950="základní",J950,0)</f>
        <v>0</v>
      </c>
      <c r="BF950" s="145">
        <f>IF(N950="snížená",J950,0)</f>
        <v>0</v>
      </c>
      <c r="BG950" s="145">
        <f>IF(N950="zákl. přenesená",J950,0)</f>
        <v>0</v>
      </c>
      <c r="BH950" s="145">
        <f>IF(N950="sníž. přenesená",J950,0)</f>
        <v>0</v>
      </c>
      <c r="BI950" s="145">
        <f>IF(N950="nulová",J950,0)</f>
        <v>0</v>
      </c>
      <c r="BJ950" s="16" t="s">
        <v>87</v>
      </c>
      <c r="BK950" s="145">
        <f>ROUND(I950*H950,2)</f>
        <v>0</v>
      </c>
      <c r="BL950" s="16" t="s">
        <v>260</v>
      </c>
      <c r="BM950" s="144" t="s">
        <v>1522</v>
      </c>
    </row>
    <row r="951" spans="2:65" s="1" customFormat="1" ht="21.75" customHeight="1">
      <c r="B951" s="31"/>
      <c r="C951" s="167" t="s">
        <v>1523</v>
      </c>
      <c r="D951" s="167" t="s">
        <v>282</v>
      </c>
      <c r="E951" s="168" t="s">
        <v>1524</v>
      </c>
      <c r="F951" s="169" t="s">
        <v>1525</v>
      </c>
      <c r="G951" s="170" t="s">
        <v>299</v>
      </c>
      <c r="H951" s="171">
        <v>51</v>
      </c>
      <c r="I951" s="172"/>
      <c r="J951" s="173">
        <f>ROUND(I951*H951,2)</f>
        <v>0</v>
      </c>
      <c r="K951" s="174"/>
      <c r="L951" s="175"/>
      <c r="M951" s="176" t="s">
        <v>1</v>
      </c>
      <c r="N951" s="177" t="s">
        <v>44</v>
      </c>
      <c r="P951" s="142">
        <f>O951*H951</f>
        <v>0</v>
      </c>
      <c r="Q951" s="142">
        <v>1E-3</v>
      </c>
      <c r="R951" s="142">
        <f>Q951*H951</f>
        <v>5.1000000000000004E-2</v>
      </c>
      <c r="S951" s="142">
        <v>0</v>
      </c>
      <c r="T951" s="143">
        <f>S951*H951</f>
        <v>0</v>
      </c>
      <c r="AR951" s="144" t="s">
        <v>349</v>
      </c>
      <c r="AT951" s="144" t="s">
        <v>282</v>
      </c>
      <c r="AU951" s="144" t="s">
        <v>89</v>
      </c>
      <c r="AY951" s="16" t="s">
        <v>164</v>
      </c>
      <c r="BE951" s="145">
        <f>IF(N951="základní",J951,0)</f>
        <v>0</v>
      </c>
      <c r="BF951" s="145">
        <f>IF(N951="snížená",J951,0)</f>
        <v>0</v>
      </c>
      <c r="BG951" s="145">
        <f>IF(N951="zákl. přenesená",J951,0)</f>
        <v>0</v>
      </c>
      <c r="BH951" s="145">
        <f>IF(N951="sníž. přenesená",J951,0)</f>
        <v>0</v>
      </c>
      <c r="BI951" s="145">
        <f>IF(N951="nulová",J951,0)</f>
        <v>0</v>
      </c>
      <c r="BJ951" s="16" t="s">
        <v>87</v>
      </c>
      <c r="BK951" s="145">
        <f>ROUND(I951*H951,2)</f>
        <v>0</v>
      </c>
      <c r="BL951" s="16" t="s">
        <v>260</v>
      </c>
      <c r="BM951" s="144" t="s">
        <v>1526</v>
      </c>
    </row>
    <row r="952" spans="2:65" s="12" customFormat="1" ht="11.25">
      <c r="B952" s="146"/>
      <c r="D952" s="147" t="s">
        <v>175</v>
      </c>
      <c r="E952" s="148" t="s">
        <v>1</v>
      </c>
      <c r="F952" s="149" t="s">
        <v>787</v>
      </c>
      <c r="H952" s="150">
        <v>51</v>
      </c>
      <c r="I952" s="151"/>
      <c r="L952" s="146"/>
      <c r="M952" s="152"/>
      <c r="T952" s="153"/>
      <c r="AT952" s="148" t="s">
        <v>175</v>
      </c>
      <c r="AU952" s="148" t="s">
        <v>89</v>
      </c>
      <c r="AV952" s="12" t="s">
        <v>89</v>
      </c>
      <c r="AW952" s="12" t="s">
        <v>36</v>
      </c>
      <c r="AX952" s="12" t="s">
        <v>87</v>
      </c>
      <c r="AY952" s="148" t="s">
        <v>164</v>
      </c>
    </row>
    <row r="953" spans="2:65" s="1" customFormat="1" ht="24.2" customHeight="1">
      <c r="B953" s="31"/>
      <c r="C953" s="132" t="s">
        <v>1527</v>
      </c>
      <c r="D953" s="132" t="s">
        <v>166</v>
      </c>
      <c r="E953" s="133" t="s">
        <v>1528</v>
      </c>
      <c r="F953" s="134" t="s">
        <v>1529</v>
      </c>
      <c r="G953" s="135" t="s">
        <v>299</v>
      </c>
      <c r="H953" s="136">
        <v>110.6</v>
      </c>
      <c r="I953" s="137"/>
      <c r="J953" s="138">
        <f>ROUND(I953*H953,2)</f>
        <v>0</v>
      </c>
      <c r="K953" s="139"/>
      <c r="L953" s="31"/>
      <c r="M953" s="140" t="s">
        <v>1</v>
      </c>
      <c r="N953" s="141" t="s">
        <v>44</v>
      </c>
      <c r="P953" s="142">
        <f>O953*H953</f>
        <v>0</v>
      </c>
      <c r="Q953" s="142">
        <v>2.8300000000000001E-3</v>
      </c>
      <c r="R953" s="142">
        <f>Q953*H953</f>
        <v>0.312998</v>
      </c>
      <c r="S953" s="142">
        <v>0</v>
      </c>
      <c r="T953" s="143">
        <f>S953*H953</f>
        <v>0</v>
      </c>
      <c r="AR953" s="144" t="s">
        <v>260</v>
      </c>
      <c r="AT953" s="144" t="s">
        <v>166</v>
      </c>
      <c r="AU953" s="144" t="s">
        <v>89</v>
      </c>
      <c r="AY953" s="16" t="s">
        <v>164</v>
      </c>
      <c r="BE953" s="145">
        <f>IF(N953="základní",J953,0)</f>
        <v>0</v>
      </c>
      <c r="BF953" s="145">
        <f>IF(N953="snížená",J953,0)</f>
        <v>0</v>
      </c>
      <c r="BG953" s="145">
        <f>IF(N953="zákl. přenesená",J953,0)</f>
        <v>0</v>
      </c>
      <c r="BH953" s="145">
        <f>IF(N953="sníž. přenesená",J953,0)</f>
        <v>0</v>
      </c>
      <c r="BI953" s="145">
        <f>IF(N953="nulová",J953,0)</f>
        <v>0</v>
      </c>
      <c r="BJ953" s="16" t="s">
        <v>87</v>
      </c>
      <c r="BK953" s="145">
        <f>ROUND(I953*H953,2)</f>
        <v>0</v>
      </c>
      <c r="BL953" s="16" t="s">
        <v>260</v>
      </c>
      <c r="BM953" s="144" t="s">
        <v>1530</v>
      </c>
    </row>
    <row r="954" spans="2:65" s="14" customFormat="1" ht="11.25">
      <c r="B954" s="161"/>
      <c r="D954" s="147" t="s">
        <v>175</v>
      </c>
      <c r="E954" s="162" t="s">
        <v>1</v>
      </c>
      <c r="F954" s="163" t="s">
        <v>1531</v>
      </c>
      <c r="H954" s="162" t="s">
        <v>1</v>
      </c>
      <c r="I954" s="164"/>
      <c r="L954" s="161"/>
      <c r="M954" s="165"/>
      <c r="T954" s="166"/>
      <c r="AT954" s="162" t="s">
        <v>175</v>
      </c>
      <c r="AU954" s="162" t="s">
        <v>89</v>
      </c>
      <c r="AV954" s="14" t="s">
        <v>87</v>
      </c>
      <c r="AW954" s="14" t="s">
        <v>36</v>
      </c>
      <c r="AX954" s="14" t="s">
        <v>79</v>
      </c>
      <c r="AY954" s="162" t="s">
        <v>164</v>
      </c>
    </row>
    <row r="955" spans="2:65" s="12" customFormat="1" ht="11.25">
      <c r="B955" s="146"/>
      <c r="D955" s="147" t="s">
        <v>175</v>
      </c>
      <c r="E955" s="148" t="s">
        <v>1</v>
      </c>
      <c r="F955" s="149" t="s">
        <v>1532</v>
      </c>
      <c r="H955" s="150">
        <v>110.6</v>
      </c>
      <c r="I955" s="151"/>
      <c r="L955" s="146"/>
      <c r="M955" s="152"/>
      <c r="T955" s="153"/>
      <c r="AT955" s="148" t="s">
        <v>175</v>
      </c>
      <c r="AU955" s="148" t="s">
        <v>89</v>
      </c>
      <c r="AV955" s="12" t="s">
        <v>89</v>
      </c>
      <c r="AW955" s="12" t="s">
        <v>36</v>
      </c>
      <c r="AX955" s="12" t="s">
        <v>79</v>
      </c>
      <c r="AY955" s="148" t="s">
        <v>164</v>
      </c>
    </row>
    <row r="956" spans="2:65" s="13" customFormat="1" ht="11.25">
      <c r="B956" s="154"/>
      <c r="D956" s="147" t="s">
        <v>175</v>
      </c>
      <c r="E956" s="155" t="s">
        <v>1</v>
      </c>
      <c r="F956" s="156" t="s">
        <v>177</v>
      </c>
      <c r="H956" s="157">
        <v>110.6</v>
      </c>
      <c r="I956" s="158"/>
      <c r="L956" s="154"/>
      <c r="M956" s="159"/>
      <c r="T956" s="160"/>
      <c r="AT956" s="155" t="s">
        <v>175</v>
      </c>
      <c r="AU956" s="155" t="s">
        <v>89</v>
      </c>
      <c r="AV956" s="13" t="s">
        <v>170</v>
      </c>
      <c r="AW956" s="13" t="s">
        <v>36</v>
      </c>
      <c r="AX956" s="13" t="s">
        <v>87</v>
      </c>
      <c r="AY956" s="155" t="s">
        <v>164</v>
      </c>
    </row>
    <row r="957" spans="2:65" s="1" customFormat="1" ht="16.5" customHeight="1">
      <c r="B957" s="31"/>
      <c r="C957" s="167" t="s">
        <v>1533</v>
      </c>
      <c r="D957" s="167" t="s">
        <v>282</v>
      </c>
      <c r="E957" s="168" t="s">
        <v>1534</v>
      </c>
      <c r="F957" s="169" t="s">
        <v>1535</v>
      </c>
      <c r="G957" s="170" t="s">
        <v>181</v>
      </c>
      <c r="H957" s="171">
        <v>56</v>
      </c>
      <c r="I957" s="172"/>
      <c r="J957" s="173">
        <f>ROUND(I957*H957,2)</f>
        <v>0</v>
      </c>
      <c r="K957" s="174"/>
      <c r="L957" s="175"/>
      <c r="M957" s="176" t="s">
        <v>1</v>
      </c>
      <c r="N957" s="177" t="s">
        <v>44</v>
      </c>
      <c r="P957" s="142">
        <f>O957*H957</f>
        <v>0</v>
      </c>
      <c r="Q957" s="142">
        <v>2E-3</v>
      </c>
      <c r="R957" s="142">
        <f>Q957*H957</f>
        <v>0.112</v>
      </c>
      <c r="S957" s="142">
        <v>0</v>
      </c>
      <c r="T957" s="143">
        <f>S957*H957</f>
        <v>0</v>
      </c>
      <c r="AR957" s="144" t="s">
        <v>349</v>
      </c>
      <c r="AT957" s="144" t="s">
        <v>282</v>
      </c>
      <c r="AU957" s="144" t="s">
        <v>89</v>
      </c>
      <c r="AY957" s="16" t="s">
        <v>164</v>
      </c>
      <c r="BE957" s="145">
        <f>IF(N957="základní",J957,0)</f>
        <v>0</v>
      </c>
      <c r="BF957" s="145">
        <f>IF(N957="snížená",J957,0)</f>
        <v>0</v>
      </c>
      <c r="BG957" s="145">
        <f>IF(N957="zákl. přenesená",J957,0)</f>
        <v>0</v>
      </c>
      <c r="BH957" s="145">
        <f>IF(N957="sníž. přenesená",J957,0)</f>
        <v>0</v>
      </c>
      <c r="BI957" s="145">
        <f>IF(N957="nulová",J957,0)</f>
        <v>0</v>
      </c>
      <c r="BJ957" s="16" t="s">
        <v>87</v>
      </c>
      <c r="BK957" s="145">
        <f>ROUND(I957*H957,2)</f>
        <v>0</v>
      </c>
      <c r="BL957" s="16" t="s">
        <v>260</v>
      </c>
      <c r="BM957" s="144" t="s">
        <v>1536</v>
      </c>
    </row>
    <row r="958" spans="2:65" s="14" customFormat="1" ht="11.25">
      <c r="B958" s="161"/>
      <c r="D958" s="147" t="s">
        <v>175</v>
      </c>
      <c r="E958" s="162" t="s">
        <v>1</v>
      </c>
      <c r="F958" s="163" t="s">
        <v>1537</v>
      </c>
      <c r="H958" s="162" t="s">
        <v>1</v>
      </c>
      <c r="I958" s="164"/>
      <c r="L958" s="161"/>
      <c r="M958" s="165"/>
      <c r="T958" s="166"/>
      <c r="AT958" s="162" t="s">
        <v>175</v>
      </c>
      <c r="AU958" s="162" t="s">
        <v>89</v>
      </c>
      <c r="AV958" s="14" t="s">
        <v>87</v>
      </c>
      <c r="AW958" s="14" t="s">
        <v>36</v>
      </c>
      <c r="AX958" s="14" t="s">
        <v>79</v>
      </c>
      <c r="AY958" s="162" t="s">
        <v>164</v>
      </c>
    </row>
    <row r="959" spans="2:65" s="12" customFormat="1" ht="11.25">
      <c r="B959" s="146"/>
      <c r="D959" s="147" t="s">
        <v>175</v>
      </c>
      <c r="E959" s="148" t="s">
        <v>1</v>
      </c>
      <c r="F959" s="149" t="s">
        <v>493</v>
      </c>
      <c r="H959" s="150">
        <v>56</v>
      </c>
      <c r="I959" s="151"/>
      <c r="L959" s="146"/>
      <c r="M959" s="152"/>
      <c r="T959" s="153"/>
      <c r="AT959" s="148" t="s">
        <v>175</v>
      </c>
      <c r="AU959" s="148" t="s">
        <v>89</v>
      </c>
      <c r="AV959" s="12" t="s">
        <v>89</v>
      </c>
      <c r="AW959" s="12" t="s">
        <v>36</v>
      </c>
      <c r="AX959" s="12" t="s">
        <v>79</v>
      </c>
      <c r="AY959" s="148" t="s">
        <v>164</v>
      </c>
    </row>
    <row r="960" spans="2:65" s="13" customFormat="1" ht="11.25">
      <c r="B960" s="154"/>
      <c r="D960" s="147" t="s">
        <v>175</v>
      </c>
      <c r="E960" s="155" t="s">
        <v>1</v>
      </c>
      <c r="F960" s="156" t="s">
        <v>177</v>
      </c>
      <c r="H960" s="157">
        <v>56</v>
      </c>
      <c r="I960" s="158"/>
      <c r="L960" s="154"/>
      <c r="M960" s="159"/>
      <c r="T960" s="160"/>
      <c r="AT960" s="155" t="s">
        <v>175</v>
      </c>
      <c r="AU960" s="155" t="s">
        <v>89</v>
      </c>
      <c r="AV960" s="13" t="s">
        <v>170</v>
      </c>
      <c r="AW960" s="13" t="s">
        <v>36</v>
      </c>
      <c r="AX960" s="13" t="s">
        <v>87</v>
      </c>
      <c r="AY960" s="155" t="s">
        <v>164</v>
      </c>
    </row>
    <row r="961" spans="2:65" s="1" customFormat="1" ht="16.5" customHeight="1">
      <c r="B961" s="31"/>
      <c r="C961" s="167" t="s">
        <v>1538</v>
      </c>
      <c r="D961" s="167" t="s">
        <v>282</v>
      </c>
      <c r="E961" s="168" t="s">
        <v>1539</v>
      </c>
      <c r="F961" s="169" t="s">
        <v>1540</v>
      </c>
      <c r="G961" s="170" t="s">
        <v>181</v>
      </c>
      <c r="H961" s="171">
        <v>56</v>
      </c>
      <c r="I961" s="172"/>
      <c r="J961" s="173">
        <f>ROUND(I961*H961,2)</f>
        <v>0</v>
      </c>
      <c r="K961" s="174"/>
      <c r="L961" s="175"/>
      <c r="M961" s="176" t="s">
        <v>1</v>
      </c>
      <c r="N961" s="177" t="s">
        <v>44</v>
      </c>
      <c r="P961" s="142">
        <f>O961*H961</f>
        <v>0</v>
      </c>
      <c r="Q961" s="142">
        <v>2.1000000000000001E-4</v>
      </c>
      <c r="R961" s="142">
        <f>Q961*H961</f>
        <v>1.176E-2</v>
      </c>
      <c r="S961" s="142">
        <v>0</v>
      </c>
      <c r="T961" s="143">
        <f>S961*H961</f>
        <v>0</v>
      </c>
      <c r="AR961" s="144" t="s">
        <v>349</v>
      </c>
      <c r="AT961" s="144" t="s">
        <v>282</v>
      </c>
      <c r="AU961" s="144" t="s">
        <v>89</v>
      </c>
      <c r="AY961" s="16" t="s">
        <v>164</v>
      </c>
      <c r="BE961" s="145">
        <f>IF(N961="základní",J961,0)</f>
        <v>0</v>
      </c>
      <c r="BF961" s="145">
        <f>IF(N961="snížená",J961,0)</f>
        <v>0</v>
      </c>
      <c r="BG961" s="145">
        <f>IF(N961="zákl. přenesená",J961,0)</f>
        <v>0</v>
      </c>
      <c r="BH961" s="145">
        <f>IF(N961="sníž. přenesená",J961,0)</f>
        <v>0</v>
      </c>
      <c r="BI961" s="145">
        <f>IF(N961="nulová",J961,0)</f>
        <v>0</v>
      </c>
      <c r="BJ961" s="16" t="s">
        <v>87</v>
      </c>
      <c r="BK961" s="145">
        <f>ROUND(I961*H961,2)</f>
        <v>0</v>
      </c>
      <c r="BL961" s="16" t="s">
        <v>260</v>
      </c>
      <c r="BM961" s="144" t="s">
        <v>1541</v>
      </c>
    </row>
    <row r="962" spans="2:65" s="1" customFormat="1" ht="24.2" customHeight="1">
      <c r="B962" s="31"/>
      <c r="C962" s="132" t="s">
        <v>1542</v>
      </c>
      <c r="D962" s="132" t="s">
        <v>166</v>
      </c>
      <c r="E962" s="133" t="s">
        <v>1543</v>
      </c>
      <c r="F962" s="134" t="s">
        <v>1544</v>
      </c>
      <c r="G962" s="135" t="s">
        <v>181</v>
      </c>
      <c r="H962" s="136">
        <v>1</v>
      </c>
      <c r="I962" s="137"/>
      <c r="J962" s="138">
        <f>ROUND(I962*H962,2)</f>
        <v>0</v>
      </c>
      <c r="K962" s="139"/>
      <c r="L962" s="31"/>
      <c r="M962" s="140" t="s">
        <v>1</v>
      </c>
      <c r="N962" s="141" t="s">
        <v>44</v>
      </c>
      <c r="P962" s="142">
        <f>O962*H962</f>
        <v>0</v>
      </c>
      <c r="Q962" s="142">
        <v>1.0999999999999999E-2</v>
      </c>
      <c r="R962" s="142">
        <f>Q962*H962</f>
        <v>1.0999999999999999E-2</v>
      </c>
      <c r="S962" s="142">
        <v>0</v>
      </c>
      <c r="T962" s="143">
        <f>S962*H962</f>
        <v>0</v>
      </c>
      <c r="AR962" s="144" t="s">
        <v>260</v>
      </c>
      <c r="AT962" s="144" t="s">
        <v>166</v>
      </c>
      <c r="AU962" s="144" t="s">
        <v>89</v>
      </c>
      <c r="AY962" s="16" t="s">
        <v>164</v>
      </c>
      <c r="BE962" s="145">
        <f>IF(N962="základní",J962,0)</f>
        <v>0</v>
      </c>
      <c r="BF962" s="145">
        <f>IF(N962="snížená",J962,0)</f>
        <v>0</v>
      </c>
      <c r="BG962" s="145">
        <f>IF(N962="zákl. přenesená",J962,0)</f>
        <v>0</v>
      </c>
      <c r="BH962" s="145">
        <f>IF(N962="sníž. přenesená",J962,0)</f>
        <v>0</v>
      </c>
      <c r="BI962" s="145">
        <f>IF(N962="nulová",J962,0)</f>
        <v>0</v>
      </c>
      <c r="BJ962" s="16" t="s">
        <v>87</v>
      </c>
      <c r="BK962" s="145">
        <f>ROUND(I962*H962,2)</f>
        <v>0</v>
      </c>
      <c r="BL962" s="16" t="s">
        <v>260</v>
      </c>
      <c r="BM962" s="144" t="s">
        <v>1545</v>
      </c>
    </row>
    <row r="963" spans="2:65" s="1" customFormat="1" ht="16.5" customHeight="1">
      <c r="B963" s="31"/>
      <c r="C963" s="167" t="s">
        <v>1546</v>
      </c>
      <c r="D963" s="167" t="s">
        <v>282</v>
      </c>
      <c r="E963" s="168" t="s">
        <v>1547</v>
      </c>
      <c r="F963" s="169" t="s">
        <v>1548</v>
      </c>
      <c r="G963" s="170" t="s">
        <v>181</v>
      </c>
      <c r="H963" s="171">
        <v>1</v>
      </c>
      <c r="I963" s="172"/>
      <c r="J963" s="173">
        <f>ROUND(I963*H963,2)</f>
        <v>0</v>
      </c>
      <c r="K963" s="174"/>
      <c r="L963" s="175"/>
      <c r="M963" s="176" t="s">
        <v>1</v>
      </c>
      <c r="N963" s="177" t="s">
        <v>44</v>
      </c>
      <c r="P963" s="142">
        <f>O963*H963</f>
        <v>0</v>
      </c>
      <c r="Q963" s="142">
        <v>8.6999999999999994E-3</v>
      </c>
      <c r="R963" s="142">
        <f>Q963*H963</f>
        <v>8.6999999999999994E-3</v>
      </c>
      <c r="S963" s="142">
        <v>0</v>
      </c>
      <c r="T963" s="143">
        <f>S963*H963</f>
        <v>0</v>
      </c>
      <c r="AR963" s="144" t="s">
        <v>349</v>
      </c>
      <c r="AT963" s="144" t="s">
        <v>282</v>
      </c>
      <c r="AU963" s="144" t="s">
        <v>89</v>
      </c>
      <c r="AY963" s="16" t="s">
        <v>164</v>
      </c>
      <c r="BE963" s="145">
        <f>IF(N963="základní",J963,0)</f>
        <v>0</v>
      </c>
      <c r="BF963" s="145">
        <f>IF(N963="snížená",J963,0)</f>
        <v>0</v>
      </c>
      <c r="BG963" s="145">
        <f>IF(N963="zákl. přenesená",J963,0)</f>
        <v>0</v>
      </c>
      <c r="BH963" s="145">
        <f>IF(N963="sníž. přenesená",J963,0)</f>
        <v>0</v>
      </c>
      <c r="BI963" s="145">
        <f>IF(N963="nulová",J963,0)</f>
        <v>0</v>
      </c>
      <c r="BJ963" s="16" t="s">
        <v>87</v>
      </c>
      <c r="BK963" s="145">
        <f>ROUND(I963*H963,2)</f>
        <v>0</v>
      </c>
      <c r="BL963" s="16" t="s">
        <v>260</v>
      </c>
      <c r="BM963" s="144" t="s">
        <v>1549</v>
      </c>
    </row>
    <row r="964" spans="2:65" s="1" customFormat="1" ht="24.2" customHeight="1">
      <c r="B964" s="31"/>
      <c r="C964" s="132" t="s">
        <v>1550</v>
      </c>
      <c r="D964" s="132" t="s">
        <v>166</v>
      </c>
      <c r="E964" s="133" t="s">
        <v>1551</v>
      </c>
      <c r="F964" s="134" t="s">
        <v>1552</v>
      </c>
      <c r="G964" s="135" t="s">
        <v>181</v>
      </c>
      <c r="H964" s="136">
        <v>2</v>
      </c>
      <c r="I964" s="137"/>
      <c r="J964" s="138">
        <f>ROUND(I964*H964,2)</f>
        <v>0</v>
      </c>
      <c r="K964" s="139"/>
      <c r="L964" s="31"/>
      <c r="M964" s="140" t="s">
        <v>1</v>
      </c>
      <c r="N964" s="141" t="s">
        <v>44</v>
      </c>
      <c r="P964" s="142">
        <f>O964*H964</f>
        <v>0</v>
      </c>
      <c r="Q964" s="142">
        <v>0</v>
      </c>
      <c r="R964" s="142">
        <f>Q964*H964</f>
        <v>0</v>
      </c>
      <c r="S964" s="142">
        <v>0</v>
      </c>
      <c r="T964" s="143">
        <f>S964*H964</f>
        <v>0</v>
      </c>
      <c r="AR964" s="144" t="s">
        <v>260</v>
      </c>
      <c r="AT964" s="144" t="s">
        <v>166</v>
      </c>
      <c r="AU964" s="144" t="s">
        <v>89</v>
      </c>
      <c r="AY964" s="16" t="s">
        <v>164</v>
      </c>
      <c r="BE964" s="145">
        <f>IF(N964="základní",J964,0)</f>
        <v>0</v>
      </c>
      <c r="BF964" s="145">
        <f>IF(N964="snížená",J964,0)</f>
        <v>0</v>
      </c>
      <c r="BG964" s="145">
        <f>IF(N964="zákl. přenesená",J964,0)</f>
        <v>0</v>
      </c>
      <c r="BH964" s="145">
        <f>IF(N964="sníž. přenesená",J964,0)</f>
        <v>0</v>
      </c>
      <c r="BI964" s="145">
        <f>IF(N964="nulová",J964,0)</f>
        <v>0</v>
      </c>
      <c r="BJ964" s="16" t="s">
        <v>87</v>
      </c>
      <c r="BK964" s="145">
        <f>ROUND(I964*H964,2)</f>
        <v>0</v>
      </c>
      <c r="BL964" s="16" t="s">
        <v>260</v>
      </c>
      <c r="BM964" s="144" t="s">
        <v>1553</v>
      </c>
    </row>
    <row r="965" spans="2:65" s="14" customFormat="1" ht="11.25">
      <c r="B965" s="161"/>
      <c r="D965" s="147" t="s">
        <v>175</v>
      </c>
      <c r="E965" s="162" t="s">
        <v>1</v>
      </c>
      <c r="F965" s="163" t="s">
        <v>1554</v>
      </c>
      <c r="H965" s="162" t="s">
        <v>1</v>
      </c>
      <c r="I965" s="164"/>
      <c r="L965" s="161"/>
      <c r="M965" s="165"/>
      <c r="T965" s="166"/>
      <c r="AT965" s="162" t="s">
        <v>175</v>
      </c>
      <c r="AU965" s="162" t="s">
        <v>89</v>
      </c>
      <c r="AV965" s="14" t="s">
        <v>87</v>
      </c>
      <c r="AW965" s="14" t="s">
        <v>36</v>
      </c>
      <c r="AX965" s="14" t="s">
        <v>79</v>
      </c>
      <c r="AY965" s="162" t="s">
        <v>164</v>
      </c>
    </row>
    <row r="966" spans="2:65" s="12" customFormat="1" ht="11.25">
      <c r="B966" s="146"/>
      <c r="D966" s="147" t="s">
        <v>175</v>
      </c>
      <c r="E966" s="148" t="s">
        <v>1</v>
      </c>
      <c r="F966" s="149" t="s">
        <v>89</v>
      </c>
      <c r="H966" s="150">
        <v>2</v>
      </c>
      <c r="I966" s="151"/>
      <c r="L966" s="146"/>
      <c r="M966" s="152"/>
      <c r="T966" s="153"/>
      <c r="AT966" s="148" t="s">
        <v>175</v>
      </c>
      <c r="AU966" s="148" t="s">
        <v>89</v>
      </c>
      <c r="AV966" s="12" t="s">
        <v>89</v>
      </c>
      <c r="AW966" s="12" t="s">
        <v>36</v>
      </c>
      <c r="AX966" s="12" t="s">
        <v>87</v>
      </c>
      <c r="AY966" s="148" t="s">
        <v>164</v>
      </c>
    </row>
    <row r="967" spans="2:65" s="1" customFormat="1" ht="16.5" customHeight="1">
      <c r="B967" s="31"/>
      <c r="C967" s="167" t="s">
        <v>1555</v>
      </c>
      <c r="D967" s="167" t="s">
        <v>282</v>
      </c>
      <c r="E967" s="168" t="s">
        <v>1556</v>
      </c>
      <c r="F967" s="169" t="s">
        <v>1557</v>
      </c>
      <c r="G967" s="170" t="s">
        <v>181</v>
      </c>
      <c r="H967" s="171">
        <v>2</v>
      </c>
      <c r="I967" s="172"/>
      <c r="J967" s="173">
        <f>ROUND(I967*H967,2)</f>
        <v>0</v>
      </c>
      <c r="K967" s="174"/>
      <c r="L967" s="175"/>
      <c r="M967" s="176" t="s">
        <v>1</v>
      </c>
      <c r="N967" s="177" t="s">
        <v>44</v>
      </c>
      <c r="P967" s="142">
        <f>O967*H967</f>
        <v>0</v>
      </c>
      <c r="Q967" s="142">
        <v>5.0000000000000001E-4</v>
      </c>
      <c r="R967" s="142">
        <f>Q967*H967</f>
        <v>1E-3</v>
      </c>
      <c r="S967" s="142">
        <v>0</v>
      </c>
      <c r="T967" s="143">
        <f>S967*H967</f>
        <v>0</v>
      </c>
      <c r="AR967" s="144" t="s">
        <v>349</v>
      </c>
      <c r="AT967" s="144" t="s">
        <v>282</v>
      </c>
      <c r="AU967" s="144" t="s">
        <v>89</v>
      </c>
      <c r="AY967" s="16" t="s">
        <v>164</v>
      </c>
      <c r="BE967" s="145">
        <f>IF(N967="základní",J967,0)</f>
        <v>0</v>
      </c>
      <c r="BF967" s="145">
        <f>IF(N967="snížená",J967,0)</f>
        <v>0</v>
      </c>
      <c r="BG967" s="145">
        <f>IF(N967="zákl. přenesená",J967,0)</f>
        <v>0</v>
      </c>
      <c r="BH967" s="145">
        <f>IF(N967="sníž. přenesená",J967,0)</f>
        <v>0</v>
      </c>
      <c r="BI967" s="145">
        <f>IF(N967="nulová",J967,0)</f>
        <v>0</v>
      </c>
      <c r="BJ967" s="16" t="s">
        <v>87</v>
      </c>
      <c r="BK967" s="145">
        <f>ROUND(I967*H967,2)</f>
        <v>0</v>
      </c>
      <c r="BL967" s="16" t="s">
        <v>260</v>
      </c>
      <c r="BM967" s="144" t="s">
        <v>1558</v>
      </c>
    </row>
    <row r="968" spans="2:65" s="1" customFormat="1" ht="21.75" customHeight="1">
      <c r="B968" s="31"/>
      <c r="C968" s="167" t="s">
        <v>1559</v>
      </c>
      <c r="D968" s="167" t="s">
        <v>282</v>
      </c>
      <c r="E968" s="168" t="s">
        <v>1560</v>
      </c>
      <c r="F968" s="169" t="s">
        <v>1561</v>
      </c>
      <c r="G968" s="170" t="s">
        <v>181</v>
      </c>
      <c r="H968" s="171">
        <v>2</v>
      </c>
      <c r="I968" s="172"/>
      <c r="J968" s="173">
        <f>ROUND(I968*H968,2)</f>
        <v>0</v>
      </c>
      <c r="K968" s="174"/>
      <c r="L968" s="175"/>
      <c r="M968" s="176" t="s">
        <v>1</v>
      </c>
      <c r="N968" s="177" t="s">
        <v>44</v>
      </c>
      <c r="P968" s="142">
        <f>O968*H968</f>
        <v>0</v>
      </c>
      <c r="Q968" s="142">
        <v>4.0000000000000002E-4</v>
      </c>
      <c r="R968" s="142">
        <f>Q968*H968</f>
        <v>8.0000000000000004E-4</v>
      </c>
      <c r="S968" s="142">
        <v>0</v>
      </c>
      <c r="T968" s="143">
        <f>S968*H968</f>
        <v>0</v>
      </c>
      <c r="AR968" s="144" t="s">
        <v>349</v>
      </c>
      <c r="AT968" s="144" t="s">
        <v>282</v>
      </c>
      <c r="AU968" s="144" t="s">
        <v>89</v>
      </c>
      <c r="AY968" s="16" t="s">
        <v>164</v>
      </c>
      <c r="BE968" s="145">
        <f>IF(N968="základní",J968,0)</f>
        <v>0</v>
      </c>
      <c r="BF968" s="145">
        <f>IF(N968="snížená",J968,0)</f>
        <v>0</v>
      </c>
      <c r="BG968" s="145">
        <f>IF(N968="zákl. přenesená",J968,0)</f>
        <v>0</v>
      </c>
      <c r="BH968" s="145">
        <f>IF(N968="sníž. přenesená",J968,0)</f>
        <v>0</v>
      </c>
      <c r="BI968" s="145">
        <f>IF(N968="nulová",J968,0)</f>
        <v>0</v>
      </c>
      <c r="BJ968" s="16" t="s">
        <v>87</v>
      </c>
      <c r="BK968" s="145">
        <f>ROUND(I968*H968,2)</f>
        <v>0</v>
      </c>
      <c r="BL968" s="16" t="s">
        <v>260</v>
      </c>
      <c r="BM968" s="144" t="s">
        <v>1562</v>
      </c>
    </row>
    <row r="969" spans="2:65" s="1" customFormat="1" ht="16.5" customHeight="1">
      <c r="B969" s="31"/>
      <c r="C969" s="132" t="s">
        <v>1563</v>
      </c>
      <c r="D969" s="132" t="s">
        <v>166</v>
      </c>
      <c r="E969" s="133" t="s">
        <v>1564</v>
      </c>
      <c r="F969" s="134" t="s">
        <v>1565</v>
      </c>
      <c r="G969" s="135" t="s">
        <v>299</v>
      </c>
      <c r="H969" s="136">
        <v>54</v>
      </c>
      <c r="I969" s="137"/>
      <c r="J969" s="138">
        <f>ROUND(I969*H969,2)</f>
        <v>0</v>
      </c>
      <c r="K969" s="139"/>
      <c r="L969" s="31"/>
      <c r="M969" s="140" t="s">
        <v>1</v>
      </c>
      <c r="N969" s="141" t="s">
        <v>44</v>
      </c>
      <c r="P969" s="142">
        <f>O969*H969</f>
        <v>0</v>
      </c>
      <c r="Q969" s="142">
        <v>0</v>
      </c>
      <c r="R969" s="142">
        <f>Q969*H969</f>
        <v>0</v>
      </c>
      <c r="S969" s="142">
        <v>0</v>
      </c>
      <c r="T969" s="143">
        <f>S969*H969</f>
        <v>0</v>
      </c>
      <c r="AR969" s="144" t="s">
        <v>260</v>
      </c>
      <c r="AT969" s="144" t="s">
        <v>166</v>
      </c>
      <c r="AU969" s="144" t="s">
        <v>89</v>
      </c>
      <c r="AY969" s="16" t="s">
        <v>164</v>
      </c>
      <c r="BE969" s="145">
        <f>IF(N969="základní",J969,0)</f>
        <v>0</v>
      </c>
      <c r="BF969" s="145">
        <f>IF(N969="snížená",J969,0)</f>
        <v>0</v>
      </c>
      <c r="BG969" s="145">
        <f>IF(N969="zákl. přenesená",J969,0)</f>
        <v>0</v>
      </c>
      <c r="BH969" s="145">
        <f>IF(N969="sníž. přenesená",J969,0)</f>
        <v>0</v>
      </c>
      <c r="BI969" s="145">
        <f>IF(N969="nulová",J969,0)</f>
        <v>0</v>
      </c>
      <c r="BJ969" s="16" t="s">
        <v>87</v>
      </c>
      <c r="BK969" s="145">
        <f>ROUND(I969*H969,2)</f>
        <v>0</v>
      </c>
      <c r="BL969" s="16" t="s">
        <v>260</v>
      </c>
      <c r="BM969" s="144" t="s">
        <v>1566</v>
      </c>
    </row>
    <row r="970" spans="2:65" s="12" customFormat="1" ht="11.25">
      <c r="B970" s="146"/>
      <c r="D970" s="147" t="s">
        <v>175</v>
      </c>
      <c r="E970" s="148" t="s">
        <v>1</v>
      </c>
      <c r="F970" s="149" t="s">
        <v>1567</v>
      </c>
      <c r="H970" s="150">
        <v>54</v>
      </c>
      <c r="I970" s="151"/>
      <c r="L970" s="146"/>
      <c r="M970" s="152"/>
      <c r="T970" s="153"/>
      <c r="AT970" s="148" t="s">
        <v>175</v>
      </c>
      <c r="AU970" s="148" t="s">
        <v>89</v>
      </c>
      <c r="AV970" s="12" t="s">
        <v>89</v>
      </c>
      <c r="AW970" s="12" t="s">
        <v>36</v>
      </c>
      <c r="AX970" s="12" t="s">
        <v>79</v>
      </c>
      <c r="AY970" s="148" t="s">
        <v>164</v>
      </c>
    </row>
    <row r="971" spans="2:65" s="13" customFormat="1" ht="11.25">
      <c r="B971" s="154"/>
      <c r="D971" s="147" t="s">
        <v>175</v>
      </c>
      <c r="E971" s="155" t="s">
        <v>1</v>
      </c>
      <c r="F971" s="156" t="s">
        <v>177</v>
      </c>
      <c r="H971" s="157">
        <v>54</v>
      </c>
      <c r="I971" s="158"/>
      <c r="L971" s="154"/>
      <c r="M971" s="159"/>
      <c r="T971" s="160"/>
      <c r="AT971" s="155" t="s">
        <v>175</v>
      </c>
      <c r="AU971" s="155" t="s">
        <v>89</v>
      </c>
      <c r="AV971" s="13" t="s">
        <v>170</v>
      </c>
      <c r="AW971" s="13" t="s">
        <v>36</v>
      </c>
      <c r="AX971" s="13" t="s">
        <v>87</v>
      </c>
      <c r="AY971" s="155" t="s">
        <v>164</v>
      </c>
    </row>
    <row r="972" spans="2:65" s="1" customFormat="1" ht="16.5" customHeight="1">
      <c r="B972" s="31"/>
      <c r="C972" s="167" t="s">
        <v>1568</v>
      </c>
      <c r="D972" s="167" t="s">
        <v>282</v>
      </c>
      <c r="E972" s="168" t="s">
        <v>1569</v>
      </c>
      <c r="F972" s="169" t="s">
        <v>1570</v>
      </c>
      <c r="G972" s="170" t="s">
        <v>299</v>
      </c>
      <c r="H972" s="171">
        <v>61.2</v>
      </c>
      <c r="I972" s="172"/>
      <c r="J972" s="173">
        <f>ROUND(I972*H972,2)</f>
        <v>0</v>
      </c>
      <c r="K972" s="174"/>
      <c r="L972" s="175"/>
      <c r="M972" s="176" t="s">
        <v>1</v>
      </c>
      <c r="N972" s="177" t="s">
        <v>44</v>
      </c>
      <c r="P972" s="142">
        <f>O972*H972</f>
        <v>0</v>
      </c>
      <c r="Q972" s="142">
        <v>1.8E-3</v>
      </c>
      <c r="R972" s="142">
        <f>Q972*H972</f>
        <v>0.11016000000000001</v>
      </c>
      <c r="S972" s="142">
        <v>0</v>
      </c>
      <c r="T972" s="143">
        <f>S972*H972</f>
        <v>0</v>
      </c>
      <c r="AR972" s="144" t="s">
        <v>349</v>
      </c>
      <c r="AT972" s="144" t="s">
        <v>282</v>
      </c>
      <c r="AU972" s="144" t="s">
        <v>89</v>
      </c>
      <c r="AY972" s="16" t="s">
        <v>164</v>
      </c>
      <c r="BE972" s="145">
        <f>IF(N972="základní",J972,0)</f>
        <v>0</v>
      </c>
      <c r="BF972" s="145">
        <f>IF(N972="snížená",J972,0)</f>
        <v>0</v>
      </c>
      <c r="BG972" s="145">
        <f>IF(N972="zákl. přenesená",J972,0)</f>
        <v>0</v>
      </c>
      <c r="BH972" s="145">
        <f>IF(N972="sníž. přenesená",J972,0)</f>
        <v>0</v>
      </c>
      <c r="BI972" s="145">
        <f>IF(N972="nulová",J972,0)</f>
        <v>0</v>
      </c>
      <c r="BJ972" s="16" t="s">
        <v>87</v>
      </c>
      <c r="BK972" s="145">
        <f>ROUND(I972*H972,2)</f>
        <v>0</v>
      </c>
      <c r="BL972" s="16" t="s">
        <v>260</v>
      </c>
      <c r="BM972" s="144" t="s">
        <v>1571</v>
      </c>
    </row>
    <row r="973" spans="2:65" s="12" customFormat="1" ht="11.25">
      <c r="B973" s="146"/>
      <c r="D973" s="147" t="s">
        <v>175</v>
      </c>
      <c r="F973" s="149" t="s">
        <v>1572</v>
      </c>
      <c r="H973" s="150">
        <v>61.2</v>
      </c>
      <c r="I973" s="151"/>
      <c r="L973" s="146"/>
      <c r="M973" s="152"/>
      <c r="T973" s="153"/>
      <c r="AT973" s="148" t="s">
        <v>175</v>
      </c>
      <c r="AU973" s="148" t="s">
        <v>89</v>
      </c>
      <c r="AV973" s="12" t="s">
        <v>89</v>
      </c>
      <c r="AW973" s="12" t="s">
        <v>4</v>
      </c>
      <c r="AX973" s="12" t="s">
        <v>87</v>
      </c>
      <c r="AY973" s="148" t="s">
        <v>164</v>
      </c>
    </row>
    <row r="974" spans="2:65" s="1" customFormat="1" ht="16.5" customHeight="1">
      <c r="B974" s="31"/>
      <c r="C974" s="167" t="s">
        <v>1573</v>
      </c>
      <c r="D974" s="167" t="s">
        <v>282</v>
      </c>
      <c r="E974" s="168" t="s">
        <v>1574</v>
      </c>
      <c r="F974" s="169" t="s">
        <v>1575</v>
      </c>
      <c r="G974" s="170" t="s">
        <v>181</v>
      </c>
      <c r="H974" s="171">
        <v>16</v>
      </c>
      <c r="I974" s="172"/>
      <c r="J974" s="173">
        <f t="shared" ref="J974:J985" si="10">ROUND(I974*H974,2)</f>
        <v>0</v>
      </c>
      <c r="K974" s="174"/>
      <c r="L974" s="175"/>
      <c r="M974" s="176" t="s">
        <v>1</v>
      </c>
      <c r="N974" s="177" t="s">
        <v>44</v>
      </c>
      <c r="P974" s="142">
        <f t="shared" ref="P974:P985" si="11">O974*H974</f>
        <v>0</v>
      </c>
      <c r="Q974" s="142">
        <v>2.5000000000000001E-4</v>
      </c>
      <c r="R974" s="142">
        <f t="shared" ref="R974:R985" si="12">Q974*H974</f>
        <v>4.0000000000000001E-3</v>
      </c>
      <c r="S974" s="142">
        <v>0</v>
      </c>
      <c r="T974" s="143">
        <f t="shared" ref="T974:T985" si="13">S974*H974</f>
        <v>0</v>
      </c>
      <c r="AR974" s="144" t="s">
        <v>349</v>
      </c>
      <c r="AT974" s="144" t="s">
        <v>282</v>
      </c>
      <c r="AU974" s="144" t="s">
        <v>89</v>
      </c>
      <c r="AY974" s="16" t="s">
        <v>164</v>
      </c>
      <c r="BE974" s="145">
        <f t="shared" ref="BE974:BE985" si="14">IF(N974="základní",J974,0)</f>
        <v>0</v>
      </c>
      <c r="BF974" s="145">
        <f t="shared" ref="BF974:BF985" si="15">IF(N974="snížená",J974,0)</f>
        <v>0</v>
      </c>
      <c r="BG974" s="145">
        <f t="shared" ref="BG974:BG985" si="16">IF(N974="zákl. přenesená",J974,0)</f>
        <v>0</v>
      </c>
      <c r="BH974" s="145">
        <f t="shared" ref="BH974:BH985" si="17">IF(N974="sníž. přenesená",J974,0)</f>
        <v>0</v>
      </c>
      <c r="BI974" s="145">
        <f t="shared" ref="BI974:BI985" si="18">IF(N974="nulová",J974,0)</f>
        <v>0</v>
      </c>
      <c r="BJ974" s="16" t="s">
        <v>87</v>
      </c>
      <c r="BK974" s="145">
        <f t="shared" ref="BK974:BK985" si="19">ROUND(I974*H974,2)</f>
        <v>0</v>
      </c>
      <c r="BL974" s="16" t="s">
        <v>260</v>
      </c>
      <c r="BM974" s="144" t="s">
        <v>1576</v>
      </c>
    </row>
    <row r="975" spans="2:65" s="1" customFormat="1" ht="16.5" customHeight="1">
      <c r="B975" s="31"/>
      <c r="C975" s="132" t="s">
        <v>1577</v>
      </c>
      <c r="D975" s="132" t="s">
        <v>166</v>
      </c>
      <c r="E975" s="133" t="s">
        <v>1578</v>
      </c>
      <c r="F975" s="134" t="s">
        <v>1579</v>
      </c>
      <c r="G975" s="135" t="s">
        <v>181</v>
      </c>
      <c r="H975" s="136">
        <v>6</v>
      </c>
      <c r="I975" s="137"/>
      <c r="J975" s="138">
        <f t="shared" si="10"/>
        <v>0</v>
      </c>
      <c r="K975" s="139"/>
      <c r="L975" s="31"/>
      <c r="M975" s="140" t="s">
        <v>1</v>
      </c>
      <c r="N975" s="141" t="s">
        <v>44</v>
      </c>
      <c r="P975" s="142">
        <f t="shared" si="11"/>
        <v>0</v>
      </c>
      <c r="Q975" s="142">
        <v>0</v>
      </c>
      <c r="R975" s="142">
        <f t="shared" si="12"/>
        <v>0</v>
      </c>
      <c r="S975" s="142">
        <v>0</v>
      </c>
      <c r="T975" s="143">
        <f t="shared" si="13"/>
        <v>0</v>
      </c>
      <c r="AR975" s="144" t="s">
        <v>260</v>
      </c>
      <c r="AT975" s="144" t="s">
        <v>166</v>
      </c>
      <c r="AU975" s="144" t="s">
        <v>89</v>
      </c>
      <c r="AY975" s="16" t="s">
        <v>164</v>
      </c>
      <c r="BE975" s="145">
        <f t="shared" si="14"/>
        <v>0</v>
      </c>
      <c r="BF975" s="145">
        <f t="shared" si="15"/>
        <v>0</v>
      </c>
      <c r="BG975" s="145">
        <f t="shared" si="16"/>
        <v>0</v>
      </c>
      <c r="BH975" s="145">
        <f t="shared" si="17"/>
        <v>0</v>
      </c>
      <c r="BI975" s="145">
        <f t="shared" si="18"/>
        <v>0</v>
      </c>
      <c r="BJ975" s="16" t="s">
        <v>87</v>
      </c>
      <c r="BK975" s="145">
        <f t="shared" si="19"/>
        <v>0</v>
      </c>
      <c r="BL975" s="16" t="s">
        <v>260</v>
      </c>
      <c r="BM975" s="144" t="s">
        <v>1580</v>
      </c>
    </row>
    <row r="976" spans="2:65" s="1" customFormat="1" ht="16.5" customHeight="1">
      <c r="B976" s="31"/>
      <c r="C976" s="167" t="s">
        <v>1581</v>
      </c>
      <c r="D976" s="167" t="s">
        <v>282</v>
      </c>
      <c r="E976" s="168" t="s">
        <v>1582</v>
      </c>
      <c r="F976" s="169" t="s">
        <v>1583</v>
      </c>
      <c r="G976" s="170" t="s">
        <v>181</v>
      </c>
      <c r="H976" s="171">
        <v>3</v>
      </c>
      <c r="I976" s="172"/>
      <c r="J976" s="173">
        <f t="shared" si="10"/>
        <v>0</v>
      </c>
      <c r="K976" s="174"/>
      <c r="L976" s="175"/>
      <c r="M976" s="176" t="s">
        <v>1</v>
      </c>
      <c r="N976" s="177" t="s">
        <v>44</v>
      </c>
      <c r="P976" s="142">
        <f t="shared" si="11"/>
        <v>0</v>
      </c>
      <c r="Q976" s="142">
        <v>5.0000000000000002E-5</v>
      </c>
      <c r="R976" s="142">
        <f t="shared" si="12"/>
        <v>1.5000000000000001E-4</v>
      </c>
      <c r="S976" s="142">
        <v>0</v>
      </c>
      <c r="T976" s="143">
        <f t="shared" si="13"/>
        <v>0</v>
      </c>
      <c r="AR976" s="144" t="s">
        <v>349</v>
      </c>
      <c r="AT976" s="144" t="s">
        <v>282</v>
      </c>
      <c r="AU976" s="144" t="s">
        <v>89</v>
      </c>
      <c r="AY976" s="16" t="s">
        <v>164</v>
      </c>
      <c r="BE976" s="145">
        <f t="shared" si="14"/>
        <v>0</v>
      </c>
      <c r="BF976" s="145">
        <f t="shared" si="15"/>
        <v>0</v>
      </c>
      <c r="BG976" s="145">
        <f t="shared" si="16"/>
        <v>0</v>
      </c>
      <c r="BH976" s="145">
        <f t="shared" si="17"/>
        <v>0</v>
      </c>
      <c r="BI976" s="145">
        <f t="shared" si="18"/>
        <v>0</v>
      </c>
      <c r="BJ976" s="16" t="s">
        <v>87</v>
      </c>
      <c r="BK976" s="145">
        <f t="shared" si="19"/>
        <v>0</v>
      </c>
      <c r="BL976" s="16" t="s">
        <v>260</v>
      </c>
      <c r="BM976" s="144" t="s">
        <v>1584</v>
      </c>
    </row>
    <row r="977" spans="2:65" s="1" customFormat="1" ht="16.5" customHeight="1">
      <c r="B977" s="31"/>
      <c r="C977" s="167" t="s">
        <v>1585</v>
      </c>
      <c r="D977" s="167" t="s">
        <v>282</v>
      </c>
      <c r="E977" s="168" t="s">
        <v>1586</v>
      </c>
      <c r="F977" s="169" t="s">
        <v>1587</v>
      </c>
      <c r="G977" s="170" t="s">
        <v>181</v>
      </c>
      <c r="H977" s="171">
        <v>3</v>
      </c>
      <c r="I977" s="172"/>
      <c r="J977" s="173">
        <f t="shared" si="10"/>
        <v>0</v>
      </c>
      <c r="K977" s="174"/>
      <c r="L977" s="175"/>
      <c r="M977" s="176" t="s">
        <v>1</v>
      </c>
      <c r="N977" s="177" t="s">
        <v>44</v>
      </c>
      <c r="P977" s="142">
        <f t="shared" si="11"/>
        <v>0</v>
      </c>
      <c r="Q977" s="142">
        <v>5.0000000000000002E-5</v>
      </c>
      <c r="R977" s="142">
        <f t="shared" si="12"/>
        <v>1.5000000000000001E-4</v>
      </c>
      <c r="S977" s="142">
        <v>0</v>
      </c>
      <c r="T977" s="143">
        <f t="shared" si="13"/>
        <v>0</v>
      </c>
      <c r="AR977" s="144" t="s">
        <v>349</v>
      </c>
      <c r="AT977" s="144" t="s">
        <v>282</v>
      </c>
      <c r="AU977" s="144" t="s">
        <v>89</v>
      </c>
      <c r="AY977" s="16" t="s">
        <v>164</v>
      </c>
      <c r="BE977" s="145">
        <f t="shared" si="14"/>
        <v>0</v>
      </c>
      <c r="BF977" s="145">
        <f t="shared" si="15"/>
        <v>0</v>
      </c>
      <c r="BG977" s="145">
        <f t="shared" si="16"/>
        <v>0</v>
      </c>
      <c r="BH977" s="145">
        <f t="shared" si="17"/>
        <v>0</v>
      </c>
      <c r="BI977" s="145">
        <f t="shared" si="18"/>
        <v>0</v>
      </c>
      <c r="BJ977" s="16" t="s">
        <v>87</v>
      </c>
      <c r="BK977" s="145">
        <f t="shared" si="19"/>
        <v>0</v>
      </c>
      <c r="BL977" s="16" t="s">
        <v>260</v>
      </c>
      <c r="BM977" s="144" t="s">
        <v>1588</v>
      </c>
    </row>
    <row r="978" spans="2:65" s="1" customFormat="1" ht="16.5" customHeight="1">
      <c r="B978" s="31"/>
      <c r="C978" s="132" t="s">
        <v>1589</v>
      </c>
      <c r="D978" s="132" t="s">
        <v>166</v>
      </c>
      <c r="E978" s="133" t="s">
        <v>1590</v>
      </c>
      <c r="F978" s="134" t="s">
        <v>1591</v>
      </c>
      <c r="G978" s="135" t="s">
        <v>181</v>
      </c>
      <c r="H978" s="136">
        <v>38</v>
      </c>
      <c r="I978" s="137"/>
      <c r="J978" s="138">
        <f t="shared" si="10"/>
        <v>0</v>
      </c>
      <c r="K978" s="139"/>
      <c r="L978" s="31"/>
      <c r="M978" s="140" t="s">
        <v>1</v>
      </c>
      <c r="N978" s="141" t="s">
        <v>44</v>
      </c>
      <c r="P978" s="142">
        <f t="shared" si="11"/>
        <v>0</v>
      </c>
      <c r="Q978" s="142">
        <v>0</v>
      </c>
      <c r="R978" s="142">
        <f t="shared" si="12"/>
        <v>0</v>
      </c>
      <c r="S978" s="142">
        <v>0</v>
      </c>
      <c r="T978" s="143">
        <f t="shared" si="13"/>
        <v>0</v>
      </c>
      <c r="AR978" s="144" t="s">
        <v>260</v>
      </c>
      <c r="AT978" s="144" t="s">
        <v>166</v>
      </c>
      <c r="AU978" s="144" t="s">
        <v>89</v>
      </c>
      <c r="AY978" s="16" t="s">
        <v>164</v>
      </c>
      <c r="BE978" s="145">
        <f t="shared" si="14"/>
        <v>0</v>
      </c>
      <c r="BF978" s="145">
        <f t="shared" si="15"/>
        <v>0</v>
      </c>
      <c r="BG978" s="145">
        <f t="shared" si="16"/>
        <v>0</v>
      </c>
      <c r="BH978" s="145">
        <f t="shared" si="17"/>
        <v>0</v>
      </c>
      <c r="BI978" s="145">
        <f t="shared" si="18"/>
        <v>0</v>
      </c>
      <c r="BJ978" s="16" t="s">
        <v>87</v>
      </c>
      <c r="BK978" s="145">
        <f t="shared" si="19"/>
        <v>0</v>
      </c>
      <c r="BL978" s="16" t="s">
        <v>260</v>
      </c>
      <c r="BM978" s="144" t="s">
        <v>1592</v>
      </c>
    </row>
    <row r="979" spans="2:65" s="1" customFormat="1" ht="16.5" customHeight="1">
      <c r="B979" s="31"/>
      <c r="C979" s="167" t="s">
        <v>1593</v>
      </c>
      <c r="D979" s="167" t="s">
        <v>282</v>
      </c>
      <c r="E979" s="168" t="s">
        <v>1594</v>
      </c>
      <c r="F979" s="169" t="s">
        <v>1595</v>
      </c>
      <c r="G979" s="170" t="s">
        <v>181</v>
      </c>
      <c r="H979" s="171">
        <v>38</v>
      </c>
      <c r="I979" s="172"/>
      <c r="J979" s="173">
        <f t="shared" si="10"/>
        <v>0</v>
      </c>
      <c r="K979" s="174"/>
      <c r="L979" s="175"/>
      <c r="M979" s="176" t="s">
        <v>1</v>
      </c>
      <c r="N979" s="177" t="s">
        <v>44</v>
      </c>
      <c r="P979" s="142">
        <f t="shared" si="11"/>
        <v>0</v>
      </c>
      <c r="Q979" s="142">
        <v>7.3999999999999999E-4</v>
      </c>
      <c r="R979" s="142">
        <f t="shared" si="12"/>
        <v>2.8119999999999999E-2</v>
      </c>
      <c r="S979" s="142">
        <v>0</v>
      </c>
      <c r="T979" s="143">
        <f t="shared" si="13"/>
        <v>0</v>
      </c>
      <c r="AR979" s="144" t="s">
        <v>349</v>
      </c>
      <c r="AT979" s="144" t="s">
        <v>282</v>
      </c>
      <c r="AU979" s="144" t="s">
        <v>89</v>
      </c>
      <c r="AY979" s="16" t="s">
        <v>164</v>
      </c>
      <c r="BE979" s="145">
        <f t="shared" si="14"/>
        <v>0</v>
      </c>
      <c r="BF979" s="145">
        <f t="shared" si="15"/>
        <v>0</v>
      </c>
      <c r="BG979" s="145">
        <f t="shared" si="16"/>
        <v>0</v>
      </c>
      <c r="BH979" s="145">
        <f t="shared" si="17"/>
        <v>0</v>
      </c>
      <c r="BI979" s="145">
        <f t="shared" si="18"/>
        <v>0</v>
      </c>
      <c r="BJ979" s="16" t="s">
        <v>87</v>
      </c>
      <c r="BK979" s="145">
        <f t="shared" si="19"/>
        <v>0</v>
      </c>
      <c r="BL979" s="16" t="s">
        <v>260</v>
      </c>
      <c r="BM979" s="144" t="s">
        <v>1596</v>
      </c>
    </row>
    <row r="980" spans="2:65" s="1" customFormat="1" ht="24.2" customHeight="1">
      <c r="B980" s="31"/>
      <c r="C980" s="132" t="s">
        <v>1597</v>
      </c>
      <c r="D980" s="132" t="s">
        <v>166</v>
      </c>
      <c r="E980" s="133" t="s">
        <v>1598</v>
      </c>
      <c r="F980" s="134" t="s">
        <v>1599</v>
      </c>
      <c r="G980" s="135" t="s">
        <v>181</v>
      </c>
      <c r="H980" s="136">
        <v>6</v>
      </c>
      <c r="I980" s="137"/>
      <c r="J980" s="138">
        <f t="shared" si="10"/>
        <v>0</v>
      </c>
      <c r="K980" s="139"/>
      <c r="L980" s="31"/>
      <c r="M980" s="140" t="s">
        <v>1</v>
      </c>
      <c r="N980" s="141" t="s">
        <v>44</v>
      </c>
      <c r="P980" s="142">
        <f t="shared" si="11"/>
        <v>0</v>
      </c>
      <c r="Q980" s="142">
        <v>0</v>
      </c>
      <c r="R980" s="142">
        <f t="shared" si="12"/>
        <v>0</v>
      </c>
      <c r="S980" s="142">
        <v>0</v>
      </c>
      <c r="T980" s="143">
        <f t="shared" si="13"/>
        <v>0</v>
      </c>
      <c r="AR980" s="144" t="s">
        <v>260</v>
      </c>
      <c r="AT980" s="144" t="s">
        <v>166</v>
      </c>
      <c r="AU980" s="144" t="s">
        <v>89</v>
      </c>
      <c r="AY980" s="16" t="s">
        <v>164</v>
      </c>
      <c r="BE980" s="145">
        <f t="shared" si="14"/>
        <v>0</v>
      </c>
      <c r="BF980" s="145">
        <f t="shared" si="15"/>
        <v>0</v>
      </c>
      <c r="BG980" s="145">
        <f t="shared" si="16"/>
        <v>0</v>
      </c>
      <c r="BH980" s="145">
        <f t="shared" si="17"/>
        <v>0</v>
      </c>
      <c r="BI980" s="145">
        <f t="shared" si="18"/>
        <v>0</v>
      </c>
      <c r="BJ980" s="16" t="s">
        <v>87</v>
      </c>
      <c r="BK980" s="145">
        <f t="shared" si="19"/>
        <v>0</v>
      </c>
      <c r="BL980" s="16" t="s">
        <v>260</v>
      </c>
      <c r="BM980" s="144" t="s">
        <v>1600</v>
      </c>
    </row>
    <row r="981" spans="2:65" s="1" customFormat="1" ht="16.5" customHeight="1">
      <c r="B981" s="31"/>
      <c r="C981" s="167" t="s">
        <v>1601</v>
      </c>
      <c r="D981" s="167" t="s">
        <v>282</v>
      </c>
      <c r="E981" s="168" t="s">
        <v>1602</v>
      </c>
      <c r="F981" s="169" t="s">
        <v>1603</v>
      </c>
      <c r="G981" s="170" t="s">
        <v>181</v>
      </c>
      <c r="H981" s="171">
        <v>6</v>
      </c>
      <c r="I981" s="172"/>
      <c r="J981" s="173">
        <f t="shared" si="10"/>
        <v>0</v>
      </c>
      <c r="K981" s="174"/>
      <c r="L981" s="175"/>
      <c r="M981" s="176" t="s">
        <v>1</v>
      </c>
      <c r="N981" s="177" t="s">
        <v>44</v>
      </c>
      <c r="P981" s="142">
        <f t="shared" si="11"/>
        <v>0</v>
      </c>
      <c r="Q981" s="142">
        <v>5.1000000000000004E-4</v>
      </c>
      <c r="R981" s="142">
        <f t="shared" si="12"/>
        <v>3.0600000000000002E-3</v>
      </c>
      <c r="S981" s="142">
        <v>0</v>
      </c>
      <c r="T981" s="143">
        <f t="shared" si="13"/>
        <v>0</v>
      </c>
      <c r="AR981" s="144" t="s">
        <v>349</v>
      </c>
      <c r="AT981" s="144" t="s">
        <v>282</v>
      </c>
      <c r="AU981" s="144" t="s">
        <v>89</v>
      </c>
      <c r="AY981" s="16" t="s">
        <v>164</v>
      </c>
      <c r="BE981" s="145">
        <f t="shared" si="14"/>
        <v>0</v>
      </c>
      <c r="BF981" s="145">
        <f t="shared" si="15"/>
        <v>0</v>
      </c>
      <c r="BG981" s="145">
        <f t="shared" si="16"/>
        <v>0</v>
      </c>
      <c r="BH981" s="145">
        <f t="shared" si="17"/>
        <v>0</v>
      </c>
      <c r="BI981" s="145">
        <f t="shared" si="18"/>
        <v>0</v>
      </c>
      <c r="BJ981" s="16" t="s">
        <v>87</v>
      </c>
      <c r="BK981" s="145">
        <f t="shared" si="19"/>
        <v>0</v>
      </c>
      <c r="BL981" s="16" t="s">
        <v>260</v>
      </c>
      <c r="BM981" s="144" t="s">
        <v>1604</v>
      </c>
    </row>
    <row r="982" spans="2:65" s="1" customFormat="1" ht="24.2" customHeight="1">
      <c r="B982" s="31"/>
      <c r="C982" s="132" t="s">
        <v>1605</v>
      </c>
      <c r="D982" s="132" t="s">
        <v>166</v>
      </c>
      <c r="E982" s="133" t="s">
        <v>1606</v>
      </c>
      <c r="F982" s="134" t="s">
        <v>1607</v>
      </c>
      <c r="G982" s="135" t="s">
        <v>181</v>
      </c>
      <c r="H982" s="136">
        <v>2</v>
      </c>
      <c r="I982" s="137"/>
      <c r="J982" s="138">
        <f t="shared" si="10"/>
        <v>0</v>
      </c>
      <c r="K982" s="139"/>
      <c r="L982" s="31"/>
      <c r="M982" s="140" t="s">
        <v>1</v>
      </c>
      <c r="N982" s="141" t="s">
        <v>44</v>
      </c>
      <c r="P982" s="142">
        <f t="shared" si="11"/>
        <v>0</v>
      </c>
      <c r="Q982" s="142">
        <v>0</v>
      </c>
      <c r="R982" s="142">
        <f t="shared" si="12"/>
        <v>0</v>
      </c>
      <c r="S982" s="142">
        <v>0</v>
      </c>
      <c r="T982" s="143">
        <f t="shared" si="13"/>
        <v>0</v>
      </c>
      <c r="AR982" s="144" t="s">
        <v>260</v>
      </c>
      <c r="AT982" s="144" t="s">
        <v>166</v>
      </c>
      <c r="AU982" s="144" t="s">
        <v>89</v>
      </c>
      <c r="AY982" s="16" t="s">
        <v>164</v>
      </c>
      <c r="BE982" s="145">
        <f t="shared" si="14"/>
        <v>0</v>
      </c>
      <c r="BF982" s="145">
        <f t="shared" si="15"/>
        <v>0</v>
      </c>
      <c r="BG982" s="145">
        <f t="shared" si="16"/>
        <v>0</v>
      </c>
      <c r="BH982" s="145">
        <f t="shared" si="17"/>
        <v>0</v>
      </c>
      <c r="BI982" s="145">
        <f t="shared" si="18"/>
        <v>0</v>
      </c>
      <c r="BJ982" s="16" t="s">
        <v>87</v>
      </c>
      <c r="BK982" s="145">
        <f t="shared" si="19"/>
        <v>0</v>
      </c>
      <c r="BL982" s="16" t="s">
        <v>260</v>
      </c>
      <c r="BM982" s="144" t="s">
        <v>1608</v>
      </c>
    </row>
    <row r="983" spans="2:65" s="1" customFormat="1" ht="16.5" customHeight="1">
      <c r="B983" s="31"/>
      <c r="C983" s="132" t="s">
        <v>1609</v>
      </c>
      <c r="D983" s="132" t="s">
        <v>166</v>
      </c>
      <c r="E983" s="133" t="s">
        <v>1610</v>
      </c>
      <c r="F983" s="134" t="s">
        <v>1611</v>
      </c>
      <c r="G983" s="135" t="s">
        <v>181</v>
      </c>
      <c r="H983" s="136">
        <v>1</v>
      </c>
      <c r="I983" s="137"/>
      <c r="J983" s="138">
        <f t="shared" si="10"/>
        <v>0</v>
      </c>
      <c r="K983" s="139"/>
      <c r="L983" s="31"/>
      <c r="M983" s="140" t="s">
        <v>1</v>
      </c>
      <c r="N983" s="141" t="s">
        <v>44</v>
      </c>
      <c r="P983" s="142">
        <f t="shared" si="11"/>
        <v>0</v>
      </c>
      <c r="Q983" s="142">
        <v>0</v>
      </c>
      <c r="R983" s="142">
        <f t="shared" si="12"/>
        <v>0</v>
      </c>
      <c r="S983" s="142">
        <v>0</v>
      </c>
      <c r="T983" s="143">
        <f t="shared" si="13"/>
        <v>0</v>
      </c>
      <c r="AR983" s="144" t="s">
        <v>260</v>
      </c>
      <c r="AT983" s="144" t="s">
        <v>166</v>
      </c>
      <c r="AU983" s="144" t="s">
        <v>89</v>
      </c>
      <c r="AY983" s="16" t="s">
        <v>164</v>
      </c>
      <c r="BE983" s="145">
        <f t="shared" si="14"/>
        <v>0</v>
      </c>
      <c r="BF983" s="145">
        <f t="shared" si="15"/>
        <v>0</v>
      </c>
      <c r="BG983" s="145">
        <f t="shared" si="16"/>
        <v>0</v>
      </c>
      <c r="BH983" s="145">
        <f t="shared" si="17"/>
        <v>0</v>
      </c>
      <c r="BI983" s="145">
        <f t="shared" si="18"/>
        <v>0</v>
      </c>
      <c r="BJ983" s="16" t="s">
        <v>87</v>
      </c>
      <c r="BK983" s="145">
        <f t="shared" si="19"/>
        <v>0</v>
      </c>
      <c r="BL983" s="16" t="s">
        <v>260</v>
      </c>
      <c r="BM983" s="144" t="s">
        <v>1612</v>
      </c>
    </row>
    <row r="984" spans="2:65" s="1" customFormat="1" ht="21.75" customHeight="1">
      <c r="B984" s="31"/>
      <c r="C984" s="167" t="s">
        <v>1613</v>
      </c>
      <c r="D984" s="167" t="s">
        <v>282</v>
      </c>
      <c r="E984" s="168" t="s">
        <v>1614</v>
      </c>
      <c r="F984" s="169" t="s">
        <v>1615</v>
      </c>
      <c r="G984" s="170" t="s">
        <v>181</v>
      </c>
      <c r="H984" s="171">
        <v>1</v>
      </c>
      <c r="I984" s="172"/>
      <c r="J984" s="173">
        <f t="shared" si="10"/>
        <v>0</v>
      </c>
      <c r="K984" s="174"/>
      <c r="L984" s="175"/>
      <c r="M984" s="176" t="s">
        <v>1</v>
      </c>
      <c r="N984" s="177" t="s">
        <v>44</v>
      </c>
      <c r="P984" s="142">
        <f t="shared" si="11"/>
        <v>0</v>
      </c>
      <c r="Q984" s="142">
        <v>2.5000000000000001E-4</v>
      </c>
      <c r="R984" s="142">
        <f t="shared" si="12"/>
        <v>2.5000000000000001E-4</v>
      </c>
      <c r="S984" s="142">
        <v>0</v>
      </c>
      <c r="T984" s="143">
        <f t="shared" si="13"/>
        <v>0</v>
      </c>
      <c r="AR984" s="144" t="s">
        <v>349</v>
      </c>
      <c r="AT984" s="144" t="s">
        <v>282</v>
      </c>
      <c r="AU984" s="144" t="s">
        <v>89</v>
      </c>
      <c r="AY984" s="16" t="s">
        <v>164</v>
      </c>
      <c r="BE984" s="145">
        <f t="shared" si="14"/>
        <v>0</v>
      </c>
      <c r="BF984" s="145">
        <f t="shared" si="15"/>
        <v>0</v>
      </c>
      <c r="BG984" s="145">
        <f t="shared" si="16"/>
        <v>0</v>
      </c>
      <c r="BH984" s="145">
        <f t="shared" si="17"/>
        <v>0</v>
      </c>
      <c r="BI984" s="145">
        <f t="shared" si="18"/>
        <v>0</v>
      </c>
      <c r="BJ984" s="16" t="s">
        <v>87</v>
      </c>
      <c r="BK984" s="145">
        <f t="shared" si="19"/>
        <v>0</v>
      </c>
      <c r="BL984" s="16" t="s">
        <v>260</v>
      </c>
      <c r="BM984" s="144" t="s">
        <v>1616</v>
      </c>
    </row>
    <row r="985" spans="2:65" s="1" customFormat="1" ht="16.5" customHeight="1">
      <c r="B985" s="31"/>
      <c r="C985" s="132" t="s">
        <v>1617</v>
      </c>
      <c r="D985" s="132" t="s">
        <v>166</v>
      </c>
      <c r="E985" s="133" t="s">
        <v>1618</v>
      </c>
      <c r="F985" s="134" t="s">
        <v>1619</v>
      </c>
      <c r="G985" s="135" t="s">
        <v>299</v>
      </c>
      <c r="H985" s="136">
        <v>32.5</v>
      </c>
      <c r="I985" s="137"/>
      <c r="J985" s="138">
        <f t="shared" si="10"/>
        <v>0</v>
      </c>
      <c r="K985" s="139"/>
      <c r="L985" s="31"/>
      <c r="M985" s="140" t="s">
        <v>1</v>
      </c>
      <c r="N985" s="141" t="s">
        <v>44</v>
      </c>
      <c r="P985" s="142">
        <f t="shared" si="11"/>
        <v>0</v>
      </c>
      <c r="Q985" s="142">
        <v>0</v>
      </c>
      <c r="R985" s="142">
        <f t="shared" si="12"/>
        <v>0</v>
      </c>
      <c r="S985" s="142">
        <v>0</v>
      </c>
      <c r="T985" s="143">
        <f t="shared" si="13"/>
        <v>0</v>
      </c>
      <c r="AR985" s="144" t="s">
        <v>260</v>
      </c>
      <c r="AT985" s="144" t="s">
        <v>166</v>
      </c>
      <c r="AU985" s="144" t="s">
        <v>89</v>
      </c>
      <c r="AY985" s="16" t="s">
        <v>164</v>
      </c>
      <c r="BE985" s="145">
        <f t="shared" si="14"/>
        <v>0</v>
      </c>
      <c r="BF985" s="145">
        <f t="shared" si="15"/>
        <v>0</v>
      </c>
      <c r="BG985" s="145">
        <f t="shared" si="16"/>
        <v>0</v>
      </c>
      <c r="BH985" s="145">
        <f t="shared" si="17"/>
        <v>0</v>
      </c>
      <c r="BI985" s="145">
        <f t="shared" si="18"/>
        <v>0</v>
      </c>
      <c r="BJ985" s="16" t="s">
        <v>87</v>
      </c>
      <c r="BK985" s="145">
        <f t="shared" si="19"/>
        <v>0</v>
      </c>
      <c r="BL985" s="16" t="s">
        <v>260</v>
      </c>
      <c r="BM985" s="144" t="s">
        <v>1620</v>
      </c>
    </row>
    <row r="986" spans="2:65" s="12" customFormat="1" ht="11.25">
      <c r="B986" s="146"/>
      <c r="D986" s="147" t="s">
        <v>175</v>
      </c>
      <c r="E986" s="148" t="s">
        <v>1</v>
      </c>
      <c r="F986" s="149" t="s">
        <v>1621</v>
      </c>
      <c r="H986" s="150">
        <v>32.5</v>
      </c>
      <c r="I986" s="151"/>
      <c r="L986" s="146"/>
      <c r="M986" s="152"/>
      <c r="T986" s="153"/>
      <c r="AT986" s="148" t="s">
        <v>175</v>
      </c>
      <c r="AU986" s="148" t="s">
        <v>89</v>
      </c>
      <c r="AV986" s="12" t="s">
        <v>89</v>
      </c>
      <c r="AW986" s="12" t="s">
        <v>36</v>
      </c>
      <c r="AX986" s="12" t="s">
        <v>79</v>
      </c>
      <c r="AY986" s="148" t="s">
        <v>164</v>
      </c>
    </row>
    <row r="987" spans="2:65" s="13" customFormat="1" ht="11.25">
      <c r="B987" s="154"/>
      <c r="D987" s="147" t="s">
        <v>175</v>
      </c>
      <c r="E987" s="155" t="s">
        <v>1</v>
      </c>
      <c r="F987" s="156" t="s">
        <v>177</v>
      </c>
      <c r="H987" s="157">
        <v>32.5</v>
      </c>
      <c r="I987" s="158"/>
      <c r="L987" s="154"/>
      <c r="M987" s="159"/>
      <c r="T987" s="160"/>
      <c r="AT987" s="155" t="s">
        <v>175</v>
      </c>
      <c r="AU987" s="155" t="s">
        <v>89</v>
      </c>
      <c r="AV987" s="13" t="s">
        <v>170</v>
      </c>
      <c r="AW987" s="13" t="s">
        <v>36</v>
      </c>
      <c r="AX987" s="13" t="s">
        <v>87</v>
      </c>
      <c r="AY987" s="155" t="s">
        <v>164</v>
      </c>
    </row>
    <row r="988" spans="2:65" s="1" customFormat="1" ht="16.5" customHeight="1">
      <c r="B988" s="31"/>
      <c r="C988" s="167" t="s">
        <v>1622</v>
      </c>
      <c r="D988" s="167" t="s">
        <v>282</v>
      </c>
      <c r="E988" s="168" t="s">
        <v>1623</v>
      </c>
      <c r="F988" s="169" t="s">
        <v>1624</v>
      </c>
      <c r="G988" s="170" t="s">
        <v>299</v>
      </c>
      <c r="H988" s="171">
        <v>35</v>
      </c>
      <c r="I988" s="172"/>
      <c r="J988" s="173">
        <f t="shared" ref="J988:J993" si="20">ROUND(I988*H988,2)</f>
        <v>0</v>
      </c>
      <c r="K988" s="174"/>
      <c r="L988" s="175"/>
      <c r="M988" s="176" t="s">
        <v>1</v>
      </c>
      <c r="N988" s="177" t="s">
        <v>44</v>
      </c>
      <c r="P988" s="142">
        <f t="shared" ref="P988:P993" si="21">O988*H988</f>
        <v>0</v>
      </c>
      <c r="Q988" s="142">
        <v>1.73E-3</v>
      </c>
      <c r="R988" s="142">
        <f t="shared" ref="R988:R993" si="22">Q988*H988</f>
        <v>6.055E-2</v>
      </c>
      <c r="S988" s="142">
        <v>0</v>
      </c>
      <c r="T988" s="143">
        <f t="shared" ref="T988:T993" si="23">S988*H988</f>
        <v>0</v>
      </c>
      <c r="AR988" s="144" t="s">
        <v>349</v>
      </c>
      <c r="AT988" s="144" t="s">
        <v>282</v>
      </c>
      <c r="AU988" s="144" t="s">
        <v>89</v>
      </c>
      <c r="AY988" s="16" t="s">
        <v>164</v>
      </c>
      <c r="BE988" s="145">
        <f t="shared" ref="BE988:BE993" si="24">IF(N988="základní",J988,0)</f>
        <v>0</v>
      </c>
      <c r="BF988" s="145">
        <f t="shared" ref="BF988:BF993" si="25">IF(N988="snížená",J988,0)</f>
        <v>0</v>
      </c>
      <c r="BG988" s="145">
        <f t="shared" ref="BG988:BG993" si="26">IF(N988="zákl. přenesená",J988,0)</f>
        <v>0</v>
      </c>
      <c r="BH988" s="145">
        <f t="shared" ref="BH988:BH993" si="27">IF(N988="sníž. přenesená",J988,0)</f>
        <v>0</v>
      </c>
      <c r="BI988" s="145">
        <f t="shared" ref="BI988:BI993" si="28">IF(N988="nulová",J988,0)</f>
        <v>0</v>
      </c>
      <c r="BJ988" s="16" t="s">
        <v>87</v>
      </c>
      <c r="BK988" s="145">
        <f t="shared" ref="BK988:BK993" si="29">ROUND(I988*H988,2)</f>
        <v>0</v>
      </c>
      <c r="BL988" s="16" t="s">
        <v>260</v>
      </c>
      <c r="BM988" s="144" t="s">
        <v>1625</v>
      </c>
    </row>
    <row r="989" spans="2:65" s="1" customFormat="1" ht="16.5" customHeight="1">
      <c r="B989" s="31"/>
      <c r="C989" s="132" t="s">
        <v>1626</v>
      </c>
      <c r="D989" s="132" t="s">
        <v>166</v>
      </c>
      <c r="E989" s="133" t="s">
        <v>1627</v>
      </c>
      <c r="F989" s="134" t="s">
        <v>1628</v>
      </c>
      <c r="G989" s="135" t="s">
        <v>181</v>
      </c>
      <c r="H989" s="136">
        <v>18</v>
      </c>
      <c r="I989" s="137"/>
      <c r="J989" s="138">
        <f t="shared" si="20"/>
        <v>0</v>
      </c>
      <c r="K989" s="139"/>
      <c r="L989" s="31"/>
      <c r="M989" s="140" t="s">
        <v>1</v>
      </c>
      <c r="N989" s="141" t="s">
        <v>44</v>
      </c>
      <c r="P989" s="142">
        <f t="shared" si="21"/>
        <v>0</v>
      </c>
      <c r="Q989" s="142">
        <v>0</v>
      </c>
      <c r="R989" s="142">
        <f t="shared" si="22"/>
        <v>0</v>
      </c>
      <c r="S989" s="142">
        <v>0</v>
      </c>
      <c r="T989" s="143">
        <f t="shared" si="23"/>
        <v>0</v>
      </c>
      <c r="AR989" s="144" t="s">
        <v>260</v>
      </c>
      <c r="AT989" s="144" t="s">
        <v>166</v>
      </c>
      <c r="AU989" s="144" t="s">
        <v>89</v>
      </c>
      <c r="AY989" s="16" t="s">
        <v>164</v>
      </c>
      <c r="BE989" s="145">
        <f t="shared" si="24"/>
        <v>0</v>
      </c>
      <c r="BF989" s="145">
        <f t="shared" si="25"/>
        <v>0</v>
      </c>
      <c r="BG989" s="145">
        <f t="shared" si="26"/>
        <v>0</v>
      </c>
      <c r="BH989" s="145">
        <f t="shared" si="27"/>
        <v>0</v>
      </c>
      <c r="BI989" s="145">
        <f t="shared" si="28"/>
        <v>0</v>
      </c>
      <c r="BJ989" s="16" t="s">
        <v>87</v>
      </c>
      <c r="BK989" s="145">
        <f t="shared" si="29"/>
        <v>0</v>
      </c>
      <c r="BL989" s="16" t="s">
        <v>260</v>
      </c>
      <c r="BM989" s="144" t="s">
        <v>1629</v>
      </c>
    </row>
    <row r="990" spans="2:65" s="1" customFormat="1" ht="16.5" customHeight="1">
      <c r="B990" s="31"/>
      <c r="C990" s="167" t="s">
        <v>1630</v>
      </c>
      <c r="D990" s="167" t="s">
        <v>282</v>
      </c>
      <c r="E990" s="168" t="s">
        <v>1631</v>
      </c>
      <c r="F990" s="169" t="s">
        <v>1632</v>
      </c>
      <c r="G990" s="170" t="s">
        <v>181</v>
      </c>
      <c r="H990" s="171">
        <v>18</v>
      </c>
      <c r="I990" s="172"/>
      <c r="J990" s="173">
        <f t="shared" si="20"/>
        <v>0</v>
      </c>
      <c r="K990" s="174"/>
      <c r="L990" s="175"/>
      <c r="M990" s="176" t="s">
        <v>1</v>
      </c>
      <c r="N990" s="177" t="s">
        <v>44</v>
      </c>
      <c r="P990" s="142">
        <f t="shared" si="21"/>
        <v>0</v>
      </c>
      <c r="Q990" s="142">
        <v>3.8000000000000002E-4</v>
      </c>
      <c r="R990" s="142">
        <f t="shared" si="22"/>
        <v>6.8400000000000006E-3</v>
      </c>
      <c r="S990" s="142">
        <v>0</v>
      </c>
      <c r="T990" s="143">
        <f t="shared" si="23"/>
        <v>0</v>
      </c>
      <c r="AR990" s="144" t="s">
        <v>349</v>
      </c>
      <c r="AT990" s="144" t="s">
        <v>282</v>
      </c>
      <c r="AU990" s="144" t="s">
        <v>89</v>
      </c>
      <c r="AY990" s="16" t="s">
        <v>164</v>
      </c>
      <c r="BE990" s="145">
        <f t="shared" si="24"/>
        <v>0</v>
      </c>
      <c r="BF990" s="145">
        <f t="shared" si="25"/>
        <v>0</v>
      </c>
      <c r="BG990" s="145">
        <f t="shared" si="26"/>
        <v>0</v>
      </c>
      <c r="BH990" s="145">
        <f t="shared" si="27"/>
        <v>0</v>
      </c>
      <c r="BI990" s="145">
        <f t="shared" si="28"/>
        <v>0</v>
      </c>
      <c r="BJ990" s="16" t="s">
        <v>87</v>
      </c>
      <c r="BK990" s="145">
        <f t="shared" si="29"/>
        <v>0</v>
      </c>
      <c r="BL990" s="16" t="s">
        <v>260</v>
      </c>
      <c r="BM990" s="144" t="s">
        <v>1633</v>
      </c>
    </row>
    <row r="991" spans="2:65" s="1" customFormat="1" ht="21.75" customHeight="1">
      <c r="B991" s="31"/>
      <c r="C991" s="132" t="s">
        <v>1634</v>
      </c>
      <c r="D991" s="132" t="s">
        <v>166</v>
      </c>
      <c r="E991" s="133" t="s">
        <v>1635</v>
      </c>
      <c r="F991" s="134" t="s">
        <v>1636</v>
      </c>
      <c r="G991" s="135" t="s">
        <v>181</v>
      </c>
      <c r="H991" s="136">
        <v>8</v>
      </c>
      <c r="I991" s="137"/>
      <c r="J991" s="138">
        <f t="shared" si="20"/>
        <v>0</v>
      </c>
      <c r="K991" s="139"/>
      <c r="L991" s="31"/>
      <c r="M991" s="140" t="s">
        <v>1</v>
      </c>
      <c r="N991" s="141" t="s">
        <v>44</v>
      </c>
      <c r="P991" s="142">
        <f t="shared" si="21"/>
        <v>0</v>
      </c>
      <c r="Q991" s="142">
        <v>0</v>
      </c>
      <c r="R991" s="142">
        <f t="shared" si="22"/>
        <v>0</v>
      </c>
      <c r="S991" s="142">
        <v>0</v>
      </c>
      <c r="T991" s="143">
        <f t="shared" si="23"/>
        <v>0</v>
      </c>
      <c r="AR991" s="144" t="s">
        <v>260</v>
      </c>
      <c r="AT991" s="144" t="s">
        <v>166</v>
      </c>
      <c r="AU991" s="144" t="s">
        <v>89</v>
      </c>
      <c r="AY991" s="16" t="s">
        <v>164</v>
      </c>
      <c r="BE991" s="145">
        <f t="shared" si="24"/>
        <v>0</v>
      </c>
      <c r="BF991" s="145">
        <f t="shared" si="25"/>
        <v>0</v>
      </c>
      <c r="BG991" s="145">
        <f t="shared" si="26"/>
        <v>0</v>
      </c>
      <c r="BH991" s="145">
        <f t="shared" si="27"/>
        <v>0</v>
      </c>
      <c r="BI991" s="145">
        <f t="shared" si="28"/>
        <v>0</v>
      </c>
      <c r="BJ991" s="16" t="s">
        <v>87</v>
      </c>
      <c r="BK991" s="145">
        <f t="shared" si="29"/>
        <v>0</v>
      </c>
      <c r="BL991" s="16" t="s">
        <v>260</v>
      </c>
      <c r="BM991" s="144" t="s">
        <v>1637</v>
      </c>
    </row>
    <row r="992" spans="2:65" s="1" customFormat="1" ht="16.5" customHeight="1">
      <c r="B992" s="31"/>
      <c r="C992" s="167" t="s">
        <v>1638</v>
      </c>
      <c r="D992" s="167" t="s">
        <v>282</v>
      </c>
      <c r="E992" s="168" t="s">
        <v>1639</v>
      </c>
      <c r="F992" s="169" t="s">
        <v>1640</v>
      </c>
      <c r="G992" s="170" t="s">
        <v>181</v>
      </c>
      <c r="H992" s="171">
        <v>8</v>
      </c>
      <c r="I992" s="172"/>
      <c r="J992" s="173">
        <f t="shared" si="20"/>
        <v>0</v>
      </c>
      <c r="K992" s="174"/>
      <c r="L992" s="175"/>
      <c r="M992" s="176" t="s">
        <v>1</v>
      </c>
      <c r="N992" s="177" t="s">
        <v>44</v>
      </c>
      <c r="P992" s="142">
        <f t="shared" si="21"/>
        <v>0</v>
      </c>
      <c r="Q992" s="142">
        <v>4.4999999999999999E-4</v>
      </c>
      <c r="R992" s="142">
        <f t="shared" si="22"/>
        <v>3.5999999999999999E-3</v>
      </c>
      <c r="S992" s="142">
        <v>0</v>
      </c>
      <c r="T992" s="143">
        <f t="shared" si="23"/>
        <v>0</v>
      </c>
      <c r="AR992" s="144" t="s">
        <v>349</v>
      </c>
      <c r="AT992" s="144" t="s">
        <v>282</v>
      </c>
      <c r="AU992" s="144" t="s">
        <v>89</v>
      </c>
      <c r="AY992" s="16" t="s">
        <v>164</v>
      </c>
      <c r="BE992" s="145">
        <f t="shared" si="24"/>
        <v>0</v>
      </c>
      <c r="BF992" s="145">
        <f t="shared" si="25"/>
        <v>0</v>
      </c>
      <c r="BG992" s="145">
        <f t="shared" si="26"/>
        <v>0</v>
      </c>
      <c r="BH992" s="145">
        <f t="shared" si="27"/>
        <v>0</v>
      </c>
      <c r="BI992" s="145">
        <f t="shared" si="28"/>
        <v>0</v>
      </c>
      <c r="BJ992" s="16" t="s">
        <v>87</v>
      </c>
      <c r="BK992" s="145">
        <f t="shared" si="29"/>
        <v>0</v>
      </c>
      <c r="BL992" s="16" t="s">
        <v>260</v>
      </c>
      <c r="BM992" s="144" t="s">
        <v>1641</v>
      </c>
    </row>
    <row r="993" spans="2:65" s="1" customFormat="1" ht="33" customHeight="1">
      <c r="B993" s="31"/>
      <c r="C993" s="132" t="s">
        <v>1642</v>
      </c>
      <c r="D993" s="132" t="s">
        <v>166</v>
      </c>
      <c r="E993" s="133" t="s">
        <v>1643</v>
      </c>
      <c r="F993" s="134" t="s">
        <v>1644</v>
      </c>
      <c r="G993" s="135" t="s">
        <v>1088</v>
      </c>
      <c r="H993" s="178"/>
      <c r="I993" s="137"/>
      <c r="J993" s="138">
        <f t="shared" si="20"/>
        <v>0</v>
      </c>
      <c r="K993" s="139"/>
      <c r="L993" s="31"/>
      <c r="M993" s="140" t="s">
        <v>1</v>
      </c>
      <c r="N993" s="141" t="s">
        <v>44</v>
      </c>
      <c r="P993" s="142">
        <f t="shared" si="21"/>
        <v>0</v>
      </c>
      <c r="Q993" s="142">
        <v>0</v>
      </c>
      <c r="R993" s="142">
        <f t="shared" si="22"/>
        <v>0</v>
      </c>
      <c r="S993" s="142">
        <v>0</v>
      </c>
      <c r="T993" s="143">
        <f t="shared" si="23"/>
        <v>0</v>
      </c>
      <c r="AR993" s="144" t="s">
        <v>260</v>
      </c>
      <c r="AT993" s="144" t="s">
        <v>166</v>
      </c>
      <c r="AU993" s="144" t="s">
        <v>89</v>
      </c>
      <c r="AY993" s="16" t="s">
        <v>164</v>
      </c>
      <c r="BE993" s="145">
        <f t="shared" si="24"/>
        <v>0</v>
      </c>
      <c r="BF993" s="145">
        <f t="shared" si="25"/>
        <v>0</v>
      </c>
      <c r="BG993" s="145">
        <f t="shared" si="26"/>
        <v>0</v>
      </c>
      <c r="BH993" s="145">
        <f t="shared" si="27"/>
        <v>0</v>
      </c>
      <c r="BI993" s="145">
        <f t="shared" si="28"/>
        <v>0</v>
      </c>
      <c r="BJ993" s="16" t="s">
        <v>87</v>
      </c>
      <c r="BK993" s="145">
        <f t="shared" si="29"/>
        <v>0</v>
      </c>
      <c r="BL993" s="16" t="s">
        <v>260</v>
      </c>
      <c r="BM993" s="144" t="s">
        <v>1645</v>
      </c>
    </row>
    <row r="994" spans="2:65" s="11" customFormat="1" ht="22.9" customHeight="1">
      <c r="B994" s="120"/>
      <c r="D994" s="121" t="s">
        <v>78</v>
      </c>
      <c r="E994" s="130" t="s">
        <v>1646</v>
      </c>
      <c r="F994" s="130" t="s">
        <v>1647</v>
      </c>
      <c r="I994" s="123"/>
      <c r="J994" s="131">
        <f>BK994</f>
        <v>0</v>
      </c>
      <c r="L994" s="120"/>
      <c r="M994" s="125"/>
      <c r="P994" s="126">
        <f>SUM(P995:P1011)</f>
        <v>0</v>
      </c>
      <c r="R994" s="126">
        <f>SUM(R995:R1011)</f>
        <v>6.4245999999999984E-2</v>
      </c>
      <c r="T994" s="127">
        <f>SUM(T995:T1011)</f>
        <v>0</v>
      </c>
      <c r="AR994" s="121" t="s">
        <v>89</v>
      </c>
      <c r="AT994" s="128" t="s">
        <v>78</v>
      </c>
      <c r="AU994" s="128" t="s">
        <v>87</v>
      </c>
      <c r="AY994" s="121" t="s">
        <v>164</v>
      </c>
      <c r="BK994" s="129">
        <f>SUM(BK995:BK1011)</f>
        <v>0</v>
      </c>
    </row>
    <row r="995" spans="2:65" s="1" customFormat="1" ht="37.9" customHeight="1">
      <c r="B995" s="31"/>
      <c r="C995" s="132" t="s">
        <v>1648</v>
      </c>
      <c r="D995" s="132" t="s">
        <v>166</v>
      </c>
      <c r="E995" s="133" t="s">
        <v>1649</v>
      </c>
      <c r="F995" s="134" t="s">
        <v>1650</v>
      </c>
      <c r="G995" s="135" t="s">
        <v>169</v>
      </c>
      <c r="H995" s="136">
        <v>307.2</v>
      </c>
      <c r="I995" s="137"/>
      <c r="J995" s="138">
        <f>ROUND(I995*H995,2)</f>
        <v>0</v>
      </c>
      <c r="K995" s="139"/>
      <c r="L995" s="31"/>
      <c r="M995" s="140" t="s">
        <v>1</v>
      </c>
      <c r="N995" s="141" t="s">
        <v>44</v>
      </c>
      <c r="P995" s="142">
        <f>O995*H995</f>
        <v>0</v>
      </c>
      <c r="Q995" s="142">
        <v>1.0000000000000001E-5</v>
      </c>
      <c r="R995" s="142">
        <f>Q995*H995</f>
        <v>3.0720000000000001E-3</v>
      </c>
      <c r="S995" s="142">
        <v>0</v>
      </c>
      <c r="T995" s="143">
        <f>S995*H995</f>
        <v>0</v>
      </c>
      <c r="AR995" s="144" t="s">
        <v>260</v>
      </c>
      <c r="AT995" s="144" t="s">
        <v>166</v>
      </c>
      <c r="AU995" s="144" t="s">
        <v>89</v>
      </c>
      <c r="AY995" s="16" t="s">
        <v>164</v>
      </c>
      <c r="BE995" s="145">
        <f>IF(N995="základní",J995,0)</f>
        <v>0</v>
      </c>
      <c r="BF995" s="145">
        <f>IF(N995="snížená",J995,0)</f>
        <v>0</v>
      </c>
      <c r="BG995" s="145">
        <f>IF(N995="zákl. přenesená",J995,0)</f>
        <v>0</v>
      </c>
      <c r="BH995" s="145">
        <f>IF(N995="sníž. přenesená",J995,0)</f>
        <v>0</v>
      </c>
      <c r="BI995" s="145">
        <f>IF(N995="nulová",J995,0)</f>
        <v>0</v>
      </c>
      <c r="BJ995" s="16" t="s">
        <v>87</v>
      </c>
      <c r="BK995" s="145">
        <f>ROUND(I995*H995,2)</f>
        <v>0</v>
      </c>
      <c r="BL995" s="16" t="s">
        <v>260</v>
      </c>
      <c r="BM995" s="144" t="s">
        <v>1651</v>
      </c>
    </row>
    <row r="996" spans="2:65" s="12" customFormat="1" ht="11.25">
      <c r="B996" s="146"/>
      <c r="D996" s="147" t="s">
        <v>175</v>
      </c>
      <c r="E996" s="148" t="s">
        <v>1</v>
      </c>
      <c r="F996" s="149" t="s">
        <v>1352</v>
      </c>
      <c r="H996" s="150">
        <v>307.2</v>
      </c>
      <c r="I996" s="151"/>
      <c r="L996" s="146"/>
      <c r="M996" s="152"/>
      <c r="T996" s="153"/>
      <c r="AT996" s="148" t="s">
        <v>175</v>
      </c>
      <c r="AU996" s="148" t="s">
        <v>89</v>
      </c>
      <c r="AV996" s="12" t="s">
        <v>89</v>
      </c>
      <c r="AW996" s="12" t="s">
        <v>36</v>
      </c>
      <c r="AX996" s="12" t="s">
        <v>79</v>
      </c>
      <c r="AY996" s="148" t="s">
        <v>164</v>
      </c>
    </row>
    <row r="997" spans="2:65" s="13" customFormat="1" ht="11.25">
      <c r="B997" s="154"/>
      <c r="D997" s="147" t="s">
        <v>175</v>
      </c>
      <c r="E997" s="155" t="s">
        <v>1</v>
      </c>
      <c r="F997" s="156" t="s">
        <v>177</v>
      </c>
      <c r="H997" s="157">
        <v>307.2</v>
      </c>
      <c r="I997" s="158"/>
      <c r="L997" s="154"/>
      <c r="M997" s="159"/>
      <c r="T997" s="160"/>
      <c r="AT997" s="155" t="s">
        <v>175</v>
      </c>
      <c r="AU997" s="155" t="s">
        <v>89</v>
      </c>
      <c r="AV997" s="13" t="s">
        <v>170</v>
      </c>
      <c r="AW997" s="13" t="s">
        <v>36</v>
      </c>
      <c r="AX997" s="13" t="s">
        <v>87</v>
      </c>
      <c r="AY997" s="155" t="s">
        <v>164</v>
      </c>
    </row>
    <row r="998" spans="2:65" s="1" customFormat="1" ht="37.9" customHeight="1">
      <c r="B998" s="31"/>
      <c r="C998" s="167" t="s">
        <v>1652</v>
      </c>
      <c r="D998" s="167" t="s">
        <v>282</v>
      </c>
      <c r="E998" s="168" t="s">
        <v>1653</v>
      </c>
      <c r="F998" s="169" t="s">
        <v>1654</v>
      </c>
      <c r="G998" s="170" t="s">
        <v>169</v>
      </c>
      <c r="H998" s="171">
        <v>368.64</v>
      </c>
      <c r="I998" s="172"/>
      <c r="J998" s="173">
        <f>ROUND(I998*H998,2)</f>
        <v>0</v>
      </c>
      <c r="K998" s="174"/>
      <c r="L998" s="175"/>
      <c r="M998" s="176" t="s">
        <v>1</v>
      </c>
      <c r="N998" s="177" t="s">
        <v>44</v>
      </c>
      <c r="P998" s="142">
        <f>O998*H998</f>
        <v>0</v>
      </c>
      <c r="Q998" s="142">
        <v>1.4999999999999999E-4</v>
      </c>
      <c r="R998" s="142">
        <f>Q998*H998</f>
        <v>5.5295999999999991E-2</v>
      </c>
      <c r="S998" s="142">
        <v>0</v>
      </c>
      <c r="T998" s="143">
        <f>S998*H998</f>
        <v>0</v>
      </c>
      <c r="AR998" s="144" t="s">
        <v>349</v>
      </c>
      <c r="AT998" s="144" t="s">
        <v>282</v>
      </c>
      <c r="AU998" s="144" t="s">
        <v>89</v>
      </c>
      <c r="AY998" s="16" t="s">
        <v>164</v>
      </c>
      <c r="BE998" s="145">
        <f>IF(N998="základní",J998,0)</f>
        <v>0</v>
      </c>
      <c r="BF998" s="145">
        <f>IF(N998="snížená",J998,0)</f>
        <v>0</v>
      </c>
      <c r="BG998" s="145">
        <f>IF(N998="zákl. přenesená",J998,0)</f>
        <v>0</v>
      </c>
      <c r="BH998" s="145">
        <f>IF(N998="sníž. přenesená",J998,0)</f>
        <v>0</v>
      </c>
      <c r="BI998" s="145">
        <f>IF(N998="nulová",J998,0)</f>
        <v>0</v>
      </c>
      <c r="BJ998" s="16" t="s">
        <v>87</v>
      </c>
      <c r="BK998" s="145">
        <f>ROUND(I998*H998,2)</f>
        <v>0</v>
      </c>
      <c r="BL998" s="16" t="s">
        <v>260</v>
      </c>
      <c r="BM998" s="144" t="s">
        <v>1655</v>
      </c>
    </row>
    <row r="999" spans="2:65" s="12" customFormat="1" ht="11.25">
      <c r="B999" s="146"/>
      <c r="D999" s="147" t="s">
        <v>175</v>
      </c>
      <c r="F999" s="149" t="s">
        <v>1656</v>
      </c>
      <c r="H999" s="150">
        <v>368.64</v>
      </c>
      <c r="I999" s="151"/>
      <c r="L999" s="146"/>
      <c r="M999" s="152"/>
      <c r="T999" s="153"/>
      <c r="AT999" s="148" t="s">
        <v>175</v>
      </c>
      <c r="AU999" s="148" t="s">
        <v>89</v>
      </c>
      <c r="AV999" s="12" t="s">
        <v>89</v>
      </c>
      <c r="AW999" s="12" t="s">
        <v>4</v>
      </c>
      <c r="AX999" s="12" t="s">
        <v>87</v>
      </c>
      <c r="AY999" s="148" t="s">
        <v>164</v>
      </c>
    </row>
    <row r="1000" spans="2:65" s="1" customFormat="1" ht="16.5" customHeight="1">
      <c r="B1000" s="31"/>
      <c r="C1000" s="132" t="s">
        <v>1657</v>
      </c>
      <c r="D1000" s="132" t="s">
        <v>166</v>
      </c>
      <c r="E1000" s="133" t="s">
        <v>1658</v>
      </c>
      <c r="F1000" s="134" t="s">
        <v>1659</v>
      </c>
      <c r="G1000" s="135" t="s">
        <v>299</v>
      </c>
      <c r="H1000" s="136">
        <v>348</v>
      </c>
      <c r="I1000" s="137"/>
      <c r="J1000" s="138">
        <f>ROUND(I1000*H1000,2)</f>
        <v>0</v>
      </c>
      <c r="K1000" s="139"/>
      <c r="L1000" s="31"/>
      <c r="M1000" s="140" t="s">
        <v>1</v>
      </c>
      <c r="N1000" s="141" t="s">
        <v>44</v>
      </c>
      <c r="P1000" s="142">
        <f>O1000*H1000</f>
        <v>0</v>
      </c>
      <c r="Q1000" s="142">
        <v>0</v>
      </c>
      <c r="R1000" s="142">
        <f>Q1000*H1000</f>
        <v>0</v>
      </c>
      <c r="S1000" s="142">
        <v>0</v>
      </c>
      <c r="T1000" s="143">
        <f>S1000*H1000</f>
        <v>0</v>
      </c>
      <c r="AR1000" s="144" t="s">
        <v>260</v>
      </c>
      <c r="AT1000" s="144" t="s">
        <v>166</v>
      </c>
      <c r="AU1000" s="144" t="s">
        <v>89</v>
      </c>
      <c r="AY1000" s="16" t="s">
        <v>164</v>
      </c>
      <c r="BE1000" s="145">
        <f>IF(N1000="základní",J1000,0)</f>
        <v>0</v>
      </c>
      <c r="BF1000" s="145">
        <f>IF(N1000="snížená",J1000,0)</f>
        <v>0</v>
      </c>
      <c r="BG1000" s="145">
        <f>IF(N1000="zákl. přenesená",J1000,0)</f>
        <v>0</v>
      </c>
      <c r="BH1000" s="145">
        <f>IF(N1000="sníž. přenesená",J1000,0)</f>
        <v>0</v>
      </c>
      <c r="BI1000" s="145">
        <f>IF(N1000="nulová",J1000,0)</f>
        <v>0</v>
      </c>
      <c r="BJ1000" s="16" t="s">
        <v>87</v>
      </c>
      <c r="BK1000" s="145">
        <f>ROUND(I1000*H1000,2)</f>
        <v>0</v>
      </c>
      <c r="BL1000" s="16" t="s">
        <v>260</v>
      </c>
      <c r="BM1000" s="144" t="s">
        <v>1660</v>
      </c>
    </row>
    <row r="1001" spans="2:65" s="12" customFormat="1" ht="11.25">
      <c r="B1001" s="146"/>
      <c r="D1001" s="147" t="s">
        <v>175</v>
      </c>
      <c r="E1001" s="148" t="s">
        <v>1</v>
      </c>
      <c r="F1001" s="149" t="s">
        <v>1357</v>
      </c>
      <c r="H1001" s="150">
        <v>348</v>
      </c>
      <c r="I1001" s="151"/>
      <c r="L1001" s="146"/>
      <c r="M1001" s="152"/>
      <c r="T1001" s="153"/>
      <c r="AT1001" s="148" t="s">
        <v>175</v>
      </c>
      <c r="AU1001" s="148" t="s">
        <v>89</v>
      </c>
      <c r="AV1001" s="12" t="s">
        <v>89</v>
      </c>
      <c r="AW1001" s="12" t="s">
        <v>36</v>
      </c>
      <c r="AX1001" s="12" t="s">
        <v>79</v>
      </c>
      <c r="AY1001" s="148" t="s">
        <v>164</v>
      </c>
    </row>
    <row r="1002" spans="2:65" s="13" customFormat="1" ht="11.25">
      <c r="B1002" s="154"/>
      <c r="D1002" s="147" t="s">
        <v>175</v>
      </c>
      <c r="E1002" s="155" t="s">
        <v>1</v>
      </c>
      <c r="F1002" s="156" t="s">
        <v>177</v>
      </c>
      <c r="H1002" s="157">
        <v>348</v>
      </c>
      <c r="I1002" s="158"/>
      <c r="L1002" s="154"/>
      <c r="M1002" s="159"/>
      <c r="T1002" s="160"/>
      <c r="AT1002" s="155" t="s">
        <v>175</v>
      </c>
      <c r="AU1002" s="155" t="s">
        <v>89</v>
      </c>
      <c r="AV1002" s="13" t="s">
        <v>170</v>
      </c>
      <c r="AW1002" s="13" t="s">
        <v>36</v>
      </c>
      <c r="AX1002" s="13" t="s">
        <v>87</v>
      </c>
      <c r="AY1002" s="155" t="s">
        <v>164</v>
      </c>
    </row>
    <row r="1003" spans="2:65" s="1" customFormat="1" ht="24.2" customHeight="1">
      <c r="B1003" s="31"/>
      <c r="C1003" s="167" t="s">
        <v>1661</v>
      </c>
      <c r="D1003" s="167" t="s">
        <v>282</v>
      </c>
      <c r="E1003" s="168" t="s">
        <v>1662</v>
      </c>
      <c r="F1003" s="169" t="s">
        <v>1663</v>
      </c>
      <c r="G1003" s="170" t="s">
        <v>299</v>
      </c>
      <c r="H1003" s="171">
        <v>382.8</v>
      </c>
      <c r="I1003" s="172"/>
      <c r="J1003" s="173">
        <f>ROUND(I1003*H1003,2)</f>
        <v>0</v>
      </c>
      <c r="K1003" s="174"/>
      <c r="L1003" s="175"/>
      <c r="M1003" s="176" t="s">
        <v>1</v>
      </c>
      <c r="N1003" s="177" t="s">
        <v>44</v>
      </c>
      <c r="P1003" s="142">
        <f>O1003*H1003</f>
        <v>0</v>
      </c>
      <c r="Q1003" s="142">
        <v>1.0000000000000001E-5</v>
      </c>
      <c r="R1003" s="142">
        <f>Q1003*H1003</f>
        <v>3.8280000000000002E-3</v>
      </c>
      <c r="S1003" s="142">
        <v>0</v>
      </c>
      <c r="T1003" s="143">
        <f>S1003*H1003</f>
        <v>0</v>
      </c>
      <c r="AR1003" s="144" t="s">
        <v>349</v>
      </c>
      <c r="AT1003" s="144" t="s">
        <v>282</v>
      </c>
      <c r="AU1003" s="144" t="s">
        <v>89</v>
      </c>
      <c r="AY1003" s="16" t="s">
        <v>164</v>
      </c>
      <c r="BE1003" s="145">
        <f>IF(N1003="základní",J1003,0)</f>
        <v>0</v>
      </c>
      <c r="BF1003" s="145">
        <f>IF(N1003="snížená",J1003,0)</f>
        <v>0</v>
      </c>
      <c r="BG1003" s="145">
        <f>IF(N1003="zákl. přenesená",J1003,0)</f>
        <v>0</v>
      </c>
      <c r="BH1003" s="145">
        <f>IF(N1003="sníž. přenesená",J1003,0)</f>
        <v>0</v>
      </c>
      <c r="BI1003" s="145">
        <f>IF(N1003="nulová",J1003,0)</f>
        <v>0</v>
      </c>
      <c r="BJ1003" s="16" t="s">
        <v>87</v>
      </c>
      <c r="BK1003" s="145">
        <f>ROUND(I1003*H1003,2)</f>
        <v>0</v>
      </c>
      <c r="BL1003" s="16" t="s">
        <v>260</v>
      </c>
      <c r="BM1003" s="144" t="s">
        <v>1664</v>
      </c>
    </row>
    <row r="1004" spans="2:65" s="12" customFormat="1" ht="11.25">
      <c r="B1004" s="146"/>
      <c r="D1004" s="147" t="s">
        <v>175</v>
      </c>
      <c r="F1004" s="149" t="s">
        <v>1665</v>
      </c>
      <c r="H1004" s="150">
        <v>382.8</v>
      </c>
      <c r="I1004" s="151"/>
      <c r="L1004" s="146"/>
      <c r="M1004" s="152"/>
      <c r="T1004" s="153"/>
      <c r="AT1004" s="148" t="s">
        <v>175</v>
      </c>
      <c r="AU1004" s="148" t="s">
        <v>89</v>
      </c>
      <c r="AV1004" s="12" t="s">
        <v>89</v>
      </c>
      <c r="AW1004" s="12" t="s">
        <v>4</v>
      </c>
      <c r="AX1004" s="12" t="s">
        <v>87</v>
      </c>
      <c r="AY1004" s="148" t="s">
        <v>164</v>
      </c>
    </row>
    <row r="1005" spans="2:65" s="1" customFormat="1" ht="24.2" customHeight="1">
      <c r="B1005" s="31"/>
      <c r="C1005" s="132" t="s">
        <v>1666</v>
      </c>
      <c r="D1005" s="132" t="s">
        <v>166</v>
      </c>
      <c r="E1005" s="133" t="s">
        <v>1667</v>
      </c>
      <c r="F1005" s="134" t="s">
        <v>1668</v>
      </c>
      <c r="G1005" s="135" t="s">
        <v>181</v>
      </c>
      <c r="H1005" s="136">
        <v>5</v>
      </c>
      <c r="I1005" s="137"/>
      <c r="J1005" s="138">
        <f>ROUND(I1005*H1005,2)</f>
        <v>0</v>
      </c>
      <c r="K1005" s="139"/>
      <c r="L1005" s="31"/>
      <c r="M1005" s="140" t="s">
        <v>1</v>
      </c>
      <c r="N1005" s="141" t="s">
        <v>44</v>
      </c>
      <c r="P1005" s="142">
        <f>O1005*H1005</f>
        <v>0</v>
      </c>
      <c r="Q1005" s="142">
        <v>1.0000000000000001E-5</v>
      </c>
      <c r="R1005" s="142">
        <f>Q1005*H1005</f>
        <v>5.0000000000000002E-5</v>
      </c>
      <c r="S1005" s="142">
        <v>0</v>
      </c>
      <c r="T1005" s="143">
        <f>S1005*H1005</f>
        <v>0</v>
      </c>
      <c r="AR1005" s="144" t="s">
        <v>260</v>
      </c>
      <c r="AT1005" s="144" t="s">
        <v>166</v>
      </c>
      <c r="AU1005" s="144" t="s">
        <v>89</v>
      </c>
      <c r="AY1005" s="16" t="s">
        <v>164</v>
      </c>
      <c r="BE1005" s="145">
        <f>IF(N1005="základní",J1005,0)</f>
        <v>0</v>
      </c>
      <c r="BF1005" s="145">
        <f>IF(N1005="snížená",J1005,0)</f>
        <v>0</v>
      </c>
      <c r="BG1005" s="145">
        <f>IF(N1005="zákl. přenesená",J1005,0)</f>
        <v>0</v>
      </c>
      <c r="BH1005" s="145">
        <f>IF(N1005="sníž. přenesená",J1005,0)</f>
        <v>0</v>
      </c>
      <c r="BI1005" s="145">
        <f>IF(N1005="nulová",J1005,0)</f>
        <v>0</v>
      </c>
      <c r="BJ1005" s="16" t="s">
        <v>87</v>
      </c>
      <c r="BK1005" s="145">
        <f>ROUND(I1005*H1005,2)</f>
        <v>0</v>
      </c>
      <c r="BL1005" s="16" t="s">
        <v>260</v>
      </c>
      <c r="BM1005" s="144" t="s">
        <v>1669</v>
      </c>
    </row>
    <row r="1006" spans="2:65" s="1" customFormat="1" ht="16.5" customHeight="1">
      <c r="B1006" s="31"/>
      <c r="C1006" s="167" t="s">
        <v>1670</v>
      </c>
      <c r="D1006" s="167" t="s">
        <v>282</v>
      </c>
      <c r="E1006" s="168" t="s">
        <v>1671</v>
      </c>
      <c r="F1006" s="169" t="s">
        <v>1672</v>
      </c>
      <c r="G1006" s="170" t="s">
        <v>181</v>
      </c>
      <c r="H1006" s="171">
        <v>5</v>
      </c>
      <c r="I1006" s="172"/>
      <c r="J1006" s="173">
        <f>ROUND(I1006*H1006,2)</f>
        <v>0</v>
      </c>
      <c r="K1006" s="174"/>
      <c r="L1006" s="175"/>
      <c r="M1006" s="176" t="s">
        <v>1</v>
      </c>
      <c r="N1006" s="177" t="s">
        <v>44</v>
      </c>
      <c r="P1006" s="142">
        <f>O1006*H1006</f>
        <v>0</v>
      </c>
      <c r="Q1006" s="142">
        <v>4.0000000000000002E-4</v>
      </c>
      <c r="R1006" s="142">
        <f>Q1006*H1006</f>
        <v>2E-3</v>
      </c>
      <c r="S1006" s="142">
        <v>0</v>
      </c>
      <c r="T1006" s="143">
        <f>S1006*H1006</f>
        <v>0</v>
      </c>
      <c r="AR1006" s="144" t="s">
        <v>349</v>
      </c>
      <c r="AT1006" s="144" t="s">
        <v>282</v>
      </c>
      <c r="AU1006" s="144" t="s">
        <v>89</v>
      </c>
      <c r="AY1006" s="16" t="s">
        <v>164</v>
      </c>
      <c r="BE1006" s="145">
        <f>IF(N1006="základní",J1006,0)</f>
        <v>0</v>
      </c>
      <c r="BF1006" s="145">
        <f>IF(N1006="snížená",J1006,0)</f>
        <v>0</v>
      </c>
      <c r="BG1006" s="145">
        <f>IF(N1006="zákl. přenesená",J1006,0)</f>
        <v>0</v>
      </c>
      <c r="BH1006" s="145">
        <f>IF(N1006="sníž. přenesená",J1006,0)</f>
        <v>0</v>
      </c>
      <c r="BI1006" s="145">
        <f>IF(N1006="nulová",J1006,0)</f>
        <v>0</v>
      </c>
      <c r="BJ1006" s="16" t="s">
        <v>87</v>
      </c>
      <c r="BK1006" s="145">
        <f>ROUND(I1006*H1006,2)</f>
        <v>0</v>
      </c>
      <c r="BL1006" s="16" t="s">
        <v>260</v>
      </c>
      <c r="BM1006" s="144" t="s">
        <v>1673</v>
      </c>
    </row>
    <row r="1007" spans="2:65" s="1" customFormat="1" ht="24.2" customHeight="1">
      <c r="B1007" s="31"/>
      <c r="C1007" s="132" t="s">
        <v>1674</v>
      </c>
      <c r="D1007" s="132" t="s">
        <v>166</v>
      </c>
      <c r="E1007" s="133" t="s">
        <v>1675</v>
      </c>
      <c r="F1007" s="134" t="s">
        <v>1676</v>
      </c>
      <c r="G1007" s="135" t="s">
        <v>299</v>
      </c>
      <c r="H1007" s="136">
        <v>29</v>
      </c>
      <c r="I1007" s="137"/>
      <c r="J1007" s="138">
        <f>ROUND(I1007*H1007,2)</f>
        <v>0</v>
      </c>
      <c r="K1007" s="139"/>
      <c r="L1007" s="31"/>
      <c r="M1007" s="140" t="s">
        <v>1</v>
      </c>
      <c r="N1007" s="141" t="s">
        <v>44</v>
      </c>
      <c r="P1007" s="142">
        <f>O1007*H1007</f>
        <v>0</v>
      </c>
      <c r="Q1007" s="142">
        <v>0</v>
      </c>
      <c r="R1007" s="142">
        <f>Q1007*H1007</f>
        <v>0</v>
      </c>
      <c r="S1007" s="142">
        <v>0</v>
      </c>
      <c r="T1007" s="143">
        <f>S1007*H1007</f>
        <v>0</v>
      </c>
      <c r="AR1007" s="144" t="s">
        <v>260</v>
      </c>
      <c r="AT1007" s="144" t="s">
        <v>166</v>
      </c>
      <c r="AU1007" s="144" t="s">
        <v>89</v>
      </c>
      <c r="AY1007" s="16" t="s">
        <v>164</v>
      </c>
      <c r="BE1007" s="145">
        <f>IF(N1007="základní",J1007,0)</f>
        <v>0</v>
      </c>
      <c r="BF1007" s="145">
        <f>IF(N1007="snížená",J1007,0)</f>
        <v>0</v>
      </c>
      <c r="BG1007" s="145">
        <f>IF(N1007="zákl. přenesená",J1007,0)</f>
        <v>0</v>
      </c>
      <c r="BH1007" s="145">
        <f>IF(N1007="sníž. přenesená",J1007,0)</f>
        <v>0</v>
      </c>
      <c r="BI1007" s="145">
        <f>IF(N1007="nulová",J1007,0)</f>
        <v>0</v>
      </c>
      <c r="BJ1007" s="16" t="s">
        <v>87</v>
      </c>
      <c r="BK1007" s="145">
        <f>ROUND(I1007*H1007,2)</f>
        <v>0</v>
      </c>
      <c r="BL1007" s="16" t="s">
        <v>260</v>
      </c>
      <c r="BM1007" s="144" t="s">
        <v>1677</v>
      </c>
    </row>
    <row r="1008" spans="2:65" s="12" customFormat="1" ht="11.25">
      <c r="B1008" s="146"/>
      <c r="D1008" s="147" t="s">
        <v>175</v>
      </c>
      <c r="E1008" s="148" t="s">
        <v>1</v>
      </c>
      <c r="F1008" s="149" t="s">
        <v>330</v>
      </c>
      <c r="H1008" s="150">
        <v>29</v>
      </c>
      <c r="I1008" s="151"/>
      <c r="L1008" s="146"/>
      <c r="M1008" s="152"/>
      <c r="T1008" s="153"/>
      <c r="AT1008" s="148" t="s">
        <v>175</v>
      </c>
      <c r="AU1008" s="148" t="s">
        <v>89</v>
      </c>
      <c r="AV1008" s="12" t="s">
        <v>89</v>
      </c>
      <c r="AW1008" s="12" t="s">
        <v>36</v>
      </c>
      <c r="AX1008" s="12" t="s">
        <v>87</v>
      </c>
      <c r="AY1008" s="148" t="s">
        <v>164</v>
      </c>
    </row>
    <row r="1009" spans="2:65" s="1" customFormat="1" ht="24.2" customHeight="1">
      <c r="B1009" s="31"/>
      <c r="C1009" s="132" t="s">
        <v>1678</v>
      </c>
      <c r="D1009" s="132" t="s">
        <v>166</v>
      </c>
      <c r="E1009" s="133" t="s">
        <v>1679</v>
      </c>
      <c r="F1009" s="134" t="s">
        <v>1680</v>
      </c>
      <c r="G1009" s="135" t="s">
        <v>299</v>
      </c>
      <c r="H1009" s="136">
        <v>58</v>
      </c>
      <c r="I1009" s="137"/>
      <c r="J1009" s="138">
        <f>ROUND(I1009*H1009,2)</f>
        <v>0</v>
      </c>
      <c r="K1009" s="139"/>
      <c r="L1009" s="31"/>
      <c r="M1009" s="140" t="s">
        <v>1</v>
      </c>
      <c r="N1009" s="141" t="s">
        <v>44</v>
      </c>
      <c r="P1009" s="142">
        <f>O1009*H1009</f>
        <v>0</v>
      </c>
      <c r="Q1009" s="142">
        <v>0</v>
      </c>
      <c r="R1009" s="142">
        <f>Q1009*H1009</f>
        <v>0</v>
      </c>
      <c r="S1009" s="142">
        <v>0</v>
      </c>
      <c r="T1009" s="143">
        <f>S1009*H1009</f>
        <v>0</v>
      </c>
      <c r="AR1009" s="144" t="s">
        <v>260</v>
      </c>
      <c r="AT1009" s="144" t="s">
        <v>166</v>
      </c>
      <c r="AU1009" s="144" t="s">
        <v>89</v>
      </c>
      <c r="AY1009" s="16" t="s">
        <v>164</v>
      </c>
      <c r="BE1009" s="145">
        <f>IF(N1009="základní",J1009,0)</f>
        <v>0</v>
      </c>
      <c r="BF1009" s="145">
        <f>IF(N1009="snížená",J1009,0)</f>
        <v>0</v>
      </c>
      <c r="BG1009" s="145">
        <f>IF(N1009="zákl. přenesená",J1009,0)</f>
        <v>0</v>
      </c>
      <c r="BH1009" s="145">
        <f>IF(N1009="sníž. přenesená",J1009,0)</f>
        <v>0</v>
      </c>
      <c r="BI1009" s="145">
        <f>IF(N1009="nulová",J1009,0)</f>
        <v>0</v>
      </c>
      <c r="BJ1009" s="16" t="s">
        <v>87</v>
      </c>
      <c r="BK1009" s="145">
        <f>ROUND(I1009*H1009,2)</f>
        <v>0</v>
      </c>
      <c r="BL1009" s="16" t="s">
        <v>260</v>
      </c>
      <c r="BM1009" s="144" t="s">
        <v>1681</v>
      </c>
    </row>
    <row r="1010" spans="2:65" s="12" customFormat="1" ht="11.25">
      <c r="B1010" s="146"/>
      <c r="D1010" s="147" t="s">
        <v>175</v>
      </c>
      <c r="E1010" s="148" t="s">
        <v>1</v>
      </c>
      <c r="F1010" s="149" t="s">
        <v>1682</v>
      </c>
      <c r="H1010" s="150">
        <v>58</v>
      </c>
      <c r="I1010" s="151"/>
      <c r="L1010" s="146"/>
      <c r="M1010" s="152"/>
      <c r="T1010" s="153"/>
      <c r="AT1010" s="148" t="s">
        <v>175</v>
      </c>
      <c r="AU1010" s="148" t="s">
        <v>89</v>
      </c>
      <c r="AV1010" s="12" t="s">
        <v>89</v>
      </c>
      <c r="AW1010" s="12" t="s">
        <v>36</v>
      </c>
      <c r="AX1010" s="12" t="s">
        <v>87</v>
      </c>
      <c r="AY1010" s="148" t="s">
        <v>164</v>
      </c>
    </row>
    <row r="1011" spans="2:65" s="1" customFormat="1" ht="33" customHeight="1">
      <c r="B1011" s="31"/>
      <c r="C1011" s="132" t="s">
        <v>1683</v>
      </c>
      <c r="D1011" s="132" t="s">
        <v>166</v>
      </c>
      <c r="E1011" s="133" t="s">
        <v>1684</v>
      </c>
      <c r="F1011" s="134" t="s">
        <v>1685</v>
      </c>
      <c r="G1011" s="135" t="s">
        <v>1088</v>
      </c>
      <c r="H1011" s="178"/>
      <c r="I1011" s="137"/>
      <c r="J1011" s="138">
        <f>ROUND(I1011*H1011,2)</f>
        <v>0</v>
      </c>
      <c r="K1011" s="139"/>
      <c r="L1011" s="31"/>
      <c r="M1011" s="140" t="s">
        <v>1</v>
      </c>
      <c r="N1011" s="141" t="s">
        <v>44</v>
      </c>
      <c r="P1011" s="142">
        <f>O1011*H1011</f>
        <v>0</v>
      </c>
      <c r="Q1011" s="142">
        <v>0</v>
      </c>
      <c r="R1011" s="142">
        <f>Q1011*H1011</f>
        <v>0</v>
      </c>
      <c r="S1011" s="142">
        <v>0</v>
      </c>
      <c r="T1011" s="143">
        <f>S1011*H1011</f>
        <v>0</v>
      </c>
      <c r="AR1011" s="144" t="s">
        <v>260</v>
      </c>
      <c r="AT1011" s="144" t="s">
        <v>166</v>
      </c>
      <c r="AU1011" s="144" t="s">
        <v>89</v>
      </c>
      <c r="AY1011" s="16" t="s">
        <v>164</v>
      </c>
      <c r="BE1011" s="145">
        <f>IF(N1011="základní",J1011,0)</f>
        <v>0</v>
      </c>
      <c r="BF1011" s="145">
        <f>IF(N1011="snížená",J1011,0)</f>
        <v>0</v>
      </c>
      <c r="BG1011" s="145">
        <f>IF(N1011="zákl. přenesená",J1011,0)</f>
        <v>0</v>
      </c>
      <c r="BH1011" s="145">
        <f>IF(N1011="sníž. přenesená",J1011,0)</f>
        <v>0</v>
      </c>
      <c r="BI1011" s="145">
        <f>IF(N1011="nulová",J1011,0)</f>
        <v>0</v>
      </c>
      <c r="BJ1011" s="16" t="s">
        <v>87</v>
      </c>
      <c r="BK1011" s="145">
        <f>ROUND(I1011*H1011,2)</f>
        <v>0</v>
      </c>
      <c r="BL1011" s="16" t="s">
        <v>260</v>
      </c>
      <c r="BM1011" s="144" t="s">
        <v>1686</v>
      </c>
    </row>
    <row r="1012" spans="2:65" s="11" customFormat="1" ht="22.9" customHeight="1">
      <c r="B1012" s="120"/>
      <c r="D1012" s="121" t="s">
        <v>78</v>
      </c>
      <c r="E1012" s="130" t="s">
        <v>1687</v>
      </c>
      <c r="F1012" s="130" t="s">
        <v>1688</v>
      </c>
      <c r="I1012" s="123"/>
      <c r="J1012" s="131">
        <f>BK1012</f>
        <v>0</v>
      </c>
      <c r="L1012" s="120"/>
      <c r="M1012" s="125"/>
      <c r="P1012" s="126">
        <f>SUM(P1013:P1105)</f>
        <v>0</v>
      </c>
      <c r="R1012" s="126">
        <f>SUM(R1013:R1105)</f>
        <v>10.733375230000002</v>
      </c>
      <c r="T1012" s="127">
        <f>SUM(T1013:T1105)</f>
        <v>0</v>
      </c>
      <c r="AR1012" s="121" t="s">
        <v>89</v>
      </c>
      <c r="AT1012" s="128" t="s">
        <v>78</v>
      </c>
      <c r="AU1012" s="128" t="s">
        <v>87</v>
      </c>
      <c r="AY1012" s="121" t="s">
        <v>164</v>
      </c>
      <c r="BK1012" s="129">
        <f>SUM(BK1013:BK1105)</f>
        <v>0</v>
      </c>
    </row>
    <row r="1013" spans="2:65" s="1" customFormat="1" ht="24.2" customHeight="1">
      <c r="B1013" s="31"/>
      <c r="C1013" s="132" t="s">
        <v>1689</v>
      </c>
      <c r="D1013" s="132" t="s">
        <v>166</v>
      </c>
      <c r="E1013" s="133" t="s">
        <v>1690</v>
      </c>
      <c r="F1013" s="134" t="s">
        <v>1691</v>
      </c>
      <c r="G1013" s="135" t="s">
        <v>299</v>
      </c>
      <c r="H1013" s="136">
        <v>27.324999999999999</v>
      </c>
      <c r="I1013" s="137"/>
      <c r="J1013" s="138">
        <f>ROUND(I1013*H1013,2)</f>
        <v>0</v>
      </c>
      <c r="K1013" s="139"/>
      <c r="L1013" s="31"/>
      <c r="M1013" s="140" t="s">
        <v>1</v>
      </c>
      <c r="N1013" s="141" t="s">
        <v>44</v>
      </c>
      <c r="P1013" s="142">
        <f>O1013*H1013</f>
        <v>0</v>
      </c>
      <c r="Q1013" s="142">
        <v>0</v>
      </c>
      <c r="R1013" s="142">
        <f>Q1013*H1013</f>
        <v>0</v>
      </c>
      <c r="S1013" s="142">
        <v>0</v>
      </c>
      <c r="T1013" s="143">
        <f>S1013*H1013</f>
        <v>0</v>
      </c>
      <c r="AR1013" s="144" t="s">
        <v>260</v>
      </c>
      <c r="AT1013" s="144" t="s">
        <v>166</v>
      </c>
      <c r="AU1013" s="144" t="s">
        <v>89</v>
      </c>
      <c r="AY1013" s="16" t="s">
        <v>164</v>
      </c>
      <c r="BE1013" s="145">
        <f>IF(N1013="základní",J1013,0)</f>
        <v>0</v>
      </c>
      <c r="BF1013" s="145">
        <f>IF(N1013="snížená",J1013,0)</f>
        <v>0</v>
      </c>
      <c r="BG1013" s="145">
        <f>IF(N1013="zákl. přenesená",J1013,0)</f>
        <v>0</v>
      </c>
      <c r="BH1013" s="145">
        <f>IF(N1013="sníž. přenesená",J1013,0)</f>
        <v>0</v>
      </c>
      <c r="BI1013" s="145">
        <f>IF(N1013="nulová",J1013,0)</f>
        <v>0</v>
      </c>
      <c r="BJ1013" s="16" t="s">
        <v>87</v>
      </c>
      <c r="BK1013" s="145">
        <f>ROUND(I1013*H1013,2)</f>
        <v>0</v>
      </c>
      <c r="BL1013" s="16" t="s">
        <v>260</v>
      </c>
      <c r="BM1013" s="144" t="s">
        <v>1692</v>
      </c>
    </row>
    <row r="1014" spans="2:65" s="14" customFormat="1" ht="11.25">
      <c r="B1014" s="161"/>
      <c r="D1014" s="147" t="s">
        <v>175</v>
      </c>
      <c r="E1014" s="162" t="s">
        <v>1</v>
      </c>
      <c r="F1014" s="163" t="s">
        <v>1693</v>
      </c>
      <c r="H1014" s="162" t="s">
        <v>1</v>
      </c>
      <c r="I1014" s="164"/>
      <c r="L1014" s="161"/>
      <c r="M1014" s="165"/>
      <c r="T1014" s="166"/>
      <c r="AT1014" s="162" t="s">
        <v>175</v>
      </c>
      <c r="AU1014" s="162" t="s">
        <v>89</v>
      </c>
      <c r="AV1014" s="14" t="s">
        <v>87</v>
      </c>
      <c r="AW1014" s="14" t="s">
        <v>36</v>
      </c>
      <c r="AX1014" s="14" t="s">
        <v>79</v>
      </c>
      <c r="AY1014" s="162" t="s">
        <v>164</v>
      </c>
    </row>
    <row r="1015" spans="2:65" s="12" customFormat="1" ht="11.25">
      <c r="B1015" s="146"/>
      <c r="D1015" s="147" t="s">
        <v>175</v>
      </c>
      <c r="E1015" s="148" t="s">
        <v>1</v>
      </c>
      <c r="F1015" s="149" t="s">
        <v>1694</v>
      </c>
      <c r="H1015" s="150">
        <v>16.53</v>
      </c>
      <c r="I1015" s="151"/>
      <c r="L1015" s="146"/>
      <c r="M1015" s="152"/>
      <c r="T1015" s="153"/>
      <c r="AT1015" s="148" t="s">
        <v>175</v>
      </c>
      <c r="AU1015" s="148" t="s">
        <v>89</v>
      </c>
      <c r="AV1015" s="12" t="s">
        <v>89</v>
      </c>
      <c r="AW1015" s="12" t="s">
        <v>36</v>
      </c>
      <c r="AX1015" s="12" t="s">
        <v>79</v>
      </c>
      <c r="AY1015" s="148" t="s">
        <v>164</v>
      </c>
    </row>
    <row r="1016" spans="2:65" s="14" customFormat="1" ht="11.25">
      <c r="B1016" s="161"/>
      <c r="D1016" s="147" t="s">
        <v>175</v>
      </c>
      <c r="E1016" s="162" t="s">
        <v>1</v>
      </c>
      <c r="F1016" s="163" t="s">
        <v>1695</v>
      </c>
      <c r="H1016" s="162" t="s">
        <v>1</v>
      </c>
      <c r="I1016" s="164"/>
      <c r="L1016" s="161"/>
      <c r="M1016" s="165"/>
      <c r="T1016" s="166"/>
      <c r="AT1016" s="162" t="s">
        <v>175</v>
      </c>
      <c r="AU1016" s="162" t="s">
        <v>89</v>
      </c>
      <c r="AV1016" s="14" t="s">
        <v>87</v>
      </c>
      <c r="AW1016" s="14" t="s">
        <v>36</v>
      </c>
      <c r="AX1016" s="14" t="s">
        <v>79</v>
      </c>
      <c r="AY1016" s="162" t="s">
        <v>164</v>
      </c>
    </row>
    <row r="1017" spans="2:65" s="12" customFormat="1" ht="11.25">
      <c r="B1017" s="146"/>
      <c r="D1017" s="147" t="s">
        <v>175</v>
      </c>
      <c r="E1017" s="148" t="s">
        <v>1</v>
      </c>
      <c r="F1017" s="149" t="s">
        <v>1696</v>
      </c>
      <c r="H1017" s="150">
        <v>8.6150000000000002</v>
      </c>
      <c r="I1017" s="151"/>
      <c r="L1017" s="146"/>
      <c r="M1017" s="152"/>
      <c r="T1017" s="153"/>
      <c r="AT1017" s="148" t="s">
        <v>175</v>
      </c>
      <c r="AU1017" s="148" t="s">
        <v>89</v>
      </c>
      <c r="AV1017" s="12" t="s">
        <v>89</v>
      </c>
      <c r="AW1017" s="12" t="s">
        <v>36</v>
      </c>
      <c r="AX1017" s="12" t="s">
        <v>79</v>
      </c>
      <c r="AY1017" s="148" t="s">
        <v>164</v>
      </c>
    </row>
    <row r="1018" spans="2:65" s="14" customFormat="1" ht="11.25">
      <c r="B1018" s="161"/>
      <c r="D1018" s="147" t="s">
        <v>175</v>
      </c>
      <c r="E1018" s="162" t="s">
        <v>1</v>
      </c>
      <c r="F1018" s="163" t="s">
        <v>1697</v>
      </c>
      <c r="H1018" s="162" t="s">
        <v>1</v>
      </c>
      <c r="I1018" s="164"/>
      <c r="L1018" s="161"/>
      <c r="M1018" s="165"/>
      <c r="T1018" s="166"/>
      <c r="AT1018" s="162" t="s">
        <v>175</v>
      </c>
      <c r="AU1018" s="162" t="s">
        <v>89</v>
      </c>
      <c r="AV1018" s="14" t="s">
        <v>87</v>
      </c>
      <c r="AW1018" s="14" t="s">
        <v>36</v>
      </c>
      <c r="AX1018" s="14" t="s">
        <v>79</v>
      </c>
      <c r="AY1018" s="162" t="s">
        <v>164</v>
      </c>
    </row>
    <row r="1019" spans="2:65" s="12" customFormat="1" ht="11.25">
      <c r="B1019" s="146"/>
      <c r="D1019" s="147" t="s">
        <v>175</v>
      </c>
      <c r="E1019" s="148" t="s">
        <v>1</v>
      </c>
      <c r="F1019" s="149" t="s">
        <v>1698</v>
      </c>
      <c r="H1019" s="150">
        <v>2.1800000000000002</v>
      </c>
      <c r="I1019" s="151"/>
      <c r="L1019" s="146"/>
      <c r="M1019" s="152"/>
      <c r="T1019" s="153"/>
      <c r="AT1019" s="148" t="s">
        <v>175</v>
      </c>
      <c r="AU1019" s="148" t="s">
        <v>89</v>
      </c>
      <c r="AV1019" s="12" t="s">
        <v>89</v>
      </c>
      <c r="AW1019" s="12" t="s">
        <v>36</v>
      </c>
      <c r="AX1019" s="12" t="s">
        <v>79</v>
      </c>
      <c r="AY1019" s="148" t="s">
        <v>164</v>
      </c>
    </row>
    <row r="1020" spans="2:65" s="13" customFormat="1" ht="11.25">
      <c r="B1020" s="154"/>
      <c r="D1020" s="147" t="s">
        <v>175</v>
      </c>
      <c r="E1020" s="155" t="s">
        <v>1</v>
      </c>
      <c r="F1020" s="156" t="s">
        <v>177</v>
      </c>
      <c r="H1020" s="157">
        <v>27.324999999999999</v>
      </c>
      <c r="I1020" s="158"/>
      <c r="L1020" s="154"/>
      <c r="M1020" s="159"/>
      <c r="T1020" s="160"/>
      <c r="AT1020" s="155" t="s">
        <v>175</v>
      </c>
      <c r="AU1020" s="155" t="s">
        <v>89</v>
      </c>
      <c r="AV1020" s="13" t="s">
        <v>170</v>
      </c>
      <c r="AW1020" s="13" t="s">
        <v>36</v>
      </c>
      <c r="AX1020" s="13" t="s">
        <v>87</v>
      </c>
      <c r="AY1020" s="155" t="s">
        <v>164</v>
      </c>
    </row>
    <row r="1021" spans="2:65" s="1" customFormat="1" ht="16.5" customHeight="1">
      <c r="B1021" s="31"/>
      <c r="C1021" s="167" t="s">
        <v>1699</v>
      </c>
      <c r="D1021" s="167" t="s">
        <v>282</v>
      </c>
      <c r="E1021" s="168" t="s">
        <v>1700</v>
      </c>
      <c r="F1021" s="169" t="s">
        <v>1701</v>
      </c>
      <c r="G1021" s="170" t="s">
        <v>299</v>
      </c>
      <c r="H1021" s="171">
        <v>32.79</v>
      </c>
      <c r="I1021" s="172"/>
      <c r="J1021" s="173">
        <f>ROUND(I1021*H1021,2)</f>
        <v>0</v>
      </c>
      <c r="K1021" s="174"/>
      <c r="L1021" s="175"/>
      <c r="M1021" s="176" t="s">
        <v>1</v>
      </c>
      <c r="N1021" s="177" t="s">
        <v>44</v>
      </c>
      <c r="P1021" s="142">
        <f>O1021*H1021</f>
        <v>0</v>
      </c>
      <c r="Q1021" s="142">
        <v>1.0499999999999999E-3</v>
      </c>
      <c r="R1021" s="142">
        <f>Q1021*H1021</f>
        <v>3.4429499999999995E-2</v>
      </c>
      <c r="S1021" s="142">
        <v>0</v>
      </c>
      <c r="T1021" s="143">
        <f>S1021*H1021</f>
        <v>0</v>
      </c>
      <c r="AR1021" s="144" t="s">
        <v>202</v>
      </c>
      <c r="AT1021" s="144" t="s">
        <v>282</v>
      </c>
      <c r="AU1021" s="144" t="s">
        <v>89</v>
      </c>
      <c r="AY1021" s="16" t="s">
        <v>164</v>
      </c>
      <c r="BE1021" s="145">
        <f>IF(N1021="základní",J1021,0)</f>
        <v>0</v>
      </c>
      <c r="BF1021" s="145">
        <f>IF(N1021="snížená",J1021,0)</f>
        <v>0</v>
      </c>
      <c r="BG1021" s="145">
        <f>IF(N1021="zákl. přenesená",J1021,0)</f>
        <v>0</v>
      </c>
      <c r="BH1021" s="145">
        <f>IF(N1021="sníž. přenesená",J1021,0)</f>
        <v>0</v>
      </c>
      <c r="BI1021" s="145">
        <f>IF(N1021="nulová",J1021,0)</f>
        <v>0</v>
      </c>
      <c r="BJ1021" s="16" t="s">
        <v>87</v>
      </c>
      <c r="BK1021" s="145">
        <f>ROUND(I1021*H1021,2)</f>
        <v>0</v>
      </c>
      <c r="BL1021" s="16" t="s">
        <v>170</v>
      </c>
      <c r="BM1021" s="144" t="s">
        <v>1702</v>
      </c>
    </row>
    <row r="1022" spans="2:65" s="14" customFormat="1" ht="11.25">
      <c r="B1022" s="161"/>
      <c r="D1022" s="147" t="s">
        <v>175</v>
      </c>
      <c r="E1022" s="162" t="s">
        <v>1</v>
      </c>
      <c r="F1022" s="163" t="s">
        <v>1693</v>
      </c>
      <c r="H1022" s="162" t="s">
        <v>1</v>
      </c>
      <c r="I1022" s="164"/>
      <c r="L1022" s="161"/>
      <c r="M1022" s="165"/>
      <c r="T1022" s="166"/>
      <c r="AT1022" s="162" t="s">
        <v>175</v>
      </c>
      <c r="AU1022" s="162" t="s">
        <v>89</v>
      </c>
      <c r="AV1022" s="14" t="s">
        <v>87</v>
      </c>
      <c r="AW1022" s="14" t="s">
        <v>36</v>
      </c>
      <c r="AX1022" s="14" t="s">
        <v>79</v>
      </c>
      <c r="AY1022" s="162" t="s">
        <v>164</v>
      </c>
    </row>
    <row r="1023" spans="2:65" s="12" customFormat="1" ht="11.25">
      <c r="B1023" s="146"/>
      <c r="D1023" s="147" t="s">
        <v>175</v>
      </c>
      <c r="E1023" s="148" t="s">
        <v>1</v>
      </c>
      <c r="F1023" s="149" t="s">
        <v>1694</v>
      </c>
      <c r="H1023" s="150">
        <v>16.53</v>
      </c>
      <c r="I1023" s="151"/>
      <c r="L1023" s="146"/>
      <c r="M1023" s="152"/>
      <c r="T1023" s="153"/>
      <c r="AT1023" s="148" t="s">
        <v>175</v>
      </c>
      <c r="AU1023" s="148" t="s">
        <v>89</v>
      </c>
      <c r="AV1023" s="12" t="s">
        <v>89</v>
      </c>
      <c r="AW1023" s="12" t="s">
        <v>36</v>
      </c>
      <c r="AX1023" s="12" t="s">
        <v>79</v>
      </c>
      <c r="AY1023" s="148" t="s">
        <v>164</v>
      </c>
    </row>
    <row r="1024" spans="2:65" s="14" customFormat="1" ht="11.25">
      <c r="B1024" s="161"/>
      <c r="D1024" s="147" t="s">
        <v>175</v>
      </c>
      <c r="E1024" s="162" t="s">
        <v>1</v>
      </c>
      <c r="F1024" s="163" t="s">
        <v>1695</v>
      </c>
      <c r="H1024" s="162" t="s">
        <v>1</v>
      </c>
      <c r="I1024" s="164"/>
      <c r="L1024" s="161"/>
      <c r="M1024" s="165"/>
      <c r="T1024" s="166"/>
      <c r="AT1024" s="162" t="s">
        <v>175</v>
      </c>
      <c r="AU1024" s="162" t="s">
        <v>89</v>
      </c>
      <c r="AV1024" s="14" t="s">
        <v>87</v>
      </c>
      <c r="AW1024" s="14" t="s">
        <v>36</v>
      </c>
      <c r="AX1024" s="14" t="s">
        <v>79</v>
      </c>
      <c r="AY1024" s="162" t="s">
        <v>164</v>
      </c>
    </row>
    <row r="1025" spans="2:65" s="12" customFormat="1" ht="11.25">
      <c r="B1025" s="146"/>
      <c r="D1025" s="147" t="s">
        <v>175</v>
      </c>
      <c r="E1025" s="148" t="s">
        <v>1</v>
      </c>
      <c r="F1025" s="149" t="s">
        <v>1696</v>
      </c>
      <c r="H1025" s="150">
        <v>8.6150000000000002</v>
      </c>
      <c r="I1025" s="151"/>
      <c r="L1025" s="146"/>
      <c r="M1025" s="152"/>
      <c r="T1025" s="153"/>
      <c r="AT1025" s="148" t="s">
        <v>175</v>
      </c>
      <c r="AU1025" s="148" t="s">
        <v>89</v>
      </c>
      <c r="AV1025" s="12" t="s">
        <v>89</v>
      </c>
      <c r="AW1025" s="12" t="s">
        <v>36</v>
      </c>
      <c r="AX1025" s="12" t="s">
        <v>79</v>
      </c>
      <c r="AY1025" s="148" t="s">
        <v>164</v>
      </c>
    </row>
    <row r="1026" spans="2:65" s="14" customFormat="1" ht="11.25">
      <c r="B1026" s="161"/>
      <c r="D1026" s="147" t="s">
        <v>175</v>
      </c>
      <c r="E1026" s="162" t="s">
        <v>1</v>
      </c>
      <c r="F1026" s="163" t="s">
        <v>1697</v>
      </c>
      <c r="H1026" s="162" t="s">
        <v>1</v>
      </c>
      <c r="I1026" s="164"/>
      <c r="L1026" s="161"/>
      <c r="M1026" s="165"/>
      <c r="T1026" s="166"/>
      <c r="AT1026" s="162" t="s">
        <v>175</v>
      </c>
      <c r="AU1026" s="162" t="s">
        <v>89</v>
      </c>
      <c r="AV1026" s="14" t="s">
        <v>87</v>
      </c>
      <c r="AW1026" s="14" t="s">
        <v>36</v>
      </c>
      <c r="AX1026" s="14" t="s">
        <v>79</v>
      </c>
      <c r="AY1026" s="162" t="s">
        <v>164</v>
      </c>
    </row>
    <row r="1027" spans="2:65" s="12" customFormat="1" ht="11.25">
      <c r="B1027" s="146"/>
      <c r="D1027" s="147" t="s">
        <v>175</v>
      </c>
      <c r="E1027" s="148" t="s">
        <v>1</v>
      </c>
      <c r="F1027" s="149" t="s">
        <v>1698</v>
      </c>
      <c r="H1027" s="150">
        <v>2.1800000000000002</v>
      </c>
      <c r="I1027" s="151"/>
      <c r="L1027" s="146"/>
      <c r="M1027" s="152"/>
      <c r="T1027" s="153"/>
      <c r="AT1027" s="148" t="s">
        <v>175</v>
      </c>
      <c r="AU1027" s="148" t="s">
        <v>89</v>
      </c>
      <c r="AV1027" s="12" t="s">
        <v>89</v>
      </c>
      <c r="AW1027" s="12" t="s">
        <v>36</v>
      </c>
      <c r="AX1027" s="12" t="s">
        <v>79</v>
      </c>
      <c r="AY1027" s="148" t="s">
        <v>164</v>
      </c>
    </row>
    <row r="1028" spans="2:65" s="13" customFormat="1" ht="11.25">
      <c r="B1028" s="154"/>
      <c r="D1028" s="147" t="s">
        <v>175</v>
      </c>
      <c r="E1028" s="155" t="s">
        <v>1</v>
      </c>
      <c r="F1028" s="156" t="s">
        <v>177</v>
      </c>
      <c r="H1028" s="157">
        <v>27.324999999999999</v>
      </c>
      <c r="I1028" s="158"/>
      <c r="L1028" s="154"/>
      <c r="M1028" s="159"/>
      <c r="T1028" s="160"/>
      <c r="AT1028" s="155" t="s">
        <v>175</v>
      </c>
      <c r="AU1028" s="155" t="s">
        <v>89</v>
      </c>
      <c r="AV1028" s="13" t="s">
        <v>170</v>
      </c>
      <c r="AW1028" s="13" t="s">
        <v>36</v>
      </c>
      <c r="AX1028" s="13" t="s">
        <v>87</v>
      </c>
      <c r="AY1028" s="155" t="s">
        <v>164</v>
      </c>
    </row>
    <row r="1029" spans="2:65" s="12" customFormat="1" ht="11.25">
      <c r="B1029" s="146"/>
      <c r="D1029" s="147" t="s">
        <v>175</v>
      </c>
      <c r="F1029" s="149" t="s">
        <v>1703</v>
      </c>
      <c r="H1029" s="150">
        <v>32.79</v>
      </c>
      <c r="I1029" s="151"/>
      <c r="L1029" s="146"/>
      <c r="M1029" s="152"/>
      <c r="T1029" s="153"/>
      <c r="AT1029" s="148" t="s">
        <v>175</v>
      </c>
      <c r="AU1029" s="148" t="s">
        <v>89</v>
      </c>
      <c r="AV1029" s="12" t="s">
        <v>89</v>
      </c>
      <c r="AW1029" s="12" t="s">
        <v>4</v>
      </c>
      <c r="AX1029" s="12" t="s">
        <v>87</v>
      </c>
      <c r="AY1029" s="148" t="s">
        <v>164</v>
      </c>
    </row>
    <row r="1030" spans="2:65" s="1" customFormat="1" ht="16.5" customHeight="1">
      <c r="B1030" s="31"/>
      <c r="C1030" s="132" t="s">
        <v>1704</v>
      </c>
      <c r="D1030" s="132" t="s">
        <v>166</v>
      </c>
      <c r="E1030" s="133" t="s">
        <v>1705</v>
      </c>
      <c r="F1030" s="134" t="s">
        <v>1706</v>
      </c>
      <c r="G1030" s="135" t="s">
        <v>181</v>
      </c>
      <c r="H1030" s="136">
        <v>1</v>
      </c>
      <c r="I1030" s="137"/>
      <c r="J1030" s="138">
        <f>ROUND(I1030*H1030,2)</f>
        <v>0</v>
      </c>
      <c r="K1030" s="139"/>
      <c r="L1030" s="31"/>
      <c r="M1030" s="140" t="s">
        <v>1</v>
      </c>
      <c r="N1030" s="141" t="s">
        <v>44</v>
      </c>
      <c r="P1030" s="142">
        <f>O1030*H1030</f>
        <v>0</v>
      </c>
      <c r="Q1030" s="142">
        <v>4.2000000000000002E-4</v>
      </c>
      <c r="R1030" s="142">
        <f>Q1030*H1030</f>
        <v>4.2000000000000002E-4</v>
      </c>
      <c r="S1030" s="142">
        <v>0</v>
      </c>
      <c r="T1030" s="143">
        <f>S1030*H1030</f>
        <v>0</v>
      </c>
      <c r="AR1030" s="144" t="s">
        <v>260</v>
      </c>
      <c r="AT1030" s="144" t="s">
        <v>166</v>
      </c>
      <c r="AU1030" s="144" t="s">
        <v>89</v>
      </c>
      <c r="AY1030" s="16" t="s">
        <v>164</v>
      </c>
      <c r="BE1030" s="145">
        <f>IF(N1030="základní",J1030,0)</f>
        <v>0</v>
      </c>
      <c r="BF1030" s="145">
        <f>IF(N1030="snížená",J1030,0)</f>
        <v>0</v>
      </c>
      <c r="BG1030" s="145">
        <f>IF(N1030="zákl. přenesená",J1030,0)</f>
        <v>0</v>
      </c>
      <c r="BH1030" s="145">
        <f>IF(N1030="sníž. přenesená",J1030,0)</f>
        <v>0</v>
      </c>
      <c r="BI1030" s="145">
        <f>IF(N1030="nulová",J1030,0)</f>
        <v>0</v>
      </c>
      <c r="BJ1030" s="16" t="s">
        <v>87</v>
      </c>
      <c r="BK1030" s="145">
        <f>ROUND(I1030*H1030,2)</f>
        <v>0</v>
      </c>
      <c r="BL1030" s="16" t="s">
        <v>260</v>
      </c>
      <c r="BM1030" s="144" t="s">
        <v>1707</v>
      </c>
    </row>
    <row r="1031" spans="2:65" s="1" customFormat="1" ht="33" customHeight="1">
      <c r="B1031" s="31"/>
      <c r="C1031" s="167" t="s">
        <v>1708</v>
      </c>
      <c r="D1031" s="167" t="s">
        <v>282</v>
      </c>
      <c r="E1031" s="168" t="s">
        <v>1709</v>
      </c>
      <c r="F1031" s="169" t="s">
        <v>1710</v>
      </c>
      <c r="G1031" s="170" t="s">
        <v>181</v>
      </c>
      <c r="H1031" s="171">
        <v>1</v>
      </c>
      <c r="I1031" s="172"/>
      <c r="J1031" s="173">
        <f>ROUND(I1031*H1031,2)</f>
        <v>0</v>
      </c>
      <c r="K1031" s="174"/>
      <c r="L1031" s="175"/>
      <c r="M1031" s="176" t="s">
        <v>1</v>
      </c>
      <c r="N1031" s="177" t="s">
        <v>44</v>
      </c>
      <c r="P1031" s="142">
        <f>O1031*H1031</f>
        <v>0</v>
      </c>
      <c r="Q1031" s="142">
        <v>5.1999999999999998E-2</v>
      </c>
      <c r="R1031" s="142">
        <f>Q1031*H1031</f>
        <v>5.1999999999999998E-2</v>
      </c>
      <c r="S1031" s="142">
        <v>0</v>
      </c>
      <c r="T1031" s="143">
        <f>S1031*H1031</f>
        <v>0</v>
      </c>
      <c r="AR1031" s="144" t="s">
        <v>349</v>
      </c>
      <c r="AT1031" s="144" t="s">
        <v>282</v>
      </c>
      <c r="AU1031" s="144" t="s">
        <v>89</v>
      </c>
      <c r="AY1031" s="16" t="s">
        <v>164</v>
      </c>
      <c r="BE1031" s="145">
        <f>IF(N1031="základní",J1031,0)</f>
        <v>0</v>
      </c>
      <c r="BF1031" s="145">
        <f>IF(N1031="snížená",J1031,0)</f>
        <v>0</v>
      </c>
      <c r="BG1031" s="145">
        <f>IF(N1031="zákl. přenesená",J1031,0)</f>
        <v>0</v>
      </c>
      <c r="BH1031" s="145">
        <f>IF(N1031="sníž. přenesená",J1031,0)</f>
        <v>0</v>
      </c>
      <c r="BI1031" s="145">
        <f>IF(N1031="nulová",J1031,0)</f>
        <v>0</v>
      </c>
      <c r="BJ1031" s="16" t="s">
        <v>87</v>
      </c>
      <c r="BK1031" s="145">
        <f>ROUND(I1031*H1031,2)</f>
        <v>0</v>
      </c>
      <c r="BL1031" s="16" t="s">
        <v>260</v>
      </c>
      <c r="BM1031" s="144" t="s">
        <v>1711</v>
      </c>
    </row>
    <row r="1032" spans="2:65" s="1" customFormat="1" ht="21.75" customHeight="1">
      <c r="B1032" s="31"/>
      <c r="C1032" s="132" t="s">
        <v>1712</v>
      </c>
      <c r="D1032" s="132" t="s">
        <v>166</v>
      </c>
      <c r="E1032" s="133" t="s">
        <v>1713</v>
      </c>
      <c r="F1032" s="134" t="s">
        <v>1714</v>
      </c>
      <c r="G1032" s="135" t="s">
        <v>181</v>
      </c>
      <c r="H1032" s="136">
        <v>10</v>
      </c>
      <c r="I1032" s="137"/>
      <c r="J1032" s="138">
        <f>ROUND(I1032*H1032,2)</f>
        <v>0</v>
      </c>
      <c r="K1032" s="139"/>
      <c r="L1032" s="31"/>
      <c r="M1032" s="140" t="s">
        <v>1</v>
      </c>
      <c r="N1032" s="141" t="s">
        <v>44</v>
      </c>
      <c r="P1032" s="142">
        <f>O1032*H1032</f>
        <v>0</v>
      </c>
      <c r="Q1032" s="142">
        <v>0</v>
      </c>
      <c r="R1032" s="142">
        <f>Q1032*H1032</f>
        <v>0</v>
      </c>
      <c r="S1032" s="142">
        <v>0</v>
      </c>
      <c r="T1032" s="143">
        <f>S1032*H1032</f>
        <v>0</v>
      </c>
      <c r="AR1032" s="144" t="s">
        <v>260</v>
      </c>
      <c r="AT1032" s="144" t="s">
        <v>166</v>
      </c>
      <c r="AU1032" s="144" t="s">
        <v>89</v>
      </c>
      <c r="AY1032" s="16" t="s">
        <v>164</v>
      </c>
      <c r="BE1032" s="145">
        <f>IF(N1032="základní",J1032,0)</f>
        <v>0</v>
      </c>
      <c r="BF1032" s="145">
        <f>IF(N1032="snížená",J1032,0)</f>
        <v>0</v>
      </c>
      <c r="BG1032" s="145">
        <f>IF(N1032="zákl. přenesená",J1032,0)</f>
        <v>0</v>
      </c>
      <c r="BH1032" s="145">
        <f>IF(N1032="sníž. přenesená",J1032,0)</f>
        <v>0</v>
      </c>
      <c r="BI1032" s="145">
        <f>IF(N1032="nulová",J1032,0)</f>
        <v>0</v>
      </c>
      <c r="BJ1032" s="16" t="s">
        <v>87</v>
      </c>
      <c r="BK1032" s="145">
        <f>ROUND(I1032*H1032,2)</f>
        <v>0</v>
      </c>
      <c r="BL1032" s="16" t="s">
        <v>260</v>
      </c>
      <c r="BM1032" s="144" t="s">
        <v>1715</v>
      </c>
    </row>
    <row r="1033" spans="2:65" s="1" customFormat="1" ht="16.5" customHeight="1">
      <c r="B1033" s="31"/>
      <c r="C1033" s="167" t="s">
        <v>1716</v>
      </c>
      <c r="D1033" s="167" t="s">
        <v>282</v>
      </c>
      <c r="E1033" s="168" t="s">
        <v>1717</v>
      </c>
      <c r="F1033" s="169" t="s">
        <v>1718</v>
      </c>
      <c r="G1033" s="170" t="s">
        <v>169</v>
      </c>
      <c r="H1033" s="171">
        <v>10</v>
      </c>
      <c r="I1033" s="172"/>
      <c r="J1033" s="173">
        <f>ROUND(I1033*H1033,2)</f>
        <v>0</v>
      </c>
      <c r="K1033" s="174"/>
      <c r="L1033" s="175"/>
      <c r="M1033" s="176" t="s">
        <v>1</v>
      </c>
      <c r="N1033" s="177" t="s">
        <v>44</v>
      </c>
      <c r="P1033" s="142">
        <f>O1033*H1033</f>
        <v>0</v>
      </c>
      <c r="Q1033" s="142">
        <v>2.5999999999999999E-3</v>
      </c>
      <c r="R1033" s="142">
        <f>Q1033*H1033</f>
        <v>2.5999999999999999E-2</v>
      </c>
      <c r="S1033" s="142">
        <v>0</v>
      </c>
      <c r="T1033" s="143">
        <f>S1033*H1033</f>
        <v>0</v>
      </c>
      <c r="AR1033" s="144" t="s">
        <v>349</v>
      </c>
      <c r="AT1033" s="144" t="s">
        <v>282</v>
      </c>
      <c r="AU1033" s="144" t="s">
        <v>89</v>
      </c>
      <c r="AY1033" s="16" t="s">
        <v>164</v>
      </c>
      <c r="BE1033" s="145">
        <f>IF(N1033="základní",J1033,0)</f>
        <v>0</v>
      </c>
      <c r="BF1033" s="145">
        <f>IF(N1033="snížená",J1033,0)</f>
        <v>0</v>
      </c>
      <c r="BG1033" s="145">
        <f>IF(N1033="zákl. přenesená",J1033,0)</f>
        <v>0</v>
      </c>
      <c r="BH1033" s="145">
        <f>IF(N1033="sníž. přenesená",J1033,0)</f>
        <v>0</v>
      </c>
      <c r="BI1033" s="145">
        <f>IF(N1033="nulová",J1033,0)</f>
        <v>0</v>
      </c>
      <c r="BJ1033" s="16" t="s">
        <v>87</v>
      </c>
      <c r="BK1033" s="145">
        <f>ROUND(I1033*H1033,2)</f>
        <v>0</v>
      </c>
      <c r="BL1033" s="16" t="s">
        <v>260</v>
      </c>
      <c r="BM1033" s="144" t="s">
        <v>1719</v>
      </c>
    </row>
    <row r="1034" spans="2:65" s="1" customFormat="1" ht="24.2" customHeight="1">
      <c r="B1034" s="31"/>
      <c r="C1034" s="132" t="s">
        <v>1720</v>
      </c>
      <c r="D1034" s="132" t="s">
        <v>166</v>
      </c>
      <c r="E1034" s="133" t="s">
        <v>1721</v>
      </c>
      <c r="F1034" s="134" t="s">
        <v>1722</v>
      </c>
      <c r="G1034" s="135" t="s">
        <v>169</v>
      </c>
      <c r="H1034" s="136">
        <v>15.007999999999999</v>
      </c>
      <c r="I1034" s="137"/>
      <c r="J1034" s="138">
        <f>ROUND(I1034*H1034,2)</f>
        <v>0</v>
      </c>
      <c r="K1034" s="139"/>
      <c r="L1034" s="31"/>
      <c r="M1034" s="140" t="s">
        <v>1</v>
      </c>
      <c r="N1034" s="141" t="s">
        <v>44</v>
      </c>
      <c r="P1034" s="142">
        <f>O1034*H1034</f>
        <v>0</v>
      </c>
      <c r="Q1034" s="142">
        <v>2.5000000000000001E-4</v>
      </c>
      <c r="R1034" s="142">
        <f>Q1034*H1034</f>
        <v>3.7519999999999997E-3</v>
      </c>
      <c r="S1034" s="142">
        <v>0</v>
      </c>
      <c r="T1034" s="143">
        <f>S1034*H1034</f>
        <v>0</v>
      </c>
      <c r="AR1034" s="144" t="s">
        <v>260</v>
      </c>
      <c r="AT1034" s="144" t="s">
        <v>166</v>
      </c>
      <c r="AU1034" s="144" t="s">
        <v>89</v>
      </c>
      <c r="AY1034" s="16" t="s">
        <v>164</v>
      </c>
      <c r="BE1034" s="145">
        <f>IF(N1034="základní",J1034,0)</f>
        <v>0</v>
      </c>
      <c r="BF1034" s="145">
        <f>IF(N1034="snížená",J1034,0)</f>
        <v>0</v>
      </c>
      <c r="BG1034" s="145">
        <f>IF(N1034="zákl. přenesená",J1034,0)</f>
        <v>0</v>
      </c>
      <c r="BH1034" s="145">
        <f>IF(N1034="sníž. přenesená",J1034,0)</f>
        <v>0</v>
      </c>
      <c r="BI1034" s="145">
        <f>IF(N1034="nulová",J1034,0)</f>
        <v>0</v>
      </c>
      <c r="BJ1034" s="16" t="s">
        <v>87</v>
      </c>
      <c r="BK1034" s="145">
        <f>ROUND(I1034*H1034,2)</f>
        <v>0</v>
      </c>
      <c r="BL1034" s="16" t="s">
        <v>260</v>
      </c>
      <c r="BM1034" s="144" t="s">
        <v>1723</v>
      </c>
    </row>
    <row r="1035" spans="2:65" s="12" customFormat="1" ht="11.25">
      <c r="B1035" s="146"/>
      <c r="D1035" s="147" t="s">
        <v>175</v>
      </c>
      <c r="E1035" s="148" t="s">
        <v>1</v>
      </c>
      <c r="F1035" s="149" t="s">
        <v>1724</v>
      </c>
      <c r="H1035" s="150">
        <v>10.657999999999999</v>
      </c>
      <c r="I1035" s="151"/>
      <c r="L1035" s="146"/>
      <c r="M1035" s="152"/>
      <c r="T1035" s="153"/>
      <c r="AT1035" s="148" t="s">
        <v>175</v>
      </c>
      <c r="AU1035" s="148" t="s">
        <v>89</v>
      </c>
      <c r="AV1035" s="12" t="s">
        <v>89</v>
      </c>
      <c r="AW1035" s="12" t="s">
        <v>36</v>
      </c>
      <c r="AX1035" s="12" t="s">
        <v>79</v>
      </c>
      <c r="AY1035" s="148" t="s">
        <v>164</v>
      </c>
    </row>
    <row r="1036" spans="2:65" s="12" customFormat="1" ht="11.25">
      <c r="B1036" s="146"/>
      <c r="D1036" s="147" t="s">
        <v>175</v>
      </c>
      <c r="E1036" s="148" t="s">
        <v>1</v>
      </c>
      <c r="F1036" s="149" t="s">
        <v>1725</v>
      </c>
      <c r="H1036" s="150">
        <v>4.3499999999999996</v>
      </c>
      <c r="I1036" s="151"/>
      <c r="L1036" s="146"/>
      <c r="M1036" s="152"/>
      <c r="T1036" s="153"/>
      <c r="AT1036" s="148" t="s">
        <v>175</v>
      </c>
      <c r="AU1036" s="148" t="s">
        <v>89</v>
      </c>
      <c r="AV1036" s="12" t="s">
        <v>89</v>
      </c>
      <c r="AW1036" s="12" t="s">
        <v>36</v>
      </c>
      <c r="AX1036" s="12" t="s">
        <v>79</v>
      </c>
      <c r="AY1036" s="148" t="s">
        <v>164</v>
      </c>
    </row>
    <row r="1037" spans="2:65" s="13" customFormat="1" ht="11.25">
      <c r="B1037" s="154"/>
      <c r="D1037" s="147" t="s">
        <v>175</v>
      </c>
      <c r="E1037" s="155" t="s">
        <v>1</v>
      </c>
      <c r="F1037" s="156" t="s">
        <v>177</v>
      </c>
      <c r="H1037" s="157">
        <v>15.007999999999999</v>
      </c>
      <c r="I1037" s="158"/>
      <c r="L1037" s="154"/>
      <c r="M1037" s="159"/>
      <c r="T1037" s="160"/>
      <c r="AT1037" s="155" t="s">
        <v>175</v>
      </c>
      <c r="AU1037" s="155" t="s">
        <v>89</v>
      </c>
      <c r="AV1037" s="13" t="s">
        <v>170</v>
      </c>
      <c r="AW1037" s="13" t="s">
        <v>36</v>
      </c>
      <c r="AX1037" s="13" t="s">
        <v>87</v>
      </c>
      <c r="AY1037" s="155" t="s">
        <v>164</v>
      </c>
    </row>
    <row r="1038" spans="2:65" s="1" customFormat="1" ht="24.2" customHeight="1">
      <c r="B1038" s="31"/>
      <c r="C1038" s="132" t="s">
        <v>1726</v>
      </c>
      <c r="D1038" s="132" t="s">
        <v>166</v>
      </c>
      <c r="E1038" s="133" t="s">
        <v>1727</v>
      </c>
      <c r="F1038" s="134" t="s">
        <v>1728</v>
      </c>
      <c r="G1038" s="135" t="s">
        <v>169</v>
      </c>
      <c r="H1038" s="136">
        <v>78.995000000000005</v>
      </c>
      <c r="I1038" s="137"/>
      <c r="J1038" s="138">
        <f>ROUND(I1038*H1038,2)</f>
        <v>0</v>
      </c>
      <c r="K1038" s="139"/>
      <c r="L1038" s="31"/>
      <c r="M1038" s="140" t="s">
        <v>1</v>
      </c>
      <c r="N1038" s="141" t="s">
        <v>44</v>
      </c>
      <c r="P1038" s="142">
        <f>O1038*H1038</f>
        <v>0</v>
      </c>
      <c r="Q1038" s="142">
        <v>2.5000000000000001E-4</v>
      </c>
      <c r="R1038" s="142">
        <f>Q1038*H1038</f>
        <v>1.9748750000000002E-2</v>
      </c>
      <c r="S1038" s="142">
        <v>0</v>
      </c>
      <c r="T1038" s="143">
        <f>S1038*H1038</f>
        <v>0</v>
      </c>
      <c r="AR1038" s="144" t="s">
        <v>260</v>
      </c>
      <c r="AT1038" s="144" t="s">
        <v>166</v>
      </c>
      <c r="AU1038" s="144" t="s">
        <v>89</v>
      </c>
      <c r="AY1038" s="16" t="s">
        <v>164</v>
      </c>
      <c r="BE1038" s="145">
        <f>IF(N1038="základní",J1038,0)</f>
        <v>0</v>
      </c>
      <c r="BF1038" s="145">
        <f>IF(N1038="snížená",J1038,0)</f>
        <v>0</v>
      </c>
      <c r="BG1038" s="145">
        <f>IF(N1038="zákl. přenesená",J1038,0)</f>
        <v>0</v>
      </c>
      <c r="BH1038" s="145">
        <f>IF(N1038="sníž. přenesená",J1038,0)</f>
        <v>0</v>
      </c>
      <c r="BI1038" s="145">
        <f>IF(N1038="nulová",J1038,0)</f>
        <v>0</v>
      </c>
      <c r="BJ1038" s="16" t="s">
        <v>87</v>
      </c>
      <c r="BK1038" s="145">
        <f>ROUND(I1038*H1038,2)</f>
        <v>0</v>
      </c>
      <c r="BL1038" s="16" t="s">
        <v>260</v>
      </c>
      <c r="BM1038" s="144" t="s">
        <v>1729</v>
      </c>
    </row>
    <row r="1039" spans="2:65" s="12" customFormat="1" ht="11.25">
      <c r="B1039" s="146"/>
      <c r="D1039" s="147" t="s">
        <v>175</v>
      </c>
      <c r="E1039" s="148" t="s">
        <v>1</v>
      </c>
      <c r="F1039" s="149" t="s">
        <v>1730</v>
      </c>
      <c r="H1039" s="150">
        <v>70.034999999999997</v>
      </c>
      <c r="I1039" s="151"/>
      <c r="L1039" s="146"/>
      <c r="M1039" s="152"/>
      <c r="T1039" s="153"/>
      <c r="AT1039" s="148" t="s">
        <v>175</v>
      </c>
      <c r="AU1039" s="148" t="s">
        <v>89</v>
      </c>
      <c r="AV1039" s="12" t="s">
        <v>89</v>
      </c>
      <c r="AW1039" s="12" t="s">
        <v>36</v>
      </c>
      <c r="AX1039" s="12" t="s">
        <v>79</v>
      </c>
      <c r="AY1039" s="148" t="s">
        <v>164</v>
      </c>
    </row>
    <row r="1040" spans="2:65" s="12" customFormat="1" ht="11.25">
      <c r="B1040" s="146"/>
      <c r="D1040" s="147" t="s">
        <v>175</v>
      </c>
      <c r="E1040" s="148" t="s">
        <v>1</v>
      </c>
      <c r="F1040" s="149" t="s">
        <v>1731</v>
      </c>
      <c r="H1040" s="150">
        <v>8.9600000000000009</v>
      </c>
      <c r="I1040" s="151"/>
      <c r="L1040" s="146"/>
      <c r="M1040" s="152"/>
      <c r="T1040" s="153"/>
      <c r="AT1040" s="148" t="s">
        <v>175</v>
      </c>
      <c r="AU1040" s="148" t="s">
        <v>89</v>
      </c>
      <c r="AV1040" s="12" t="s">
        <v>89</v>
      </c>
      <c r="AW1040" s="12" t="s">
        <v>36</v>
      </c>
      <c r="AX1040" s="12" t="s">
        <v>79</v>
      </c>
      <c r="AY1040" s="148" t="s">
        <v>164</v>
      </c>
    </row>
    <row r="1041" spans="2:65" s="13" customFormat="1" ht="11.25">
      <c r="B1041" s="154"/>
      <c r="D1041" s="147" t="s">
        <v>175</v>
      </c>
      <c r="E1041" s="155" t="s">
        <v>1</v>
      </c>
      <c r="F1041" s="156" t="s">
        <v>177</v>
      </c>
      <c r="H1041" s="157">
        <v>78.995000000000005</v>
      </c>
      <c r="I1041" s="158"/>
      <c r="L1041" s="154"/>
      <c r="M1041" s="159"/>
      <c r="T1041" s="160"/>
      <c r="AT1041" s="155" t="s">
        <v>175</v>
      </c>
      <c r="AU1041" s="155" t="s">
        <v>89</v>
      </c>
      <c r="AV1041" s="13" t="s">
        <v>170</v>
      </c>
      <c r="AW1041" s="13" t="s">
        <v>36</v>
      </c>
      <c r="AX1041" s="13" t="s">
        <v>87</v>
      </c>
      <c r="AY1041" s="155" t="s">
        <v>164</v>
      </c>
    </row>
    <row r="1042" spans="2:65" s="1" customFormat="1" ht="24.2" customHeight="1">
      <c r="B1042" s="31"/>
      <c r="C1042" s="167" t="s">
        <v>1732</v>
      </c>
      <c r="D1042" s="167" t="s">
        <v>282</v>
      </c>
      <c r="E1042" s="168" t="s">
        <v>1733</v>
      </c>
      <c r="F1042" s="169" t="s">
        <v>1734</v>
      </c>
      <c r="G1042" s="170" t="s">
        <v>169</v>
      </c>
      <c r="H1042" s="171">
        <v>10.657999999999999</v>
      </c>
      <c r="I1042" s="172"/>
      <c r="J1042" s="173">
        <f>ROUND(I1042*H1042,2)</f>
        <v>0</v>
      </c>
      <c r="K1042" s="174"/>
      <c r="L1042" s="175"/>
      <c r="M1042" s="176" t="s">
        <v>1</v>
      </c>
      <c r="N1042" s="177" t="s">
        <v>44</v>
      </c>
      <c r="P1042" s="142">
        <f>O1042*H1042</f>
        <v>0</v>
      </c>
      <c r="Q1042" s="142">
        <v>3.6810000000000002E-2</v>
      </c>
      <c r="R1042" s="142">
        <f>Q1042*H1042</f>
        <v>0.39232097999999999</v>
      </c>
      <c r="S1042" s="142">
        <v>0</v>
      </c>
      <c r="T1042" s="143">
        <f>S1042*H1042</f>
        <v>0</v>
      </c>
      <c r="AR1042" s="144" t="s">
        <v>349</v>
      </c>
      <c r="AT1042" s="144" t="s">
        <v>282</v>
      </c>
      <c r="AU1042" s="144" t="s">
        <v>89</v>
      </c>
      <c r="AY1042" s="16" t="s">
        <v>164</v>
      </c>
      <c r="BE1042" s="145">
        <f>IF(N1042="základní",J1042,0)</f>
        <v>0</v>
      </c>
      <c r="BF1042" s="145">
        <f>IF(N1042="snížená",J1042,0)</f>
        <v>0</v>
      </c>
      <c r="BG1042" s="145">
        <f>IF(N1042="zákl. přenesená",J1042,0)</f>
        <v>0</v>
      </c>
      <c r="BH1042" s="145">
        <f>IF(N1042="sníž. přenesená",J1042,0)</f>
        <v>0</v>
      </c>
      <c r="BI1042" s="145">
        <f>IF(N1042="nulová",J1042,0)</f>
        <v>0</v>
      </c>
      <c r="BJ1042" s="16" t="s">
        <v>87</v>
      </c>
      <c r="BK1042" s="145">
        <f>ROUND(I1042*H1042,2)</f>
        <v>0</v>
      </c>
      <c r="BL1042" s="16" t="s">
        <v>260</v>
      </c>
      <c r="BM1042" s="144" t="s">
        <v>1735</v>
      </c>
    </row>
    <row r="1043" spans="2:65" s="12" customFormat="1" ht="11.25">
      <c r="B1043" s="146"/>
      <c r="D1043" s="147" t="s">
        <v>175</v>
      </c>
      <c r="E1043" s="148" t="s">
        <v>1</v>
      </c>
      <c r="F1043" s="149" t="s">
        <v>1724</v>
      </c>
      <c r="H1043" s="150">
        <v>10.657999999999999</v>
      </c>
      <c r="I1043" s="151"/>
      <c r="L1043" s="146"/>
      <c r="M1043" s="152"/>
      <c r="T1043" s="153"/>
      <c r="AT1043" s="148" t="s">
        <v>175</v>
      </c>
      <c r="AU1043" s="148" t="s">
        <v>89</v>
      </c>
      <c r="AV1043" s="12" t="s">
        <v>89</v>
      </c>
      <c r="AW1043" s="12" t="s">
        <v>36</v>
      </c>
      <c r="AX1043" s="12" t="s">
        <v>79</v>
      </c>
      <c r="AY1043" s="148" t="s">
        <v>164</v>
      </c>
    </row>
    <row r="1044" spans="2:65" s="13" customFormat="1" ht="11.25">
      <c r="B1044" s="154"/>
      <c r="D1044" s="147" t="s">
        <v>175</v>
      </c>
      <c r="E1044" s="155" t="s">
        <v>1</v>
      </c>
      <c r="F1044" s="156" t="s">
        <v>177</v>
      </c>
      <c r="H1044" s="157">
        <v>10.657999999999999</v>
      </c>
      <c r="I1044" s="158"/>
      <c r="L1044" s="154"/>
      <c r="M1044" s="159"/>
      <c r="T1044" s="160"/>
      <c r="AT1044" s="155" t="s">
        <v>175</v>
      </c>
      <c r="AU1044" s="155" t="s">
        <v>89</v>
      </c>
      <c r="AV1044" s="13" t="s">
        <v>170</v>
      </c>
      <c r="AW1044" s="13" t="s">
        <v>36</v>
      </c>
      <c r="AX1044" s="13" t="s">
        <v>87</v>
      </c>
      <c r="AY1044" s="155" t="s">
        <v>164</v>
      </c>
    </row>
    <row r="1045" spans="2:65" s="1" customFormat="1" ht="24.2" customHeight="1">
      <c r="B1045" s="31"/>
      <c r="C1045" s="167" t="s">
        <v>1736</v>
      </c>
      <c r="D1045" s="167" t="s">
        <v>282</v>
      </c>
      <c r="E1045" s="168" t="s">
        <v>1737</v>
      </c>
      <c r="F1045" s="169" t="s">
        <v>1738</v>
      </c>
      <c r="G1045" s="170" t="s">
        <v>169</v>
      </c>
      <c r="H1045" s="171">
        <v>83.344999999999999</v>
      </c>
      <c r="I1045" s="172"/>
      <c r="J1045" s="173">
        <f>ROUND(I1045*H1045,2)</f>
        <v>0</v>
      </c>
      <c r="K1045" s="174"/>
      <c r="L1045" s="175"/>
      <c r="M1045" s="176" t="s">
        <v>1</v>
      </c>
      <c r="N1045" s="177" t="s">
        <v>44</v>
      </c>
      <c r="P1045" s="142">
        <f>O1045*H1045</f>
        <v>0</v>
      </c>
      <c r="Q1045" s="142">
        <v>3.6420000000000001E-2</v>
      </c>
      <c r="R1045" s="142">
        <f>Q1045*H1045</f>
        <v>3.0354249000000002</v>
      </c>
      <c r="S1045" s="142">
        <v>0</v>
      </c>
      <c r="T1045" s="143">
        <f>S1045*H1045</f>
        <v>0</v>
      </c>
      <c r="AR1045" s="144" t="s">
        <v>349</v>
      </c>
      <c r="AT1045" s="144" t="s">
        <v>282</v>
      </c>
      <c r="AU1045" s="144" t="s">
        <v>89</v>
      </c>
      <c r="AY1045" s="16" t="s">
        <v>164</v>
      </c>
      <c r="BE1045" s="145">
        <f>IF(N1045="základní",J1045,0)</f>
        <v>0</v>
      </c>
      <c r="BF1045" s="145">
        <f>IF(N1045="snížená",J1045,0)</f>
        <v>0</v>
      </c>
      <c r="BG1045" s="145">
        <f>IF(N1045="zákl. přenesená",J1045,0)</f>
        <v>0</v>
      </c>
      <c r="BH1045" s="145">
        <f>IF(N1045="sníž. přenesená",J1045,0)</f>
        <v>0</v>
      </c>
      <c r="BI1045" s="145">
        <f>IF(N1045="nulová",J1045,0)</f>
        <v>0</v>
      </c>
      <c r="BJ1045" s="16" t="s">
        <v>87</v>
      </c>
      <c r="BK1045" s="145">
        <f>ROUND(I1045*H1045,2)</f>
        <v>0</v>
      </c>
      <c r="BL1045" s="16" t="s">
        <v>260</v>
      </c>
      <c r="BM1045" s="144" t="s">
        <v>1739</v>
      </c>
    </row>
    <row r="1046" spans="2:65" s="12" customFormat="1" ht="11.25">
      <c r="B1046" s="146"/>
      <c r="D1046" s="147" t="s">
        <v>175</v>
      </c>
      <c r="E1046" s="148" t="s">
        <v>1</v>
      </c>
      <c r="F1046" s="149" t="s">
        <v>1730</v>
      </c>
      <c r="H1046" s="150">
        <v>70.034999999999997</v>
      </c>
      <c r="I1046" s="151"/>
      <c r="L1046" s="146"/>
      <c r="M1046" s="152"/>
      <c r="T1046" s="153"/>
      <c r="AT1046" s="148" t="s">
        <v>175</v>
      </c>
      <c r="AU1046" s="148" t="s">
        <v>89</v>
      </c>
      <c r="AV1046" s="12" t="s">
        <v>89</v>
      </c>
      <c r="AW1046" s="12" t="s">
        <v>36</v>
      </c>
      <c r="AX1046" s="12" t="s">
        <v>79</v>
      </c>
      <c r="AY1046" s="148" t="s">
        <v>164</v>
      </c>
    </row>
    <row r="1047" spans="2:65" s="12" customFormat="1" ht="11.25">
      <c r="B1047" s="146"/>
      <c r="D1047" s="147" t="s">
        <v>175</v>
      </c>
      <c r="E1047" s="148" t="s">
        <v>1</v>
      </c>
      <c r="F1047" s="149" t="s">
        <v>1731</v>
      </c>
      <c r="H1047" s="150">
        <v>8.9600000000000009</v>
      </c>
      <c r="I1047" s="151"/>
      <c r="L1047" s="146"/>
      <c r="M1047" s="152"/>
      <c r="T1047" s="153"/>
      <c r="AT1047" s="148" t="s">
        <v>175</v>
      </c>
      <c r="AU1047" s="148" t="s">
        <v>89</v>
      </c>
      <c r="AV1047" s="12" t="s">
        <v>89</v>
      </c>
      <c r="AW1047" s="12" t="s">
        <v>36</v>
      </c>
      <c r="AX1047" s="12" t="s">
        <v>79</v>
      </c>
      <c r="AY1047" s="148" t="s">
        <v>164</v>
      </c>
    </row>
    <row r="1048" spans="2:65" s="12" customFormat="1" ht="11.25">
      <c r="B1048" s="146"/>
      <c r="D1048" s="147" t="s">
        <v>175</v>
      </c>
      <c r="E1048" s="148" t="s">
        <v>1</v>
      </c>
      <c r="F1048" s="149" t="s">
        <v>1725</v>
      </c>
      <c r="H1048" s="150">
        <v>4.3499999999999996</v>
      </c>
      <c r="I1048" s="151"/>
      <c r="L1048" s="146"/>
      <c r="M1048" s="152"/>
      <c r="T1048" s="153"/>
      <c r="AT1048" s="148" t="s">
        <v>175</v>
      </c>
      <c r="AU1048" s="148" t="s">
        <v>89</v>
      </c>
      <c r="AV1048" s="12" t="s">
        <v>89</v>
      </c>
      <c r="AW1048" s="12" t="s">
        <v>36</v>
      </c>
      <c r="AX1048" s="12" t="s">
        <v>79</v>
      </c>
      <c r="AY1048" s="148" t="s">
        <v>164</v>
      </c>
    </row>
    <row r="1049" spans="2:65" s="13" customFormat="1" ht="11.25">
      <c r="B1049" s="154"/>
      <c r="D1049" s="147" t="s">
        <v>175</v>
      </c>
      <c r="E1049" s="155" t="s">
        <v>1</v>
      </c>
      <c r="F1049" s="156" t="s">
        <v>177</v>
      </c>
      <c r="H1049" s="157">
        <v>83.344999999999999</v>
      </c>
      <c r="I1049" s="158"/>
      <c r="L1049" s="154"/>
      <c r="M1049" s="159"/>
      <c r="T1049" s="160"/>
      <c r="AT1049" s="155" t="s">
        <v>175</v>
      </c>
      <c r="AU1049" s="155" t="s">
        <v>89</v>
      </c>
      <c r="AV1049" s="13" t="s">
        <v>170</v>
      </c>
      <c r="AW1049" s="13" t="s">
        <v>36</v>
      </c>
      <c r="AX1049" s="13" t="s">
        <v>87</v>
      </c>
      <c r="AY1049" s="155" t="s">
        <v>164</v>
      </c>
    </row>
    <row r="1050" spans="2:65" s="1" customFormat="1" ht="16.5" customHeight="1">
      <c r="B1050" s="31"/>
      <c r="C1050" s="167" t="s">
        <v>1740</v>
      </c>
      <c r="D1050" s="167" t="s">
        <v>282</v>
      </c>
      <c r="E1050" s="168" t="s">
        <v>1741</v>
      </c>
      <c r="F1050" s="169" t="s">
        <v>1742</v>
      </c>
      <c r="G1050" s="170" t="s">
        <v>169</v>
      </c>
      <c r="H1050" s="171">
        <v>103.89100000000001</v>
      </c>
      <c r="I1050" s="172"/>
      <c r="J1050" s="173">
        <f>ROUND(I1050*H1050,2)</f>
        <v>0</v>
      </c>
      <c r="K1050" s="174"/>
      <c r="L1050" s="175"/>
      <c r="M1050" s="176" t="s">
        <v>1</v>
      </c>
      <c r="N1050" s="177" t="s">
        <v>44</v>
      </c>
      <c r="P1050" s="142">
        <f>O1050*H1050</f>
        <v>0</v>
      </c>
      <c r="Q1050" s="142">
        <v>3.6420000000000001E-2</v>
      </c>
      <c r="R1050" s="142">
        <f>Q1050*H1050</f>
        <v>3.7837102200000001</v>
      </c>
      <c r="S1050" s="142">
        <v>0</v>
      </c>
      <c r="T1050" s="143">
        <f>S1050*H1050</f>
        <v>0</v>
      </c>
      <c r="AR1050" s="144" t="s">
        <v>349</v>
      </c>
      <c r="AT1050" s="144" t="s">
        <v>282</v>
      </c>
      <c r="AU1050" s="144" t="s">
        <v>89</v>
      </c>
      <c r="AY1050" s="16" t="s">
        <v>164</v>
      </c>
      <c r="BE1050" s="145">
        <f>IF(N1050="základní",J1050,0)</f>
        <v>0</v>
      </c>
      <c r="BF1050" s="145">
        <f>IF(N1050="snížená",J1050,0)</f>
        <v>0</v>
      </c>
      <c r="BG1050" s="145">
        <f>IF(N1050="zákl. přenesená",J1050,0)</f>
        <v>0</v>
      </c>
      <c r="BH1050" s="145">
        <f>IF(N1050="sníž. přenesená",J1050,0)</f>
        <v>0</v>
      </c>
      <c r="BI1050" s="145">
        <f>IF(N1050="nulová",J1050,0)</f>
        <v>0</v>
      </c>
      <c r="BJ1050" s="16" t="s">
        <v>87</v>
      </c>
      <c r="BK1050" s="145">
        <f>ROUND(I1050*H1050,2)</f>
        <v>0</v>
      </c>
      <c r="BL1050" s="16" t="s">
        <v>260</v>
      </c>
      <c r="BM1050" s="144" t="s">
        <v>1743</v>
      </c>
    </row>
    <row r="1051" spans="2:65" s="12" customFormat="1" ht="11.25">
      <c r="B1051" s="146"/>
      <c r="D1051" s="147" t="s">
        <v>175</v>
      </c>
      <c r="E1051" s="148" t="s">
        <v>1</v>
      </c>
      <c r="F1051" s="149" t="s">
        <v>1744</v>
      </c>
      <c r="H1051" s="150">
        <v>103.89100000000001</v>
      </c>
      <c r="I1051" s="151"/>
      <c r="L1051" s="146"/>
      <c r="M1051" s="152"/>
      <c r="T1051" s="153"/>
      <c r="AT1051" s="148" t="s">
        <v>175</v>
      </c>
      <c r="AU1051" s="148" t="s">
        <v>89</v>
      </c>
      <c r="AV1051" s="12" t="s">
        <v>89</v>
      </c>
      <c r="AW1051" s="12" t="s">
        <v>36</v>
      </c>
      <c r="AX1051" s="12" t="s">
        <v>87</v>
      </c>
      <c r="AY1051" s="148" t="s">
        <v>164</v>
      </c>
    </row>
    <row r="1052" spans="2:65" s="1" customFormat="1" ht="24.2" customHeight="1">
      <c r="B1052" s="31"/>
      <c r="C1052" s="132" t="s">
        <v>1745</v>
      </c>
      <c r="D1052" s="132" t="s">
        <v>166</v>
      </c>
      <c r="E1052" s="133" t="s">
        <v>1746</v>
      </c>
      <c r="F1052" s="134" t="s">
        <v>1747</v>
      </c>
      <c r="G1052" s="135" t="s">
        <v>181</v>
      </c>
      <c r="H1052" s="136">
        <v>30</v>
      </c>
      <c r="I1052" s="137"/>
      <c r="J1052" s="138">
        <f t="shared" ref="J1052:J1058" si="30">ROUND(I1052*H1052,2)</f>
        <v>0</v>
      </c>
      <c r="K1052" s="139"/>
      <c r="L1052" s="31"/>
      <c r="M1052" s="140" t="s">
        <v>1</v>
      </c>
      <c r="N1052" s="141" t="s">
        <v>44</v>
      </c>
      <c r="P1052" s="142">
        <f t="shared" ref="P1052:P1058" si="31">O1052*H1052</f>
        <v>0</v>
      </c>
      <c r="Q1052" s="142">
        <v>0</v>
      </c>
      <c r="R1052" s="142">
        <f t="shared" ref="R1052:R1058" si="32">Q1052*H1052</f>
        <v>0</v>
      </c>
      <c r="S1052" s="142">
        <v>0</v>
      </c>
      <c r="T1052" s="143">
        <f t="shared" ref="T1052:T1058" si="33">S1052*H1052</f>
        <v>0</v>
      </c>
      <c r="AR1052" s="144" t="s">
        <v>260</v>
      </c>
      <c r="AT1052" s="144" t="s">
        <v>166</v>
      </c>
      <c r="AU1052" s="144" t="s">
        <v>89</v>
      </c>
      <c r="AY1052" s="16" t="s">
        <v>164</v>
      </c>
      <c r="BE1052" s="145">
        <f t="shared" ref="BE1052:BE1058" si="34">IF(N1052="základní",J1052,0)</f>
        <v>0</v>
      </c>
      <c r="BF1052" s="145">
        <f t="shared" ref="BF1052:BF1058" si="35">IF(N1052="snížená",J1052,0)</f>
        <v>0</v>
      </c>
      <c r="BG1052" s="145">
        <f t="shared" ref="BG1052:BG1058" si="36">IF(N1052="zákl. přenesená",J1052,0)</f>
        <v>0</v>
      </c>
      <c r="BH1052" s="145">
        <f t="shared" ref="BH1052:BH1058" si="37">IF(N1052="sníž. přenesená",J1052,0)</f>
        <v>0</v>
      </c>
      <c r="BI1052" s="145">
        <f t="shared" ref="BI1052:BI1058" si="38">IF(N1052="nulová",J1052,0)</f>
        <v>0</v>
      </c>
      <c r="BJ1052" s="16" t="s">
        <v>87</v>
      </c>
      <c r="BK1052" s="145">
        <f t="shared" ref="BK1052:BK1058" si="39">ROUND(I1052*H1052,2)</f>
        <v>0</v>
      </c>
      <c r="BL1052" s="16" t="s">
        <v>260</v>
      </c>
      <c r="BM1052" s="144" t="s">
        <v>1748</v>
      </c>
    </row>
    <row r="1053" spans="2:65" s="1" customFormat="1" ht="24.2" customHeight="1">
      <c r="B1053" s="31"/>
      <c r="C1053" s="167" t="s">
        <v>1749</v>
      </c>
      <c r="D1053" s="167" t="s">
        <v>282</v>
      </c>
      <c r="E1053" s="168" t="s">
        <v>1750</v>
      </c>
      <c r="F1053" s="169" t="s">
        <v>1751</v>
      </c>
      <c r="G1053" s="170" t="s">
        <v>181</v>
      </c>
      <c r="H1053" s="171">
        <v>1</v>
      </c>
      <c r="I1053" s="172"/>
      <c r="J1053" s="173">
        <f t="shared" si="30"/>
        <v>0</v>
      </c>
      <c r="K1053" s="174"/>
      <c r="L1053" s="175"/>
      <c r="M1053" s="176" t="s">
        <v>1</v>
      </c>
      <c r="N1053" s="177" t="s">
        <v>44</v>
      </c>
      <c r="P1053" s="142">
        <f t="shared" si="31"/>
        <v>0</v>
      </c>
      <c r="Q1053" s="142">
        <v>2.2499999999999999E-2</v>
      </c>
      <c r="R1053" s="142">
        <f t="shared" si="32"/>
        <v>2.2499999999999999E-2</v>
      </c>
      <c r="S1053" s="142">
        <v>0</v>
      </c>
      <c r="T1053" s="143">
        <f t="shared" si="33"/>
        <v>0</v>
      </c>
      <c r="AR1053" s="144" t="s">
        <v>349</v>
      </c>
      <c r="AT1053" s="144" t="s">
        <v>282</v>
      </c>
      <c r="AU1053" s="144" t="s">
        <v>89</v>
      </c>
      <c r="AY1053" s="16" t="s">
        <v>164</v>
      </c>
      <c r="BE1053" s="145">
        <f t="shared" si="34"/>
        <v>0</v>
      </c>
      <c r="BF1053" s="145">
        <f t="shared" si="35"/>
        <v>0</v>
      </c>
      <c r="BG1053" s="145">
        <f t="shared" si="36"/>
        <v>0</v>
      </c>
      <c r="BH1053" s="145">
        <f t="shared" si="37"/>
        <v>0</v>
      </c>
      <c r="BI1053" s="145">
        <f t="shared" si="38"/>
        <v>0</v>
      </c>
      <c r="BJ1053" s="16" t="s">
        <v>87</v>
      </c>
      <c r="BK1053" s="145">
        <f t="shared" si="39"/>
        <v>0</v>
      </c>
      <c r="BL1053" s="16" t="s">
        <v>260</v>
      </c>
      <c r="BM1053" s="144" t="s">
        <v>1752</v>
      </c>
    </row>
    <row r="1054" spans="2:65" s="1" customFormat="1" ht="24.2" customHeight="1">
      <c r="B1054" s="31"/>
      <c r="C1054" s="167" t="s">
        <v>1753</v>
      </c>
      <c r="D1054" s="167" t="s">
        <v>282</v>
      </c>
      <c r="E1054" s="168" t="s">
        <v>1754</v>
      </c>
      <c r="F1054" s="169" t="s">
        <v>1755</v>
      </c>
      <c r="G1054" s="170" t="s">
        <v>181</v>
      </c>
      <c r="H1054" s="171">
        <v>29</v>
      </c>
      <c r="I1054" s="172"/>
      <c r="J1054" s="173">
        <f t="shared" si="30"/>
        <v>0</v>
      </c>
      <c r="K1054" s="174"/>
      <c r="L1054" s="175"/>
      <c r="M1054" s="176" t="s">
        <v>1</v>
      </c>
      <c r="N1054" s="177" t="s">
        <v>44</v>
      </c>
      <c r="P1054" s="142">
        <f t="shared" si="31"/>
        <v>0</v>
      </c>
      <c r="Q1054" s="142">
        <v>6.08E-2</v>
      </c>
      <c r="R1054" s="142">
        <f t="shared" si="32"/>
        <v>1.7632000000000001</v>
      </c>
      <c r="S1054" s="142">
        <v>0</v>
      </c>
      <c r="T1054" s="143">
        <f t="shared" si="33"/>
        <v>0</v>
      </c>
      <c r="AR1054" s="144" t="s">
        <v>349</v>
      </c>
      <c r="AT1054" s="144" t="s">
        <v>282</v>
      </c>
      <c r="AU1054" s="144" t="s">
        <v>89</v>
      </c>
      <c r="AY1054" s="16" t="s">
        <v>164</v>
      </c>
      <c r="BE1054" s="145">
        <f t="shared" si="34"/>
        <v>0</v>
      </c>
      <c r="BF1054" s="145">
        <f t="shared" si="35"/>
        <v>0</v>
      </c>
      <c r="BG1054" s="145">
        <f t="shared" si="36"/>
        <v>0</v>
      </c>
      <c r="BH1054" s="145">
        <f t="shared" si="37"/>
        <v>0</v>
      </c>
      <c r="BI1054" s="145">
        <f t="shared" si="38"/>
        <v>0</v>
      </c>
      <c r="BJ1054" s="16" t="s">
        <v>87</v>
      </c>
      <c r="BK1054" s="145">
        <f t="shared" si="39"/>
        <v>0</v>
      </c>
      <c r="BL1054" s="16" t="s">
        <v>260</v>
      </c>
      <c r="BM1054" s="144" t="s">
        <v>1756</v>
      </c>
    </row>
    <row r="1055" spans="2:65" s="1" customFormat="1" ht="24.2" customHeight="1">
      <c r="B1055" s="31"/>
      <c r="C1055" s="132" t="s">
        <v>1757</v>
      </c>
      <c r="D1055" s="132" t="s">
        <v>166</v>
      </c>
      <c r="E1055" s="133" t="s">
        <v>1758</v>
      </c>
      <c r="F1055" s="134" t="s">
        <v>1759</v>
      </c>
      <c r="G1055" s="135" t="s">
        <v>181</v>
      </c>
      <c r="H1055" s="136">
        <v>1</v>
      </c>
      <c r="I1055" s="137"/>
      <c r="J1055" s="138">
        <f t="shared" si="30"/>
        <v>0</v>
      </c>
      <c r="K1055" s="139"/>
      <c r="L1055" s="31"/>
      <c r="M1055" s="140" t="s">
        <v>1</v>
      </c>
      <c r="N1055" s="141" t="s">
        <v>44</v>
      </c>
      <c r="P1055" s="142">
        <f t="shared" si="31"/>
        <v>0</v>
      </c>
      <c r="Q1055" s="142">
        <v>0</v>
      </c>
      <c r="R1055" s="142">
        <f t="shared" si="32"/>
        <v>0</v>
      </c>
      <c r="S1055" s="142">
        <v>0</v>
      </c>
      <c r="T1055" s="143">
        <f t="shared" si="33"/>
        <v>0</v>
      </c>
      <c r="AR1055" s="144" t="s">
        <v>260</v>
      </c>
      <c r="AT1055" s="144" t="s">
        <v>166</v>
      </c>
      <c r="AU1055" s="144" t="s">
        <v>89</v>
      </c>
      <c r="AY1055" s="16" t="s">
        <v>164</v>
      </c>
      <c r="BE1055" s="145">
        <f t="shared" si="34"/>
        <v>0</v>
      </c>
      <c r="BF1055" s="145">
        <f t="shared" si="35"/>
        <v>0</v>
      </c>
      <c r="BG1055" s="145">
        <f t="shared" si="36"/>
        <v>0</v>
      </c>
      <c r="BH1055" s="145">
        <f t="shared" si="37"/>
        <v>0</v>
      </c>
      <c r="BI1055" s="145">
        <f t="shared" si="38"/>
        <v>0</v>
      </c>
      <c r="BJ1055" s="16" t="s">
        <v>87</v>
      </c>
      <c r="BK1055" s="145">
        <f t="shared" si="39"/>
        <v>0</v>
      </c>
      <c r="BL1055" s="16" t="s">
        <v>260</v>
      </c>
      <c r="BM1055" s="144" t="s">
        <v>1760</v>
      </c>
    </row>
    <row r="1056" spans="2:65" s="1" customFormat="1" ht="33" customHeight="1">
      <c r="B1056" s="31"/>
      <c r="C1056" s="167" t="s">
        <v>1761</v>
      </c>
      <c r="D1056" s="167" t="s">
        <v>282</v>
      </c>
      <c r="E1056" s="168" t="s">
        <v>1762</v>
      </c>
      <c r="F1056" s="169" t="s">
        <v>1763</v>
      </c>
      <c r="G1056" s="170" t="s">
        <v>181</v>
      </c>
      <c r="H1056" s="171">
        <v>1</v>
      </c>
      <c r="I1056" s="172"/>
      <c r="J1056" s="173">
        <f t="shared" si="30"/>
        <v>0</v>
      </c>
      <c r="K1056" s="174"/>
      <c r="L1056" s="175"/>
      <c r="M1056" s="176" t="s">
        <v>1</v>
      </c>
      <c r="N1056" s="177" t="s">
        <v>44</v>
      </c>
      <c r="P1056" s="142">
        <f t="shared" si="31"/>
        <v>0</v>
      </c>
      <c r="Q1056" s="142">
        <v>2.4299999999999999E-2</v>
      </c>
      <c r="R1056" s="142">
        <f t="shared" si="32"/>
        <v>2.4299999999999999E-2</v>
      </c>
      <c r="S1056" s="142">
        <v>0</v>
      </c>
      <c r="T1056" s="143">
        <f t="shared" si="33"/>
        <v>0</v>
      </c>
      <c r="AR1056" s="144" t="s">
        <v>349</v>
      </c>
      <c r="AT1056" s="144" t="s">
        <v>282</v>
      </c>
      <c r="AU1056" s="144" t="s">
        <v>89</v>
      </c>
      <c r="AY1056" s="16" t="s">
        <v>164</v>
      </c>
      <c r="BE1056" s="145">
        <f t="shared" si="34"/>
        <v>0</v>
      </c>
      <c r="BF1056" s="145">
        <f t="shared" si="35"/>
        <v>0</v>
      </c>
      <c r="BG1056" s="145">
        <f t="shared" si="36"/>
        <v>0</v>
      </c>
      <c r="BH1056" s="145">
        <f t="shared" si="37"/>
        <v>0</v>
      </c>
      <c r="BI1056" s="145">
        <f t="shared" si="38"/>
        <v>0</v>
      </c>
      <c r="BJ1056" s="16" t="s">
        <v>87</v>
      </c>
      <c r="BK1056" s="145">
        <f t="shared" si="39"/>
        <v>0</v>
      </c>
      <c r="BL1056" s="16" t="s">
        <v>260</v>
      </c>
      <c r="BM1056" s="144" t="s">
        <v>1764</v>
      </c>
    </row>
    <row r="1057" spans="2:65" s="1" customFormat="1" ht="24.2" customHeight="1">
      <c r="B1057" s="31"/>
      <c r="C1057" s="132" t="s">
        <v>1765</v>
      </c>
      <c r="D1057" s="132" t="s">
        <v>166</v>
      </c>
      <c r="E1057" s="133" t="s">
        <v>1766</v>
      </c>
      <c r="F1057" s="134" t="s">
        <v>1767</v>
      </c>
      <c r="G1057" s="135" t="s">
        <v>181</v>
      </c>
      <c r="H1057" s="136">
        <v>1</v>
      </c>
      <c r="I1057" s="137"/>
      <c r="J1057" s="138">
        <f t="shared" si="30"/>
        <v>0</v>
      </c>
      <c r="K1057" s="139"/>
      <c r="L1057" s="31"/>
      <c r="M1057" s="140" t="s">
        <v>1</v>
      </c>
      <c r="N1057" s="141" t="s">
        <v>44</v>
      </c>
      <c r="P1057" s="142">
        <f t="shared" si="31"/>
        <v>0</v>
      </c>
      <c r="Q1057" s="142">
        <v>0</v>
      </c>
      <c r="R1057" s="142">
        <f t="shared" si="32"/>
        <v>0</v>
      </c>
      <c r="S1057" s="142">
        <v>0</v>
      </c>
      <c r="T1057" s="143">
        <f t="shared" si="33"/>
        <v>0</v>
      </c>
      <c r="AR1057" s="144" t="s">
        <v>260</v>
      </c>
      <c r="AT1057" s="144" t="s">
        <v>166</v>
      </c>
      <c r="AU1057" s="144" t="s">
        <v>89</v>
      </c>
      <c r="AY1057" s="16" t="s">
        <v>164</v>
      </c>
      <c r="BE1057" s="145">
        <f t="shared" si="34"/>
        <v>0</v>
      </c>
      <c r="BF1057" s="145">
        <f t="shared" si="35"/>
        <v>0</v>
      </c>
      <c r="BG1057" s="145">
        <f t="shared" si="36"/>
        <v>0</v>
      </c>
      <c r="BH1057" s="145">
        <f t="shared" si="37"/>
        <v>0</v>
      </c>
      <c r="BI1057" s="145">
        <f t="shared" si="38"/>
        <v>0</v>
      </c>
      <c r="BJ1057" s="16" t="s">
        <v>87</v>
      </c>
      <c r="BK1057" s="145">
        <f t="shared" si="39"/>
        <v>0</v>
      </c>
      <c r="BL1057" s="16" t="s">
        <v>260</v>
      </c>
      <c r="BM1057" s="144" t="s">
        <v>1768</v>
      </c>
    </row>
    <row r="1058" spans="2:65" s="1" customFormat="1" ht="21.75" customHeight="1">
      <c r="B1058" s="31"/>
      <c r="C1058" s="167" t="s">
        <v>1769</v>
      </c>
      <c r="D1058" s="167" t="s">
        <v>282</v>
      </c>
      <c r="E1058" s="168" t="s">
        <v>1770</v>
      </c>
      <c r="F1058" s="169" t="s">
        <v>1771</v>
      </c>
      <c r="G1058" s="170" t="s">
        <v>169</v>
      </c>
      <c r="H1058" s="171">
        <v>4.5599999999999996</v>
      </c>
      <c r="I1058" s="172"/>
      <c r="J1058" s="173">
        <f t="shared" si="30"/>
        <v>0</v>
      </c>
      <c r="K1058" s="174"/>
      <c r="L1058" s="175"/>
      <c r="M1058" s="176" t="s">
        <v>1</v>
      </c>
      <c r="N1058" s="177" t="s">
        <v>44</v>
      </c>
      <c r="P1058" s="142">
        <f t="shared" si="31"/>
        <v>0</v>
      </c>
      <c r="Q1058" s="142">
        <v>3.8289999999999998E-2</v>
      </c>
      <c r="R1058" s="142">
        <f t="shared" si="32"/>
        <v>0.17460239999999996</v>
      </c>
      <c r="S1058" s="142">
        <v>0</v>
      </c>
      <c r="T1058" s="143">
        <f t="shared" si="33"/>
        <v>0</v>
      </c>
      <c r="AR1058" s="144" t="s">
        <v>349</v>
      </c>
      <c r="AT1058" s="144" t="s">
        <v>282</v>
      </c>
      <c r="AU1058" s="144" t="s">
        <v>89</v>
      </c>
      <c r="AY1058" s="16" t="s">
        <v>164</v>
      </c>
      <c r="BE1058" s="145">
        <f t="shared" si="34"/>
        <v>0</v>
      </c>
      <c r="BF1058" s="145">
        <f t="shared" si="35"/>
        <v>0</v>
      </c>
      <c r="BG1058" s="145">
        <f t="shared" si="36"/>
        <v>0</v>
      </c>
      <c r="BH1058" s="145">
        <f t="shared" si="37"/>
        <v>0</v>
      </c>
      <c r="BI1058" s="145">
        <f t="shared" si="38"/>
        <v>0</v>
      </c>
      <c r="BJ1058" s="16" t="s">
        <v>87</v>
      </c>
      <c r="BK1058" s="145">
        <f t="shared" si="39"/>
        <v>0</v>
      </c>
      <c r="BL1058" s="16" t="s">
        <v>260</v>
      </c>
      <c r="BM1058" s="144" t="s">
        <v>1772</v>
      </c>
    </row>
    <row r="1059" spans="2:65" s="12" customFormat="1" ht="11.25">
      <c r="B1059" s="146"/>
      <c r="D1059" s="147" t="s">
        <v>175</v>
      </c>
      <c r="E1059" s="148" t="s">
        <v>1</v>
      </c>
      <c r="F1059" s="149" t="s">
        <v>1773</v>
      </c>
      <c r="H1059" s="150">
        <v>4.5599999999999996</v>
      </c>
      <c r="I1059" s="151"/>
      <c r="L1059" s="146"/>
      <c r="M1059" s="152"/>
      <c r="T1059" s="153"/>
      <c r="AT1059" s="148" t="s">
        <v>175</v>
      </c>
      <c r="AU1059" s="148" t="s">
        <v>89</v>
      </c>
      <c r="AV1059" s="12" t="s">
        <v>89</v>
      </c>
      <c r="AW1059" s="12" t="s">
        <v>36</v>
      </c>
      <c r="AX1059" s="12" t="s">
        <v>79</v>
      </c>
      <c r="AY1059" s="148" t="s">
        <v>164</v>
      </c>
    </row>
    <row r="1060" spans="2:65" s="13" customFormat="1" ht="11.25">
      <c r="B1060" s="154"/>
      <c r="D1060" s="147" t="s">
        <v>175</v>
      </c>
      <c r="E1060" s="155" t="s">
        <v>1</v>
      </c>
      <c r="F1060" s="156" t="s">
        <v>177</v>
      </c>
      <c r="H1060" s="157">
        <v>4.5599999999999996</v>
      </c>
      <c r="I1060" s="158"/>
      <c r="L1060" s="154"/>
      <c r="M1060" s="159"/>
      <c r="T1060" s="160"/>
      <c r="AT1060" s="155" t="s">
        <v>175</v>
      </c>
      <c r="AU1060" s="155" t="s">
        <v>89</v>
      </c>
      <c r="AV1060" s="13" t="s">
        <v>170</v>
      </c>
      <c r="AW1060" s="13" t="s">
        <v>36</v>
      </c>
      <c r="AX1060" s="13" t="s">
        <v>87</v>
      </c>
      <c r="AY1060" s="155" t="s">
        <v>164</v>
      </c>
    </row>
    <row r="1061" spans="2:65" s="1" customFormat="1" ht="24.2" customHeight="1">
      <c r="B1061" s="31"/>
      <c r="C1061" s="132" t="s">
        <v>1774</v>
      </c>
      <c r="D1061" s="132" t="s">
        <v>166</v>
      </c>
      <c r="E1061" s="133" t="s">
        <v>1775</v>
      </c>
      <c r="F1061" s="134" t="s">
        <v>1776</v>
      </c>
      <c r="G1061" s="135" t="s">
        <v>181</v>
      </c>
      <c r="H1061" s="136">
        <v>2</v>
      </c>
      <c r="I1061" s="137"/>
      <c r="J1061" s="138">
        <f>ROUND(I1061*H1061,2)</f>
        <v>0</v>
      </c>
      <c r="K1061" s="139"/>
      <c r="L1061" s="31"/>
      <c r="M1061" s="140" t="s">
        <v>1</v>
      </c>
      <c r="N1061" s="141" t="s">
        <v>44</v>
      </c>
      <c r="P1061" s="142">
        <f>O1061*H1061</f>
        <v>0</v>
      </c>
      <c r="Q1061" s="142">
        <v>8.0999999999999996E-4</v>
      </c>
      <c r="R1061" s="142">
        <f>Q1061*H1061</f>
        <v>1.6199999999999999E-3</v>
      </c>
      <c r="S1061" s="142">
        <v>0</v>
      </c>
      <c r="T1061" s="143">
        <f>S1061*H1061</f>
        <v>0</v>
      </c>
      <c r="AR1061" s="144" t="s">
        <v>260</v>
      </c>
      <c r="AT1061" s="144" t="s">
        <v>166</v>
      </c>
      <c r="AU1061" s="144" t="s">
        <v>89</v>
      </c>
      <c r="AY1061" s="16" t="s">
        <v>164</v>
      </c>
      <c r="BE1061" s="145">
        <f>IF(N1061="základní",J1061,0)</f>
        <v>0</v>
      </c>
      <c r="BF1061" s="145">
        <f>IF(N1061="snížená",J1061,0)</f>
        <v>0</v>
      </c>
      <c r="BG1061" s="145">
        <f>IF(N1061="zákl. přenesená",J1061,0)</f>
        <v>0</v>
      </c>
      <c r="BH1061" s="145">
        <f>IF(N1061="sníž. přenesená",J1061,0)</f>
        <v>0</v>
      </c>
      <c r="BI1061" s="145">
        <f>IF(N1061="nulová",J1061,0)</f>
        <v>0</v>
      </c>
      <c r="BJ1061" s="16" t="s">
        <v>87</v>
      </c>
      <c r="BK1061" s="145">
        <f>ROUND(I1061*H1061,2)</f>
        <v>0</v>
      </c>
      <c r="BL1061" s="16" t="s">
        <v>260</v>
      </c>
      <c r="BM1061" s="144" t="s">
        <v>1777</v>
      </c>
    </row>
    <row r="1062" spans="2:65" s="1" customFormat="1" ht="33" customHeight="1">
      <c r="B1062" s="31"/>
      <c r="C1062" s="167" t="s">
        <v>1778</v>
      </c>
      <c r="D1062" s="167" t="s">
        <v>282</v>
      </c>
      <c r="E1062" s="168" t="s">
        <v>1779</v>
      </c>
      <c r="F1062" s="169" t="s">
        <v>1780</v>
      </c>
      <c r="G1062" s="170" t="s">
        <v>169</v>
      </c>
      <c r="H1062" s="171">
        <v>9.8879999999999999</v>
      </c>
      <c r="I1062" s="172"/>
      <c r="J1062" s="173">
        <f>ROUND(I1062*H1062,2)</f>
        <v>0</v>
      </c>
      <c r="K1062" s="174"/>
      <c r="L1062" s="175"/>
      <c r="M1062" s="176" t="s">
        <v>1</v>
      </c>
      <c r="N1062" s="177" t="s">
        <v>44</v>
      </c>
      <c r="P1062" s="142">
        <f>O1062*H1062</f>
        <v>0</v>
      </c>
      <c r="Q1062" s="142">
        <v>4.0210000000000003E-2</v>
      </c>
      <c r="R1062" s="142">
        <f>Q1062*H1062</f>
        <v>0.39759648000000003</v>
      </c>
      <c r="S1062" s="142">
        <v>0</v>
      </c>
      <c r="T1062" s="143">
        <f>S1062*H1062</f>
        <v>0</v>
      </c>
      <c r="AR1062" s="144" t="s">
        <v>349</v>
      </c>
      <c r="AT1062" s="144" t="s">
        <v>282</v>
      </c>
      <c r="AU1062" s="144" t="s">
        <v>89</v>
      </c>
      <c r="AY1062" s="16" t="s">
        <v>164</v>
      </c>
      <c r="BE1062" s="145">
        <f>IF(N1062="základní",J1062,0)</f>
        <v>0</v>
      </c>
      <c r="BF1062" s="145">
        <f>IF(N1062="snížená",J1062,0)</f>
        <v>0</v>
      </c>
      <c r="BG1062" s="145">
        <f>IF(N1062="zákl. přenesená",J1062,0)</f>
        <v>0</v>
      </c>
      <c r="BH1062" s="145">
        <f>IF(N1062="sníž. přenesená",J1062,0)</f>
        <v>0</v>
      </c>
      <c r="BI1062" s="145">
        <f>IF(N1062="nulová",J1062,0)</f>
        <v>0</v>
      </c>
      <c r="BJ1062" s="16" t="s">
        <v>87</v>
      </c>
      <c r="BK1062" s="145">
        <f>ROUND(I1062*H1062,2)</f>
        <v>0</v>
      </c>
      <c r="BL1062" s="16" t="s">
        <v>260</v>
      </c>
      <c r="BM1062" s="144" t="s">
        <v>1781</v>
      </c>
    </row>
    <row r="1063" spans="2:65" s="14" customFormat="1" ht="11.25">
      <c r="B1063" s="161"/>
      <c r="D1063" s="147" t="s">
        <v>175</v>
      </c>
      <c r="E1063" s="162" t="s">
        <v>1</v>
      </c>
      <c r="F1063" s="163" t="s">
        <v>1782</v>
      </c>
      <c r="H1063" s="162" t="s">
        <v>1</v>
      </c>
      <c r="I1063" s="164"/>
      <c r="L1063" s="161"/>
      <c r="M1063" s="165"/>
      <c r="T1063" s="166"/>
      <c r="AT1063" s="162" t="s">
        <v>175</v>
      </c>
      <c r="AU1063" s="162" t="s">
        <v>89</v>
      </c>
      <c r="AV1063" s="14" t="s">
        <v>87</v>
      </c>
      <c r="AW1063" s="14" t="s">
        <v>36</v>
      </c>
      <c r="AX1063" s="14" t="s">
        <v>79</v>
      </c>
      <c r="AY1063" s="162" t="s">
        <v>164</v>
      </c>
    </row>
    <row r="1064" spans="2:65" s="12" customFormat="1" ht="11.25">
      <c r="B1064" s="146"/>
      <c r="D1064" s="147" t="s">
        <v>175</v>
      </c>
      <c r="E1064" s="148" t="s">
        <v>1</v>
      </c>
      <c r="F1064" s="149" t="s">
        <v>1783</v>
      </c>
      <c r="H1064" s="150">
        <v>4.4880000000000004</v>
      </c>
      <c r="I1064" s="151"/>
      <c r="L1064" s="146"/>
      <c r="M1064" s="152"/>
      <c r="T1064" s="153"/>
      <c r="AT1064" s="148" t="s">
        <v>175</v>
      </c>
      <c r="AU1064" s="148" t="s">
        <v>89</v>
      </c>
      <c r="AV1064" s="12" t="s">
        <v>89</v>
      </c>
      <c r="AW1064" s="12" t="s">
        <v>36</v>
      </c>
      <c r="AX1064" s="12" t="s">
        <v>79</v>
      </c>
      <c r="AY1064" s="148" t="s">
        <v>164</v>
      </c>
    </row>
    <row r="1065" spans="2:65" s="14" customFormat="1" ht="11.25">
      <c r="B1065" s="161"/>
      <c r="D1065" s="147" t="s">
        <v>175</v>
      </c>
      <c r="E1065" s="162" t="s">
        <v>1</v>
      </c>
      <c r="F1065" s="163" t="s">
        <v>1784</v>
      </c>
      <c r="H1065" s="162" t="s">
        <v>1</v>
      </c>
      <c r="I1065" s="164"/>
      <c r="L1065" s="161"/>
      <c r="M1065" s="165"/>
      <c r="T1065" s="166"/>
      <c r="AT1065" s="162" t="s">
        <v>175</v>
      </c>
      <c r="AU1065" s="162" t="s">
        <v>89</v>
      </c>
      <c r="AV1065" s="14" t="s">
        <v>87</v>
      </c>
      <c r="AW1065" s="14" t="s">
        <v>36</v>
      </c>
      <c r="AX1065" s="14" t="s">
        <v>79</v>
      </c>
      <c r="AY1065" s="162" t="s">
        <v>164</v>
      </c>
    </row>
    <row r="1066" spans="2:65" s="12" customFormat="1" ht="11.25">
      <c r="B1066" s="146"/>
      <c r="D1066" s="147" t="s">
        <v>175</v>
      </c>
      <c r="E1066" s="148" t="s">
        <v>1</v>
      </c>
      <c r="F1066" s="149" t="s">
        <v>1785</v>
      </c>
      <c r="H1066" s="150">
        <v>5.4</v>
      </c>
      <c r="I1066" s="151"/>
      <c r="L1066" s="146"/>
      <c r="M1066" s="152"/>
      <c r="T1066" s="153"/>
      <c r="AT1066" s="148" t="s">
        <v>175</v>
      </c>
      <c r="AU1066" s="148" t="s">
        <v>89</v>
      </c>
      <c r="AV1066" s="12" t="s">
        <v>89</v>
      </c>
      <c r="AW1066" s="12" t="s">
        <v>36</v>
      </c>
      <c r="AX1066" s="12" t="s">
        <v>79</v>
      </c>
      <c r="AY1066" s="148" t="s">
        <v>164</v>
      </c>
    </row>
    <row r="1067" spans="2:65" s="13" customFormat="1" ht="11.25">
      <c r="B1067" s="154"/>
      <c r="D1067" s="147" t="s">
        <v>175</v>
      </c>
      <c r="E1067" s="155" t="s">
        <v>1</v>
      </c>
      <c r="F1067" s="156" t="s">
        <v>177</v>
      </c>
      <c r="H1067" s="157">
        <v>9.8879999999999999</v>
      </c>
      <c r="I1067" s="158"/>
      <c r="L1067" s="154"/>
      <c r="M1067" s="159"/>
      <c r="T1067" s="160"/>
      <c r="AT1067" s="155" t="s">
        <v>175</v>
      </c>
      <c r="AU1067" s="155" t="s">
        <v>89</v>
      </c>
      <c r="AV1067" s="13" t="s">
        <v>170</v>
      </c>
      <c r="AW1067" s="13" t="s">
        <v>36</v>
      </c>
      <c r="AX1067" s="13" t="s">
        <v>87</v>
      </c>
      <c r="AY1067" s="155" t="s">
        <v>164</v>
      </c>
    </row>
    <row r="1068" spans="2:65" s="1" customFormat="1" ht="24.2" customHeight="1">
      <c r="B1068" s="31"/>
      <c r="C1068" s="132" t="s">
        <v>1786</v>
      </c>
      <c r="D1068" s="132" t="s">
        <v>166</v>
      </c>
      <c r="E1068" s="133" t="s">
        <v>1787</v>
      </c>
      <c r="F1068" s="134" t="s">
        <v>1788</v>
      </c>
      <c r="G1068" s="135" t="s">
        <v>181</v>
      </c>
      <c r="H1068" s="136">
        <v>4</v>
      </c>
      <c r="I1068" s="137"/>
      <c r="J1068" s="138">
        <f>ROUND(I1068*H1068,2)</f>
        <v>0</v>
      </c>
      <c r="K1068" s="139"/>
      <c r="L1068" s="31"/>
      <c r="M1068" s="140" t="s">
        <v>1</v>
      </c>
      <c r="N1068" s="141" t="s">
        <v>44</v>
      </c>
      <c r="P1068" s="142">
        <f>O1068*H1068</f>
        <v>0</v>
      </c>
      <c r="Q1068" s="142">
        <v>0</v>
      </c>
      <c r="R1068" s="142">
        <f>Q1068*H1068</f>
        <v>0</v>
      </c>
      <c r="S1068" s="142">
        <v>0</v>
      </c>
      <c r="T1068" s="143">
        <f>S1068*H1068</f>
        <v>0</v>
      </c>
      <c r="AR1068" s="144" t="s">
        <v>260</v>
      </c>
      <c r="AT1068" s="144" t="s">
        <v>166</v>
      </c>
      <c r="AU1068" s="144" t="s">
        <v>89</v>
      </c>
      <c r="AY1068" s="16" t="s">
        <v>164</v>
      </c>
      <c r="BE1068" s="145">
        <f>IF(N1068="základní",J1068,0)</f>
        <v>0</v>
      </c>
      <c r="BF1068" s="145">
        <f>IF(N1068="snížená",J1068,0)</f>
        <v>0</v>
      </c>
      <c r="BG1068" s="145">
        <f>IF(N1068="zákl. přenesená",J1068,0)</f>
        <v>0</v>
      </c>
      <c r="BH1068" s="145">
        <f>IF(N1068="sníž. přenesená",J1068,0)</f>
        <v>0</v>
      </c>
      <c r="BI1068" s="145">
        <f>IF(N1068="nulová",J1068,0)</f>
        <v>0</v>
      </c>
      <c r="BJ1068" s="16" t="s">
        <v>87</v>
      </c>
      <c r="BK1068" s="145">
        <f>ROUND(I1068*H1068,2)</f>
        <v>0</v>
      </c>
      <c r="BL1068" s="16" t="s">
        <v>260</v>
      </c>
      <c r="BM1068" s="144" t="s">
        <v>1789</v>
      </c>
    </row>
    <row r="1069" spans="2:65" s="1" customFormat="1" ht="16.5" customHeight="1">
      <c r="B1069" s="31"/>
      <c r="C1069" s="167" t="s">
        <v>1790</v>
      </c>
      <c r="D1069" s="167" t="s">
        <v>282</v>
      </c>
      <c r="E1069" s="168" t="s">
        <v>1791</v>
      </c>
      <c r="F1069" s="169" t="s">
        <v>1792</v>
      </c>
      <c r="G1069" s="170" t="s">
        <v>181</v>
      </c>
      <c r="H1069" s="171">
        <v>4</v>
      </c>
      <c r="I1069" s="172"/>
      <c r="J1069" s="173">
        <f>ROUND(I1069*H1069,2)</f>
        <v>0</v>
      </c>
      <c r="K1069" s="174"/>
      <c r="L1069" s="175"/>
      <c r="M1069" s="176" t="s">
        <v>1</v>
      </c>
      <c r="N1069" s="177" t="s">
        <v>44</v>
      </c>
      <c r="P1069" s="142">
        <f>O1069*H1069</f>
        <v>0</v>
      </c>
      <c r="Q1069" s="142">
        <v>2.3999999999999998E-3</v>
      </c>
      <c r="R1069" s="142">
        <f>Q1069*H1069</f>
        <v>9.5999999999999992E-3</v>
      </c>
      <c r="S1069" s="142">
        <v>0</v>
      </c>
      <c r="T1069" s="143">
        <f>S1069*H1069</f>
        <v>0</v>
      </c>
      <c r="AR1069" s="144" t="s">
        <v>349</v>
      </c>
      <c r="AT1069" s="144" t="s">
        <v>282</v>
      </c>
      <c r="AU1069" s="144" t="s">
        <v>89</v>
      </c>
      <c r="AY1069" s="16" t="s">
        <v>164</v>
      </c>
      <c r="BE1069" s="145">
        <f>IF(N1069="základní",J1069,0)</f>
        <v>0</v>
      </c>
      <c r="BF1069" s="145">
        <f>IF(N1069="snížená",J1069,0)</f>
        <v>0</v>
      </c>
      <c r="BG1069" s="145">
        <f>IF(N1069="zákl. přenesená",J1069,0)</f>
        <v>0</v>
      </c>
      <c r="BH1069" s="145">
        <f>IF(N1069="sníž. přenesená",J1069,0)</f>
        <v>0</v>
      </c>
      <c r="BI1069" s="145">
        <f>IF(N1069="nulová",J1069,0)</f>
        <v>0</v>
      </c>
      <c r="BJ1069" s="16" t="s">
        <v>87</v>
      </c>
      <c r="BK1069" s="145">
        <f>ROUND(I1069*H1069,2)</f>
        <v>0</v>
      </c>
      <c r="BL1069" s="16" t="s">
        <v>260</v>
      </c>
      <c r="BM1069" s="144" t="s">
        <v>1793</v>
      </c>
    </row>
    <row r="1070" spans="2:65" s="14" customFormat="1" ht="11.25">
      <c r="B1070" s="161"/>
      <c r="D1070" s="147" t="s">
        <v>175</v>
      </c>
      <c r="E1070" s="162" t="s">
        <v>1</v>
      </c>
      <c r="F1070" s="163" t="s">
        <v>1794</v>
      </c>
      <c r="H1070" s="162" t="s">
        <v>1</v>
      </c>
      <c r="I1070" s="164"/>
      <c r="L1070" s="161"/>
      <c r="M1070" s="165"/>
      <c r="T1070" s="166"/>
      <c r="AT1070" s="162" t="s">
        <v>175</v>
      </c>
      <c r="AU1070" s="162" t="s">
        <v>89</v>
      </c>
      <c r="AV1070" s="14" t="s">
        <v>87</v>
      </c>
      <c r="AW1070" s="14" t="s">
        <v>36</v>
      </c>
      <c r="AX1070" s="14" t="s">
        <v>79</v>
      </c>
      <c r="AY1070" s="162" t="s">
        <v>164</v>
      </c>
    </row>
    <row r="1071" spans="2:65" s="12" customFormat="1" ht="11.25">
      <c r="B1071" s="146"/>
      <c r="D1071" s="147" t="s">
        <v>175</v>
      </c>
      <c r="E1071" s="148" t="s">
        <v>1</v>
      </c>
      <c r="F1071" s="149" t="s">
        <v>178</v>
      </c>
      <c r="H1071" s="150">
        <v>3</v>
      </c>
      <c r="I1071" s="151"/>
      <c r="L1071" s="146"/>
      <c r="M1071" s="152"/>
      <c r="T1071" s="153"/>
      <c r="AT1071" s="148" t="s">
        <v>175</v>
      </c>
      <c r="AU1071" s="148" t="s">
        <v>89</v>
      </c>
      <c r="AV1071" s="12" t="s">
        <v>89</v>
      </c>
      <c r="AW1071" s="12" t="s">
        <v>36</v>
      </c>
      <c r="AX1071" s="12" t="s">
        <v>79</v>
      </c>
      <c r="AY1071" s="148" t="s">
        <v>164</v>
      </c>
    </row>
    <row r="1072" spans="2:65" s="14" customFormat="1" ht="11.25">
      <c r="B1072" s="161"/>
      <c r="D1072" s="147" t="s">
        <v>175</v>
      </c>
      <c r="E1072" s="162" t="s">
        <v>1</v>
      </c>
      <c r="F1072" s="163" t="s">
        <v>1795</v>
      </c>
      <c r="H1072" s="162" t="s">
        <v>1</v>
      </c>
      <c r="I1072" s="164"/>
      <c r="L1072" s="161"/>
      <c r="M1072" s="165"/>
      <c r="T1072" s="166"/>
      <c r="AT1072" s="162" t="s">
        <v>175</v>
      </c>
      <c r="AU1072" s="162" t="s">
        <v>89</v>
      </c>
      <c r="AV1072" s="14" t="s">
        <v>87</v>
      </c>
      <c r="AW1072" s="14" t="s">
        <v>36</v>
      </c>
      <c r="AX1072" s="14" t="s">
        <v>79</v>
      </c>
      <c r="AY1072" s="162" t="s">
        <v>164</v>
      </c>
    </row>
    <row r="1073" spans="2:65" s="12" customFormat="1" ht="11.25">
      <c r="B1073" s="146"/>
      <c r="D1073" s="147" t="s">
        <v>175</v>
      </c>
      <c r="E1073" s="148" t="s">
        <v>1</v>
      </c>
      <c r="F1073" s="149" t="s">
        <v>87</v>
      </c>
      <c r="H1073" s="150">
        <v>1</v>
      </c>
      <c r="I1073" s="151"/>
      <c r="L1073" s="146"/>
      <c r="M1073" s="152"/>
      <c r="T1073" s="153"/>
      <c r="AT1073" s="148" t="s">
        <v>175</v>
      </c>
      <c r="AU1073" s="148" t="s">
        <v>89</v>
      </c>
      <c r="AV1073" s="12" t="s">
        <v>89</v>
      </c>
      <c r="AW1073" s="12" t="s">
        <v>36</v>
      </c>
      <c r="AX1073" s="12" t="s">
        <v>79</v>
      </c>
      <c r="AY1073" s="148" t="s">
        <v>164</v>
      </c>
    </row>
    <row r="1074" spans="2:65" s="13" customFormat="1" ht="11.25">
      <c r="B1074" s="154"/>
      <c r="D1074" s="147" t="s">
        <v>175</v>
      </c>
      <c r="E1074" s="155" t="s">
        <v>1</v>
      </c>
      <c r="F1074" s="156" t="s">
        <v>177</v>
      </c>
      <c r="H1074" s="157">
        <v>4</v>
      </c>
      <c r="I1074" s="158"/>
      <c r="L1074" s="154"/>
      <c r="M1074" s="159"/>
      <c r="T1074" s="160"/>
      <c r="AT1074" s="155" t="s">
        <v>175</v>
      </c>
      <c r="AU1074" s="155" t="s">
        <v>89</v>
      </c>
      <c r="AV1074" s="13" t="s">
        <v>170</v>
      </c>
      <c r="AW1074" s="13" t="s">
        <v>36</v>
      </c>
      <c r="AX1074" s="13" t="s">
        <v>87</v>
      </c>
      <c r="AY1074" s="155" t="s">
        <v>164</v>
      </c>
    </row>
    <row r="1075" spans="2:65" s="1" customFormat="1" ht="21.75" customHeight="1">
      <c r="B1075" s="31"/>
      <c r="C1075" s="132" t="s">
        <v>1796</v>
      </c>
      <c r="D1075" s="132" t="s">
        <v>166</v>
      </c>
      <c r="E1075" s="133" t="s">
        <v>1797</v>
      </c>
      <c r="F1075" s="134" t="s">
        <v>1798</v>
      </c>
      <c r="G1075" s="135" t="s">
        <v>181</v>
      </c>
      <c r="H1075" s="136">
        <v>31</v>
      </c>
      <c r="I1075" s="137"/>
      <c r="J1075" s="138">
        <f t="shared" ref="J1075:J1093" si="40">ROUND(I1075*H1075,2)</f>
        <v>0</v>
      </c>
      <c r="K1075" s="139"/>
      <c r="L1075" s="31"/>
      <c r="M1075" s="140" t="s">
        <v>1</v>
      </c>
      <c r="N1075" s="141" t="s">
        <v>44</v>
      </c>
      <c r="P1075" s="142">
        <f t="shared" ref="P1075:P1093" si="41">O1075*H1075</f>
        <v>0</v>
      </c>
      <c r="Q1075" s="142">
        <v>0</v>
      </c>
      <c r="R1075" s="142">
        <f t="shared" ref="R1075:R1093" si="42">Q1075*H1075</f>
        <v>0</v>
      </c>
      <c r="S1075" s="142">
        <v>0</v>
      </c>
      <c r="T1075" s="143">
        <f t="shared" ref="T1075:T1093" si="43">S1075*H1075</f>
        <v>0</v>
      </c>
      <c r="AR1075" s="144" t="s">
        <v>260</v>
      </c>
      <c r="AT1075" s="144" t="s">
        <v>166</v>
      </c>
      <c r="AU1075" s="144" t="s">
        <v>89</v>
      </c>
      <c r="AY1075" s="16" t="s">
        <v>164</v>
      </c>
      <c r="BE1075" s="145">
        <f t="shared" ref="BE1075:BE1093" si="44">IF(N1075="základní",J1075,0)</f>
        <v>0</v>
      </c>
      <c r="BF1075" s="145">
        <f t="shared" ref="BF1075:BF1093" si="45">IF(N1075="snížená",J1075,0)</f>
        <v>0</v>
      </c>
      <c r="BG1075" s="145">
        <f t="shared" ref="BG1075:BG1093" si="46">IF(N1075="zákl. přenesená",J1075,0)</f>
        <v>0</v>
      </c>
      <c r="BH1075" s="145">
        <f t="shared" ref="BH1075:BH1093" si="47">IF(N1075="sníž. přenesená",J1075,0)</f>
        <v>0</v>
      </c>
      <c r="BI1075" s="145">
        <f t="shared" ref="BI1075:BI1093" si="48">IF(N1075="nulová",J1075,0)</f>
        <v>0</v>
      </c>
      <c r="BJ1075" s="16" t="s">
        <v>87</v>
      </c>
      <c r="BK1075" s="145">
        <f t="shared" ref="BK1075:BK1093" si="49">ROUND(I1075*H1075,2)</f>
        <v>0</v>
      </c>
      <c r="BL1075" s="16" t="s">
        <v>260</v>
      </c>
      <c r="BM1075" s="144" t="s">
        <v>1799</v>
      </c>
    </row>
    <row r="1076" spans="2:65" s="1" customFormat="1" ht="16.5" customHeight="1">
      <c r="B1076" s="31"/>
      <c r="C1076" s="167" t="s">
        <v>1800</v>
      </c>
      <c r="D1076" s="167" t="s">
        <v>282</v>
      </c>
      <c r="E1076" s="168" t="s">
        <v>1801</v>
      </c>
      <c r="F1076" s="169" t="s">
        <v>1802</v>
      </c>
      <c r="G1076" s="170" t="s">
        <v>181</v>
      </c>
      <c r="H1076" s="171">
        <v>31</v>
      </c>
      <c r="I1076" s="172"/>
      <c r="J1076" s="173">
        <f t="shared" si="40"/>
        <v>0</v>
      </c>
      <c r="K1076" s="174"/>
      <c r="L1076" s="175"/>
      <c r="M1076" s="176" t="s">
        <v>1</v>
      </c>
      <c r="N1076" s="177" t="s">
        <v>44</v>
      </c>
      <c r="P1076" s="142">
        <f t="shared" si="41"/>
        <v>0</v>
      </c>
      <c r="Q1076" s="142">
        <v>2.2000000000000001E-3</v>
      </c>
      <c r="R1076" s="142">
        <f t="shared" si="42"/>
        <v>6.8200000000000011E-2</v>
      </c>
      <c r="S1076" s="142">
        <v>0</v>
      </c>
      <c r="T1076" s="143">
        <f t="shared" si="43"/>
        <v>0</v>
      </c>
      <c r="AR1076" s="144" t="s">
        <v>349</v>
      </c>
      <c r="AT1076" s="144" t="s">
        <v>282</v>
      </c>
      <c r="AU1076" s="144" t="s">
        <v>89</v>
      </c>
      <c r="AY1076" s="16" t="s">
        <v>164</v>
      </c>
      <c r="BE1076" s="145">
        <f t="shared" si="44"/>
        <v>0</v>
      </c>
      <c r="BF1076" s="145">
        <f t="shared" si="45"/>
        <v>0</v>
      </c>
      <c r="BG1076" s="145">
        <f t="shared" si="46"/>
        <v>0</v>
      </c>
      <c r="BH1076" s="145">
        <f t="shared" si="47"/>
        <v>0</v>
      </c>
      <c r="BI1076" s="145">
        <f t="shared" si="48"/>
        <v>0</v>
      </c>
      <c r="BJ1076" s="16" t="s">
        <v>87</v>
      </c>
      <c r="BK1076" s="145">
        <f t="shared" si="49"/>
        <v>0</v>
      </c>
      <c r="BL1076" s="16" t="s">
        <v>260</v>
      </c>
      <c r="BM1076" s="144" t="s">
        <v>1803</v>
      </c>
    </row>
    <row r="1077" spans="2:65" s="1" customFormat="1" ht="24.2" customHeight="1">
      <c r="B1077" s="31"/>
      <c r="C1077" s="132" t="s">
        <v>1804</v>
      </c>
      <c r="D1077" s="132" t="s">
        <v>166</v>
      </c>
      <c r="E1077" s="133" t="s">
        <v>1805</v>
      </c>
      <c r="F1077" s="134" t="s">
        <v>1806</v>
      </c>
      <c r="G1077" s="135" t="s">
        <v>181</v>
      </c>
      <c r="H1077" s="136">
        <v>10</v>
      </c>
      <c r="I1077" s="137"/>
      <c r="J1077" s="138">
        <f t="shared" si="40"/>
        <v>0</v>
      </c>
      <c r="K1077" s="139"/>
      <c r="L1077" s="31"/>
      <c r="M1077" s="140" t="s">
        <v>1</v>
      </c>
      <c r="N1077" s="141" t="s">
        <v>44</v>
      </c>
      <c r="P1077" s="142">
        <f t="shared" si="41"/>
        <v>0</v>
      </c>
      <c r="Q1077" s="142">
        <v>0</v>
      </c>
      <c r="R1077" s="142">
        <f t="shared" si="42"/>
        <v>0</v>
      </c>
      <c r="S1077" s="142">
        <v>0</v>
      </c>
      <c r="T1077" s="143">
        <f t="shared" si="43"/>
        <v>0</v>
      </c>
      <c r="AR1077" s="144" t="s">
        <v>260</v>
      </c>
      <c r="AT1077" s="144" t="s">
        <v>166</v>
      </c>
      <c r="AU1077" s="144" t="s">
        <v>89</v>
      </c>
      <c r="AY1077" s="16" t="s">
        <v>164</v>
      </c>
      <c r="BE1077" s="145">
        <f t="shared" si="44"/>
        <v>0</v>
      </c>
      <c r="BF1077" s="145">
        <f t="shared" si="45"/>
        <v>0</v>
      </c>
      <c r="BG1077" s="145">
        <f t="shared" si="46"/>
        <v>0</v>
      </c>
      <c r="BH1077" s="145">
        <f t="shared" si="47"/>
        <v>0</v>
      </c>
      <c r="BI1077" s="145">
        <f t="shared" si="48"/>
        <v>0</v>
      </c>
      <c r="BJ1077" s="16" t="s">
        <v>87</v>
      </c>
      <c r="BK1077" s="145">
        <f t="shared" si="49"/>
        <v>0</v>
      </c>
      <c r="BL1077" s="16" t="s">
        <v>260</v>
      </c>
      <c r="BM1077" s="144" t="s">
        <v>1807</v>
      </c>
    </row>
    <row r="1078" spans="2:65" s="1" customFormat="1" ht="16.5" customHeight="1">
      <c r="B1078" s="31"/>
      <c r="C1078" s="167" t="s">
        <v>1808</v>
      </c>
      <c r="D1078" s="167" t="s">
        <v>282</v>
      </c>
      <c r="E1078" s="168" t="s">
        <v>1809</v>
      </c>
      <c r="F1078" s="169" t="s">
        <v>1810</v>
      </c>
      <c r="G1078" s="170" t="s">
        <v>181</v>
      </c>
      <c r="H1078" s="171">
        <v>10</v>
      </c>
      <c r="I1078" s="172"/>
      <c r="J1078" s="173">
        <f t="shared" si="40"/>
        <v>0</v>
      </c>
      <c r="K1078" s="174"/>
      <c r="L1078" s="175"/>
      <c r="M1078" s="176" t="s">
        <v>1</v>
      </c>
      <c r="N1078" s="177" t="s">
        <v>44</v>
      </c>
      <c r="P1078" s="142">
        <f t="shared" si="41"/>
        <v>0</v>
      </c>
      <c r="Q1078" s="142">
        <v>2.2000000000000001E-3</v>
      </c>
      <c r="R1078" s="142">
        <f t="shared" si="42"/>
        <v>2.2000000000000002E-2</v>
      </c>
      <c r="S1078" s="142">
        <v>0</v>
      </c>
      <c r="T1078" s="143">
        <f t="shared" si="43"/>
        <v>0</v>
      </c>
      <c r="AR1078" s="144" t="s">
        <v>349</v>
      </c>
      <c r="AT1078" s="144" t="s">
        <v>282</v>
      </c>
      <c r="AU1078" s="144" t="s">
        <v>89</v>
      </c>
      <c r="AY1078" s="16" t="s">
        <v>164</v>
      </c>
      <c r="BE1078" s="145">
        <f t="shared" si="44"/>
        <v>0</v>
      </c>
      <c r="BF1078" s="145">
        <f t="shared" si="45"/>
        <v>0</v>
      </c>
      <c r="BG1078" s="145">
        <f t="shared" si="46"/>
        <v>0</v>
      </c>
      <c r="BH1078" s="145">
        <f t="shared" si="47"/>
        <v>0</v>
      </c>
      <c r="BI1078" s="145">
        <f t="shared" si="48"/>
        <v>0</v>
      </c>
      <c r="BJ1078" s="16" t="s">
        <v>87</v>
      </c>
      <c r="BK1078" s="145">
        <f t="shared" si="49"/>
        <v>0</v>
      </c>
      <c r="BL1078" s="16" t="s">
        <v>260</v>
      </c>
      <c r="BM1078" s="144" t="s">
        <v>1811</v>
      </c>
    </row>
    <row r="1079" spans="2:65" s="1" customFormat="1" ht="16.5" customHeight="1">
      <c r="B1079" s="31"/>
      <c r="C1079" s="132" t="s">
        <v>1812</v>
      </c>
      <c r="D1079" s="132" t="s">
        <v>166</v>
      </c>
      <c r="E1079" s="133" t="s">
        <v>1813</v>
      </c>
      <c r="F1079" s="134" t="s">
        <v>1814</v>
      </c>
      <c r="G1079" s="135" t="s">
        <v>181</v>
      </c>
      <c r="H1079" s="136">
        <v>5</v>
      </c>
      <c r="I1079" s="137"/>
      <c r="J1079" s="138">
        <f t="shared" si="40"/>
        <v>0</v>
      </c>
      <c r="K1079" s="139"/>
      <c r="L1079" s="31"/>
      <c r="M1079" s="140" t="s">
        <v>1</v>
      </c>
      <c r="N1079" s="141" t="s">
        <v>44</v>
      </c>
      <c r="P1079" s="142">
        <f t="shared" si="41"/>
        <v>0</v>
      </c>
      <c r="Q1079" s="142">
        <v>0</v>
      </c>
      <c r="R1079" s="142">
        <f t="shared" si="42"/>
        <v>0</v>
      </c>
      <c r="S1079" s="142">
        <v>0</v>
      </c>
      <c r="T1079" s="143">
        <f t="shared" si="43"/>
        <v>0</v>
      </c>
      <c r="AR1079" s="144" t="s">
        <v>260</v>
      </c>
      <c r="AT1079" s="144" t="s">
        <v>166</v>
      </c>
      <c r="AU1079" s="144" t="s">
        <v>89</v>
      </c>
      <c r="AY1079" s="16" t="s">
        <v>164</v>
      </c>
      <c r="BE1079" s="145">
        <f t="shared" si="44"/>
        <v>0</v>
      </c>
      <c r="BF1079" s="145">
        <f t="shared" si="45"/>
        <v>0</v>
      </c>
      <c r="BG1079" s="145">
        <f t="shared" si="46"/>
        <v>0</v>
      </c>
      <c r="BH1079" s="145">
        <f t="shared" si="47"/>
        <v>0</v>
      </c>
      <c r="BI1079" s="145">
        <f t="shared" si="48"/>
        <v>0</v>
      </c>
      <c r="BJ1079" s="16" t="s">
        <v>87</v>
      </c>
      <c r="BK1079" s="145">
        <f t="shared" si="49"/>
        <v>0</v>
      </c>
      <c r="BL1079" s="16" t="s">
        <v>260</v>
      </c>
      <c r="BM1079" s="144" t="s">
        <v>1815</v>
      </c>
    </row>
    <row r="1080" spans="2:65" s="1" customFormat="1" ht="16.5" customHeight="1">
      <c r="B1080" s="31"/>
      <c r="C1080" s="167" t="s">
        <v>1816</v>
      </c>
      <c r="D1080" s="167" t="s">
        <v>282</v>
      </c>
      <c r="E1080" s="168" t="s">
        <v>1817</v>
      </c>
      <c r="F1080" s="169" t="s">
        <v>1818</v>
      </c>
      <c r="G1080" s="170" t="s">
        <v>181</v>
      </c>
      <c r="H1080" s="171">
        <v>5</v>
      </c>
      <c r="I1080" s="172"/>
      <c r="J1080" s="173">
        <f t="shared" si="40"/>
        <v>0</v>
      </c>
      <c r="K1080" s="174"/>
      <c r="L1080" s="175"/>
      <c r="M1080" s="176" t="s">
        <v>1</v>
      </c>
      <c r="N1080" s="177" t="s">
        <v>44</v>
      </c>
      <c r="P1080" s="142">
        <f t="shared" si="41"/>
        <v>0</v>
      </c>
      <c r="Q1080" s="142">
        <v>2.2000000000000001E-3</v>
      </c>
      <c r="R1080" s="142">
        <f t="shared" si="42"/>
        <v>1.1000000000000001E-2</v>
      </c>
      <c r="S1080" s="142">
        <v>0</v>
      </c>
      <c r="T1080" s="143">
        <f t="shared" si="43"/>
        <v>0</v>
      </c>
      <c r="AR1080" s="144" t="s">
        <v>349</v>
      </c>
      <c r="AT1080" s="144" t="s">
        <v>282</v>
      </c>
      <c r="AU1080" s="144" t="s">
        <v>89</v>
      </c>
      <c r="AY1080" s="16" t="s">
        <v>164</v>
      </c>
      <c r="BE1080" s="145">
        <f t="shared" si="44"/>
        <v>0</v>
      </c>
      <c r="BF1080" s="145">
        <f t="shared" si="45"/>
        <v>0</v>
      </c>
      <c r="BG1080" s="145">
        <f t="shared" si="46"/>
        <v>0</v>
      </c>
      <c r="BH1080" s="145">
        <f t="shared" si="47"/>
        <v>0</v>
      </c>
      <c r="BI1080" s="145">
        <f t="shared" si="48"/>
        <v>0</v>
      </c>
      <c r="BJ1080" s="16" t="s">
        <v>87</v>
      </c>
      <c r="BK1080" s="145">
        <f t="shared" si="49"/>
        <v>0</v>
      </c>
      <c r="BL1080" s="16" t="s">
        <v>260</v>
      </c>
      <c r="BM1080" s="144" t="s">
        <v>1819</v>
      </c>
    </row>
    <row r="1081" spans="2:65" s="1" customFormat="1" ht="16.5" customHeight="1">
      <c r="B1081" s="31"/>
      <c r="C1081" s="132" t="s">
        <v>1820</v>
      </c>
      <c r="D1081" s="132" t="s">
        <v>166</v>
      </c>
      <c r="E1081" s="133" t="s">
        <v>1821</v>
      </c>
      <c r="F1081" s="134" t="s">
        <v>1822</v>
      </c>
      <c r="G1081" s="135" t="s">
        <v>181</v>
      </c>
      <c r="H1081" s="136">
        <v>31</v>
      </c>
      <c r="I1081" s="137"/>
      <c r="J1081" s="138">
        <f t="shared" si="40"/>
        <v>0</v>
      </c>
      <c r="K1081" s="139"/>
      <c r="L1081" s="31"/>
      <c r="M1081" s="140" t="s">
        <v>1</v>
      </c>
      <c r="N1081" s="141" t="s">
        <v>44</v>
      </c>
      <c r="P1081" s="142">
        <f t="shared" si="41"/>
        <v>0</v>
      </c>
      <c r="Q1081" s="142">
        <v>0</v>
      </c>
      <c r="R1081" s="142">
        <f t="shared" si="42"/>
        <v>0</v>
      </c>
      <c r="S1081" s="142">
        <v>0</v>
      </c>
      <c r="T1081" s="143">
        <f t="shared" si="43"/>
        <v>0</v>
      </c>
      <c r="AR1081" s="144" t="s">
        <v>260</v>
      </c>
      <c r="AT1081" s="144" t="s">
        <v>166</v>
      </c>
      <c r="AU1081" s="144" t="s">
        <v>89</v>
      </c>
      <c r="AY1081" s="16" t="s">
        <v>164</v>
      </c>
      <c r="BE1081" s="145">
        <f t="shared" si="44"/>
        <v>0</v>
      </c>
      <c r="BF1081" s="145">
        <f t="shared" si="45"/>
        <v>0</v>
      </c>
      <c r="BG1081" s="145">
        <f t="shared" si="46"/>
        <v>0</v>
      </c>
      <c r="BH1081" s="145">
        <f t="shared" si="47"/>
        <v>0</v>
      </c>
      <c r="BI1081" s="145">
        <f t="shared" si="48"/>
        <v>0</v>
      </c>
      <c r="BJ1081" s="16" t="s">
        <v>87</v>
      </c>
      <c r="BK1081" s="145">
        <f t="shared" si="49"/>
        <v>0</v>
      </c>
      <c r="BL1081" s="16" t="s">
        <v>260</v>
      </c>
      <c r="BM1081" s="144" t="s">
        <v>1823</v>
      </c>
    </row>
    <row r="1082" spans="2:65" s="1" customFormat="1" ht="24.2" customHeight="1">
      <c r="B1082" s="31"/>
      <c r="C1082" s="167" t="s">
        <v>1824</v>
      </c>
      <c r="D1082" s="167" t="s">
        <v>282</v>
      </c>
      <c r="E1082" s="168" t="s">
        <v>1825</v>
      </c>
      <c r="F1082" s="169" t="s">
        <v>1826</v>
      </c>
      <c r="G1082" s="170" t="s">
        <v>181</v>
      </c>
      <c r="H1082" s="171">
        <v>10</v>
      </c>
      <c r="I1082" s="172"/>
      <c r="J1082" s="173">
        <f t="shared" si="40"/>
        <v>0</v>
      </c>
      <c r="K1082" s="174"/>
      <c r="L1082" s="175"/>
      <c r="M1082" s="176" t="s">
        <v>1</v>
      </c>
      <c r="N1082" s="177" t="s">
        <v>44</v>
      </c>
      <c r="P1082" s="142">
        <f t="shared" si="41"/>
        <v>0</v>
      </c>
      <c r="Q1082" s="142">
        <v>1.4999999999999999E-4</v>
      </c>
      <c r="R1082" s="142">
        <f t="shared" si="42"/>
        <v>1.4999999999999998E-3</v>
      </c>
      <c r="S1082" s="142">
        <v>0</v>
      </c>
      <c r="T1082" s="143">
        <f t="shared" si="43"/>
        <v>0</v>
      </c>
      <c r="AR1082" s="144" t="s">
        <v>349</v>
      </c>
      <c r="AT1082" s="144" t="s">
        <v>282</v>
      </c>
      <c r="AU1082" s="144" t="s">
        <v>89</v>
      </c>
      <c r="AY1082" s="16" t="s">
        <v>164</v>
      </c>
      <c r="BE1082" s="145">
        <f t="shared" si="44"/>
        <v>0</v>
      </c>
      <c r="BF1082" s="145">
        <f t="shared" si="45"/>
        <v>0</v>
      </c>
      <c r="BG1082" s="145">
        <f t="shared" si="46"/>
        <v>0</v>
      </c>
      <c r="BH1082" s="145">
        <f t="shared" si="47"/>
        <v>0</v>
      </c>
      <c r="BI1082" s="145">
        <f t="shared" si="48"/>
        <v>0</v>
      </c>
      <c r="BJ1082" s="16" t="s">
        <v>87</v>
      </c>
      <c r="BK1082" s="145">
        <f t="shared" si="49"/>
        <v>0</v>
      </c>
      <c r="BL1082" s="16" t="s">
        <v>260</v>
      </c>
      <c r="BM1082" s="144" t="s">
        <v>1827</v>
      </c>
    </row>
    <row r="1083" spans="2:65" s="1" customFormat="1" ht="24.2" customHeight="1">
      <c r="B1083" s="31"/>
      <c r="C1083" s="167" t="s">
        <v>1828</v>
      </c>
      <c r="D1083" s="167" t="s">
        <v>282</v>
      </c>
      <c r="E1083" s="168" t="s">
        <v>1829</v>
      </c>
      <c r="F1083" s="169" t="s">
        <v>1830</v>
      </c>
      <c r="G1083" s="170" t="s">
        <v>181</v>
      </c>
      <c r="H1083" s="171">
        <v>21</v>
      </c>
      <c r="I1083" s="172"/>
      <c r="J1083" s="173">
        <f t="shared" si="40"/>
        <v>0</v>
      </c>
      <c r="K1083" s="174"/>
      <c r="L1083" s="175"/>
      <c r="M1083" s="176" t="s">
        <v>1</v>
      </c>
      <c r="N1083" s="177" t="s">
        <v>44</v>
      </c>
      <c r="P1083" s="142">
        <f t="shared" si="41"/>
        <v>0</v>
      </c>
      <c r="Q1083" s="142">
        <v>1.4999999999999999E-4</v>
      </c>
      <c r="R1083" s="142">
        <f t="shared" si="42"/>
        <v>3.1499999999999996E-3</v>
      </c>
      <c r="S1083" s="142">
        <v>0</v>
      </c>
      <c r="T1083" s="143">
        <f t="shared" si="43"/>
        <v>0</v>
      </c>
      <c r="AR1083" s="144" t="s">
        <v>349</v>
      </c>
      <c r="AT1083" s="144" t="s">
        <v>282</v>
      </c>
      <c r="AU1083" s="144" t="s">
        <v>89</v>
      </c>
      <c r="AY1083" s="16" t="s">
        <v>164</v>
      </c>
      <c r="BE1083" s="145">
        <f t="shared" si="44"/>
        <v>0</v>
      </c>
      <c r="BF1083" s="145">
        <f t="shared" si="45"/>
        <v>0</v>
      </c>
      <c r="BG1083" s="145">
        <f t="shared" si="46"/>
        <v>0</v>
      </c>
      <c r="BH1083" s="145">
        <f t="shared" si="47"/>
        <v>0</v>
      </c>
      <c r="BI1083" s="145">
        <f t="shared" si="48"/>
        <v>0</v>
      </c>
      <c r="BJ1083" s="16" t="s">
        <v>87</v>
      </c>
      <c r="BK1083" s="145">
        <f t="shared" si="49"/>
        <v>0</v>
      </c>
      <c r="BL1083" s="16" t="s">
        <v>260</v>
      </c>
      <c r="BM1083" s="144" t="s">
        <v>1831</v>
      </c>
    </row>
    <row r="1084" spans="2:65" s="1" customFormat="1" ht="21.75" customHeight="1">
      <c r="B1084" s="31"/>
      <c r="C1084" s="132" t="s">
        <v>1832</v>
      </c>
      <c r="D1084" s="132" t="s">
        <v>166</v>
      </c>
      <c r="E1084" s="133" t="s">
        <v>1833</v>
      </c>
      <c r="F1084" s="134" t="s">
        <v>1834</v>
      </c>
      <c r="G1084" s="135" t="s">
        <v>181</v>
      </c>
      <c r="H1084" s="136">
        <v>21</v>
      </c>
      <c r="I1084" s="137"/>
      <c r="J1084" s="138">
        <f t="shared" si="40"/>
        <v>0</v>
      </c>
      <c r="K1084" s="139"/>
      <c r="L1084" s="31"/>
      <c r="M1084" s="140" t="s">
        <v>1</v>
      </c>
      <c r="N1084" s="141" t="s">
        <v>44</v>
      </c>
      <c r="P1084" s="142">
        <f t="shared" si="41"/>
        <v>0</v>
      </c>
      <c r="Q1084" s="142">
        <v>0</v>
      </c>
      <c r="R1084" s="142">
        <f t="shared" si="42"/>
        <v>0</v>
      </c>
      <c r="S1084" s="142">
        <v>0</v>
      </c>
      <c r="T1084" s="143">
        <f t="shared" si="43"/>
        <v>0</v>
      </c>
      <c r="AR1084" s="144" t="s">
        <v>260</v>
      </c>
      <c r="AT1084" s="144" t="s">
        <v>166</v>
      </c>
      <c r="AU1084" s="144" t="s">
        <v>89</v>
      </c>
      <c r="AY1084" s="16" t="s">
        <v>164</v>
      </c>
      <c r="BE1084" s="145">
        <f t="shared" si="44"/>
        <v>0</v>
      </c>
      <c r="BF1084" s="145">
        <f t="shared" si="45"/>
        <v>0</v>
      </c>
      <c r="BG1084" s="145">
        <f t="shared" si="46"/>
        <v>0</v>
      </c>
      <c r="BH1084" s="145">
        <f t="shared" si="47"/>
        <v>0</v>
      </c>
      <c r="BI1084" s="145">
        <f t="shared" si="48"/>
        <v>0</v>
      </c>
      <c r="BJ1084" s="16" t="s">
        <v>87</v>
      </c>
      <c r="BK1084" s="145">
        <f t="shared" si="49"/>
        <v>0</v>
      </c>
      <c r="BL1084" s="16" t="s">
        <v>260</v>
      </c>
      <c r="BM1084" s="144" t="s">
        <v>1835</v>
      </c>
    </row>
    <row r="1085" spans="2:65" s="1" customFormat="1" ht="16.5" customHeight="1">
      <c r="B1085" s="31"/>
      <c r="C1085" s="167" t="s">
        <v>1836</v>
      </c>
      <c r="D1085" s="167" t="s">
        <v>282</v>
      </c>
      <c r="E1085" s="168" t="s">
        <v>1837</v>
      </c>
      <c r="F1085" s="169" t="s">
        <v>1838</v>
      </c>
      <c r="G1085" s="170" t="s">
        <v>181</v>
      </c>
      <c r="H1085" s="171">
        <v>21</v>
      </c>
      <c r="I1085" s="172"/>
      <c r="J1085" s="173">
        <f t="shared" si="40"/>
        <v>0</v>
      </c>
      <c r="K1085" s="174"/>
      <c r="L1085" s="175"/>
      <c r="M1085" s="176" t="s">
        <v>1</v>
      </c>
      <c r="N1085" s="177" t="s">
        <v>44</v>
      </c>
      <c r="P1085" s="142">
        <f t="shared" si="41"/>
        <v>0</v>
      </c>
      <c r="Q1085" s="142">
        <v>1.4999999999999999E-4</v>
      </c>
      <c r="R1085" s="142">
        <f t="shared" si="42"/>
        <v>3.1499999999999996E-3</v>
      </c>
      <c r="S1085" s="142">
        <v>0</v>
      </c>
      <c r="T1085" s="143">
        <f t="shared" si="43"/>
        <v>0</v>
      </c>
      <c r="AR1085" s="144" t="s">
        <v>349</v>
      </c>
      <c r="AT1085" s="144" t="s">
        <v>282</v>
      </c>
      <c r="AU1085" s="144" t="s">
        <v>89</v>
      </c>
      <c r="AY1085" s="16" t="s">
        <v>164</v>
      </c>
      <c r="BE1085" s="145">
        <f t="shared" si="44"/>
        <v>0</v>
      </c>
      <c r="BF1085" s="145">
        <f t="shared" si="45"/>
        <v>0</v>
      </c>
      <c r="BG1085" s="145">
        <f t="shared" si="46"/>
        <v>0</v>
      </c>
      <c r="BH1085" s="145">
        <f t="shared" si="47"/>
        <v>0</v>
      </c>
      <c r="BI1085" s="145">
        <f t="shared" si="48"/>
        <v>0</v>
      </c>
      <c r="BJ1085" s="16" t="s">
        <v>87</v>
      </c>
      <c r="BK1085" s="145">
        <f t="shared" si="49"/>
        <v>0</v>
      </c>
      <c r="BL1085" s="16" t="s">
        <v>260</v>
      </c>
      <c r="BM1085" s="144" t="s">
        <v>1839</v>
      </c>
    </row>
    <row r="1086" spans="2:65" s="1" customFormat="1" ht="37.9" customHeight="1">
      <c r="B1086" s="31"/>
      <c r="C1086" s="132" t="s">
        <v>1840</v>
      </c>
      <c r="D1086" s="132" t="s">
        <v>166</v>
      </c>
      <c r="E1086" s="133" t="s">
        <v>1841</v>
      </c>
      <c r="F1086" s="134" t="s">
        <v>1842</v>
      </c>
      <c r="G1086" s="135" t="s">
        <v>181</v>
      </c>
      <c r="H1086" s="136">
        <v>30</v>
      </c>
      <c r="I1086" s="137"/>
      <c r="J1086" s="138">
        <f t="shared" si="40"/>
        <v>0</v>
      </c>
      <c r="K1086" s="139"/>
      <c r="L1086" s="31"/>
      <c r="M1086" s="140" t="s">
        <v>1</v>
      </c>
      <c r="N1086" s="141" t="s">
        <v>44</v>
      </c>
      <c r="P1086" s="142">
        <f t="shared" si="41"/>
        <v>0</v>
      </c>
      <c r="Q1086" s="142">
        <v>5.9999999999999995E-4</v>
      </c>
      <c r="R1086" s="142">
        <f t="shared" si="42"/>
        <v>1.7999999999999999E-2</v>
      </c>
      <c r="S1086" s="142">
        <v>0</v>
      </c>
      <c r="T1086" s="143">
        <f t="shared" si="43"/>
        <v>0</v>
      </c>
      <c r="AR1086" s="144" t="s">
        <v>260</v>
      </c>
      <c r="AT1086" s="144" t="s">
        <v>166</v>
      </c>
      <c r="AU1086" s="144" t="s">
        <v>89</v>
      </c>
      <c r="AY1086" s="16" t="s">
        <v>164</v>
      </c>
      <c r="BE1086" s="145">
        <f t="shared" si="44"/>
        <v>0</v>
      </c>
      <c r="BF1086" s="145">
        <f t="shared" si="45"/>
        <v>0</v>
      </c>
      <c r="BG1086" s="145">
        <f t="shared" si="46"/>
        <v>0</v>
      </c>
      <c r="BH1086" s="145">
        <f t="shared" si="47"/>
        <v>0</v>
      </c>
      <c r="BI1086" s="145">
        <f t="shared" si="48"/>
        <v>0</v>
      </c>
      <c r="BJ1086" s="16" t="s">
        <v>87</v>
      </c>
      <c r="BK1086" s="145">
        <f t="shared" si="49"/>
        <v>0</v>
      </c>
      <c r="BL1086" s="16" t="s">
        <v>260</v>
      </c>
      <c r="BM1086" s="144" t="s">
        <v>1843</v>
      </c>
    </row>
    <row r="1087" spans="2:65" s="1" customFormat="1" ht="33" customHeight="1">
      <c r="B1087" s="31"/>
      <c r="C1087" s="167" t="s">
        <v>1844</v>
      </c>
      <c r="D1087" s="167" t="s">
        <v>282</v>
      </c>
      <c r="E1087" s="168" t="s">
        <v>1845</v>
      </c>
      <c r="F1087" s="169" t="s">
        <v>1846</v>
      </c>
      <c r="G1087" s="170" t="s">
        <v>181</v>
      </c>
      <c r="H1087" s="171">
        <v>18</v>
      </c>
      <c r="I1087" s="172"/>
      <c r="J1087" s="173">
        <f t="shared" si="40"/>
        <v>0</v>
      </c>
      <c r="K1087" s="174"/>
      <c r="L1087" s="175"/>
      <c r="M1087" s="176" t="s">
        <v>1</v>
      </c>
      <c r="N1087" s="177" t="s">
        <v>44</v>
      </c>
      <c r="P1087" s="142">
        <f t="shared" si="41"/>
        <v>0</v>
      </c>
      <c r="Q1087" s="142">
        <v>1.489E-2</v>
      </c>
      <c r="R1087" s="142">
        <f t="shared" si="42"/>
        <v>0.26802000000000004</v>
      </c>
      <c r="S1087" s="142">
        <v>0</v>
      </c>
      <c r="T1087" s="143">
        <f t="shared" si="43"/>
        <v>0</v>
      </c>
      <c r="AR1087" s="144" t="s">
        <v>349</v>
      </c>
      <c r="AT1087" s="144" t="s">
        <v>282</v>
      </c>
      <c r="AU1087" s="144" t="s">
        <v>89</v>
      </c>
      <c r="AY1087" s="16" t="s">
        <v>164</v>
      </c>
      <c r="BE1087" s="145">
        <f t="shared" si="44"/>
        <v>0</v>
      </c>
      <c r="BF1087" s="145">
        <f t="shared" si="45"/>
        <v>0</v>
      </c>
      <c r="BG1087" s="145">
        <f t="shared" si="46"/>
        <v>0</v>
      </c>
      <c r="BH1087" s="145">
        <f t="shared" si="47"/>
        <v>0</v>
      </c>
      <c r="BI1087" s="145">
        <f t="shared" si="48"/>
        <v>0</v>
      </c>
      <c r="BJ1087" s="16" t="s">
        <v>87</v>
      </c>
      <c r="BK1087" s="145">
        <f t="shared" si="49"/>
        <v>0</v>
      </c>
      <c r="BL1087" s="16" t="s">
        <v>260</v>
      </c>
      <c r="BM1087" s="144" t="s">
        <v>1847</v>
      </c>
    </row>
    <row r="1088" spans="2:65" s="1" customFormat="1" ht="33" customHeight="1">
      <c r="B1088" s="31"/>
      <c r="C1088" s="167" t="s">
        <v>1848</v>
      </c>
      <c r="D1088" s="167" t="s">
        <v>282</v>
      </c>
      <c r="E1088" s="168" t="s">
        <v>1849</v>
      </c>
      <c r="F1088" s="169" t="s">
        <v>1850</v>
      </c>
      <c r="G1088" s="170" t="s">
        <v>181</v>
      </c>
      <c r="H1088" s="171">
        <v>2</v>
      </c>
      <c r="I1088" s="172"/>
      <c r="J1088" s="173">
        <f t="shared" si="40"/>
        <v>0</v>
      </c>
      <c r="K1088" s="174"/>
      <c r="L1088" s="175"/>
      <c r="M1088" s="176" t="s">
        <v>1</v>
      </c>
      <c r="N1088" s="177" t="s">
        <v>44</v>
      </c>
      <c r="P1088" s="142">
        <f t="shared" si="41"/>
        <v>0</v>
      </c>
      <c r="Q1088" s="142">
        <v>1.521E-2</v>
      </c>
      <c r="R1088" s="142">
        <f t="shared" si="42"/>
        <v>3.0419999999999999E-2</v>
      </c>
      <c r="S1088" s="142">
        <v>0</v>
      </c>
      <c r="T1088" s="143">
        <f t="shared" si="43"/>
        <v>0</v>
      </c>
      <c r="AR1088" s="144" t="s">
        <v>349</v>
      </c>
      <c r="AT1088" s="144" t="s">
        <v>282</v>
      </c>
      <c r="AU1088" s="144" t="s">
        <v>89</v>
      </c>
      <c r="AY1088" s="16" t="s">
        <v>164</v>
      </c>
      <c r="BE1088" s="145">
        <f t="shared" si="44"/>
        <v>0</v>
      </c>
      <c r="BF1088" s="145">
        <f t="shared" si="45"/>
        <v>0</v>
      </c>
      <c r="BG1088" s="145">
        <f t="shared" si="46"/>
        <v>0</v>
      </c>
      <c r="BH1088" s="145">
        <f t="shared" si="47"/>
        <v>0</v>
      </c>
      <c r="BI1088" s="145">
        <f t="shared" si="48"/>
        <v>0</v>
      </c>
      <c r="BJ1088" s="16" t="s">
        <v>87</v>
      </c>
      <c r="BK1088" s="145">
        <f t="shared" si="49"/>
        <v>0</v>
      </c>
      <c r="BL1088" s="16" t="s">
        <v>260</v>
      </c>
      <c r="BM1088" s="144" t="s">
        <v>1851</v>
      </c>
    </row>
    <row r="1089" spans="2:65" s="1" customFormat="1" ht="33" customHeight="1">
      <c r="B1089" s="31"/>
      <c r="C1089" s="167" t="s">
        <v>1852</v>
      </c>
      <c r="D1089" s="167" t="s">
        <v>282</v>
      </c>
      <c r="E1089" s="168" t="s">
        <v>1853</v>
      </c>
      <c r="F1089" s="169" t="s">
        <v>1854</v>
      </c>
      <c r="G1089" s="170" t="s">
        <v>181</v>
      </c>
      <c r="H1089" s="171">
        <v>10</v>
      </c>
      <c r="I1089" s="172"/>
      <c r="J1089" s="173">
        <f t="shared" si="40"/>
        <v>0</v>
      </c>
      <c r="K1089" s="174"/>
      <c r="L1089" s="175"/>
      <c r="M1089" s="176" t="s">
        <v>1</v>
      </c>
      <c r="N1089" s="177" t="s">
        <v>44</v>
      </c>
      <c r="P1089" s="142">
        <f t="shared" si="41"/>
        <v>0</v>
      </c>
      <c r="Q1089" s="142">
        <v>1.553E-2</v>
      </c>
      <c r="R1089" s="142">
        <f t="shared" si="42"/>
        <v>0.15529999999999999</v>
      </c>
      <c r="S1089" s="142">
        <v>0</v>
      </c>
      <c r="T1089" s="143">
        <f t="shared" si="43"/>
        <v>0</v>
      </c>
      <c r="AR1089" s="144" t="s">
        <v>349</v>
      </c>
      <c r="AT1089" s="144" t="s">
        <v>282</v>
      </c>
      <c r="AU1089" s="144" t="s">
        <v>89</v>
      </c>
      <c r="AY1089" s="16" t="s">
        <v>164</v>
      </c>
      <c r="BE1089" s="145">
        <f t="shared" si="44"/>
        <v>0</v>
      </c>
      <c r="BF1089" s="145">
        <f t="shared" si="45"/>
        <v>0</v>
      </c>
      <c r="BG1089" s="145">
        <f t="shared" si="46"/>
        <v>0</v>
      </c>
      <c r="BH1089" s="145">
        <f t="shared" si="47"/>
        <v>0</v>
      </c>
      <c r="BI1089" s="145">
        <f t="shared" si="48"/>
        <v>0</v>
      </c>
      <c r="BJ1089" s="16" t="s">
        <v>87</v>
      </c>
      <c r="BK1089" s="145">
        <f t="shared" si="49"/>
        <v>0</v>
      </c>
      <c r="BL1089" s="16" t="s">
        <v>260</v>
      </c>
      <c r="BM1089" s="144" t="s">
        <v>1855</v>
      </c>
    </row>
    <row r="1090" spans="2:65" s="1" customFormat="1" ht="37.9" customHeight="1">
      <c r="B1090" s="31"/>
      <c r="C1090" s="132" t="s">
        <v>1856</v>
      </c>
      <c r="D1090" s="132" t="s">
        <v>166</v>
      </c>
      <c r="E1090" s="133" t="s">
        <v>1857</v>
      </c>
      <c r="F1090" s="134" t="s">
        <v>1858</v>
      </c>
      <c r="G1090" s="135" t="s">
        <v>181</v>
      </c>
      <c r="H1090" s="136">
        <v>1</v>
      </c>
      <c r="I1090" s="137"/>
      <c r="J1090" s="138">
        <f t="shared" si="40"/>
        <v>0</v>
      </c>
      <c r="K1090" s="139"/>
      <c r="L1090" s="31"/>
      <c r="M1090" s="140" t="s">
        <v>1</v>
      </c>
      <c r="N1090" s="141" t="s">
        <v>44</v>
      </c>
      <c r="P1090" s="142">
        <f t="shared" si="41"/>
        <v>0</v>
      </c>
      <c r="Q1090" s="142">
        <v>5.9999999999999995E-4</v>
      </c>
      <c r="R1090" s="142">
        <f t="shared" si="42"/>
        <v>5.9999999999999995E-4</v>
      </c>
      <c r="S1090" s="142">
        <v>0</v>
      </c>
      <c r="T1090" s="143">
        <f t="shared" si="43"/>
        <v>0</v>
      </c>
      <c r="AR1090" s="144" t="s">
        <v>260</v>
      </c>
      <c r="AT1090" s="144" t="s">
        <v>166</v>
      </c>
      <c r="AU1090" s="144" t="s">
        <v>89</v>
      </c>
      <c r="AY1090" s="16" t="s">
        <v>164</v>
      </c>
      <c r="BE1090" s="145">
        <f t="shared" si="44"/>
        <v>0</v>
      </c>
      <c r="BF1090" s="145">
        <f t="shared" si="45"/>
        <v>0</v>
      </c>
      <c r="BG1090" s="145">
        <f t="shared" si="46"/>
        <v>0</v>
      </c>
      <c r="BH1090" s="145">
        <f t="shared" si="47"/>
        <v>0</v>
      </c>
      <c r="BI1090" s="145">
        <f t="shared" si="48"/>
        <v>0</v>
      </c>
      <c r="BJ1090" s="16" t="s">
        <v>87</v>
      </c>
      <c r="BK1090" s="145">
        <f t="shared" si="49"/>
        <v>0</v>
      </c>
      <c r="BL1090" s="16" t="s">
        <v>260</v>
      </c>
      <c r="BM1090" s="144" t="s">
        <v>1859</v>
      </c>
    </row>
    <row r="1091" spans="2:65" s="1" customFormat="1" ht="33" customHeight="1">
      <c r="B1091" s="31"/>
      <c r="C1091" s="167" t="s">
        <v>1860</v>
      </c>
      <c r="D1091" s="167" t="s">
        <v>282</v>
      </c>
      <c r="E1091" s="168" t="s">
        <v>1861</v>
      </c>
      <c r="F1091" s="169" t="s">
        <v>1862</v>
      </c>
      <c r="G1091" s="170" t="s">
        <v>181</v>
      </c>
      <c r="H1091" s="171">
        <v>1</v>
      </c>
      <c r="I1091" s="172"/>
      <c r="J1091" s="173">
        <f t="shared" si="40"/>
        <v>0</v>
      </c>
      <c r="K1091" s="174"/>
      <c r="L1091" s="175"/>
      <c r="M1091" s="176" t="s">
        <v>1</v>
      </c>
      <c r="N1091" s="177" t="s">
        <v>44</v>
      </c>
      <c r="P1091" s="142">
        <f t="shared" si="41"/>
        <v>0</v>
      </c>
      <c r="Q1091" s="142">
        <v>1.553E-2</v>
      </c>
      <c r="R1091" s="142">
        <f t="shared" si="42"/>
        <v>1.553E-2</v>
      </c>
      <c r="S1091" s="142">
        <v>0</v>
      </c>
      <c r="T1091" s="143">
        <f t="shared" si="43"/>
        <v>0</v>
      </c>
      <c r="AR1091" s="144" t="s">
        <v>349</v>
      </c>
      <c r="AT1091" s="144" t="s">
        <v>282</v>
      </c>
      <c r="AU1091" s="144" t="s">
        <v>89</v>
      </c>
      <c r="AY1091" s="16" t="s">
        <v>164</v>
      </c>
      <c r="BE1091" s="145">
        <f t="shared" si="44"/>
        <v>0</v>
      </c>
      <c r="BF1091" s="145">
        <f t="shared" si="45"/>
        <v>0</v>
      </c>
      <c r="BG1091" s="145">
        <f t="shared" si="46"/>
        <v>0</v>
      </c>
      <c r="BH1091" s="145">
        <f t="shared" si="47"/>
        <v>0</v>
      </c>
      <c r="BI1091" s="145">
        <f t="shared" si="48"/>
        <v>0</v>
      </c>
      <c r="BJ1091" s="16" t="s">
        <v>87</v>
      </c>
      <c r="BK1091" s="145">
        <f t="shared" si="49"/>
        <v>0</v>
      </c>
      <c r="BL1091" s="16" t="s">
        <v>260</v>
      </c>
      <c r="BM1091" s="144" t="s">
        <v>1863</v>
      </c>
    </row>
    <row r="1092" spans="2:65" s="1" customFormat="1" ht="24.2" customHeight="1">
      <c r="B1092" s="31"/>
      <c r="C1092" s="132" t="s">
        <v>1864</v>
      </c>
      <c r="D1092" s="132" t="s">
        <v>166</v>
      </c>
      <c r="E1092" s="133" t="s">
        <v>1865</v>
      </c>
      <c r="F1092" s="134" t="s">
        <v>1866</v>
      </c>
      <c r="G1092" s="135" t="s">
        <v>181</v>
      </c>
      <c r="H1092" s="136">
        <v>20</v>
      </c>
      <c r="I1092" s="137"/>
      <c r="J1092" s="138">
        <f t="shared" si="40"/>
        <v>0</v>
      </c>
      <c r="K1092" s="139"/>
      <c r="L1092" s="31"/>
      <c r="M1092" s="140" t="s">
        <v>1</v>
      </c>
      <c r="N1092" s="141" t="s">
        <v>44</v>
      </c>
      <c r="P1092" s="142">
        <f t="shared" si="41"/>
        <v>0</v>
      </c>
      <c r="Q1092" s="142">
        <v>0</v>
      </c>
      <c r="R1092" s="142">
        <f t="shared" si="42"/>
        <v>0</v>
      </c>
      <c r="S1092" s="142">
        <v>0</v>
      </c>
      <c r="T1092" s="143">
        <f t="shared" si="43"/>
        <v>0</v>
      </c>
      <c r="AR1092" s="144" t="s">
        <v>260</v>
      </c>
      <c r="AT1092" s="144" t="s">
        <v>166</v>
      </c>
      <c r="AU1092" s="144" t="s">
        <v>89</v>
      </c>
      <c r="AY1092" s="16" t="s">
        <v>164</v>
      </c>
      <c r="BE1092" s="145">
        <f t="shared" si="44"/>
        <v>0</v>
      </c>
      <c r="BF1092" s="145">
        <f t="shared" si="45"/>
        <v>0</v>
      </c>
      <c r="BG1092" s="145">
        <f t="shared" si="46"/>
        <v>0</v>
      </c>
      <c r="BH1092" s="145">
        <f t="shared" si="47"/>
        <v>0</v>
      </c>
      <c r="BI1092" s="145">
        <f t="shared" si="48"/>
        <v>0</v>
      </c>
      <c r="BJ1092" s="16" t="s">
        <v>87</v>
      </c>
      <c r="BK1092" s="145">
        <f t="shared" si="49"/>
        <v>0</v>
      </c>
      <c r="BL1092" s="16" t="s">
        <v>260</v>
      </c>
      <c r="BM1092" s="144" t="s">
        <v>1867</v>
      </c>
    </row>
    <row r="1093" spans="2:65" s="1" customFormat="1" ht="24.2" customHeight="1">
      <c r="B1093" s="31"/>
      <c r="C1093" s="132" t="s">
        <v>1868</v>
      </c>
      <c r="D1093" s="132" t="s">
        <v>166</v>
      </c>
      <c r="E1093" s="133" t="s">
        <v>1869</v>
      </c>
      <c r="F1093" s="134" t="s">
        <v>1870</v>
      </c>
      <c r="G1093" s="135" t="s">
        <v>299</v>
      </c>
      <c r="H1093" s="136">
        <v>46.4</v>
      </c>
      <c r="I1093" s="137"/>
      <c r="J1093" s="138">
        <f t="shared" si="40"/>
        <v>0</v>
      </c>
      <c r="K1093" s="139"/>
      <c r="L1093" s="31"/>
      <c r="M1093" s="140" t="s">
        <v>1</v>
      </c>
      <c r="N1093" s="141" t="s">
        <v>44</v>
      </c>
      <c r="P1093" s="142">
        <f t="shared" si="41"/>
        <v>0</v>
      </c>
      <c r="Q1093" s="142">
        <v>0</v>
      </c>
      <c r="R1093" s="142">
        <f t="shared" si="42"/>
        <v>0</v>
      </c>
      <c r="S1093" s="142">
        <v>0</v>
      </c>
      <c r="T1093" s="143">
        <f t="shared" si="43"/>
        <v>0</v>
      </c>
      <c r="AR1093" s="144" t="s">
        <v>260</v>
      </c>
      <c r="AT1093" s="144" t="s">
        <v>166</v>
      </c>
      <c r="AU1093" s="144" t="s">
        <v>89</v>
      </c>
      <c r="AY1093" s="16" t="s">
        <v>164</v>
      </c>
      <c r="BE1093" s="145">
        <f t="shared" si="44"/>
        <v>0</v>
      </c>
      <c r="BF1093" s="145">
        <f t="shared" si="45"/>
        <v>0</v>
      </c>
      <c r="BG1093" s="145">
        <f t="shared" si="46"/>
        <v>0</v>
      </c>
      <c r="BH1093" s="145">
        <f t="shared" si="47"/>
        <v>0</v>
      </c>
      <c r="BI1093" s="145">
        <f t="shared" si="48"/>
        <v>0</v>
      </c>
      <c r="BJ1093" s="16" t="s">
        <v>87</v>
      </c>
      <c r="BK1093" s="145">
        <f t="shared" si="49"/>
        <v>0</v>
      </c>
      <c r="BL1093" s="16" t="s">
        <v>260</v>
      </c>
      <c r="BM1093" s="144" t="s">
        <v>1871</v>
      </c>
    </row>
    <row r="1094" spans="2:65" s="14" customFormat="1" ht="11.25">
      <c r="B1094" s="161"/>
      <c r="D1094" s="147" t="s">
        <v>175</v>
      </c>
      <c r="E1094" s="162" t="s">
        <v>1</v>
      </c>
      <c r="F1094" s="163" t="s">
        <v>370</v>
      </c>
      <c r="H1094" s="162" t="s">
        <v>1</v>
      </c>
      <c r="I1094" s="164"/>
      <c r="L1094" s="161"/>
      <c r="M1094" s="165"/>
      <c r="T1094" s="166"/>
      <c r="AT1094" s="162" t="s">
        <v>175</v>
      </c>
      <c r="AU1094" s="162" t="s">
        <v>89</v>
      </c>
      <c r="AV1094" s="14" t="s">
        <v>87</v>
      </c>
      <c r="AW1094" s="14" t="s">
        <v>36</v>
      </c>
      <c r="AX1094" s="14" t="s">
        <v>79</v>
      </c>
      <c r="AY1094" s="162" t="s">
        <v>164</v>
      </c>
    </row>
    <row r="1095" spans="2:65" s="12" customFormat="1" ht="11.25">
      <c r="B1095" s="146"/>
      <c r="D1095" s="147" t="s">
        <v>175</v>
      </c>
      <c r="E1095" s="148" t="s">
        <v>1</v>
      </c>
      <c r="F1095" s="149" t="s">
        <v>1872</v>
      </c>
      <c r="H1095" s="150">
        <v>21.75</v>
      </c>
      <c r="I1095" s="151"/>
      <c r="L1095" s="146"/>
      <c r="M1095" s="152"/>
      <c r="T1095" s="153"/>
      <c r="AT1095" s="148" t="s">
        <v>175</v>
      </c>
      <c r="AU1095" s="148" t="s">
        <v>89</v>
      </c>
      <c r="AV1095" s="12" t="s">
        <v>89</v>
      </c>
      <c r="AW1095" s="12" t="s">
        <v>36</v>
      </c>
      <c r="AX1095" s="12" t="s">
        <v>79</v>
      </c>
      <c r="AY1095" s="148" t="s">
        <v>164</v>
      </c>
    </row>
    <row r="1096" spans="2:65" s="14" customFormat="1" ht="11.25">
      <c r="B1096" s="161"/>
      <c r="D1096" s="147" t="s">
        <v>175</v>
      </c>
      <c r="E1096" s="162" t="s">
        <v>1</v>
      </c>
      <c r="F1096" s="163" t="s">
        <v>373</v>
      </c>
      <c r="H1096" s="162" t="s">
        <v>1</v>
      </c>
      <c r="I1096" s="164"/>
      <c r="L1096" s="161"/>
      <c r="M1096" s="165"/>
      <c r="T1096" s="166"/>
      <c r="AT1096" s="162" t="s">
        <v>175</v>
      </c>
      <c r="AU1096" s="162" t="s">
        <v>89</v>
      </c>
      <c r="AV1096" s="14" t="s">
        <v>87</v>
      </c>
      <c r="AW1096" s="14" t="s">
        <v>36</v>
      </c>
      <c r="AX1096" s="14" t="s">
        <v>79</v>
      </c>
      <c r="AY1096" s="162" t="s">
        <v>164</v>
      </c>
    </row>
    <row r="1097" spans="2:65" s="12" customFormat="1" ht="11.25">
      <c r="B1097" s="146"/>
      <c r="D1097" s="147" t="s">
        <v>175</v>
      </c>
      <c r="E1097" s="148" t="s">
        <v>1</v>
      </c>
      <c r="F1097" s="149" t="s">
        <v>1873</v>
      </c>
      <c r="H1097" s="150">
        <v>24.65</v>
      </c>
      <c r="I1097" s="151"/>
      <c r="L1097" s="146"/>
      <c r="M1097" s="152"/>
      <c r="T1097" s="153"/>
      <c r="AT1097" s="148" t="s">
        <v>175</v>
      </c>
      <c r="AU1097" s="148" t="s">
        <v>89</v>
      </c>
      <c r="AV1097" s="12" t="s">
        <v>89</v>
      </c>
      <c r="AW1097" s="12" t="s">
        <v>36</v>
      </c>
      <c r="AX1097" s="12" t="s">
        <v>79</v>
      </c>
      <c r="AY1097" s="148" t="s">
        <v>164</v>
      </c>
    </row>
    <row r="1098" spans="2:65" s="13" customFormat="1" ht="11.25">
      <c r="B1098" s="154"/>
      <c r="D1098" s="147" t="s">
        <v>175</v>
      </c>
      <c r="E1098" s="155" t="s">
        <v>1</v>
      </c>
      <c r="F1098" s="156" t="s">
        <v>177</v>
      </c>
      <c r="H1098" s="157">
        <v>46.4</v>
      </c>
      <c r="I1098" s="158"/>
      <c r="L1098" s="154"/>
      <c r="M1098" s="159"/>
      <c r="T1098" s="160"/>
      <c r="AT1098" s="155" t="s">
        <v>175</v>
      </c>
      <c r="AU1098" s="155" t="s">
        <v>89</v>
      </c>
      <c r="AV1098" s="13" t="s">
        <v>170</v>
      </c>
      <c r="AW1098" s="13" t="s">
        <v>36</v>
      </c>
      <c r="AX1098" s="13" t="s">
        <v>87</v>
      </c>
      <c r="AY1098" s="155" t="s">
        <v>164</v>
      </c>
    </row>
    <row r="1099" spans="2:65" s="1" customFormat="1" ht="24.2" customHeight="1">
      <c r="B1099" s="31"/>
      <c r="C1099" s="167" t="s">
        <v>1874</v>
      </c>
      <c r="D1099" s="167" t="s">
        <v>282</v>
      </c>
      <c r="E1099" s="168" t="s">
        <v>1875</v>
      </c>
      <c r="F1099" s="169" t="s">
        <v>1876</v>
      </c>
      <c r="G1099" s="170" t="s">
        <v>299</v>
      </c>
      <c r="H1099" s="171">
        <v>55.92</v>
      </c>
      <c r="I1099" s="172"/>
      <c r="J1099" s="173">
        <f>ROUND(I1099*H1099,2)</f>
        <v>0</v>
      </c>
      <c r="K1099" s="174"/>
      <c r="L1099" s="175"/>
      <c r="M1099" s="176" t="s">
        <v>1</v>
      </c>
      <c r="N1099" s="177" t="s">
        <v>44</v>
      </c>
      <c r="P1099" s="142">
        <f>O1099*H1099</f>
        <v>0</v>
      </c>
      <c r="Q1099" s="142">
        <v>7.0000000000000001E-3</v>
      </c>
      <c r="R1099" s="142">
        <f>Q1099*H1099</f>
        <v>0.39144000000000001</v>
      </c>
      <c r="S1099" s="142">
        <v>0</v>
      </c>
      <c r="T1099" s="143">
        <f>S1099*H1099</f>
        <v>0</v>
      </c>
      <c r="AR1099" s="144" t="s">
        <v>349</v>
      </c>
      <c r="AT1099" s="144" t="s">
        <v>282</v>
      </c>
      <c r="AU1099" s="144" t="s">
        <v>89</v>
      </c>
      <c r="AY1099" s="16" t="s">
        <v>164</v>
      </c>
      <c r="BE1099" s="145">
        <f>IF(N1099="základní",J1099,0)</f>
        <v>0</v>
      </c>
      <c r="BF1099" s="145">
        <f>IF(N1099="snížená",J1099,0)</f>
        <v>0</v>
      </c>
      <c r="BG1099" s="145">
        <f>IF(N1099="zákl. přenesená",J1099,0)</f>
        <v>0</v>
      </c>
      <c r="BH1099" s="145">
        <f>IF(N1099="sníž. přenesená",J1099,0)</f>
        <v>0</v>
      </c>
      <c r="BI1099" s="145">
        <f>IF(N1099="nulová",J1099,0)</f>
        <v>0</v>
      </c>
      <c r="BJ1099" s="16" t="s">
        <v>87</v>
      </c>
      <c r="BK1099" s="145">
        <f>ROUND(I1099*H1099,2)</f>
        <v>0</v>
      </c>
      <c r="BL1099" s="16" t="s">
        <v>260</v>
      </c>
      <c r="BM1099" s="144" t="s">
        <v>1877</v>
      </c>
    </row>
    <row r="1100" spans="2:65" s="12" customFormat="1" ht="11.25">
      <c r="B1100" s="146"/>
      <c r="D1100" s="147" t="s">
        <v>175</v>
      </c>
      <c r="E1100" s="148" t="s">
        <v>1</v>
      </c>
      <c r="F1100" s="149" t="s">
        <v>1878</v>
      </c>
      <c r="H1100" s="150">
        <v>46.6</v>
      </c>
      <c r="I1100" s="151"/>
      <c r="L1100" s="146"/>
      <c r="M1100" s="152"/>
      <c r="T1100" s="153"/>
      <c r="AT1100" s="148" t="s">
        <v>175</v>
      </c>
      <c r="AU1100" s="148" t="s">
        <v>89</v>
      </c>
      <c r="AV1100" s="12" t="s">
        <v>89</v>
      </c>
      <c r="AW1100" s="12" t="s">
        <v>36</v>
      </c>
      <c r="AX1100" s="12" t="s">
        <v>87</v>
      </c>
      <c r="AY1100" s="148" t="s">
        <v>164</v>
      </c>
    </row>
    <row r="1101" spans="2:65" s="12" customFormat="1" ht="11.25">
      <c r="B1101" s="146"/>
      <c r="D1101" s="147" t="s">
        <v>175</v>
      </c>
      <c r="F1101" s="149" t="s">
        <v>1879</v>
      </c>
      <c r="H1101" s="150">
        <v>55.92</v>
      </c>
      <c r="I1101" s="151"/>
      <c r="L1101" s="146"/>
      <c r="M1101" s="152"/>
      <c r="T1101" s="153"/>
      <c r="AT1101" s="148" t="s">
        <v>175</v>
      </c>
      <c r="AU1101" s="148" t="s">
        <v>89</v>
      </c>
      <c r="AV1101" s="12" t="s">
        <v>89</v>
      </c>
      <c r="AW1101" s="12" t="s">
        <v>4</v>
      </c>
      <c r="AX1101" s="12" t="s">
        <v>87</v>
      </c>
      <c r="AY1101" s="148" t="s">
        <v>164</v>
      </c>
    </row>
    <row r="1102" spans="2:65" s="1" customFormat="1" ht="24.2" customHeight="1">
      <c r="B1102" s="31"/>
      <c r="C1102" s="167" t="s">
        <v>1880</v>
      </c>
      <c r="D1102" s="167" t="s">
        <v>282</v>
      </c>
      <c r="E1102" s="168" t="s">
        <v>1881</v>
      </c>
      <c r="F1102" s="169" t="s">
        <v>1882</v>
      </c>
      <c r="G1102" s="170" t="s">
        <v>181</v>
      </c>
      <c r="H1102" s="171">
        <v>64</v>
      </c>
      <c r="I1102" s="172"/>
      <c r="J1102" s="173">
        <f>ROUND(I1102*H1102,2)</f>
        <v>0</v>
      </c>
      <c r="K1102" s="174"/>
      <c r="L1102" s="175"/>
      <c r="M1102" s="176" t="s">
        <v>1</v>
      </c>
      <c r="N1102" s="177" t="s">
        <v>44</v>
      </c>
      <c r="P1102" s="142">
        <f>O1102*H1102</f>
        <v>0</v>
      </c>
      <c r="Q1102" s="142">
        <v>6.0000000000000002E-5</v>
      </c>
      <c r="R1102" s="142">
        <f>Q1102*H1102</f>
        <v>3.8400000000000001E-3</v>
      </c>
      <c r="S1102" s="142">
        <v>0</v>
      </c>
      <c r="T1102" s="143">
        <f>S1102*H1102</f>
        <v>0</v>
      </c>
      <c r="AR1102" s="144" t="s">
        <v>349</v>
      </c>
      <c r="AT1102" s="144" t="s">
        <v>282</v>
      </c>
      <c r="AU1102" s="144" t="s">
        <v>89</v>
      </c>
      <c r="AY1102" s="16" t="s">
        <v>164</v>
      </c>
      <c r="BE1102" s="145">
        <f>IF(N1102="základní",J1102,0)</f>
        <v>0</v>
      </c>
      <c r="BF1102" s="145">
        <f>IF(N1102="snížená",J1102,0)</f>
        <v>0</v>
      </c>
      <c r="BG1102" s="145">
        <f>IF(N1102="zákl. přenesená",J1102,0)</f>
        <v>0</v>
      </c>
      <c r="BH1102" s="145">
        <f>IF(N1102="sníž. přenesená",J1102,0)</f>
        <v>0</v>
      </c>
      <c r="BI1102" s="145">
        <f>IF(N1102="nulová",J1102,0)</f>
        <v>0</v>
      </c>
      <c r="BJ1102" s="16" t="s">
        <v>87</v>
      </c>
      <c r="BK1102" s="145">
        <f>ROUND(I1102*H1102,2)</f>
        <v>0</v>
      </c>
      <c r="BL1102" s="16" t="s">
        <v>260</v>
      </c>
      <c r="BM1102" s="144" t="s">
        <v>1883</v>
      </c>
    </row>
    <row r="1103" spans="2:65" s="12" customFormat="1" ht="11.25">
      <c r="B1103" s="146"/>
      <c r="D1103" s="147" t="s">
        <v>175</v>
      </c>
      <c r="E1103" s="148" t="s">
        <v>1</v>
      </c>
      <c r="F1103" s="149" t="s">
        <v>1884</v>
      </c>
      <c r="H1103" s="150">
        <v>64</v>
      </c>
      <c r="I1103" s="151"/>
      <c r="L1103" s="146"/>
      <c r="M1103" s="152"/>
      <c r="T1103" s="153"/>
      <c r="AT1103" s="148" t="s">
        <v>175</v>
      </c>
      <c r="AU1103" s="148" t="s">
        <v>89</v>
      </c>
      <c r="AV1103" s="12" t="s">
        <v>89</v>
      </c>
      <c r="AW1103" s="12" t="s">
        <v>36</v>
      </c>
      <c r="AX1103" s="12" t="s">
        <v>79</v>
      </c>
      <c r="AY1103" s="148" t="s">
        <v>164</v>
      </c>
    </row>
    <row r="1104" spans="2:65" s="13" customFormat="1" ht="11.25">
      <c r="B1104" s="154"/>
      <c r="D1104" s="147" t="s">
        <v>175</v>
      </c>
      <c r="E1104" s="155" t="s">
        <v>1</v>
      </c>
      <c r="F1104" s="156" t="s">
        <v>177</v>
      </c>
      <c r="H1104" s="157">
        <v>64</v>
      </c>
      <c r="I1104" s="158"/>
      <c r="L1104" s="154"/>
      <c r="M1104" s="159"/>
      <c r="T1104" s="160"/>
      <c r="AT1104" s="155" t="s">
        <v>175</v>
      </c>
      <c r="AU1104" s="155" t="s">
        <v>89</v>
      </c>
      <c r="AV1104" s="13" t="s">
        <v>170</v>
      </c>
      <c r="AW1104" s="13" t="s">
        <v>36</v>
      </c>
      <c r="AX1104" s="13" t="s">
        <v>87</v>
      </c>
      <c r="AY1104" s="155" t="s">
        <v>164</v>
      </c>
    </row>
    <row r="1105" spans="2:65" s="1" customFormat="1" ht="33" customHeight="1">
      <c r="B1105" s="31"/>
      <c r="C1105" s="132" t="s">
        <v>1885</v>
      </c>
      <c r="D1105" s="132" t="s">
        <v>166</v>
      </c>
      <c r="E1105" s="133" t="s">
        <v>1886</v>
      </c>
      <c r="F1105" s="134" t="s">
        <v>1887</v>
      </c>
      <c r="G1105" s="135" t="s">
        <v>1088</v>
      </c>
      <c r="H1105" s="178"/>
      <c r="I1105" s="137"/>
      <c r="J1105" s="138">
        <f>ROUND(I1105*H1105,2)</f>
        <v>0</v>
      </c>
      <c r="K1105" s="139"/>
      <c r="L1105" s="31"/>
      <c r="M1105" s="140" t="s">
        <v>1</v>
      </c>
      <c r="N1105" s="141" t="s">
        <v>44</v>
      </c>
      <c r="P1105" s="142">
        <f>O1105*H1105</f>
        <v>0</v>
      </c>
      <c r="Q1105" s="142">
        <v>0</v>
      </c>
      <c r="R1105" s="142">
        <f>Q1105*H1105</f>
        <v>0</v>
      </c>
      <c r="S1105" s="142">
        <v>0</v>
      </c>
      <c r="T1105" s="143">
        <f>S1105*H1105</f>
        <v>0</v>
      </c>
      <c r="AR1105" s="144" t="s">
        <v>260</v>
      </c>
      <c r="AT1105" s="144" t="s">
        <v>166</v>
      </c>
      <c r="AU1105" s="144" t="s">
        <v>89</v>
      </c>
      <c r="AY1105" s="16" t="s">
        <v>164</v>
      </c>
      <c r="BE1105" s="145">
        <f>IF(N1105="základní",J1105,0)</f>
        <v>0</v>
      </c>
      <c r="BF1105" s="145">
        <f>IF(N1105="snížená",J1105,0)</f>
        <v>0</v>
      </c>
      <c r="BG1105" s="145">
        <f>IF(N1105="zákl. přenesená",J1105,0)</f>
        <v>0</v>
      </c>
      <c r="BH1105" s="145">
        <f>IF(N1105="sníž. přenesená",J1105,0)</f>
        <v>0</v>
      </c>
      <c r="BI1105" s="145">
        <f>IF(N1105="nulová",J1105,0)</f>
        <v>0</v>
      </c>
      <c r="BJ1105" s="16" t="s">
        <v>87</v>
      </c>
      <c r="BK1105" s="145">
        <f>ROUND(I1105*H1105,2)</f>
        <v>0</v>
      </c>
      <c r="BL1105" s="16" t="s">
        <v>260</v>
      </c>
      <c r="BM1105" s="144" t="s">
        <v>1888</v>
      </c>
    </row>
    <row r="1106" spans="2:65" s="11" customFormat="1" ht="22.9" customHeight="1">
      <c r="B1106" s="120"/>
      <c r="D1106" s="121" t="s">
        <v>78</v>
      </c>
      <c r="E1106" s="130" t="s">
        <v>1889</v>
      </c>
      <c r="F1106" s="130" t="s">
        <v>1890</v>
      </c>
      <c r="I1106" s="123"/>
      <c r="J1106" s="131">
        <f>BK1106</f>
        <v>0</v>
      </c>
      <c r="L1106" s="120"/>
      <c r="M1106" s="125"/>
      <c r="P1106" s="126">
        <f>SUM(P1107:P1154)</f>
        <v>0</v>
      </c>
      <c r="R1106" s="126">
        <f>SUM(R1107:R1154)</f>
        <v>0.83757689999999996</v>
      </c>
      <c r="T1106" s="127">
        <f>SUM(T1107:T1154)</f>
        <v>0</v>
      </c>
      <c r="AR1106" s="121" t="s">
        <v>89</v>
      </c>
      <c r="AT1106" s="128" t="s">
        <v>78</v>
      </c>
      <c r="AU1106" s="128" t="s">
        <v>87</v>
      </c>
      <c r="AY1106" s="121" t="s">
        <v>164</v>
      </c>
      <c r="BK1106" s="129">
        <f>SUM(BK1107:BK1154)</f>
        <v>0</v>
      </c>
    </row>
    <row r="1107" spans="2:65" s="1" customFormat="1" ht="24.2" customHeight="1">
      <c r="B1107" s="31"/>
      <c r="C1107" s="132" t="s">
        <v>1891</v>
      </c>
      <c r="D1107" s="132" t="s">
        <v>166</v>
      </c>
      <c r="E1107" s="133" t="s">
        <v>1892</v>
      </c>
      <c r="F1107" s="134" t="s">
        <v>1893</v>
      </c>
      <c r="G1107" s="135" t="s">
        <v>299</v>
      </c>
      <c r="H1107" s="136">
        <v>4.01</v>
      </c>
      <c r="I1107" s="137"/>
      <c r="J1107" s="138">
        <f>ROUND(I1107*H1107,2)</f>
        <v>0</v>
      </c>
      <c r="K1107" s="139"/>
      <c r="L1107" s="31"/>
      <c r="M1107" s="140" t="s">
        <v>1</v>
      </c>
      <c r="N1107" s="141" t="s">
        <v>44</v>
      </c>
      <c r="P1107" s="142">
        <f>O1107*H1107</f>
        <v>0</v>
      </c>
      <c r="Q1107" s="142">
        <v>8.5999999999999998E-4</v>
      </c>
      <c r="R1107" s="142">
        <f>Q1107*H1107</f>
        <v>3.4485999999999996E-3</v>
      </c>
      <c r="S1107" s="142">
        <v>0</v>
      </c>
      <c r="T1107" s="143">
        <f>S1107*H1107</f>
        <v>0</v>
      </c>
      <c r="AR1107" s="144" t="s">
        <v>260</v>
      </c>
      <c r="AT1107" s="144" t="s">
        <v>166</v>
      </c>
      <c r="AU1107" s="144" t="s">
        <v>89</v>
      </c>
      <c r="AY1107" s="16" t="s">
        <v>164</v>
      </c>
      <c r="BE1107" s="145">
        <f>IF(N1107="základní",J1107,0)</f>
        <v>0</v>
      </c>
      <c r="BF1107" s="145">
        <f>IF(N1107="snížená",J1107,0)</f>
        <v>0</v>
      </c>
      <c r="BG1107" s="145">
        <f>IF(N1107="zákl. přenesená",J1107,0)</f>
        <v>0</v>
      </c>
      <c r="BH1107" s="145">
        <f>IF(N1107="sníž. přenesená",J1107,0)</f>
        <v>0</v>
      </c>
      <c r="BI1107" s="145">
        <f>IF(N1107="nulová",J1107,0)</f>
        <v>0</v>
      </c>
      <c r="BJ1107" s="16" t="s">
        <v>87</v>
      </c>
      <c r="BK1107" s="145">
        <f>ROUND(I1107*H1107,2)</f>
        <v>0</v>
      </c>
      <c r="BL1107" s="16" t="s">
        <v>260</v>
      </c>
      <c r="BM1107" s="144" t="s">
        <v>1894</v>
      </c>
    </row>
    <row r="1108" spans="2:65" s="12" customFormat="1" ht="11.25">
      <c r="B1108" s="146"/>
      <c r="D1108" s="147" t="s">
        <v>175</v>
      </c>
      <c r="E1108" s="148" t="s">
        <v>1</v>
      </c>
      <c r="F1108" s="149" t="s">
        <v>1895</v>
      </c>
      <c r="H1108" s="150">
        <v>4.01</v>
      </c>
      <c r="I1108" s="151"/>
      <c r="L1108" s="146"/>
      <c r="M1108" s="152"/>
      <c r="T1108" s="153"/>
      <c r="AT1108" s="148" t="s">
        <v>175</v>
      </c>
      <c r="AU1108" s="148" t="s">
        <v>89</v>
      </c>
      <c r="AV1108" s="12" t="s">
        <v>89</v>
      </c>
      <c r="AW1108" s="12" t="s">
        <v>36</v>
      </c>
      <c r="AX1108" s="12" t="s">
        <v>87</v>
      </c>
      <c r="AY1108" s="148" t="s">
        <v>164</v>
      </c>
    </row>
    <row r="1109" spans="2:65" s="1" customFormat="1" ht="24.2" customHeight="1">
      <c r="B1109" s="31"/>
      <c r="C1109" s="167" t="s">
        <v>1896</v>
      </c>
      <c r="D1109" s="167" t="s">
        <v>282</v>
      </c>
      <c r="E1109" s="168" t="s">
        <v>1897</v>
      </c>
      <c r="F1109" s="169" t="s">
        <v>1898</v>
      </c>
      <c r="G1109" s="170" t="s">
        <v>299</v>
      </c>
      <c r="H1109" s="171">
        <v>4.4109999999999996</v>
      </c>
      <c r="I1109" s="172"/>
      <c r="J1109" s="173">
        <f>ROUND(I1109*H1109,2)</f>
        <v>0</v>
      </c>
      <c r="K1109" s="174"/>
      <c r="L1109" s="175"/>
      <c r="M1109" s="176" t="s">
        <v>1</v>
      </c>
      <c r="N1109" s="177" t="s">
        <v>44</v>
      </c>
      <c r="P1109" s="142">
        <f>O1109*H1109</f>
        <v>0</v>
      </c>
      <c r="Q1109" s="142">
        <v>1.7999999999999999E-2</v>
      </c>
      <c r="R1109" s="142">
        <f>Q1109*H1109</f>
        <v>7.9397999999999982E-2</v>
      </c>
      <c r="S1109" s="142">
        <v>0</v>
      </c>
      <c r="T1109" s="143">
        <f>S1109*H1109</f>
        <v>0</v>
      </c>
      <c r="AR1109" s="144" t="s">
        <v>202</v>
      </c>
      <c r="AT1109" s="144" t="s">
        <v>282</v>
      </c>
      <c r="AU1109" s="144" t="s">
        <v>89</v>
      </c>
      <c r="AY1109" s="16" t="s">
        <v>164</v>
      </c>
      <c r="BE1109" s="145">
        <f>IF(N1109="základní",J1109,0)</f>
        <v>0</v>
      </c>
      <c r="BF1109" s="145">
        <f>IF(N1109="snížená",J1109,0)</f>
        <v>0</v>
      </c>
      <c r="BG1109" s="145">
        <f>IF(N1109="zákl. přenesená",J1109,0)</f>
        <v>0</v>
      </c>
      <c r="BH1109" s="145">
        <f>IF(N1109="sníž. přenesená",J1109,0)</f>
        <v>0</v>
      </c>
      <c r="BI1109" s="145">
        <f>IF(N1109="nulová",J1109,0)</f>
        <v>0</v>
      </c>
      <c r="BJ1109" s="16" t="s">
        <v>87</v>
      </c>
      <c r="BK1109" s="145">
        <f>ROUND(I1109*H1109,2)</f>
        <v>0</v>
      </c>
      <c r="BL1109" s="16" t="s">
        <v>170</v>
      </c>
      <c r="BM1109" s="144" t="s">
        <v>1899</v>
      </c>
    </row>
    <row r="1110" spans="2:65" s="12" customFormat="1" ht="11.25">
      <c r="B1110" s="146"/>
      <c r="D1110" s="147" t="s">
        <v>175</v>
      </c>
      <c r="E1110" s="148" t="s">
        <v>1</v>
      </c>
      <c r="F1110" s="149" t="s">
        <v>1895</v>
      </c>
      <c r="H1110" s="150">
        <v>4.01</v>
      </c>
      <c r="I1110" s="151"/>
      <c r="L1110" s="146"/>
      <c r="M1110" s="152"/>
      <c r="T1110" s="153"/>
      <c r="AT1110" s="148" t="s">
        <v>175</v>
      </c>
      <c r="AU1110" s="148" t="s">
        <v>89</v>
      </c>
      <c r="AV1110" s="12" t="s">
        <v>89</v>
      </c>
      <c r="AW1110" s="12" t="s">
        <v>36</v>
      </c>
      <c r="AX1110" s="12" t="s">
        <v>87</v>
      </c>
      <c r="AY1110" s="148" t="s">
        <v>164</v>
      </c>
    </row>
    <row r="1111" spans="2:65" s="12" customFormat="1" ht="11.25">
      <c r="B1111" s="146"/>
      <c r="D1111" s="147" t="s">
        <v>175</v>
      </c>
      <c r="F1111" s="149" t="s">
        <v>1900</v>
      </c>
      <c r="H1111" s="150">
        <v>4.4109999999999996</v>
      </c>
      <c r="I1111" s="151"/>
      <c r="L1111" s="146"/>
      <c r="M1111" s="152"/>
      <c r="T1111" s="153"/>
      <c r="AT1111" s="148" t="s">
        <v>175</v>
      </c>
      <c r="AU1111" s="148" t="s">
        <v>89</v>
      </c>
      <c r="AV1111" s="12" t="s">
        <v>89</v>
      </c>
      <c r="AW1111" s="12" t="s">
        <v>4</v>
      </c>
      <c r="AX1111" s="12" t="s">
        <v>87</v>
      </c>
      <c r="AY1111" s="148" t="s">
        <v>164</v>
      </c>
    </row>
    <row r="1112" spans="2:65" s="1" customFormat="1" ht="24.2" customHeight="1">
      <c r="B1112" s="31"/>
      <c r="C1112" s="132" t="s">
        <v>1901</v>
      </c>
      <c r="D1112" s="132" t="s">
        <v>166</v>
      </c>
      <c r="E1112" s="133" t="s">
        <v>1902</v>
      </c>
      <c r="F1112" s="134" t="s">
        <v>1903</v>
      </c>
      <c r="G1112" s="135" t="s">
        <v>181</v>
      </c>
      <c r="H1112" s="136">
        <v>2</v>
      </c>
      <c r="I1112" s="137"/>
      <c r="J1112" s="138">
        <f t="shared" ref="J1112:J1120" si="50">ROUND(I1112*H1112,2)</f>
        <v>0</v>
      </c>
      <c r="K1112" s="139"/>
      <c r="L1112" s="31"/>
      <c r="M1112" s="140" t="s">
        <v>1</v>
      </c>
      <c r="N1112" s="141" t="s">
        <v>44</v>
      </c>
      <c r="P1112" s="142">
        <f t="shared" ref="P1112:P1120" si="51">O1112*H1112</f>
        <v>0</v>
      </c>
      <c r="Q1112" s="142">
        <v>0</v>
      </c>
      <c r="R1112" s="142">
        <f t="shared" ref="R1112:R1120" si="52">Q1112*H1112</f>
        <v>0</v>
      </c>
      <c r="S1112" s="142">
        <v>0</v>
      </c>
      <c r="T1112" s="143">
        <f t="shared" ref="T1112:T1120" si="53">S1112*H1112</f>
        <v>0</v>
      </c>
      <c r="AR1112" s="144" t="s">
        <v>260</v>
      </c>
      <c r="AT1112" s="144" t="s">
        <v>166</v>
      </c>
      <c r="AU1112" s="144" t="s">
        <v>89</v>
      </c>
      <c r="AY1112" s="16" t="s">
        <v>164</v>
      </c>
      <c r="BE1112" s="145">
        <f t="shared" ref="BE1112:BE1120" si="54">IF(N1112="základní",J1112,0)</f>
        <v>0</v>
      </c>
      <c r="BF1112" s="145">
        <f t="shared" ref="BF1112:BF1120" si="55">IF(N1112="snížená",J1112,0)</f>
        <v>0</v>
      </c>
      <c r="BG1112" s="145">
        <f t="shared" ref="BG1112:BG1120" si="56">IF(N1112="zákl. přenesená",J1112,0)</f>
        <v>0</v>
      </c>
      <c r="BH1112" s="145">
        <f t="shared" ref="BH1112:BH1120" si="57">IF(N1112="sníž. přenesená",J1112,0)</f>
        <v>0</v>
      </c>
      <c r="BI1112" s="145">
        <f t="shared" ref="BI1112:BI1120" si="58">IF(N1112="nulová",J1112,0)</f>
        <v>0</v>
      </c>
      <c r="BJ1112" s="16" t="s">
        <v>87</v>
      </c>
      <c r="BK1112" s="145">
        <f t="shared" ref="BK1112:BK1120" si="59">ROUND(I1112*H1112,2)</f>
        <v>0</v>
      </c>
      <c r="BL1112" s="16" t="s">
        <v>260</v>
      </c>
      <c r="BM1112" s="144" t="s">
        <v>1904</v>
      </c>
    </row>
    <row r="1113" spans="2:65" s="1" customFormat="1" ht="24.2" customHeight="1">
      <c r="B1113" s="31"/>
      <c r="C1113" s="132" t="s">
        <v>1905</v>
      </c>
      <c r="D1113" s="132" t="s">
        <v>166</v>
      </c>
      <c r="E1113" s="133" t="s">
        <v>1906</v>
      </c>
      <c r="F1113" s="134" t="s">
        <v>1907</v>
      </c>
      <c r="G1113" s="135" t="s">
        <v>299</v>
      </c>
      <c r="H1113" s="136">
        <v>6</v>
      </c>
      <c r="I1113" s="137"/>
      <c r="J1113" s="138">
        <f t="shared" si="50"/>
        <v>0</v>
      </c>
      <c r="K1113" s="139"/>
      <c r="L1113" s="31"/>
      <c r="M1113" s="140" t="s">
        <v>1</v>
      </c>
      <c r="N1113" s="141" t="s">
        <v>44</v>
      </c>
      <c r="P1113" s="142">
        <f t="shared" si="51"/>
        <v>0</v>
      </c>
      <c r="Q1113" s="142">
        <v>0</v>
      </c>
      <c r="R1113" s="142">
        <f t="shared" si="52"/>
        <v>0</v>
      </c>
      <c r="S1113" s="142">
        <v>0</v>
      </c>
      <c r="T1113" s="143">
        <f t="shared" si="53"/>
        <v>0</v>
      </c>
      <c r="AR1113" s="144" t="s">
        <v>260</v>
      </c>
      <c r="AT1113" s="144" t="s">
        <v>166</v>
      </c>
      <c r="AU1113" s="144" t="s">
        <v>89</v>
      </c>
      <c r="AY1113" s="16" t="s">
        <v>164</v>
      </c>
      <c r="BE1113" s="145">
        <f t="shared" si="54"/>
        <v>0</v>
      </c>
      <c r="BF1113" s="145">
        <f t="shared" si="55"/>
        <v>0</v>
      </c>
      <c r="BG1113" s="145">
        <f t="shared" si="56"/>
        <v>0</v>
      </c>
      <c r="BH1113" s="145">
        <f t="shared" si="57"/>
        <v>0</v>
      </c>
      <c r="BI1113" s="145">
        <f t="shared" si="58"/>
        <v>0</v>
      </c>
      <c r="BJ1113" s="16" t="s">
        <v>87</v>
      </c>
      <c r="BK1113" s="145">
        <f t="shared" si="59"/>
        <v>0</v>
      </c>
      <c r="BL1113" s="16" t="s">
        <v>260</v>
      </c>
      <c r="BM1113" s="144" t="s">
        <v>1908</v>
      </c>
    </row>
    <row r="1114" spans="2:65" s="1" customFormat="1" ht="16.5" customHeight="1">
      <c r="B1114" s="31"/>
      <c r="C1114" s="167" t="s">
        <v>1909</v>
      </c>
      <c r="D1114" s="167" t="s">
        <v>282</v>
      </c>
      <c r="E1114" s="168" t="s">
        <v>1910</v>
      </c>
      <c r="F1114" s="169" t="s">
        <v>1911</v>
      </c>
      <c r="G1114" s="170" t="s">
        <v>181</v>
      </c>
      <c r="H1114" s="171">
        <v>6</v>
      </c>
      <c r="I1114" s="172"/>
      <c r="J1114" s="173">
        <f t="shared" si="50"/>
        <v>0</v>
      </c>
      <c r="K1114" s="174"/>
      <c r="L1114" s="175"/>
      <c r="M1114" s="176" t="s">
        <v>1</v>
      </c>
      <c r="N1114" s="177" t="s">
        <v>44</v>
      </c>
      <c r="P1114" s="142">
        <f t="shared" si="51"/>
        <v>0</v>
      </c>
      <c r="Q1114" s="142">
        <v>2E-3</v>
      </c>
      <c r="R1114" s="142">
        <f t="shared" si="52"/>
        <v>1.2E-2</v>
      </c>
      <c r="S1114" s="142">
        <v>0</v>
      </c>
      <c r="T1114" s="143">
        <f t="shared" si="53"/>
        <v>0</v>
      </c>
      <c r="AR1114" s="144" t="s">
        <v>349</v>
      </c>
      <c r="AT1114" s="144" t="s">
        <v>282</v>
      </c>
      <c r="AU1114" s="144" t="s">
        <v>89</v>
      </c>
      <c r="AY1114" s="16" t="s">
        <v>164</v>
      </c>
      <c r="BE1114" s="145">
        <f t="shared" si="54"/>
        <v>0</v>
      </c>
      <c r="BF1114" s="145">
        <f t="shared" si="55"/>
        <v>0</v>
      </c>
      <c r="BG1114" s="145">
        <f t="shared" si="56"/>
        <v>0</v>
      </c>
      <c r="BH1114" s="145">
        <f t="shared" si="57"/>
        <v>0</v>
      </c>
      <c r="BI1114" s="145">
        <f t="shared" si="58"/>
        <v>0</v>
      </c>
      <c r="BJ1114" s="16" t="s">
        <v>87</v>
      </c>
      <c r="BK1114" s="145">
        <f t="shared" si="59"/>
        <v>0</v>
      </c>
      <c r="BL1114" s="16" t="s">
        <v>260</v>
      </c>
      <c r="BM1114" s="144" t="s">
        <v>1912</v>
      </c>
    </row>
    <row r="1115" spans="2:65" s="1" customFormat="1" ht="24.2" customHeight="1">
      <c r="B1115" s="31"/>
      <c r="C1115" s="132" t="s">
        <v>1913</v>
      </c>
      <c r="D1115" s="132" t="s">
        <v>166</v>
      </c>
      <c r="E1115" s="133" t="s">
        <v>1914</v>
      </c>
      <c r="F1115" s="134" t="s">
        <v>1915</v>
      </c>
      <c r="G1115" s="135" t="s">
        <v>181</v>
      </c>
      <c r="H1115" s="136">
        <v>2</v>
      </c>
      <c r="I1115" s="137"/>
      <c r="J1115" s="138">
        <f t="shared" si="50"/>
        <v>0</v>
      </c>
      <c r="K1115" s="139"/>
      <c r="L1115" s="31"/>
      <c r="M1115" s="140" t="s">
        <v>1</v>
      </c>
      <c r="N1115" s="141" t="s">
        <v>44</v>
      </c>
      <c r="P1115" s="142">
        <f t="shared" si="51"/>
        <v>0</v>
      </c>
      <c r="Q1115" s="142">
        <v>0</v>
      </c>
      <c r="R1115" s="142">
        <f t="shared" si="52"/>
        <v>0</v>
      </c>
      <c r="S1115" s="142">
        <v>0</v>
      </c>
      <c r="T1115" s="143">
        <f t="shared" si="53"/>
        <v>0</v>
      </c>
      <c r="AR1115" s="144" t="s">
        <v>260</v>
      </c>
      <c r="AT1115" s="144" t="s">
        <v>166</v>
      </c>
      <c r="AU1115" s="144" t="s">
        <v>89</v>
      </c>
      <c r="AY1115" s="16" t="s">
        <v>164</v>
      </c>
      <c r="BE1115" s="145">
        <f t="shared" si="54"/>
        <v>0</v>
      </c>
      <c r="BF1115" s="145">
        <f t="shared" si="55"/>
        <v>0</v>
      </c>
      <c r="BG1115" s="145">
        <f t="shared" si="56"/>
        <v>0</v>
      </c>
      <c r="BH1115" s="145">
        <f t="shared" si="57"/>
        <v>0</v>
      </c>
      <c r="BI1115" s="145">
        <f t="shared" si="58"/>
        <v>0</v>
      </c>
      <c r="BJ1115" s="16" t="s">
        <v>87</v>
      </c>
      <c r="BK1115" s="145">
        <f t="shared" si="59"/>
        <v>0</v>
      </c>
      <c r="BL1115" s="16" t="s">
        <v>260</v>
      </c>
      <c r="BM1115" s="144" t="s">
        <v>1916</v>
      </c>
    </row>
    <row r="1116" spans="2:65" s="1" customFormat="1" ht="37.9" customHeight="1">
      <c r="B1116" s="31"/>
      <c r="C1116" s="167" t="s">
        <v>1917</v>
      </c>
      <c r="D1116" s="167" t="s">
        <v>282</v>
      </c>
      <c r="E1116" s="168" t="s">
        <v>1918</v>
      </c>
      <c r="F1116" s="169" t="s">
        <v>1919</v>
      </c>
      <c r="G1116" s="170" t="s">
        <v>181</v>
      </c>
      <c r="H1116" s="171">
        <v>2</v>
      </c>
      <c r="I1116" s="172"/>
      <c r="J1116" s="173">
        <f t="shared" si="50"/>
        <v>0</v>
      </c>
      <c r="K1116" s="174"/>
      <c r="L1116" s="175"/>
      <c r="M1116" s="176" t="s">
        <v>1</v>
      </c>
      <c r="N1116" s="177" t="s">
        <v>44</v>
      </c>
      <c r="P1116" s="142">
        <f t="shared" si="51"/>
        <v>0</v>
      </c>
      <c r="Q1116" s="142">
        <v>1.9E-2</v>
      </c>
      <c r="R1116" s="142">
        <f t="shared" si="52"/>
        <v>3.7999999999999999E-2</v>
      </c>
      <c r="S1116" s="142">
        <v>0</v>
      </c>
      <c r="T1116" s="143">
        <f t="shared" si="53"/>
        <v>0</v>
      </c>
      <c r="AR1116" s="144" t="s">
        <v>349</v>
      </c>
      <c r="AT1116" s="144" t="s">
        <v>282</v>
      </c>
      <c r="AU1116" s="144" t="s">
        <v>89</v>
      </c>
      <c r="AY1116" s="16" t="s">
        <v>164</v>
      </c>
      <c r="BE1116" s="145">
        <f t="shared" si="54"/>
        <v>0</v>
      </c>
      <c r="BF1116" s="145">
        <f t="shared" si="55"/>
        <v>0</v>
      </c>
      <c r="BG1116" s="145">
        <f t="shared" si="56"/>
        <v>0</v>
      </c>
      <c r="BH1116" s="145">
        <f t="shared" si="57"/>
        <v>0</v>
      </c>
      <c r="BI1116" s="145">
        <f t="shared" si="58"/>
        <v>0</v>
      </c>
      <c r="BJ1116" s="16" t="s">
        <v>87</v>
      </c>
      <c r="BK1116" s="145">
        <f t="shared" si="59"/>
        <v>0</v>
      </c>
      <c r="BL1116" s="16" t="s">
        <v>260</v>
      </c>
      <c r="BM1116" s="144" t="s">
        <v>1920</v>
      </c>
    </row>
    <row r="1117" spans="2:65" s="1" customFormat="1" ht="16.5" customHeight="1">
      <c r="B1117" s="31"/>
      <c r="C1117" s="167" t="s">
        <v>1921</v>
      </c>
      <c r="D1117" s="167" t="s">
        <v>282</v>
      </c>
      <c r="E1117" s="168" t="s">
        <v>1922</v>
      </c>
      <c r="F1117" s="169" t="s">
        <v>1923</v>
      </c>
      <c r="G1117" s="170" t="s">
        <v>181</v>
      </c>
      <c r="H1117" s="171">
        <v>2</v>
      </c>
      <c r="I1117" s="172"/>
      <c r="J1117" s="173">
        <f t="shared" si="50"/>
        <v>0</v>
      </c>
      <c r="K1117" s="174"/>
      <c r="L1117" s="175"/>
      <c r="M1117" s="176" t="s">
        <v>1</v>
      </c>
      <c r="N1117" s="177" t="s">
        <v>44</v>
      </c>
      <c r="P1117" s="142">
        <f t="shared" si="51"/>
        <v>0</v>
      </c>
      <c r="Q1117" s="142">
        <v>6.9999999999999999E-4</v>
      </c>
      <c r="R1117" s="142">
        <f t="shared" si="52"/>
        <v>1.4E-3</v>
      </c>
      <c r="S1117" s="142">
        <v>0</v>
      </c>
      <c r="T1117" s="143">
        <f t="shared" si="53"/>
        <v>0</v>
      </c>
      <c r="AR1117" s="144" t="s">
        <v>349</v>
      </c>
      <c r="AT1117" s="144" t="s">
        <v>282</v>
      </c>
      <c r="AU1117" s="144" t="s">
        <v>89</v>
      </c>
      <c r="AY1117" s="16" t="s">
        <v>164</v>
      </c>
      <c r="BE1117" s="145">
        <f t="shared" si="54"/>
        <v>0</v>
      </c>
      <c r="BF1117" s="145">
        <f t="shared" si="55"/>
        <v>0</v>
      </c>
      <c r="BG1117" s="145">
        <f t="shared" si="56"/>
        <v>0</v>
      </c>
      <c r="BH1117" s="145">
        <f t="shared" si="57"/>
        <v>0</v>
      </c>
      <c r="BI1117" s="145">
        <f t="shared" si="58"/>
        <v>0</v>
      </c>
      <c r="BJ1117" s="16" t="s">
        <v>87</v>
      </c>
      <c r="BK1117" s="145">
        <f t="shared" si="59"/>
        <v>0</v>
      </c>
      <c r="BL1117" s="16" t="s">
        <v>260</v>
      </c>
      <c r="BM1117" s="144" t="s">
        <v>1924</v>
      </c>
    </row>
    <row r="1118" spans="2:65" s="1" customFormat="1" ht="33" customHeight="1">
      <c r="B1118" s="31"/>
      <c r="C1118" s="167" t="s">
        <v>1925</v>
      </c>
      <c r="D1118" s="167" t="s">
        <v>282</v>
      </c>
      <c r="E1118" s="168" t="s">
        <v>1926</v>
      </c>
      <c r="F1118" s="169" t="s">
        <v>1927</v>
      </c>
      <c r="G1118" s="170" t="s">
        <v>181</v>
      </c>
      <c r="H1118" s="171">
        <v>2</v>
      </c>
      <c r="I1118" s="172"/>
      <c r="J1118" s="173">
        <f t="shared" si="50"/>
        <v>0</v>
      </c>
      <c r="K1118" s="174"/>
      <c r="L1118" s="175"/>
      <c r="M1118" s="176" t="s">
        <v>1</v>
      </c>
      <c r="N1118" s="177" t="s">
        <v>44</v>
      </c>
      <c r="P1118" s="142">
        <f t="shared" si="51"/>
        <v>0</v>
      </c>
      <c r="Q1118" s="142">
        <v>5.0000000000000001E-4</v>
      </c>
      <c r="R1118" s="142">
        <f t="shared" si="52"/>
        <v>1E-3</v>
      </c>
      <c r="S1118" s="142">
        <v>0</v>
      </c>
      <c r="T1118" s="143">
        <f t="shared" si="53"/>
        <v>0</v>
      </c>
      <c r="AR1118" s="144" t="s">
        <v>349</v>
      </c>
      <c r="AT1118" s="144" t="s">
        <v>282</v>
      </c>
      <c r="AU1118" s="144" t="s">
        <v>89</v>
      </c>
      <c r="AY1118" s="16" t="s">
        <v>164</v>
      </c>
      <c r="BE1118" s="145">
        <f t="shared" si="54"/>
        <v>0</v>
      </c>
      <c r="BF1118" s="145">
        <f t="shared" si="55"/>
        <v>0</v>
      </c>
      <c r="BG1118" s="145">
        <f t="shared" si="56"/>
        <v>0</v>
      </c>
      <c r="BH1118" s="145">
        <f t="shared" si="57"/>
        <v>0</v>
      </c>
      <c r="BI1118" s="145">
        <f t="shared" si="58"/>
        <v>0</v>
      </c>
      <c r="BJ1118" s="16" t="s">
        <v>87</v>
      </c>
      <c r="BK1118" s="145">
        <f t="shared" si="59"/>
        <v>0</v>
      </c>
      <c r="BL1118" s="16" t="s">
        <v>260</v>
      </c>
      <c r="BM1118" s="144" t="s">
        <v>1928</v>
      </c>
    </row>
    <row r="1119" spans="2:65" s="1" customFormat="1" ht="33" customHeight="1">
      <c r="B1119" s="31"/>
      <c r="C1119" s="132" t="s">
        <v>1929</v>
      </c>
      <c r="D1119" s="132" t="s">
        <v>166</v>
      </c>
      <c r="E1119" s="133" t="s">
        <v>1930</v>
      </c>
      <c r="F1119" s="134" t="s">
        <v>1931</v>
      </c>
      <c r="G1119" s="135" t="s">
        <v>299</v>
      </c>
      <c r="H1119" s="136">
        <v>60</v>
      </c>
      <c r="I1119" s="137"/>
      <c r="J1119" s="138">
        <f t="shared" si="50"/>
        <v>0</v>
      </c>
      <c r="K1119" s="139"/>
      <c r="L1119" s="31"/>
      <c r="M1119" s="140" t="s">
        <v>1</v>
      </c>
      <c r="N1119" s="141" t="s">
        <v>44</v>
      </c>
      <c r="P1119" s="142">
        <f t="shared" si="51"/>
        <v>0</v>
      </c>
      <c r="Q1119" s="142">
        <v>5.0000000000000001E-3</v>
      </c>
      <c r="R1119" s="142">
        <f t="shared" si="52"/>
        <v>0.3</v>
      </c>
      <c r="S1119" s="142">
        <v>0</v>
      </c>
      <c r="T1119" s="143">
        <f t="shared" si="53"/>
        <v>0</v>
      </c>
      <c r="AR1119" s="144" t="s">
        <v>170</v>
      </c>
      <c r="AT1119" s="144" t="s">
        <v>166</v>
      </c>
      <c r="AU1119" s="144" t="s">
        <v>89</v>
      </c>
      <c r="AY1119" s="16" t="s">
        <v>164</v>
      </c>
      <c r="BE1119" s="145">
        <f t="shared" si="54"/>
        <v>0</v>
      </c>
      <c r="BF1119" s="145">
        <f t="shared" si="55"/>
        <v>0</v>
      </c>
      <c r="BG1119" s="145">
        <f t="shared" si="56"/>
        <v>0</v>
      </c>
      <c r="BH1119" s="145">
        <f t="shared" si="57"/>
        <v>0</v>
      </c>
      <c r="BI1119" s="145">
        <f t="shared" si="58"/>
        <v>0</v>
      </c>
      <c r="BJ1119" s="16" t="s">
        <v>87</v>
      </c>
      <c r="BK1119" s="145">
        <f t="shared" si="59"/>
        <v>0</v>
      </c>
      <c r="BL1119" s="16" t="s">
        <v>170</v>
      </c>
      <c r="BM1119" s="144" t="s">
        <v>1932</v>
      </c>
    </row>
    <row r="1120" spans="2:65" s="1" customFormat="1" ht="24.2" customHeight="1">
      <c r="B1120" s="31"/>
      <c r="C1120" s="132" t="s">
        <v>1933</v>
      </c>
      <c r="D1120" s="132" t="s">
        <v>166</v>
      </c>
      <c r="E1120" s="133" t="s">
        <v>1934</v>
      </c>
      <c r="F1120" s="134" t="s">
        <v>1935</v>
      </c>
      <c r="G1120" s="135" t="s">
        <v>299</v>
      </c>
      <c r="H1120" s="136">
        <v>261.77999999999997</v>
      </c>
      <c r="I1120" s="137"/>
      <c r="J1120" s="138">
        <f t="shared" si="50"/>
        <v>0</v>
      </c>
      <c r="K1120" s="139"/>
      <c r="L1120" s="31"/>
      <c r="M1120" s="140" t="s">
        <v>1</v>
      </c>
      <c r="N1120" s="141" t="s">
        <v>44</v>
      </c>
      <c r="P1120" s="142">
        <f t="shared" si="51"/>
        <v>0</v>
      </c>
      <c r="Q1120" s="142">
        <v>6.0000000000000002E-5</v>
      </c>
      <c r="R1120" s="142">
        <f t="shared" si="52"/>
        <v>1.57068E-2</v>
      </c>
      <c r="S1120" s="142">
        <v>0</v>
      </c>
      <c r="T1120" s="143">
        <f t="shared" si="53"/>
        <v>0</v>
      </c>
      <c r="AR1120" s="144" t="s">
        <v>260</v>
      </c>
      <c r="AT1120" s="144" t="s">
        <v>166</v>
      </c>
      <c r="AU1120" s="144" t="s">
        <v>89</v>
      </c>
      <c r="AY1120" s="16" t="s">
        <v>164</v>
      </c>
      <c r="BE1120" s="145">
        <f t="shared" si="54"/>
        <v>0</v>
      </c>
      <c r="BF1120" s="145">
        <f t="shared" si="55"/>
        <v>0</v>
      </c>
      <c r="BG1120" s="145">
        <f t="shared" si="56"/>
        <v>0</v>
      </c>
      <c r="BH1120" s="145">
        <f t="shared" si="57"/>
        <v>0</v>
      </c>
      <c r="BI1120" s="145">
        <f t="shared" si="58"/>
        <v>0</v>
      </c>
      <c r="BJ1120" s="16" t="s">
        <v>87</v>
      </c>
      <c r="BK1120" s="145">
        <f t="shared" si="59"/>
        <v>0</v>
      </c>
      <c r="BL1120" s="16" t="s">
        <v>260</v>
      </c>
      <c r="BM1120" s="144" t="s">
        <v>1936</v>
      </c>
    </row>
    <row r="1121" spans="2:65" s="12" customFormat="1" ht="11.25">
      <c r="B1121" s="146"/>
      <c r="D1121" s="147" t="s">
        <v>175</v>
      </c>
      <c r="E1121" s="148" t="s">
        <v>1</v>
      </c>
      <c r="F1121" s="149" t="s">
        <v>757</v>
      </c>
      <c r="H1121" s="150">
        <v>8.48</v>
      </c>
      <c r="I1121" s="151"/>
      <c r="L1121" s="146"/>
      <c r="M1121" s="152"/>
      <c r="T1121" s="153"/>
      <c r="AT1121" s="148" t="s">
        <v>175</v>
      </c>
      <c r="AU1121" s="148" t="s">
        <v>89</v>
      </c>
      <c r="AV1121" s="12" t="s">
        <v>89</v>
      </c>
      <c r="AW1121" s="12" t="s">
        <v>36</v>
      </c>
      <c r="AX1121" s="12" t="s">
        <v>79</v>
      </c>
      <c r="AY1121" s="148" t="s">
        <v>164</v>
      </c>
    </row>
    <row r="1122" spans="2:65" s="12" customFormat="1" ht="11.25">
      <c r="B1122" s="146"/>
      <c r="D1122" s="147" t="s">
        <v>175</v>
      </c>
      <c r="E1122" s="148" t="s">
        <v>1</v>
      </c>
      <c r="F1122" s="149" t="s">
        <v>758</v>
      </c>
      <c r="H1122" s="150">
        <v>163.30000000000001</v>
      </c>
      <c r="I1122" s="151"/>
      <c r="L1122" s="146"/>
      <c r="M1122" s="152"/>
      <c r="T1122" s="153"/>
      <c r="AT1122" s="148" t="s">
        <v>175</v>
      </c>
      <c r="AU1122" s="148" t="s">
        <v>89</v>
      </c>
      <c r="AV1122" s="12" t="s">
        <v>89</v>
      </c>
      <c r="AW1122" s="12" t="s">
        <v>36</v>
      </c>
      <c r="AX1122" s="12" t="s">
        <v>79</v>
      </c>
      <c r="AY1122" s="148" t="s">
        <v>164</v>
      </c>
    </row>
    <row r="1123" spans="2:65" s="12" customFormat="1" ht="11.25">
      <c r="B1123" s="146"/>
      <c r="D1123" s="147" t="s">
        <v>175</v>
      </c>
      <c r="E1123" s="148" t="s">
        <v>1</v>
      </c>
      <c r="F1123" s="149" t="s">
        <v>759</v>
      </c>
      <c r="H1123" s="150">
        <v>33.6</v>
      </c>
      <c r="I1123" s="151"/>
      <c r="L1123" s="146"/>
      <c r="M1123" s="152"/>
      <c r="T1123" s="153"/>
      <c r="AT1123" s="148" t="s">
        <v>175</v>
      </c>
      <c r="AU1123" s="148" t="s">
        <v>89</v>
      </c>
      <c r="AV1123" s="12" t="s">
        <v>89</v>
      </c>
      <c r="AW1123" s="12" t="s">
        <v>36</v>
      </c>
      <c r="AX1123" s="12" t="s">
        <v>79</v>
      </c>
      <c r="AY1123" s="148" t="s">
        <v>164</v>
      </c>
    </row>
    <row r="1124" spans="2:65" s="12" customFormat="1" ht="11.25">
      <c r="B1124" s="146"/>
      <c r="D1124" s="147" t="s">
        <v>175</v>
      </c>
      <c r="E1124" s="148" t="s">
        <v>1</v>
      </c>
      <c r="F1124" s="149" t="s">
        <v>760</v>
      </c>
      <c r="H1124" s="150">
        <v>35</v>
      </c>
      <c r="I1124" s="151"/>
      <c r="L1124" s="146"/>
      <c r="M1124" s="152"/>
      <c r="T1124" s="153"/>
      <c r="AT1124" s="148" t="s">
        <v>175</v>
      </c>
      <c r="AU1124" s="148" t="s">
        <v>89</v>
      </c>
      <c r="AV1124" s="12" t="s">
        <v>89</v>
      </c>
      <c r="AW1124" s="12" t="s">
        <v>36</v>
      </c>
      <c r="AX1124" s="12" t="s">
        <v>79</v>
      </c>
      <c r="AY1124" s="148" t="s">
        <v>164</v>
      </c>
    </row>
    <row r="1125" spans="2:65" s="12" customFormat="1" ht="11.25">
      <c r="B1125" s="146"/>
      <c r="D1125" s="147" t="s">
        <v>175</v>
      </c>
      <c r="E1125" s="148" t="s">
        <v>1</v>
      </c>
      <c r="F1125" s="149" t="s">
        <v>761</v>
      </c>
      <c r="H1125" s="150">
        <v>11.8</v>
      </c>
      <c r="I1125" s="151"/>
      <c r="L1125" s="146"/>
      <c r="M1125" s="152"/>
      <c r="T1125" s="153"/>
      <c r="AT1125" s="148" t="s">
        <v>175</v>
      </c>
      <c r="AU1125" s="148" t="s">
        <v>89</v>
      </c>
      <c r="AV1125" s="12" t="s">
        <v>89</v>
      </c>
      <c r="AW1125" s="12" t="s">
        <v>36</v>
      </c>
      <c r="AX1125" s="12" t="s">
        <v>79</v>
      </c>
      <c r="AY1125" s="148" t="s">
        <v>164</v>
      </c>
    </row>
    <row r="1126" spans="2:65" s="12" customFormat="1" ht="11.25">
      <c r="B1126" s="146"/>
      <c r="D1126" s="147" t="s">
        <v>175</v>
      </c>
      <c r="E1126" s="148" t="s">
        <v>1</v>
      </c>
      <c r="F1126" s="149" t="s">
        <v>762</v>
      </c>
      <c r="H1126" s="150">
        <v>9.6</v>
      </c>
      <c r="I1126" s="151"/>
      <c r="L1126" s="146"/>
      <c r="M1126" s="152"/>
      <c r="T1126" s="153"/>
      <c r="AT1126" s="148" t="s">
        <v>175</v>
      </c>
      <c r="AU1126" s="148" t="s">
        <v>89</v>
      </c>
      <c r="AV1126" s="12" t="s">
        <v>89</v>
      </c>
      <c r="AW1126" s="12" t="s">
        <v>36</v>
      </c>
      <c r="AX1126" s="12" t="s">
        <v>79</v>
      </c>
      <c r="AY1126" s="148" t="s">
        <v>164</v>
      </c>
    </row>
    <row r="1127" spans="2:65" s="13" customFormat="1" ht="11.25">
      <c r="B1127" s="154"/>
      <c r="D1127" s="147" t="s">
        <v>175</v>
      </c>
      <c r="E1127" s="155" t="s">
        <v>1</v>
      </c>
      <c r="F1127" s="156" t="s">
        <v>177</v>
      </c>
      <c r="H1127" s="157">
        <v>261.77999999999997</v>
      </c>
      <c r="I1127" s="158"/>
      <c r="L1127" s="154"/>
      <c r="M1127" s="159"/>
      <c r="T1127" s="160"/>
      <c r="AT1127" s="155" t="s">
        <v>175</v>
      </c>
      <c r="AU1127" s="155" t="s">
        <v>89</v>
      </c>
      <c r="AV1127" s="13" t="s">
        <v>170</v>
      </c>
      <c r="AW1127" s="13" t="s">
        <v>36</v>
      </c>
      <c r="AX1127" s="13" t="s">
        <v>87</v>
      </c>
      <c r="AY1127" s="155" t="s">
        <v>164</v>
      </c>
    </row>
    <row r="1128" spans="2:65" s="1" customFormat="1" ht="24.2" customHeight="1">
      <c r="B1128" s="31"/>
      <c r="C1128" s="132" t="s">
        <v>1937</v>
      </c>
      <c r="D1128" s="132" t="s">
        <v>166</v>
      </c>
      <c r="E1128" s="133" t="s">
        <v>1938</v>
      </c>
      <c r="F1128" s="134" t="s">
        <v>1939</v>
      </c>
      <c r="G1128" s="135" t="s">
        <v>299</v>
      </c>
      <c r="H1128" s="136">
        <v>261.75</v>
      </c>
      <c r="I1128" s="137"/>
      <c r="J1128" s="138">
        <f>ROUND(I1128*H1128,2)</f>
        <v>0</v>
      </c>
      <c r="K1128" s="139"/>
      <c r="L1128" s="31"/>
      <c r="M1128" s="140" t="s">
        <v>1</v>
      </c>
      <c r="N1128" s="141" t="s">
        <v>44</v>
      </c>
      <c r="P1128" s="142">
        <f>O1128*H1128</f>
        <v>0</v>
      </c>
      <c r="Q1128" s="142">
        <v>5.0000000000000002E-5</v>
      </c>
      <c r="R1128" s="142">
        <f>Q1128*H1128</f>
        <v>1.30875E-2</v>
      </c>
      <c r="S1128" s="142">
        <v>0</v>
      </c>
      <c r="T1128" s="143">
        <f>S1128*H1128</f>
        <v>0</v>
      </c>
      <c r="AR1128" s="144" t="s">
        <v>260</v>
      </c>
      <c r="AT1128" s="144" t="s">
        <v>166</v>
      </c>
      <c r="AU1128" s="144" t="s">
        <v>89</v>
      </c>
      <c r="AY1128" s="16" t="s">
        <v>164</v>
      </c>
      <c r="BE1128" s="145">
        <f>IF(N1128="základní",J1128,0)</f>
        <v>0</v>
      </c>
      <c r="BF1128" s="145">
        <f>IF(N1128="snížená",J1128,0)</f>
        <v>0</v>
      </c>
      <c r="BG1128" s="145">
        <f>IF(N1128="zákl. přenesená",J1128,0)</f>
        <v>0</v>
      </c>
      <c r="BH1128" s="145">
        <f>IF(N1128="sníž. přenesená",J1128,0)</f>
        <v>0</v>
      </c>
      <c r="BI1128" s="145">
        <f>IF(N1128="nulová",J1128,0)</f>
        <v>0</v>
      </c>
      <c r="BJ1128" s="16" t="s">
        <v>87</v>
      </c>
      <c r="BK1128" s="145">
        <f>ROUND(I1128*H1128,2)</f>
        <v>0</v>
      </c>
      <c r="BL1128" s="16" t="s">
        <v>260</v>
      </c>
      <c r="BM1128" s="144" t="s">
        <v>1940</v>
      </c>
    </row>
    <row r="1129" spans="2:65" s="1" customFormat="1" ht="24.2" customHeight="1">
      <c r="B1129" s="31"/>
      <c r="C1129" s="132" t="s">
        <v>1941</v>
      </c>
      <c r="D1129" s="132" t="s">
        <v>166</v>
      </c>
      <c r="E1129" s="133" t="s">
        <v>1942</v>
      </c>
      <c r="F1129" s="134" t="s">
        <v>1943</v>
      </c>
      <c r="G1129" s="135" t="s">
        <v>181</v>
      </c>
      <c r="H1129" s="136">
        <v>11</v>
      </c>
      <c r="I1129" s="137"/>
      <c r="J1129" s="138">
        <f>ROUND(I1129*H1129,2)</f>
        <v>0</v>
      </c>
      <c r="K1129" s="139"/>
      <c r="L1129" s="31"/>
      <c r="M1129" s="140" t="s">
        <v>1</v>
      </c>
      <c r="N1129" s="141" t="s">
        <v>44</v>
      </c>
      <c r="P1129" s="142">
        <f>O1129*H1129</f>
        <v>0</v>
      </c>
      <c r="Q1129" s="142">
        <v>0</v>
      </c>
      <c r="R1129" s="142">
        <f>Q1129*H1129</f>
        <v>0</v>
      </c>
      <c r="S1129" s="142">
        <v>0</v>
      </c>
      <c r="T1129" s="143">
        <f>S1129*H1129</f>
        <v>0</v>
      </c>
      <c r="AR1129" s="144" t="s">
        <v>170</v>
      </c>
      <c r="AT1129" s="144" t="s">
        <v>166</v>
      </c>
      <c r="AU1129" s="144" t="s">
        <v>89</v>
      </c>
      <c r="AY1129" s="16" t="s">
        <v>164</v>
      </c>
      <c r="BE1129" s="145">
        <f>IF(N1129="základní",J1129,0)</f>
        <v>0</v>
      </c>
      <c r="BF1129" s="145">
        <f>IF(N1129="snížená",J1129,0)</f>
        <v>0</v>
      </c>
      <c r="BG1129" s="145">
        <f>IF(N1129="zákl. přenesená",J1129,0)</f>
        <v>0</v>
      </c>
      <c r="BH1129" s="145">
        <f>IF(N1129="sníž. přenesená",J1129,0)</f>
        <v>0</v>
      </c>
      <c r="BI1129" s="145">
        <f>IF(N1129="nulová",J1129,0)</f>
        <v>0</v>
      </c>
      <c r="BJ1129" s="16" t="s">
        <v>87</v>
      </c>
      <c r="BK1129" s="145">
        <f>ROUND(I1129*H1129,2)</f>
        <v>0</v>
      </c>
      <c r="BL1129" s="16" t="s">
        <v>170</v>
      </c>
      <c r="BM1129" s="144" t="s">
        <v>1944</v>
      </c>
    </row>
    <row r="1130" spans="2:65" s="14" customFormat="1" ht="11.25">
      <c r="B1130" s="161"/>
      <c r="D1130" s="147" t="s">
        <v>175</v>
      </c>
      <c r="E1130" s="162" t="s">
        <v>1</v>
      </c>
      <c r="F1130" s="163" t="s">
        <v>1945</v>
      </c>
      <c r="H1130" s="162" t="s">
        <v>1</v>
      </c>
      <c r="I1130" s="164"/>
      <c r="L1130" s="161"/>
      <c r="M1130" s="165"/>
      <c r="T1130" s="166"/>
      <c r="AT1130" s="162" t="s">
        <v>175</v>
      </c>
      <c r="AU1130" s="162" t="s">
        <v>89</v>
      </c>
      <c r="AV1130" s="14" t="s">
        <v>87</v>
      </c>
      <c r="AW1130" s="14" t="s">
        <v>36</v>
      </c>
      <c r="AX1130" s="14" t="s">
        <v>79</v>
      </c>
      <c r="AY1130" s="162" t="s">
        <v>164</v>
      </c>
    </row>
    <row r="1131" spans="2:65" s="12" customFormat="1" ht="11.25">
      <c r="B1131" s="146"/>
      <c r="D1131" s="147" t="s">
        <v>175</v>
      </c>
      <c r="E1131" s="148" t="s">
        <v>1</v>
      </c>
      <c r="F1131" s="149" t="s">
        <v>215</v>
      </c>
      <c r="H1131" s="150">
        <v>10</v>
      </c>
      <c r="I1131" s="151"/>
      <c r="L1131" s="146"/>
      <c r="M1131" s="152"/>
      <c r="T1131" s="153"/>
      <c r="AT1131" s="148" t="s">
        <v>175</v>
      </c>
      <c r="AU1131" s="148" t="s">
        <v>89</v>
      </c>
      <c r="AV1131" s="12" t="s">
        <v>89</v>
      </c>
      <c r="AW1131" s="12" t="s">
        <v>36</v>
      </c>
      <c r="AX1131" s="12" t="s">
        <v>79</v>
      </c>
      <c r="AY1131" s="148" t="s">
        <v>164</v>
      </c>
    </row>
    <row r="1132" spans="2:65" s="14" customFormat="1" ht="11.25">
      <c r="B1132" s="161"/>
      <c r="D1132" s="147" t="s">
        <v>175</v>
      </c>
      <c r="E1132" s="162" t="s">
        <v>1</v>
      </c>
      <c r="F1132" s="163" t="s">
        <v>1946</v>
      </c>
      <c r="H1132" s="162" t="s">
        <v>1</v>
      </c>
      <c r="I1132" s="164"/>
      <c r="L1132" s="161"/>
      <c r="M1132" s="165"/>
      <c r="T1132" s="166"/>
      <c r="AT1132" s="162" t="s">
        <v>175</v>
      </c>
      <c r="AU1132" s="162" t="s">
        <v>89</v>
      </c>
      <c r="AV1132" s="14" t="s">
        <v>87</v>
      </c>
      <c r="AW1132" s="14" t="s">
        <v>36</v>
      </c>
      <c r="AX1132" s="14" t="s">
        <v>79</v>
      </c>
      <c r="AY1132" s="162" t="s">
        <v>164</v>
      </c>
    </row>
    <row r="1133" spans="2:65" s="12" customFormat="1" ht="11.25">
      <c r="B1133" s="146"/>
      <c r="D1133" s="147" t="s">
        <v>175</v>
      </c>
      <c r="E1133" s="148" t="s">
        <v>1</v>
      </c>
      <c r="F1133" s="149" t="s">
        <v>87</v>
      </c>
      <c r="H1133" s="150">
        <v>1</v>
      </c>
      <c r="I1133" s="151"/>
      <c r="L1133" s="146"/>
      <c r="M1133" s="152"/>
      <c r="T1133" s="153"/>
      <c r="AT1133" s="148" t="s">
        <v>175</v>
      </c>
      <c r="AU1133" s="148" t="s">
        <v>89</v>
      </c>
      <c r="AV1133" s="12" t="s">
        <v>89</v>
      </c>
      <c r="AW1133" s="12" t="s">
        <v>36</v>
      </c>
      <c r="AX1133" s="12" t="s">
        <v>79</v>
      </c>
      <c r="AY1133" s="148" t="s">
        <v>164</v>
      </c>
    </row>
    <row r="1134" spans="2:65" s="13" customFormat="1" ht="11.25">
      <c r="B1134" s="154"/>
      <c r="D1134" s="147" t="s">
        <v>175</v>
      </c>
      <c r="E1134" s="155" t="s">
        <v>1</v>
      </c>
      <c r="F1134" s="156" t="s">
        <v>177</v>
      </c>
      <c r="H1134" s="157">
        <v>11</v>
      </c>
      <c r="I1134" s="158"/>
      <c r="L1134" s="154"/>
      <c r="M1134" s="159"/>
      <c r="T1134" s="160"/>
      <c r="AT1134" s="155" t="s">
        <v>175</v>
      </c>
      <c r="AU1134" s="155" t="s">
        <v>89</v>
      </c>
      <c r="AV1134" s="13" t="s">
        <v>170</v>
      </c>
      <c r="AW1134" s="13" t="s">
        <v>36</v>
      </c>
      <c r="AX1134" s="13" t="s">
        <v>87</v>
      </c>
      <c r="AY1134" s="155" t="s">
        <v>164</v>
      </c>
    </row>
    <row r="1135" spans="2:65" s="1" customFormat="1" ht="33" customHeight="1">
      <c r="B1135" s="31"/>
      <c r="C1135" s="167" t="s">
        <v>1947</v>
      </c>
      <c r="D1135" s="167" t="s">
        <v>282</v>
      </c>
      <c r="E1135" s="168" t="s">
        <v>1948</v>
      </c>
      <c r="F1135" s="169" t="s">
        <v>1949</v>
      </c>
      <c r="G1135" s="170" t="s">
        <v>181</v>
      </c>
      <c r="H1135" s="171">
        <v>5</v>
      </c>
      <c r="I1135" s="172"/>
      <c r="J1135" s="173">
        <f t="shared" ref="J1135:J1143" si="60">ROUND(I1135*H1135,2)</f>
        <v>0</v>
      </c>
      <c r="K1135" s="174"/>
      <c r="L1135" s="175"/>
      <c r="M1135" s="176" t="s">
        <v>1</v>
      </c>
      <c r="N1135" s="177" t="s">
        <v>44</v>
      </c>
      <c r="P1135" s="142">
        <f t="shared" ref="P1135:P1143" si="61">O1135*H1135</f>
        <v>0</v>
      </c>
      <c r="Q1135" s="142">
        <v>3.2599999999999999E-3</v>
      </c>
      <c r="R1135" s="142">
        <f t="shared" ref="R1135:R1143" si="62">Q1135*H1135</f>
        <v>1.6299999999999999E-2</v>
      </c>
      <c r="S1135" s="142">
        <v>0</v>
      </c>
      <c r="T1135" s="143">
        <f t="shared" ref="T1135:T1143" si="63">S1135*H1135</f>
        <v>0</v>
      </c>
      <c r="AR1135" s="144" t="s">
        <v>202</v>
      </c>
      <c r="AT1135" s="144" t="s">
        <v>282</v>
      </c>
      <c r="AU1135" s="144" t="s">
        <v>89</v>
      </c>
      <c r="AY1135" s="16" t="s">
        <v>164</v>
      </c>
      <c r="BE1135" s="145">
        <f t="shared" ref="BE1135:BE1143" si="64">IF(N1135="základní",J1135,0)</f>
        <v>0</v>
      </c>
      <c r="BF1135" s="145">
        <f t="shared" ref="BF1135:BF1143" si="65">IF(N1135="snížená",J1135,0)</f>
        <v>0</v>
      </c>
      <c r="BG1135" s="145">
        <f t="shared" ref="BG1135:BG1143" si="66">IF(N1135="zákl. přenesená",J1135,0)</f>
        <v>0</v>
      </c>
      <c r="BH1135" s="145">
        <f t="shared" ref="BH1135:BH1143" si="67">IF(N1135="sníž. přenesená",J1135,0)</f>
        <v>0</v>
      </c>
      <c r="BI1135" s="145">
        <f t="shared" ref="BI1135:BI1143" si="68">IF(N1135="nulová",J1135,0)</f>
        <v>0</v>
      </c>
      <c r="BJ1135" s="16" t="s">
        <v>87</v>
      </c>
      <c r="BK1135" s="145">
        <f t="shared" ref="BK1135:BK1143" si="69">ROUND(I1135*H1135,2)</f>
        <v>0</v>
      </c>
      <c r="BL1135" s="16" t="s">
        <v>170</v>
      </c>
      <c r="BM1135" s="144" t="s">
        <v>1950</v>
      </c>
    </row>
    <row r="1136" spans="2:65" s="1" customFormat="1" ht="24.2" customHeight="1">
      <c r="B1136" s="31"/>
      <c r="C1136" s="167" t="s">
        <v>1951</v>
      </c>
      <c r="D1136" s="167" t="s">
        <v>282</v>
      </c>
      <c r="E1136" s="168" t="s">
        <v>1952</v>
      </c>
      <c r="F1136" s="169" t="s">
        <v>1953</v>
      </c>
      <c r="G1136" s="170" t="s">
        <v>181</v>
      </c>
      <c r="H1136" s="171">
        <v>6</v>
      </c>
      <c r="I1136" s="172"/>
      <c r="J1136" s="173">
        <f t="shared" si="60"/>
        <v>0</v>
      </c>
      <c r="K1136" s="174"/>
      <c r="L1136" s="175"/>
      <c r="M1136" s="176" t="s">
        <v>1</v>
      </c>
      <c r="N1136" s="177" t="s">
        <v>44</v>
      </c>
      <c r="P1136" s="142">
        <f t="shared" si="61"/>
        <v>0</v>
      </c>
      <c r="Q1136" s="142">
        <v>2.5400000000000002E-3</v>
      </c>
      <c r="R1136" s="142">
        <f t="shared" si="62"/>
        <v>1.524E-2</v>
      </c>
      <c r="S1136" s="142">
        <v>0</v>
      </c>
      <c r="T1136" s="143">
        <f t="shared" si="63"/>
        <v>0</v>
      </c>
      <c r="AR1136" s="144" t="s">
        <v>202</v>
      </c>
      <c r="AT1136" s="144" t="s">
        <v>282</v>
      </c>
      <c r="AU1136" s="144" t="s">
        <v>89</v>
      </c>
      <c r="AY1136" s="16" t="s">
        <v>164</v>
      </c>
      <c r="BE1136" s="145">
        <f t="shared" si="64"/>
        <v>0</v>
      </c>
      <c r="BF1136" s="145">
        <f t="shared" si="65"/>
        <v>0</v>
      </c>
      <c r="BG1136" s="145">
        <f t="shared" si="66"/>
        <v>0</v>
      </c>
      <c r="BH1136" s="145">
        <f t="shared" si="67"/>
        <v>0</v>
      </c>
      <c r="BI1136" s="145">
        <f t="shared" si="68"/>
        <v>0</v>
      </c>
      <c r="BJ1136" s="16" t="s">
        <v>87</v>
      </c>
      <c r="BK1136" s="145">
        <f t="shared" si="69"/>
        <v>0</v>
      </c>
      <c r="BL1136" s="16" t="s">
        <v>170</v>
      </c>
      <c r="BM1136" s="144" t="s">
        <v>1954</v>
      </c>
    </row>
    <row r="1137" spans="2:65" s="1" customFormat="1" ht="37.9" customHeight="1">
      <c r="B1137" s="31"/>
      <c r="C1137" s="167" t="s">
        <v>1955</v>
      </c>
      <c r="D1137" s="167" t="s">
        <v>282</v>
      </c>
      <c r="E1137" s="168" t="s">
        <v>1956</v>
      </c>
      <c r="F1137" s="169" t="s">
        <v>1957</v>
      </c>
      <c r="G1137" s="170" t="s">
        <v>181</v>
      </c>
      <c r="H1137" s="171">
        <v>2</v>
      </c>
      <c r="I1137" s="172"/>
      <c r="J1137" s="173">
        <f t="shared" si="60"/>
        <v>0</v>
      </c>
      <c r="K1137" s="174"/>
      <c r="L1137" s="175"/>
      <c r="M1137" s="176" t="s">
        <v>1</v>
      </c>
      <c r="N1137" s="177" t="s">
        <v>44</v>
      </c>
      <c r="P1137" s="142">
        <f t="shared" si="61"/>
        <v>0</v>
      </c>
      <c r="Q1137" s="142">
        <v>8.4000000000000003E-4</v>
      </c>
      <c r="R1137" s="142">
        <f t="shared" si="62"/>
        <v>1.6800000000000001E-3</v>
      </c>
      <c r="S1137" s="142">
        <v>0</v>
      </c>
      <c r="T1137" s="143">
        <f t="shared" si="63"/>
        <v>0</v>
      </c>
      <c r="AR1137" s="144" t="s">
        <v>202</v>
      </c>
      <c r="AT1137" s="144" t="s">
        <v>282</v>
      </c>
      <c r="AU1137" s="144" t="s">
        <v>89</v>
      </c>
      <c r="AY1137" s="16" t="s">
        <v>164</v>
      </c>
      <c r="BE1137" s="145">
        <f t="shared" si="64"/>
        <v>0</v>
      </c>
      <c r="BF1137" s="145">
        <f t="shared" si="65"/>
        <v>0</v>
      </c>
      <c r="BG1137" s="145">
        <f t="shared" si="66"/>
        <v>0</v>
      </c>
      <c r="BH1137" s="145">
        <f t="shared" si="67"/>
        <v>0</v>
      </c>
      <c r="BI1137" s="145">
        <f t="shared" si="68"/>
        <v>0</v>
      </c>
      <c r="BJ1137" s="16" t="s">
        <v>87</v>
      </c>
      <c r="BK1137" s="145">
        <f t="shared" si="69"/>
        <v>0</v>
      </c>
      <c r="BL1137" s="16" t="s">
        <v>170</v>
      </c>
      <c r="BM1137" s="144" t="s">
        <v>1958</v>
      </c>
    </row>
    <row r="1138" spans="2:65" s="1" customFormat="1" ht="33" customHeight="1">
      <c r="B1138" s="31"/>
      <c r="C1138" s="167" t="s">
        <v>1959</v>
      </c>
      <c r="D1138" s="167" t="s">
        <v>282</v>
      </c>
      <c r="E1138" s="168" t="s">
        <v>1960</v>
      </c>
      <c r="F1138" s="169" t="s">
        <v>1961</v>
      </c>
      <c r="G1138" s="170" t="s">
        <v>181</v>
      </c>
      <c r="H1138" s="171">
        <v>1</v>
      </c>
      <c r="I1138" s="172"/>
      <c r="J1138" s="173">
        <f t="shared" si="60"/>
        <v>0</v>
      </c>
      <c r="K1138" s="174"/>
      <c r="L1138" s="175"/>
      <c r="M1138" s="176" t="s">
        <v>1</v>
      </c>
      <c r="N1138" s="177" t="s">
        <v>44</v>
      </c>
      <c r="P1138" s="142">
        <f t="shared" si="61"/>
        <v>0</v>
      </c>
      <c r="Q1138" s="142">
        <v>2.3000000000000001E-4</v>
      </c>
      <c r="R1138" s="142">
        <f t="shared" si="62"/>
        <v>2.3000000000000001E-4</v>
      </c>
      <c r="S1138" s="142">
        <v>0</v>
      </c>
      <c r="T1138" s="143">
        <f t="shared" si="63"/>
        <v>0</v>
      </c>
      <c r="AR1138" s="144" t="s">
        <v>202</v>
      </c>
      <c r="AT1138" s="144" t="s">
        <v>282</v>
      </c>
      <c r="AU1138" s="144" t="s">
        <v>89</v>
      </c>
      <c r="AY1138" s="16" t="s">
        <v>164</v>
      </c>
      <c r="BE1138" s="145">
        <f t="shared" si="64"/>
        <v>0</v>
      </c>
      <c r="BF1138" s="145">
        <f t="shared" si="65"/>
        <v>0</v>
      </c>
      <c r="BG1138" s="145">
        <f t="shared" si="66"/>
        <v>0</v>
      </c>
      <c r="BH1138" s="145">
        <f t="shared" si="67"/>
        <v>0</v>
      </c>
      <c r="BI1138" s="145">
        <f t="shared" si="68"/>
        <v>0</v>
      </c>
      <c r="BJ1138" s="16" t="s">
        <v>87</v>
      </c>
      <c r="BK1138" s="145">
        <f t="shared" si="69"/>
        <v>0</v>
      </c>
      <c r="BL1138" s="16" t="s">
        <v>170</v>
      </c>
      <c r="BM1138" s="144" t="s">
        <v>1962</v>
      </c>
    </row>
    <row r="1139" spans="2:65" s="1" customFormat="1" ht="37.9" customHeight="1">
      <c r="B1139" s="31"/>
      <c r="C1139" s="167" t="s">
        <v>1963</v>
      </c>
      <c r="D1139" s="167" t="s">
        <v>282</v>
      </c>
      <c r="E1139" s="168" t="s">
        <v>1964</v>
      </c>
      <c r="F1139" s="169" t="s">
        <v>1965</v>
      </c>
      <c r="G1139" s="170" t="s">
        <v>181</v>
      </c>
      <c r="H1139" s="171">
        <v>6</v>
      </c>
      <c r="I1139" s="172"/>
      <c r="J1139" s="173">
        <f t="shared" si="60"/>
        <v>0</v>
      </c>
      <c r="K1139" s="174"/>
      <c r="L1139" s="175"/>
      <c r="M1139" s="176" t="s">
        <v>1</v>
      </c>
      <c r="N1139" s="177" t="s">
        <v>44</v>
      </c>
      <c r="P1139" s="142">
        <f t="shared" si="61"/>
        <v>0</v>
      </c>
      <c r="Q1139" s="142">
        <v>3.3E-4</v>
      </c>
      <c r="R1139" s="142">
        <f t="shared" si="62"/>
        <v>1.98E-3</v>
      </c>
      <c r="S1139" s="142">
        <v>0</v>
      </c>
      <c r="T1139" s="143">
        <f t="shared" si="63"/>
        <v>0</v>
      </c>
      <c r="AR1139" s="144" t="s">
        <v>202</v>
      </c>
      <c r="AT1139" s="144" t="s">
        <v>282</v>
      </c>
      <c r="AU1139" s="144" t="s">
        <v>89</v>
      </c>
      <c r="AY1139" s="16" t="s">
        <v>164</v>
      </c>
      <c r="BE1139" s="145">
        <f t="shared" si="64"/>
        <v>0</v>
      </c>
      <c r="BF1139" s="145">
        <f t="shared" si="65"/>
        <v>0</v>
      </c>
      <c r="BG1139" s="145">
        <f t="shared" si="66"/>
        <v>0</v>
      </c>
      <c r="BH1139" s="145">
        <f t="shared" si="67"/>
        <v>0</v>
      </c>
      <c r="BI1139" s="145">
        <f t="shared" si="68"/>
        <v>0</v>
      </c>
      <c r="BJ1139" s="16" t="s">
        <v>87</v>
      </c>
      <c r="BK1139" s="145">
        <f t="shared" si="69"/>
        <v>0</v>
      </c>
      <c r="BL1139" s="16" t="s">
        <v>170</v>
      </c>
      <c r="BM1139" s="144" t="s">
        <v>1966</v>
      </c>
    </row>
    <row r="1140" spans="2:65" s="1" customFormat="1" ht="37.9" customHeight="1">
      <c r="B1140" s="31"/>
      <c r="C1140" s="167" t="s">
        <v>1967</v>
      </c>
      <c r="D1140" s="167" t="s">
        <v>282</v>
      </c>
      <c r="E1140" s="168" t="s">
        <v>1968</v>
      </c>
      <c r="F1140" s="169" t="s">
        <v>1969</v>
      </c>
      <c r="G1140" s="170" t="s">
        <v>181</v>
      </c>
      <c r="H1140" s="171">
        <v>5</v>
      </c>
      <c r="I1140" s="172"/>
      <c r="J1140" s="173">
        <f t="shared" si="60"/>
        <v>0</v>
      </c>
      <c r="K1140" s="174"/>
      <c r="L1140" s="175"/>
      <c r="M1140" s="176" t="s">
        <v>1</v>
      </c>
      <c r="N1140" s="177" t="s">
        <v>44</v>
      </c>
      <c r="P1140" s="142">
        <f t="shared" si="61"/>
        <v>0</v>
      </c>
      <c r="Q1140" s="142">
        <v>1.1199999999999999E-3</v>
      </c>
      <c r="R1140" s="142">
        <f t="shared" si="62"/>
        <v>5.5999999999999991E-3</v>
      </c>
      <c r="S1140" s="142">
        <v>0</v>
      </c>
      <c r="T1140" s="143">
        <f t="shared" si="63"/>
        <v>0</v>
      </c>
      <c r="AR1140" s="144" t="s">
        <v>202</v>
      </c>
      <c r="AT1140" s="144" t="s">
        <v>282</v>
      </c>
      <c r="AU1140" s="144" t="s">
        <v>89</v>
      </c>
      <c r="AY1140" s="16" t="s">
        <v>164</v>
      </c>
      <c r="BE1140" s="145">
        <f t="shared" si="64"/>
        <v>0</v>
      </c>
      <c r="BF1140" s="145">
        <f t="shared" si="65"/>
        <v>0</v>
      </c>
      <c r="BG1140" s="145">
        <f t="shared" si="66"/>
        <v>0</v>
      </c>
      <c r="BH1140" s="145">
        <f t="shared" si="67"/>
        <v>0</v>
      </c>
      <c r="BI1140" s="145">
        <f t="shared" si="68"/>
        <v>0</v>
      </c>
      <c r="BJ1140" s="16" t="s">
        <v>87</v>
      </c>
      <c r="BK1140" s="145">
        <f t="shared" si="69"/>
        <v>0</v>
      </c>
      <c r="BL1140" s="16" t="s">
        <v>170</v>
      </c>
      <c r="BM1140" s="144" t="s">
        <v>1970</v>
      </c>
    </row>
    <row r="1141" spans="2:65" s="1" customFormat="1" ht="24.2" customHeight="1">
      <c r="B1141" s="31"/>
      <c r="C1141" s="132" t="s">
        <v>1971</v>
      </c>
      <c r="D1141" s="132" t="s">
        <v>166</v>
      </c>
      <c r="E1141" s="133" t="s">
        <v>1972</v>
      </c>
      <c r="F1141" s="134" t="s">
        <v>1973</v>
      </c>
      <c r="G1141" s="135" t="s">
        <v>181</v>
      </c>
      <c r="H1141" s="136">
        <v>11</v>
      </c>
      <c r="I1141" s="137"/>
      <c r="J1141" s="138">
        <f t="shared" si="60"/>
        <v>0</v>
      </c>
      <c r="K1141" s="139"/>
      <c r="L1141" s="31"/>
      <c r="M1141" s="140" t="s">
        <v>1</v>
      </c>
      <c r="N1141" s="141" t="s">
        <v>44</v>
      </c>
      <c r="P1141" s="142">
        <f t="shared" si="61"/>
        <v>0</v>
      </c>
      <c r="Q1141" s="142">
        <v>0</v>
      </c>
      <c r="R1141" s="142">
        <f t="shared" si="62"/>
        <v>0</v>
      </c>
      <c r="S1141" s="142">
        <v>0</v>
      </c>
      <c r="T1141" s="143">
        <f t="shared" si="63"/>
        <v>0</v>
      </c>
      <c r="AR1141" s="144" t="s">
        <v>260</v>
      </c>
      <c r="AT1141" s="144" t="s">
        <v>166</v>
      </c>
      <c r="AU1141" s="144" t="s">
        <v>89</v>
      </c>
      <c r="AY1141" s="16" t="s">
        <v>164</v>
      </c>
      <c r="BE1141" s="145">
        <f t="shared" si="64"/>
        <v>0</v>
      </c>
      <c r="BF1141" s="145">
        <f t="shared" si="65"/>
        <v>0</v>
      </c>
      <c r="BG1141" s="145">
        <f t="shared" si="66"/>
        <v>0</v>
      </c>
      <c r="BH1141" s="145">
        <f t="shared" si="67"/>
        <v>0</v>
      </c>
      <c r="BI1141" s="145">
        <f t="shared" si="68"/>
        <v>0</v>
      </c>
      <c r="BJ1141" s="16" t="s">
        <v>87</v>
      </c>
      <c r="BK1141" s="145">
        <f t="shared" si="69"/>
        <v>0</v>
      </c>
      <c r="BL1141" s="16" t="s">
        <v>260</v>
      </c>
      <c r="BM1141" s="144" t="s">
        <v>1974</v>
      </c>
    </row>
    <row r="1142" spans="2:65" s="1" customFormat="1" ht="33" customHeight="1">
      <c r="B1142" s="31"/>
      <c r="C1142" s="167" t="s">
        <v>1975</v>
      </c>
      <c r="D1142" s="167" t="s">
        <v>282</v>
      </c>
      <c r="E1142" s="168" t="s">
        <v>1976</v>
      </c>
      <c r="F1142" s="169" t="s">
        <v>1977</v>
      </c>
      <c r="G1142" s="170" t="s">
        <v>299</v>
      </c>
      <c r="H1142" s="171">
        <v>70</v>
      </c>
      <c r="I1142" s="172"/>
      <c r="J1142" s="173">
        <f t="shared" si="60"/>
        <v>0</v>
      </c>
      <c r="K1142" s="174"/>
      <c r="L1142" s="175"/>
      <c r="M1142" s="176" t="s">
        <v>1</v>
      </c>
      <c r="N1142" s="177" t="s">
        <v>44</v>
      </c>
      <c r="P1142" s="142">
        <f t="shared" si="61"/>
        <v>0</v>
      </c>
      <c r="Q1142" s="142">
        <v>2.4000000000000001E-4</v>
      </c>
      <c r="R1142" s="142">
        <f t="shared" si="62"/>
        <v>1.6799999999999999E-2</v>
      </c>
      <c r="S1142" s="142">
        <v>0</v>
      </c>
      <c r="T1142" s="143">
        <f t="shared" si="63"/>
        <v>0</v>
      </c>
      <c r="AR1142" s="144" t="s">
        <v>202</v>
      </c>
      <c r="AT1142" s="144" t="s">
        <v>282</v>
      </c>
      <c r="AU1142" s="144" t="s">
        <v>89</v>
      </c>
      <c r="AY1142" s="16" t="s">
        <v>164</v>
      </c>
      <c r="BE1142" s="145">
        <f t="shared" si="64"/>
        <v>0</v>
      </c>
      <c r="BF1142" s="145">
        <f t="shared" si="65"/>
        <v>0</v>
      </c>
      <c r="BG1142" s="145">
        <f t="shared" si="66"/>
        <v>0</v>
      </c>
      <c r="BH1142" s="145">
        <f t="shared" si="67"/>
        <v>0</v>
      </c>
      <c r="BI1142" s="145">
        <f t="shared" si="68"/>
        <v>0</v>
      </c>
      <c r="BJ1142" s="16" t="s">
        <v>87</v>
      </c>
      <c r="BK1142" s="145">
        <f t="shared" si="69"/>
        <v>0</v>
      </c>
      <c r="BL1142" s="16" t="s">
        <v>170</v>
      </c>
      <c r="BM1142" s="144" t="s">
        <v>1978</v>
      </c>
    </row>
    <row r="1143" spans="2:65" s="1" customFormat="1" ht="24.2" customHeight="1">
      <c r="B1143" s="31"/>
      <c r="C1143" s="132" t="s">
        <v>1979</v>
      </c>
      <c r="D1143" s="132" t="s">
        <v>166</v>
      </c>
      <c r="E1143" s="133" t="s">
        <v>1980</v>
      </c>
      <c r="F1143" s="134" t="s">
        <v>1981</v>
      </c>
      <c r="G1143" s="135" t="s">
        <v>285</v>
      </c>
      <c r="H1143" s="136">
        <v>295.8</v>
      </c>
      <c r="I1143" s="137"/>
      <c r="J1143" s="138">
        <f t="shared" si="60"/>
        <v>0</v>
      </c>
      <c r="K1143" s="139"/>
      <c r="L1143" s="31"/>
      <c r="M1143" s="140" t="s">
        <v>1</v>
      </c>
      <c r="N1143" s="141" t="s">
        <v>44</v>
      </c>
      <c r="P1143" s="142">
        <f t="shared" si="61"/>
        <v>0</v>
      </c>
      <c r="Q1143" s="142">
        <v>6.9999999999999994E-5</v>
      </c>
      <c r="R1143" s="142">
        <f t="shared" si="62"/>
        <v>2.0705999999999999E-2</v>
      </c>
      <c r="S1143" s="142">
        <v>0</v>
      </c>
      <c r="T1143" s="143">
        <f t="shared" si="63"/>
        <v>0</v>
      </c>
      <c r="AR1143" s="144" t="s">
        <v>260</v>
      </c>
      <c r="AT1143" s="144" t="s">
        <v>166</v>
      </c>
      <c r="AU1143" s="144" t="s">
        <v>89</v>
      </c>
      <c r="AY1143" s="16" t="s">
        <v>164</v>
      </c>
      <c r="BE1143" s="145">
        <f t="shared" si="64"/>
        <v>0</v>
      </c>
      <c r="BF1143" s="145">
        <f t="shared" si="65"/>
        <v>0</v>
      </c>
      <c r="BG1143" s="145">
        <f t="shared" si="66"/>
        <v>0</v>
      </c>
      <c r="BH1143" s="145">
        <f t="shared" si="67"/>
        <v>0</v>
      </c>
      <c r="BI1143" s="145">
        <f t="shared" si="68"/>
        <v>0</v>
      </c>
      <c r="BJ1143" s="16" t="s">
        <v>87</v>
      </c>
      <c r="BK1143" s="145">
        <f t="shared" si="69"/>
        <v>0</v>
      </c>
      <c r="BL1143" s="16" t="s">
        <v>260</v>
      </c>
      <c r="BM1143" s="144" t="s">
        <v>1982</v>
      </c>
    </row>
    <row r="1144" spans="2:65" s="14" customFormat="1" ht="11.25">
      <c r="B1144" s="161"/>
      <c r="D1144" s="147" t="s">
        <v>175</v>
      </c>
      <c r="E1144" s="162" t="s">
        <v>1</v>
      </c>
      <c r="F1144" s="163" t="s">
        <v>1983</v>
      </c>
      <c r="H1144" s="162" t="s">
        <v>1</v>
      </c>
      <c r="I1144" s="164"/>
      <c r="L1144" s="161"/>
      <c r="M1144" s="165"/>
      <c r="T1144" s="166"/>
      <c r="AT1144" s="162" t="s">
        <v>175</v>
      </c>
      <c r="AU1144" s="162" t="s">
        <v>89</v>
      </c>
      <c r="AV1144" s="14" t="s">
        <v>87</v>
      </c>
      <c r="AW1144" s="14" t="s">
        <v>36</v>
      </c>
      <c r="AX1144" s="14" t="s">
        <v>79</v>
      </c>
      <c r="AY1144" s="162" t="s">
        <v>164</v>
      </c>
    </row>
    <row r="1145" spans="2:65" s="14" customFormat="1" ht="11.25">
      <c r="B1145" s="161"/>
      <c r="D1145" s="147" t="s">
        <v>175</v>
      </c>
      <c r="E1145" s="162" t="s">
        <v>1</v>
      </c>
      <c r="F1145" s="163" t="s">
        <v>1984</v>
      </c>
      <c r="H1145" s="162" t="s">
        <v>1</v>
      </c>
      <c r="I1145" s="164"/>
      <c r="L1145" s="161"/>
      <c r="M1145" s="165"/>
      <c r="T1145" s="166"/>
      <c r="AT1145" s="162" t="s">
        <v>175</v>
      </c>
      <c r="AU1145" s="162" t="s">
        <v>89</v>
      </c>
      <c r="AV1145" s="14" t="s">
        <v>87</v>
      </c>
      <c r="AW1145" s="14" t="s">
        <v>36</v>
      </c>
      <c r="AX1145" s="14" t="s">
        <v>79</v>
      </c>
      <c r="AY1145" s="162" t="s">
        <v>164</v>
      </c>
    </row>
    <row r="1146" spans="2:65" s="12" customFormat="1" ht="11.25">
      <c r="B1146" s="146"/>
      <c r="D1146" s="147" t="s">
        <v>175</v>
      </c>
      <c r="E1146" s="148" t="s">
        <v>1</v>
      </c>
      <c r="F1146" s="149" t="s">
        <v>1985</v>
      </c>
      <c r="H1146" s="150">
        <v>243.75</v>
      </c>
      <c r="I1146" s="151"/>
      <c r="L1146" s="146"/>
      <c r="M1146" s="152"/>
      <c r="T1146" s="153"/>
      <c r="AT1146" s="148" t="s">
        <v>175</v>
      </c>
      <c r="AU1146" s="148" t="s">
        <v>89</v>
      </c>
      <c r="AV1146" s="12" t="s">
        <v>89</v>
      </c>
      <c r="AW1146" s="12" t="s">
        <v>36</v>
      </c>
      <c r="AX1146" s="12" t="s">
        <v>79</v>
      </c>
      <c r="AY1146" s="148" t="s">
        <v>164</v>
      </c>
    </row>
    <row r="1147" spans="2:65" s="14" customFormat="1" ht="11.25">
      <c r="B1147" s="161"/>
      <c r="D1147" s="147" t="s">
        <v>175</v>
      </c>
      <c r="E1147" s="162" t="s">
        <v>1</v>
      </c>
      <c r="F1147" s="163" t="s">
        <v>1986</v>
      </c>
      <c r="H1147" s="162" t="s">
        <v>1</v>
      </c>
      <c r="I1147" s="164"/>
      <c r="L1147" s="161"/>
      <c r="M1147" s="165"/>
      <c r="T1147" s="166"/>
      <c r="AT1147" s="162" t="s">
        <v>175</v>
      </c>
      <c r="AU1147" s="162" t="s">
        <v>89</v>
      </c>
      <c r="AV1147" s="14" t="s">
        <v>87</v>
      </c>
      <c r="AW1147" s="14" t="s">
        <v>36</v>
      </c>
      <c r="AX1147" s="14" t="s">
        <v>79</v>
      </c>
      <c r="AY1147" s="162" t="s">
        <v>164</v>
      </c>
    </row>
    <row r="1148" spans="2:65" s="12" customFormat="1" ht="11.25">
      <c r="B1148" s="146"/>
      <c r="D1148" s="147" t="s">
        <v>175</v>
      </c>
      <c r="E1148" s="148" t="s">
        <v>1</v>
      </c>
      <c r="F1148" s="149" t="s">
        <v>1987</v>
      </c>
      <c r="H1148" s="150">
        <v>52.05</v>
      </c>
      <c r="I1148" s="151"/>
      <c r="L1148" s="146"/>
      <c r="M1148" s="152"/>
      <c r="T1148" s="153"/>
      <c r="AT1148" s="148" t="s">
        <v>175</v>
      </c>
      <c r="AU1148" s="148" t="s">
        <v>89</v>
      </c>
      <c r="AV1148" s="12" t="s">
        <v>89</v>
      </c>
      <c r="AW1148" s="12" t="s">
        <v>36</v>
      </c>
      <c r="AX1148" s="12" t="s">
        <v>79</v>
      </c>
      <c r="AY1148" s="148" t="s">
        <v>164</v>
      </c>
    </row>
    <row r="1149" spans="2:65" s="13" customFormat="1" ht="11.25">
      <c r="B1149" s="154"/>
      <c r="D1149" s="147" t="s">
        <v>175</v>
      </c>
      <c r="E1149" s="155" t="s">
        <v>1</v>
      </c>
      <c r="F1149" s="156" t="s">
        <v>177</v>
      </c>
      <c r="H1149" s="157">
        <v>295.8</v>
      </c>
      <c r="I1149" s="158"/>
      <c r="L1149" s="154"/>
      <c r="M1149" s="159"/>
      <c r="T1149" s="160"/>
      <c r="AT1149" s="155" t="s">
        <v>175</v>
      </c>
      <c r="AU1149" s="155" t="s">
        <v>89</v>
      </c>
      <c r="AV1149" s="13" t="s">
        <v>170</v>
      </c>
      <c r="AW1149" s="13" t="s">
        <v>36</v>
      </c>
      <c r="AX1149" s="13" t="s">
        <v>87</v>
      </c>
      <c r="AY1149" s="155" t="s">
        <v>164</v>
      </c>
    </row>
    <row r="1150" spans="2:65" s="1" customFormat="1" ht="24.2" customHeight="1">
      <c r="B1150" s="31"/>
      <c r="C1150" s="167" t="s">
        <v>1988</v>
      </c>
      <c r="D1150" s="167" t="s">
        <v>282</v>
      </c>
      <c r="E1150" s="168" t="s">
        <v>1989</v>
      </c>
      <c r="F1150" s="169" t="s">
        <v>1990</v>
      </c>
      <c r="G1150" s="170" t="s">
        <v>269</v>
      </c>
      <c r="H1150" s="171">
        <v>0.113</v>
      </c>
      <c r="I1150" s="172"/>
      <c r="J1150" s="173">
        <f>ROUND(I1150*H1150,2)</f>
        <v>0</v>
      </c>
      <c r="K1150" s="174"/>
      <c r="L1150" s="175"/>
      <c r="M1150" s="176" t="s">
        <v>1</v>
      </c>
      <c r="N1150" s="177" t="s">
        <v>44</v>
      </c>
      <c r="P1150" s="142">
        <f>O1150*H1150</f>
        <v>0</v>
      </c>
      <c r="Q1150" s="142">
        <v>1</v>
      </c>
      <c r="R1150" s="142">
        <f>Q1150*H1150</f>
        <v>0.113</v>
      </c>
      <c r="S1150" s="142">
        <v>0</v>
      </c>
      <c r="T1150" s="143">
        <f>S1150*H1150</f>
        <v>0</v>
      </c>
      <c r="AR1150" s="144" t="s">
        <v>349</v>
      </c>
      <c r="AT1150" s="144" t="s">
        <v>282</v>
      </c>
      <c r="AU1150" s="144" t="s">
        <v>89</v>
      </c>
      <c r="AY1150" s="16" t="s">
        <v>164</v>
      </c>
      <c r="BE1150" s="145">
        <f>IF(N1150="základní",J1150,0)</f>
        <v>0</v>
      </c>
      <c r="BF1150" s="145">
        <f>IF(N1150="snížená",J1150,0)</f>
        <v>0</v>
      </c>
      <c r="BG1150" s="145">
        <f>IF(N1150="zákl. přenesená",J1150,0)</f>
        <v>0</v>
      </c>
      <c r="BH1150" s="145">
        <f>IF(N1150="sníž. přenesená",J1150,0)</f>
        <v>0</v>
      </c>
      <c r="BI1150" s="145">
        <f>IF(N1150="nulová",J1150,0)</f>
        <v>0</v>
      </c>
      <c r="BJ1150" s="16" t="s">
        <v>87</v>
      </c>
      <c r="BK1150" s="145">
        <f>ROUND(I1150*H1150,2)</f>
        <v>0</v>
      </c>
      <c r="BL1150" s="16" t="s">
        <v>260</v>
      </c>
      <c r="BM1150" s="144" t="s">
        <v>1991</v>
      </c>
    </row>
    <row r="1151" spans="2:65" s="12" customFormat="1" ht="22.5">
      <c r="B1151" s="146"/>
      <c r="D1151" s="147" t="s">
        <v>175</v>
      </c>
      <c r="F1151" s="149" t="s">
        <v>1992</v>
      </c>
      <c r="H1151" s="150">
        <v>0.113</v>
      </c>
      <c r="I1151" s="151"/>
      <c r="L1151" s="146"/>
      <c r="M1151" s="152"/>
      <c r="T1151" s="153"/>
      <c r="AT1151" s="148" t="s">
        <v>175</v>
      </c>
      <c r="AU1151" s="148" t="s">
        <v>89</v>
      </c>
      <c r="AV1151" s="12" t="s">
        <v>89</v>
      </c>
      <c r="AW1151" s="12" t="s">
        <v>4</v>
      </c>
      <c r="AX1151" s="12" t="s">
        <v>87</v>
      </c>
      <c r="AY1151" s="148" t="s">
        <v>164</v>
      </c>
    </row>
    <row r="1152" spans="2:65" s="1" customFormat="1" ht="24.2" customHeight="1">
      <c r="B1152" s="31"/>
      <c r="C1152" s="167" t="s">
        <v>1993</v>
      </c>
      <c r="D1152" s="167" t="s">
        <v>282</v>
      </c>
      <c r="E1152" s="168" t="s">
        <v>1994</v>
      </c>
      <c r="F1152" s="169" t="s">
        <v>1995</v>
      </c>
      <c r="G1152" s="170" t="s">
        <v>269</v>
      </c>
      <c r="H1152" s="171">
        <v>0.182</v>
      </c>
      <c r="I1152" s="172"/>
      <c r="J1152" s="173">
        <f>ROUND(I1152*H1152,2)</f>
        <v>0</v>
      </c>
      <c r="K1152" s="174"/>
      <c r="L1152" s="175"/>
      <c r="M1152" s="176" t="s">
        <v>1</v>
      </c>
      <c r="N1152" s="177" t="s">
        <v>44</v>
      </c>
      <c r="P1152" s="142">
        <f>O1152*H1152</f>
        <v>0</v>
      </c>
      <c r="Q1152" s="142">
        <v>1</v>
      </c>
      <c r="R1152" s="142">
        <f>Q1152*H1152</f>
        <v>0.182</v>
      </c>
      <c r="S1152" s="142">
        <v>0</v>
      </c>
      <c r="T1152" s="143">
        <f>S1152*H1152</f>
        <v>0</v>
      </c>
      <c r="AR1152" s="144" t="s">
        <v>349</v>
      </c>
      <c r="AT1152" s="144" t="s">
        <v>282</v>
      </c>
      <c r="AU1152" s="144" t="s">
        <v>89</v>
      </c>
      <c r="AY1152" s="16" t="s">
        <v>164</v>
      </c>
      <c r="BE1152" s="145">
        <f>IF(N1152="základní",J1152,0)</f>
        <v>0</v>
      </c>
      <c r="BF1152" s="145">
        <f>IF(N1152="snížená",J1152,0)</f>
        <v>0</v>
      </c>
      <c r="BG1152" s="145">
        <f>IF(N1152="zákl. přenesená",J1152,0)</f>
        <v>0</v>
      </c>
      <c r="BH1152" s="145">
        <f>IF(N1152="sníž. přenesená",J1152,0)</f>
        <v>0</v>
      </c>
      <c r="BI1152" s="145">
        <f>IF(N1152="nulová",J1152,0)</f>
        <v>0</v>
      </c>
      <c r="BJ1152" s="16" t="s">
        <v>87</v>
      </c>
      <c r="BK1152" s="145">
        <f>ROUND(I1152*H1152,2)</f>
        <v>0</v>
      </c>
      <c r="BL1152" s="16" t="s">
        <v>260</v>
      </c>
      <c r="BM1152" s="144" t="s">
        <v>1996</v>
      </c>
    </row>
    <row r="1153" spans="2:65" s="12" customFormat="1" ht="22.5">
      <c r="B1153" s="146"/>
      <c r="D1153" s="147" t="s">
        <v>175</v>
      </c>
      <c r="F1153" s="149" t="s">
        <v>1997</v>
      </c>
      <c r="H1153" s="150">
        <v>0.182</v>
      </c>
      <c r="I1153" s="151"/>
      <c r="L1153" s="146"/>
      <c r="M1153" s="152"/>
      <c r="T1153" s="153"/>
      <c r="AT1153" s="148" t="s">
        <v>175</v>
      </c>
      <c r="AU1153" s="148" t="s">
        <v>89</v>
      </c>
      <c r="AV1153" s="12" t="s">
        <v>89</v>
      </c>
      <c r="AW1153" s="12" t="s">
        <v>4</v>
      </c>
      <c r="AX1153" s="12" t="s">
        <v>87</v>
      </c>
      <c r="AY1153" s="148" t="s">
        <v>164</v>
      </c>
    </row>
    <row r="1154" spans="2:65" s="1" customFormat="1" ht="33" customHeight="1">
      <c r="B1154" s="31"/>
      <c r="C1154" s="132" t="s">
        <v>1998</v>
      </c>
      <c r="D1154" s="132" t="s">
        <v>166</v>
      </c>
      <c r="E1154" s="133" t="s">
        <v>1999</v>
      </c>
      <c r="F1154" s="134" t="s">
        <v>2000</v>
      </c>
      <c r="G1154" s="135" t="s">
        <v>1088</v>
      </c>
      <c r="H1154" s="178"/>
      <c r="I1154" s="137"/>
      <c r="J1154" s="138">
        <f>ROUND(I1154*H1154,2)</f>
        <v>0</v>
      </c>
      <c r="K1154" s="139"/>
      <c r="L1154" s="31"/>
      <c r="M1154" s="140" t="s">
        <v>1</v>
      </c>
      <c r="N1154" s="141" t="s">
        <v>44</v>
      </c>
      <c r="P1154" s="142">
        <f>O1154*H1154</f>
        <v>0</v>
      </c>
      <c r="Q1154" s="142">
        <v>0</v>
      </c>
      <c r="R1154" s="142">
        <f>Q1154*H1154</f>
        <v>0</v>
      </c>
      <c r="S1154" s="142">
        <v>0</v>
      </c>
      <c r="T1154" s="143">
        <f>S1154*H1154</f>
        <v>0</v>
      </c>
      <c r="AR1154" s="144" t="s">
        <v>260</v>
      </c>
      <c r="AT1154" s="144" t="s">
        <v>166</v>
      </c>
      <c r="AU1154" s="144" t="s">
        <v>89</v>
      </c>
      <c r="AY1154" s="16" t="s">
        <v>164</v>
      </c>
      <c r="BE1154" s="145">
        <f>IF(N1154="základní",J1154,0)</f>
        <v>0</v>
      </c>
      <c r="BF1154" s="145">
        <f>IF(N1154="snížená",J1154,0)</f>
        <v>0</v>
      </c>
      <c r="BG1154" s="145">
        <f>IF(N1154="zákl. přenesená",J1154,0)</f>
        <v>0</v>
      </c>
      <c r="BH1154" s="145">
        <f>IF(N1154="sníž. přenesená",J1154,0)</f>
        <v>0</v>
      </c>
      <c r="BI1154" s="145">
        <f>IF(N1154="nulová",J1154,0)</f>
        <v>0</v>
      </c>
      <c r="BJ1154" s="16" t="s">
        <v>87</v>
      </c>
      <c r="BK1154" s="145">
        <f>ROUND(I1154*H1154,2)</f>
        <v>0</v>
      </c>
      <c r="BL1154" s="16" t="s">
        <v>260</v>
      </c>
      <c r="BM1154" s="144" t="s">
        <v>2001</v>
      </c>
    </row>
    <row r="1155" spans="2:65" s="11" customFormat="1" ht="22.9" customHeight="1">
      <c r="B1155" s="120"/>
      <c r="D1155" s="121" t="s">
        <v>78</v>
      </c>
      <c r="E1155" s="130" t="s">
        <v>2002</v>
      </c>
      <c r="F1155" s="130" t="s">
        <v>2003</v>
      </c>
      <c r="I1155" s="123"/>
      <c r="J1155" s="131">
        <f>BK1155</f>
        <v>0</v>
      </c>
      <c r="L1155" s="120"/>
      <c r="M1155" s="125"/>
      <c r="P1155" s="126">
        <f>SUM(P1156:P1229)</f>
        <v>0</v>
      </c>
      <c r="R1155" s="126">
        <f>SUM(R1156:R1229)</f>
        <v>12.210156979999999</v>
      </c>
      <c r="T1155" s="127">
        <f>SUM(T1156:T1229)</f>
        <v>0</v>
      </c>
      <c r="AR1155" s="121" t="s">
        <v>89</v>
      </c>
      <c r="AT1155" s="128" t="s">
        <v>78</v>
      </c>
      <c r="AU1155" s="128" t="s">
        <v>87</v>
      </c>
      <c r="AY1155" s="121" t="s">
        <v>164</v>
      </c>
      <c r="BK1155" s="129">
        <f>SUM(BK1156:BK1229)</f>
        <v>0</v>
      </c>
    </row>
    <row r="1156" spans="2:65" s="1" customFormat="1" ht="16.5" customHeight="1">
      <c r="B1156" s="31"/>
      <c r="C1156" s="132" t="s">
        <v>2004</v>
      </c>
      <c r="D1156" s="132" t="s">
        <v>166</v>
      </c>
      <c r="E1156" s="133" t="s">
        <v>2005</v>
      </c>
      <c r="F1156" s="134" t="s">
        <v>2006</v>
      </c>
      <c r="G1156" s="135" t="s">
        <v>169</v>
      </c>
      <c r="H1156" s="136">
        <v>1158.701</v>
      </c>
      <c r="I1156" s="137"/>
      <c r="J1156" s="138">
        <f>ROUND(I1156*H1156,2)</f>
        <v>0</v>
      </c>
      <c r="K1156" s="139"/>
      <c r="L1156" s="31"/>
      <c r="M1156" s="140" t="s">
        <v>1</v>
      </c>
      <c r="N1156" s="141" t="s">
        <v>44</v>
      </c>
      <c r="P1156" s="142">
        <f>O1156*H1156</f>
        <v>0</v>
      </c>
      <c r="Q1156" s="142">
        <v>2.9999999999999997E-4</v>
      </c>
      <c r="R1156" s="142">
        <f>Q1156*H1156</f>
        <v>0.34761029999999998</v>
      </c>
      <c r="S1156" s="142">
        <v>0</v>
      </c>
      <c r="T1156" s="143">
        <f>S1156*H1156</f>
        <v>0</v>
      </c>
      <c r="AR1156" s="144" t="s">
        <v>260</v>
      </c>
      <c r="AT1156" s="144" t="s">
        <v>166</v>
      </c>
      <c r="AU1156" s="144" t="s">
        <v>89</v>
      </c>
      <c r="AY1156" s="16" t="s">
        <v>164</v>
      </c>
      <c r="BE1156" s="145">
        <f>IF(N1156="základní",J1156,0)</f>
        <v>0</v>
      </c>
      <c r="BF1156" s="145">
        <f>IF(N1156="snížená",J1156,0)</f>
        <v>0</v>
      </c>
      <c r="BG1156" s="145">
        <f>IF(N1156="zákl. přenesená",J1156,0)</f>
        <v>0</v>
      </c>
      <c r="BH1156" s="145">
        <f>IF(N1156="sníž. přenesená",J1156,0)</f>
        <v>0</v>
      </c>
      <c r="BI1156" s="145">
        <f>IF(N1156="nulová",J1156,0)</f>
        <v>0</v>
      </c>
      <c r="BJ1156" s="16" t="s">
        <v>87</v>
      </c>
      <c r="BK1156" s="145">
        <f>ROUND(I1156*H1156,2)</f>
        <v>0</v>
      </c>
      <c r="BL1156" s="16" t="s">
        <v>260</v>
      </c>
      <c r="BM1156" s="144" t="s">
        <v>2007</v>
      </c>
    </row>
    <row r="1157" spans="2:65" s="14" customFormat="1" ht="11.25">
      <c r="B1157" s="161"/>
      <c r="D1157" s="147" t="s">
        <v>175</v>
      </c>
      <c r="E1157" s="162" t="s">
        <v>1</v>
      </c>
      <c r="F1157" s="163" t="s">
        <v>2008</v>
      </c>
      <c r="H1157" s="162" t="s">
        <v>1</v>
      </c>
      <c r="I1157" s="164"/>
      <c r="L1157" s="161"/>
      <c r="M1157" s="165"/>
      <c r="T1157" s="166"/>
      <c r="AT1157" s="162" t="s">
        <v>175</v>
      </c>
      <c r="AU1157" s="162" t="s">
        <v>89</v>
      </c>
      <c r="AV1157" s="14" t="s">
        <v>87</v>
      </c>
      <c r="AW1157" s="14" t="s">
        <v>36</v>
      </c>
      <c r="AX1157" s="14" t="s">
        <v>79</v>
      </c>
      <c r="AY1157" s="162" t="s">
        <v>164</v>
      </c>
    </row>
    <row r="1158" spans="2:65" s="12" customFormat="1" ht="11.25">
      <c r="B1158" s="146"/>
      <c r="D1158" s="147" t="s">
        <v>175</v>
      </c>
      <c r="E1158" s="148" t="s">
        <v>1</v>
      </c>
      <c r="F1158" s="149" t="s">
        <v>964</v>
      </c>
      <c r="H1158" s="150">
        <v>430.99</v>
      </c>
      <c r="I1158" s="151"/>
      <c r="L1158" s="146"/>
      <c r="M1158" s="152"/>
      <c r="T1158" s="153"/>
      <c r="AT1158" s="148" t="s">
        <v>175</v>
      </c>
      <c r="AU1158" s="148" t="s">
        <v>89</v>
      </c>
      <c r="AV1158" s="12" t="s">
        <v>89</v>
      </c>
      <c r="AW1158" s="12" t="s">
        <v>36</v>
      </c>
      <c r="AX1158" s="12" t="s">
        <v>79</v>
      </c>
      <c r="AY1158" s="148" t="s">
        <v>164</v>
      </c>
    </row>
    <row r="1159" spans="2:65" s="14" customFormat="1" ht="11.25">
      <c r="B1159" s="161"/>
      <c r="D1159" s="147" t="s">
        <v>175</v>
      </c>
      <c r="E1159" s="162" t="s">
        <v>1</v>
      </c>
      <c r="F1159" s="163" t="s">
        <v>2009</v>
      </c>
      <c r="H1159" s="162" t="s">
        <v>1</v>
      </c>
      <c r="I1159" s="164"/>
      <c r="L1159" s="161"/>
      <c r="M1159" s="165"/>
      <c r="T1159" s="166"/>
      <c r="AT1159" s="162" t="s">
        <v>175</v>
      </c>
      <c r="AU1159" s="162" t="s">
        <v>89</v>
      </c>
      <c r="AV1159" s="14" t="s">
        <v>87</v>
      </c>
      <c r="AW1159" s="14" t="s">
        <v>36</v>
      </c>
      <c r="AX1159" s="14" t="s">
        <v>79</v>
      </c>
      <c r="AY1159" s="162" t="s">
        <v>164</v>
      </c>
    </row>
    <row r="1160" spans="2:65" s="12" customFormat="1" ht="11.25">
      <c r="B1160" s="146"/>
      <c r="D1160" s="147" t="s">
        <v>175</v>
      </c>
      <c r="E1160" s="148" t="s">
        <v>1</v>
      </c>
      <c r="F1160" s="149" t="s">
        <v>964</v>
      </c>
      <c r="H1160" s="150">
        <v>430.99</v>
      </c>
      <c r="I1160" s="151"/>
      <c r="L1160" s="146"/>
      <c r="M1160" s="152"/>
      <c r="T1160" s="153"/>
      <c r="AT1160" s="148" t="s">
        <v>175</v>
      </c>
      <c r="AU1160" s="148" t="s">
        <v>89</v>
      </c>
      <c r="AV1160" s="12" t="s">
        <v>89</v>
      </c>
      <c r="AW1160" s="12" t="s">
        <v>36</v>
      </c>
      <c r="AX1160" s="12" t="s">
        <v>79</v>
      </c>
      <c r="AY1160" s="148" t="s">
        <v>164</v>
      </c>
    </row>
    <row r="1161" spans="2:65" s="14" customFormat="1" ht="11.25">
      <c r="B1161" s="161"/>
      <c r="D1161" s="147" t="s">
        <v>175</v>
      </c>
      <c r="E1161" s="162" t="s">
        <v>1</v>
      </c>
      <c r="F1161" s="163" t="s">
        <v>2010</v>
      </c>
      <c r="H1161" s="162" t="s">
        <v>1</v>
      </c>
      <c r="I1161" s="164"/>
      <c r="L1161" s="161"/>
      <c r="M1161" s="165"/>
      <c r="T1161" s="166"/>
      <c r="AT1161" s="162" t="s">
        <v>175</v>
      </c>
      <c r="AU1161" s="162" t="s">
        <v>89</v>
      </c>
      <c r="AV1161" s="14" t="s">
        <v>87</v>
      </c>
      <c r="AW1161" s="14" t="s">
        <v>36</v>
      </c>
      <c r="AX1161" s="14" t="s">
        <v>79</v>
      </c>
      <c r="AY1161" s="162" t="s">
        <v>164</v>
      </c>
    </row>
    <row r="1162" spans="2:65" s="12" customFormat="1" ht="22.5">
      <c r="B1162" s="146"/>
      <c r="D1162" s="147" t="s">
        <v>175</v>
      </c>
      <c r="E1162" s="148" t="s">
        <v>1</v>
      </c>
      <c r="F1162" s="149" t="s">
        <v>2011</v>
      </c>
      <c r="H1162" s="150">
        <v>228.02</v>
      </c>
      <c r="I1162" s="151"/>
      <c r="L1162" s="146"/>
      <c r="M1162" s="152"/>
      <c r="T1162" s="153"/>
      <c r="AT1162" s="148" t="s">
        <v>175</v>
      </c>
      <c r="AU1162" s="148" t="s">
        <v>89</v>
      </c>
      <c r="AV1162" s="12" t="s">
        <v>89</v>
      </c>
      <c r="AW1162" s="12" t="s">
        <v>36</v>
      </c>
      <c r="AX1162" s="12" t="s">
        <v>79</v>
      </c>
      <c r="AY1162" s="148" t="s">
        <v>164</v>
      </c>
    </row>
    <row r="1163" spans="2:65" s="14" customFormat="1" ht="11.25">
      <c r="B1163" s="161"/>
      <c r="D1163" s="147" t="s">
        <v>175</v>
      </c>
      <c r="E1163" s="162" t="s">
        <v>1</v>
      </c>
      <c r="F1163" s="163" t="s">
        <v>605</v>
      </c>
      <c r="H1163" s="162" t="s">
        <v>1</v>
      </c>
      <c r="I1163" s="164"/>
      <c r="L1163" s="161"/>
      <c r="M1163" s="165"/>
      <c r="T1163" s="166"/>
      <c r="AT1163" s="162" t="s">
        <v>175</v>
      </c>
      <c r="AU1163" s="162" t="s">
        <v>89</v>
      </c>
      <c r="AV1163" s="14" t="s">
        <v>87</v>
      </c>
      <c r="AW1163" s="14" t="s">
        <v>36</v>
      </c>
      <c r="AX1163" s="14" t="s">
        <v>79</v>
      </c>
      <c r="AY1163" s="162" t="s">
        <v>164</v>
      </c>
    </row>
    <row r="1164" spans="2:65" s="12" customFormat="1" ht="11.25">
      <c r="B1164" s="146"/>
      <c r="D1164" s="147" t="s">
        <v>175</v>
      </c>
      <c r="E1164" s="148" t="s">
        <v>1</v>
      </c>
      <c r="F1164" s="149" t="s">
        <v>2012</v>
      </c>
      <c r="H1164" s="150">
        <v>68.700999999999993</v>
      </c>
      <c r="I1164" s="151"/>
      <c r="L1164" s="146"/>
      <c r="M1164" s="152"/>
      <c r="T1164" s="153"/>
      <c r="AT1164" s="148" t="s">
        <v>175</v>
      </c>
      <c r="AU1164" s="148" t="s">
        <v>89</v>
      </c>
      <c r="AV1164" s="12" t="s">
        <v>89</v>
      </c>
      <c r="AW1164" s="12" t="s">
        <v>36</v>
      </c>
      <c r="AX1164" s="12" t="s">
        <v>79</v>
      </c>
      <c r="AY1164" s="148" t="s">
        <v>164</v>
      </c>
    </row>
    <row r="1165" spans="2:65" s="13" customFormat="1" ht="11.25">
      <c r="B1165" s="154"/>
      <c r="D1165" s="147" t="s">
        <v>175</v>
      </c>
      <c r="E1165" s="155" t="s">
        <v>1</v>
      </c>
      <c r="F1165" s="156" t="s">
        <v>177</v>
      </c>
      <c r="H1165" s="157">
        <v>1158.701</v>
      </c>
      <c r="I1165" s="158"/>
      <c r="L1165" s="154"/>
      <c r="M1165" s="159"/>
      <c r="T1165" s="160"/>
      <c r="AT1165" s="155" t="s">
        <v>175</v>
      </c>
      <c r="AU1165" s="155" t="s">
        <v>89</v>
      </c>
      <c r="AV1165" s="13" t="s">
        <v>170</v>
      </c>
      <c r="AW1165" s="13" t="s">
        <v>36</v>
      </c>
      <c r="AX1165" s="13" t="s">
        <v>87</v>
      </c>
      <c r="AY1165" s="155" t="s">
        <v>164</v>
      </c>
    </row>
    <row r="1166" spans="2:65" s="1" customFormat="1" ht="37.9" customHeight="1">
      <c r="B1166" s="31"/>
      <c r="C1166" s="132" t="s">
        <v>2013</v>
      </c>
      <c r="D1166" s="132" t="s">
        <v>166</v>
      </c>
      <c r="E1166" s="133" t="s">
        <v>2014</v>
      </c>
      <c r="F1166" s="134" t="s">
        <v>2015</v>
      </c>
      <c r="G1166" s="135" t="s">
        <v>299</v>
      </c>
      <c r="H1166" s="136">
        <v>127.4</v>
      </c>
      <c r="I1166" s="137"/>
      <c r="J1166" s="138">
        <f>ROUND(I1166*H1166,2)</f>
        <v>0</v>
      </c>
      <c r="K1166" s="139"/>
      <c r="L1166" s="31"/>
      <c r="M1166" s="140" t="s">
        <v>1</v>
      </c>
      <c r="N1166" s="141" t="s">
        <v>44</v>
      </c>
      <c r="P1166" s="142">
        <f>O1166*H1166</f>
        <v>0</v>
      </c>
      <c r="Q1166" s="142">
        <v>1.7700000000000001E-3</v>
      </c>
      <c r="R1166" s="142">
        <f>Q1166*H1166</f>
        <v>0.22549800000000003</v>
      </c>
      <c r="S1166" s="142">
        <v>0</v>
      </c>
      <c r="T1166" s="143">
        <f>S1166*H1166</f>
        <v>0</v>
      </c>
      <c r="AR1166" s="144" t="s">
        <v>260</v>
      </c>
      <c r="AT1166" s="144" t="s">
        <v>166</v>
      </c>
      <c r="AU1166" s="144" t="s">
        <v>89</v>
      </c>
      <c r="AY1166" s="16" t="s">
        <v>164</v>
      </c>
      <c r="BE1166" s="145">
        <f>IF(N1166="základní",J1166,0)</f>
        <v>0</v>
      </c>
      <c r="BF1166" s="145">
        <f>IF(N1166="snížená",J1166,0)</f>
        <v>0</v>
      </c>
      <c r="BG1166" s="145">
        <f>IF(N1166="zákl. přenesená",J1166,0)</f>
        <v>0</v>
      </c>
      <c r="BH1166" s="145">
        <f>IF(N1166="sníž. přenesená",J1166,0)</f>
        <v>0</v>
      </c>
      <c r="BI1166" s="145">
        <f>IF(N1166="nulová",J1166,0)</f>
        <v>0</v>
      </c>
      <c r="BJ1166" s="16" t="s">
        <v>87</v>
      </c>
      <c r="BK1166" s="145">
        <f>ROUND(I1166*H1166,2)</f>
        <v>0</v>
      </c>
      <c r="BL1166" s="16" t="s">
        <v>260</v>
      </c>
      <c r="BM1166" s="144" t="s">
        <v>2016</v>
      </c>
    </row>
    <row r="1167" spans="2:65" s="14" customFormat="1" ht="11.25">
      <c r="B1167" s="161"/>
      <c r="D1167" s="147" t="s">
        <v>175</v>
      </c>
      <c r="E1167" s="162" t="s">
        <v>1</v>
      </c>
      <c r="F1167" s="163" t="s">
        <v>616</v>
      </c>
      <c r="H1167" s="162" t="s">
        <v>1</v>
      </c>
      <c r="I1167" s="164"/>
      <c r="L1167" s="161"/>
      <c r="M1167" s="165"/>
      <c r="T1167" s="166"/>
      <c r="AT1167" s="162" t="s">
        <v>175</v>
      </c>
      <c r="AU1167" s="162" t="s">
        <v>89</v>
      </c>
      <c r="AV1167" s="14" t="s">
        <v>87</v>
      </c>
      <c r="AW1167" s="14" t="s">
        <v>36</v>
      </c>
      <c r="AX1167" s="14" t="s">
        <v>79</v>
      </c>
      <c r="AY1167" s="162" t="s">
        <v>164</v>
      </c>
    </row>
    <row r="1168" spans="2:65" s="12" customFormat="1" ht="11.25">
      <c r="B1168" s="146"/>
      <c r="D1168" s="147" t="s">
        <v>175</v>
      </c>
      <c r="E1168" s="148" t="s">
        <v>1</v>
      </c>
      <c r="F1168" s="149" t="s">
        <v>2017</v>
      </c>
      <c r="H1168" s="150">
        <v>35</v>
      </c>
      <c r="I1168" s="151"/>
      <c r="L1168" s="146"/>
      <c r="M1168" s="152"/>
      <c r="T1168" s="153"/>
      <c r="AT1168" s="148" t="s">
        <v>175</v>
      </c>
      <c r="AU1168" s="148" t="s">
        <v>89</v>
      </c>
      <c r="AV1168" s="12" t="s">
        <v>89</v>
      </c>
      <c r="AW1168" s="12" t="s">
        <v>36</v>
      </c>
      <c r="AX1168" s="12" t="s">
        <v>79</v>
      </c>
      <c r="AY1168" s="148" t="s">
        <v>164</v>
      </c>
    </row>
    <row r="1169" spans="2:65" s="14" customFormat="1" ht="11.25">
      <c r="B1169" s="161"/>
      <c r="D1169" s="147" t="s">
        <v>175</v>
      </c>
      <c r="E1169" s="162" t="s">
        <v>1</v>
      </c>
      <c r="F1169" s="163" t="s">
        <v>605</v>
      </c>
      <c r="H1169" s="162" t="s">
        <v>1</v>
      </c>
      <c r="I1169" s="164"/>
      <c r="L1169" s="161"/>
      <c r="M1169" s="165"/>
      <c r="T1169" s="166"/>
      <c r="AT1169" s="162" t="s">
        <v>175</v>
      </c>
      <c r="AU1169" s="162" t="s">
        <v>89</v>
      </c>
      <c r="AV1169" s="14" t="s">
        <v>87</v>
      </c>
      <c r="AW1169" s="14" t="s">
        <v>36</v>
      </c>
      <c r="AX1169" s="14" t="s">
        <v>79</v>
      </c>
      <c r="AY1169" s="162" t="s">
        <v>164</v>
      </c>
    </row>
    <row r="1170" spans="2:65" s="12" customFormat="1" ht="11.25">
      <c r="B1170" s="146"/>
      <c r="D1170" s="147" t="s">
        <v>175</v>
      </c>
      <c r="E1170" s="148" t="s">
        <v>1</v>
      </c>
      <c r="F1170" s="149" t="s">
        <v>2018</v>
      </c>
      <c r="H1170" s="150">
        <v>92.4</v>
      </c>
      <c r="I1170" s="151"/>
      <c r="L1170" s="146"/>
      <c r="M1170" s="152"/>
      <c r="T1170" s="153"/>
      <c r="AT1170" s="148" t="s">
        <v>175</v>
      </c>
      <c r="AU1170" s="148" t="s">
        <v>89</v>
      </c>
      <c r="AV1170" s="12" t="s">
        <v>89</v>
      </c>
      <c r="AW1170" s="12" t="s">
        <v>36</v>
      </c>
      <c r="AX1170" s="12" t="s">
        <v>79</v>
      </c>
      <c r="AY1170" s="148" t="s">
        <v>164</v>
      </c>
    </row>
    <row r="1171" spans="2:65" s="13" customFormat="1" ht="11.25">
      <c r="B1171" s="154"/>
      <c r="D1171" s="147" t="s">
        <v>175</v>
      </c>
      <c r="E1171" s="155" t="s">
        <v>1</v>
      </c>
      <c r="F1171" s="156" t="s">
        <v>177</v>
      </c>
      <c r="H1171" s="157">
        <v>127.4</v>
      </c>
      <c r="I1171" s="158"/>
      <c r="L1171" s="154"/>
      <c r="M1171" s="159"/>
      <c r="T1171" s="160"/>
      <c r="AT1171" s="155" t="s">
        <v>175</v>
      </c>
      <c r="AU1171" s="155" t="s">
        <v>89</v>
      </c>
      <c r="AV1171" s="13" t="s">
        <v>170</v>
      </c>
      <c r="AW1171" s="13" t="s">
        <v>36</v>
      </c>
      <c r="AX1171" s="13" t="s">
        <v>87</v>
      </c>
      <c r="AY1171" s="155" t="s">
        <v>164</v>
      </c>
    </row>
    <row r="1172" spans="2:65" s="1" customFormat="1" ht="37.9" customHeight="1">
      <c r="B1172" s="31"/>
      <c r="C1172" s="167" t="s">
        <v>2019</v>
      </c>
      <c r="D1172" s="167" t="s">
        <v>282</v>
      </c>
      <c r="E1172" s="168" t="s">
        <v>2020</v>
      </c>
      <c r="F1172" s="169" t="s">
        <v>2021</v>
      </c>
      <c r="G1172" s="170" t="s">
        <v>299</v>
      </c>
      <c r="H1172" s="171">
        <v>280.27999999999997</v>
      </c>
      <c r="I1172" s="172"/>
      <c r="J1172" s="173">
        <f>ROUND(I1172*H1172,2)</f>
        <v>0</v>
      </c>
      <c r="K1172" s="174"/>
      <c r="L1172" s="175"/>
      <c r="M1172" s="176" t="s">
        <v>1</v>
      </c>
      <c r="N1172" s="177" t="s">
        <v>44</v>
      </c>
      <c r="P1172" s="142">
        <f>O1172*H1172</f>
        <v>0</v>
      </c>
      <c r="Q1172" s="142">
        <v>8.8000000000000005E-3</v>
      </c>
      <c r="R1172" s="142">
        <f>Q1172*H1172</f>
        <v>2.4664639999999998</v>
      </c>
      <c r="S1172" s="142">
        <v>0</v>
      </c>
      <c r="T1172" s="143">
        <f>S1172*H1172</f>
        <v>0</v>
      </c>
      <c r="AR1172" s="144" t="s">
        <v>349</v>
      </c>
      <c r="AT1172" s="144" t="s">
        <v>282</v>
      </c>
      <c r="AU1172" s="144" t="s">
        <v>89</v>
      </c>
      <c r="AY1172" s="16" t="s">
        <v>164</v>
      </c>
      <c r="BE1172" s="145">
        <f>IF(N1172="základní",J1172,0)</f>
        <v>0</v>
      </c>
      <c r="BF1172" s="145">
        <f>IF(N1172="snížená",J1172,0)</f>
        <v>0</v>
      </c>
      <c r="BG1172" s="145">
        <f>IF(N1172="zákl. přenesená",J1172,0)</f>
        <v>0</v>
      </c>
      <c r="BH1172" s="145">
        <f>IF(N1172="sníž. přenesená",J1172,0)</f>
        <v>0</v>
      </c>
      <c r="BI1172" s="145">
        <f>IF(N1172="nulová",J1172,0)</f>
        <v>0</v>
      </c>
      <c r="BJ1172" s="16" t="s">
        <v>87</v>
      </c>
      <c r="BK1172" s="145">
        <f>ROUND(I1172*H1172,2)</f>
        <v>0</v>
      </c>
      <c r="BL1172" s="16" t="s">
        <v>260</v>
      </c>
      <c r="BM1172" s="144" t="s">
        <v>2022</v>
      </c>
    </row>
    <row r="1173" spans="2:65" s="12" customFormat="1" ht="11.25">
      <c r="B1173" s="146"/>
      <c r="D1173" s="147" t="s">
        <v>175</v>
      </c>
      <c r="E1173" s="148" t="s">
        <v>1</v>
      </c>
      <c r="F1173" s="149" t="s">
        <v>2023</v>
      </c>
      <c r="H1173" s="150">
        <v>254.8</v>
      </c>
      <c r="I1173" s="151"/>
      <c r="L1173" s="146"/>
      <c r="M1173" s="152"/>
      <c r="T1173" s="153"/>
      <c r="AT1173" s="148" t="s">
        <v>175</v>
      </c>
      <c r="AU1173" s="148" t="s">
        <v>89</v>
      </c>
      <c r="AV1173" s="12" t="s">
        <v>89</v>
      </c>
      <c r="AW1173" s="12" t="s">
        <v>36</v>
      </c>
      <c r="AX1173" s="12" t="s">
        <v>79</v>
      </c>
      <c r="AY1173" s="148" t="s">
        <v>164</v>
      </c>
    </row>
    <row r="1174" spans="2:65" s="13" customFormat="1" ht="11.25">
      <c r="B1174" s="154"/>
      <c r="D1174" s="147" t="s">
        <v>175</v>
      </c>
      <c r="E1174" s="155" t="s">
        <v>1</v>
      </c>
      <c r="F1174" s="156" t="s">
        <v>177</v>
      </c>
      <c r="H1174" s="157">
        <v>254.8</v>
      </c>
      <c r="I1174" s="158"/>
      <c r="L1174" s="154"/>
      <c r="M1174" s="159"/>
      <c r="T1174" s="160"/>
      <c r="AT1174" s="155" t="s">
        <v>175</v>
      </c>
      <c r="AU1174" s="155" t="s">
        <v>89</v>
      </c>
      <c r="AV1174" s="13" t="s">
        <v>170</v>
      </c>
      <c r="AW1174" s="13" t="s">
        <v>36</v>
      </c>
      <c r="AX1174" s="13" t="s">
        <v>87</v>
      </c>
      <c r="AY1174" s="155" t="s">
        <v>164</v>
      </c>
    </row>
    <row r="1175" spans="2:65" s="12" customFormat="1" ht="11.25">
      <c r="B1175" s="146"/>
      <c r="D1175" s="147" t="s">
        <v>175</v>
      </c>
      <c r="F1175" s="149" t="s">
        <v>2024</v>
      </c>
      <c r="H1175" s="150">
        <v>280.27999999999997</v>
      </c>
      <c r="I1175" s="151"/>
      <c r="L1175" s="146"/>
      <c r="M1175" s="152"/>
      <c r="T1175" s="153"/>
      <c r="AT1175" s="148" t="s">
        <v>175</v>
      </c>
      <c r="AU1175" s="148" t="s">
        <v>89</v>
      </c>
      <c r="AV1175" s="12" t="s">
        <v>89</v>
      </c>
      <c r="AW1175" s="12" t="s">
        <v>4</v>
      </c>
      <c r="AX1175" s="12" t="s">
        <v>87</v>
      </c>
      <c r="AY1175" s="148" t="s">
        <v>164</v>
      </c>
    </row>
    <row r="1176" spans="2:65" s="1" customFormat="1" ht="37.9" customHeight="1">
      <c r="B1176" s="31"/>
      <c r="C1176" s="132" t="s">
        <v>2025</v>
      </c>
      <c r="D1176" s="132" t="s">
        <v>166</v>
      </c>
      <c r="E1176" s="133" t="s">
        <v>2026</v>
      </c>
      <c r="F1176" s="134" t="s">
        <v>2027</v>
      </c>
      <c r="G1176" s="135" t="s">
        <v>299</v>
      </c>
      <c r="H1176" s="136">
        <v>127.4</v>
      </c>
      <c r="I1176" s="137"/>
      <c r="J1176" s="138">
        <f>ROUND(I1176*H1176,2)</f>
        <v>0</v>
      </c>
      <c r="K1176" s="139"/>
      <c r="L1176" s="31"/>
      <c r="M1176" s="140" t="s">
        <v>1</v>
      </c>
      <c r="N1176" s="141" t="s">
        <v>44</v>
      </c>
      <c r="P1176" s="142">
        <f>O1176*H1176</f>
        <v>0</v>
      </c>
      <c r="Q1176" s="142">
        <v>1.0200000000000001E-3</v>
      </c>
      <c r="R1176" s="142">
        <f>Q1176*H1176</f>
        <v>0.12994800000000001</v>
      </c>
      <c r="S1176" s="142">
        <v>0</v>
      </c>
      <c r="T1176" s="143">
        <f>S1176*H1176</f>
        <v>0</v>
      </c>
      <c r="AR1176" s="144" t="s">
        <v>260</v>
      </c>
      <c r="AT1176" s="144" t="s">
        <v>166</v>
      </c>
      <c r="AU1176" s="144" t="s">
        <v>89</v>
      </c>
      <c r="AY1176" s="16" t="s">
        <v>164</v>
      </c>
      <c r="BE1176" s="145">
        <f>IF(N1176="základní",J1176,0)</f>
        <v>0</v>
      </c>
      <c r="BF1176" s="145">
        <f>IF(N1176="snížená",J1176,0)</f>
        <v>0</v>
      </c>
      <c r="BG1176" s="145">
        <f>IF(N1176="zákl. přenesená",J1176,0)</f>
        <v>0</v>
      </c>
      <c r="BH1176" s="145">
        <f>IF(N1176="sníž. přenesená",J1176,0)</f>
        <v>0</v>
      </c>
      <c r="BI1176" s="145">
        <f>IF(N1176="nulová",J1176,0)</f>
        <v>0</v>
      </c>
      <c r="BJ1176" s="16" t="s">
        <v>87</v>
      </c>
      <c r="BK1176" s="145">
        <f>ROUND(I1176*H1176,2)</f>
        <v>0</v>
      </c>
      <c r="BL1176" s="16" t="s">
        <v>260</v>
      </c>
      <c r="BM1176" s="144" t="s">
        <v>2028</v>
      </c>
    </row>
    <row r="1177" spans="2:65" s="12" customFormat="1" ht="11.25">
      <c r="B1177" s="146"/>
      <c r="D1177" s="147" t="s">
        <v>175</v>
      </c>
      <c r="E1177" s="148" t="s">
        <v>1</v>
      </c>
      <c r="F1177" s="149" t="s">
        <v>2029</v>
      </c>
      <c r="H1177" s="150">
        <v>127.4</v>
      </c>
      <c r="I1177" s="151"/>
      <c r="L1177" s="146"/>
      <c r="M1177" s="152"/>
      <c r="T1177" s="153"/>
      <c r="AT1177" s="148" t="s">
        <v>175</v>
      </c>
      <c r="AU1177" s="148" t="s">
        <v>89</v>
      </c>
      <c r="AV1177" s="12" t="s">
        <v>89</v>
      </c>
      <c r="AW1177" s="12" t="s">
        <v>36</v>
      </c>
      <c r="AX1177" s="12" t="s">
        <v>79</v>
      </c>
      <c r="AY1177" s="148" t="s">
        <v>164</v>
      </c>
    </row>
    <row r="1178" spans="2:65" s="13" customFormat="1" ht="11.25">
      <c r="B1178" s="154"/>
      <c r="D1178" s="147" t="s">
        <v>175</v>
      </c>
      <c r="E1178" s="155" t="s">
        <v>1</v>
      </c>
      <c r="F1178" s="156" t="s">
        <v>177</v>
      </c>
      <c r="H1178" s="157">
        <v>127.4</v>
      </c>
      <c r="I1178" s="158"/>
      <c r="L1178" s="154"/>
      <c r="M1178" s="159"/>
      <c r="T1178" s="160"/>
      <c r="AT1178" s="155" t="s">
        <v>175</v>
      </c>
      <c r="AU1178" s="155" t="s">
        <v>89</v>
      </c>
      <c r="AV1178" s="13" t="s">
        <v>170</v>
      </c>
      <c r="AW1178" s="13" t="s">
        <v>36</v>
      </c>
      <c r="AX1178" s="13" t="s">
        <v>87</v>
      </c>
      <c r="AY1178" s="155" t="s">
        <v>164</v>
      </c>
    </row>
    <row r="1179" spans="2:65" s="1" customFormat="1" ht="33" customHeight="1">
      <c r="B1179" s="31"/>
      <c r="C1179" s="132" t="s">
        <v>2030</v>
      </c>
      <c r="D1179" s="132" t="s">
        <v>166</v>
      </c>
      <c r="E1179" s="133" t="s">
        <v>2031</v>
      </c>
      <c r="F1179" s="134" t="s">
        <v>2032</v>
      </c>
      <c r="G1179" s="135" t="s">
        <v>299</v>
      </c>
      <c r="H1179" s="136">
        <v>104.97</v>
      </c>
      <c r="I1179" s="137"/>
      <c r="J1179" s="138">
        <f>ROUND(I1179*H1179,2)</f>
        <v>0</v>
      </c>
      <c r="K1179" s="139"/>
      <c r="L1179" s="31"/>
      <c r="M1179" s="140" t="s">
        <v>1</v>
      </c>
      <c r="N1179" s="141" t="s">
        <v>44</v>
      </c>
      <c r="P1179" s="142">
        <f>O1179*H1179</f>
        <v>0</v>
      </c>
      <c r="Q1179" s="142">
        <v>4.2999999999999999E-4</v>
      </c>
      <c r="R1179" s="142">
        <f>Q1179*H1179</f>
        <v>4.5137099999999999E-2</v>
      </c>
      <c r="S1179" s="142">
        <v>0</v>
      </c>
      <c r="T1179" s="143">
        <f>S1179*H1179</f>
        <v>0</v>
      </c>
      <c r="AR1179" s="144" t="s">
        <v>260</v>
      </c>
      <c r="AT1179" s="144" t="s">
        <v>166</v>
      </c>
      <c r="AU1179" s="144" t="s">
        <v>89</v>
      </c>
      <c r="AY1179" s="16" t="s">
        <v>164</v>
      </c>
      <c r="BE1179" s="145">
        <f>IF(N1179="základní",J1179,0)</f>
        <v>0</v>
      </c>
      <c r="BF1179" s="145">
        <f>IF(N1179="snížená",J1179,0)</f>
        <v>0</v>
      </c>
      <c r="BG1179" s="145">
        <f>IF(N1179="zákl. přenesená",J1179,0)</f>
        <v>0</v>
      </c>
      <c r="BH1179" s="145">
        <f>IF(N1179="sníž. přenesená",J1179,0)</f>
        <v>0</v>
      </c>
      <c r="BI1179" s="145">
        <f>IF(N1179="nulová",J1179,0)</f>
        <v>0</v>
      </c>
      <c r="BJ1179" s="16" t="s">
        <v>87</v>
      </c>
      <c r="BK1179" s="145">
        <f>ROUND(I1179*H1179,2)</f>
        <v>0</v>
      </c>
      <c r="BL1179" s="16" t="s">
        <v>260</v>
      </c>
      <c r="BM1179" s="144" t="s">
        <v>2033</v>
      </c>
    </row>
    <row r="1180" spans="2:65" s="14" customFormat="1" ht="11.25">
      <c r="B1180" s="161"/>
      <c r="D1180" s="147" t="s">
        <v>175</v>
      </c>
      <c r="E1180" s="162" t="s">
        <v>1</v>
      </c>
      <c r="F1180" s="163" t="s">
        <v>370</v>
      </c>
      <c r="H1180" s="162" t="s">
        <v>1</v>
      </c>
      <c r="I1180" s="164"/>
      <c r="L1180" s="161"/>
      <c r="M1180" s="165"/>
      <c r="T1180" s="166"/>
      <c r="AT1180" s="162" t="s">
        <v>175</v>
      </c>
      <c r="AU1180" s="162" t="s">
        <v>89</v>
      </c>
      <c r="AV1180" s="14" t="s">
        <v>87</v>
      </c>
      <c r="AW1180" s="14" t="s">
        <v>36</v>
      </c>
      <c r="AX1180" s="14" t="s">
        <v>79</v>
      </c>
      <c r="AY1180" s="162" t="s">
        <v>164</v>
      </c>
    </row>
    <row r="1181" spans="2:65" s="12" customFormat="1" ht="22.5">
      <c r="B1181" s="146"/>
      <c r="D1181" s="147" t="s">
        <v>175</v>
      </c>
      <c r="E1181" s="148" t="s">
        <v>1</v>
      </c>
      <c r="F1181" s="149" t="s">
        <v>2034</v>
      </c>
      <c r="H1181" s="150">
        <v>59.31</v>
      </c>
      <c r="I1181" s="151"/>
      <c r="L1181" s="146"/>
      <c r="M1181" s="152"/>
      <c r="T1181" s="153"/>
      <c r="AT1181" s="148" t="s">
        <v>175</v>
      </c>
      <c r="AU1181" s="148" t="s">
        <v>89</v>
      </c>
      <c r="AV1181" s="12" t="s">
        <v>89</v>
      </c>
      <c r="AW1181" s="12" t="s">
        <v>36</v>
      </c>
      <c r="AX1181" s="12" t="s">
        <v>79</v>
      </c>
      <c r="AY1181" s="148" t="s">
        <v>164</v>
      </c>
    </row>
    <row r="1182" spans="2:65" s="14" customFormat="1" ht="11.25">
      <c r="B1182" s="161"/>
      <c r="D1182" s="147" t="s">
        <v>175</v>
      </c>
      <c r="E1182" s="162" t="s">
        <v>1</v>
      </c>
      <c r="F1182" s="163" t="s">
        <v>373</v>
      </c>
      <c r="H1182" s="162" t="s">
        <v>1</v>
      </c>
      <c r="I1182" s="164"/>
      <c r="L1182" s="161"/>
      <c r="M1182" s="165"/>
      <c r="T1182" s="166"/>
      <c r="AT1182" s="162" t="s">
        <v>175</v>
      </c>
      <c r="AU1182" s="162" t="s">
        <v>89</v>
      </c>
      <c r="AV1182" s="14" t="s">
        <v>87</v>
      </c>
      <c r="AW1182" s="14" t="s">
        <v>36</v>
      </c>
      <c r="AX1182" s="14" t="s">
        <v>79</v>
      </c>
      <c r="AY1182" s="162" t="s">
        <v>164</v>
      </c>
    </row>
    <row r="1183" spans="2:65" s="12" customFormat="1" ht="11.25">
      <c r="B1183" s="146"/>
      <c r="D1183" s="147" t="s">
        <v>175</v>
      </c>
      <c r="E1183" s="148" t="s">
        <v>1</v>
      </c>
      <c r="F1183" s="149" t="s">
        <v>2035</v>
      </c>
      <c r="H1183" s="150">
        <v>39.35</v>
      </c>
      <c r="I1183" s="151"/>
      <c r="L1183" s="146"/>
      <c r="M1183" s="152"/>
      <c r="T1183" s="153"/>
      <c r="AT1183" s="148" t="s">
        <v>175</v>
      </c>
      <c r="AU1183" s="148" t="s">
        <v>89</v>
      </c>
      <c r="AV1183" s="12" t="s">
        <v>89</v>
      </c>
      <c r="AW1183" s="12" t="s">
        <v>36</v>
      </c>
      <c r="AX1183" s="12" t="s">
        <v>79</v>
      </c>
      <c r="AY1183" s="148" t="s">
        <v>164</v>
      </c>
    </row>
    <row r="1184" spans="2:65" s="12" customFormat="1" ht="11.25">
      <c r="B1184" s="146"/>
      <c r="D1184" s="147" t="s">
        <v>175</v>
      </c>
      <c r="E1184" s="148" t="s">
        <v>1</v>
      </c>
      <c r="F1184" s="149" t="s">
        <v>2036</v>
      </c>
      <c r="H1184" s="150">
        <v>6.31</v>
      </c>
      <c r="I1184" s="151"/>
      <c r="L1184" s="146"/>
      <c r="M1184" s="152"/>
      <c r="T1184" s="153"/>
      <c r="AT1184" s="148" t="s">
        <v>175</v>
      </c>
      <c r="AU1184" s="148" t="s">
        <v>89</v>
      </c>
      <c r="AV1184" s="12" t="s">
        <v>89</v>
      </c>
      <c r="AW1184" s="12" t="s">
        <v>36</v>
      </c>
      <c r="AX1184" s="12" t="s">
        <v>79</v>
      </c>
      <c r="AY1184" s="148" t="s">
        <v>164</v>
      </c>
    </row>
    <row r="1185" spans="2:65" s="13" customFormat="1" ht="11.25">
      <c r="B1185" s="154"/>
      <c r="D1185" s="147" t="s">
        <v>175</v>
      </c>
      <c r="E1185" s="155" t="s">
        <v>1</v>
      </c>
      <c r="F1185" s="156" t="s">
        <v>177</v>
      </c>
      <c r="H1185" s="157">
        <v>104.97</v>
      </c>
      <c r="I1185" s="158"/>
      <c r="L1185" s="154"/>
      <c r="M1185" s="159"/>
      <c r="T1185" s="160"/>
      <c r="AT1185" s="155" t="s">
        <v>175</v>
      </c>
      <c r="AU1185" s="155" t="s">
        <v>89</v>
      </c>
      <c r="AV1185" s="13" t="s">
        <v>170</v>
      </c>
      <c r="AW1185" s="13" t="s">
        <v>36</v>
      </c>
      <c r="AX1185" s="13" t="s">
        <v>87</v>
      </c>
      <c r="AY1185" s="155" t="s">
        <v>164</v>
      </c>
    </row>
    <row r="1186" spans="2:65" s="1" customFormat="1" ht="37.9" customHeight="1">
      <c r="B1186" s="31"/>
      <c r="C1186" s="132" t="s">
        <v>2037</v>
      </c>
      <c r="D1186" s="132" t="s">
        <v>166</v>
      </c>
      <c r="E1186" s="133" t="s">
        <v>2038</v>
      </c>
      <c r="F1186" s="134" t="s">
        <v>2039</v>
      </c>
      <c r="G1186" s="135" t="s">
        <v>299</v>
      </c>
      <c r="H1186" s="136">
        <v>23.94</v>
      </c>
      <c r="I1186" s="137"/>
      <c r="J1186" s="138">
        <f>ROUND(I1186*H1186,2)</f>
        <v>0</v>
      </c>
      <c r="K1186" s="139"/>
      <c r="L1186" s="31"/>
      <c r="M1186" s="140" t="s">
        <v>1</v>
      </c>
      <c r="N1186" s="141" t="s">
        <v>44</v>
      </c>
      <c r="P1186" s="142">
        <f>O1186*H1186</f>
        <v>0</v>
      </c>
      <c r="Q1186" s="142">
        <v>2.9999999999999997E-4</v>
      </c>
      <c r="R1186" s="142">
        <f>Q1186*H1186</f>
        <v>7.182E-3</v>
      </c>
      <c r="S1186" s="142">
        <v>0</v>
      </c>
      <c r="T1186" s="143">
        <f>S1186*H1186</f>
        <v>0</v>
      </c>
      <c r="AR1186" s="144" t="s">
        <v>260</v>
      </c>
      <c r="AT1186" s="144" t="s">
        <v>166</v>
      </c>
      <c r="AU1186" s="144" t="s">
        <v>89</v>
      </c>
      <c r="AY1186" s="16" t="s">
        <v>164</v>
      </c>
      <c r="BE1186" s="145">
        <f>IF(N1186="základní",J1186,0)</f>
        <v>0</v>
      </c>
      <c r="BF1186" s="145">
        <f>IF(N1186="snížená",J1186,0)</f>
        <v>0</v>
      </c>
      <c r="BG1186" s="145">
        <f>IF(N1186="zákl. přenesená",J1186,0)</f>
        <v>0</v>
      </c>
      <c r="BH1186" s="145">
        <f>IF(N1186="sníž. přenesená",J1186,0)</f>
        <v>0</v>
      </c>
      <c r="BI1186" s="145">
        <f>IF(N1186="nulová",J1186,0)</f>
        <v>0</v>
      </c>
      <c r="BJ1186" s="16" t="s">
        <v>87</v>
      </c>
      <c r="BK1186" s="145">
        <f>ROUND(I1186*H1186,2)</f>
        <v>0</v>
      </c>
      <c r="BL1186" s="16" t="s">
        <v>260</v>
      </c>
      <c r="BM1186" s="144" t="s">
        <v>2040</v>
      </c>
    </row>
    <row r="1187" spans="2:65" s="12" customFormat="1" ht="11.25">
      <c r="B1187" s="146"/>
      <c r="D1187" s="147" t="s">
        <v>175</v>
      </c>
      <c r="E1187" s="148" t="s">
        <v>1</v>
      </c>
      <c r="F1187" s="149" t="s">
        <v>2041</v>
      </c>
      <c r="H1187" s="150">
        <v>23.94</v>
      </c>
      <c r="I1187" s="151"/>
      <c r="L1187" s="146"/>
      <c r="M1187" s="152"/>
      <c r="T1187" s="153"/>
      <c r="AT1187" s="148" t="s">
        <v>175</v>
      </c>
      <c r="AU1187" s="148" t="s">
        <v>89</v>
      </c>
      <c r="AV1187" s="12" t="s">
        <v>89</v>
      </c>
      <c r="AW1187" s="12" t="s">
        <v>36</v>
      </c>
      <c r="AX1187" s="12" t="s">
        <v>87</v>
      </c>
      <c r="AY1187" s="148" t="s">
        <v>164</v>
      </c>
    </row>
    <row r="1188" spans="2:65" s="1" customFormat="1" ht="24.2" customHeight="1">
      <c r="B1188" s="31"/>
      <c r="C1188" s="167" t="s">
        <v>2042</v>
      </c>
      <c r="D1188" s="167" t="s">
        <v>282</v>
      </c>
      <c r="E1188" s="168" t="s">
        <v>2043</v>
      </c>
      <c r="F1188" s="169" t="s">
        <v>2044</v>
      </c>
      <c r="G1188" s="170" t="s">
        <v>299</v>
      </c>
      <c r="H1188" s="171">
        <v>141.80099999999999</v>
      </c>
      <c r="I1188" s="172"/>
      <c r="J1188" s="173">
        <f>ROUND(I1188*H1188,2)</f>
        <v>0</v>
      </c>
      <c r="K1188" s="174"/>
      <c r="L1188" s="175"/>
      <c r="M1188" s="176" t="s">
        <v>1</v>
      </c>
      <c r="N1188" s="177" t="s">
        <v>44</v>
      </c>
      <c r="P1188" s="142">
        <f>O1188*H1188</f>
        <v>0</v>
      </c>
      <c r="Q1188" s="142">
        <v>1.98E-3</v>
      </c>
      <c r="R1188" s="142">
        <f>Q1188*H1188</f>
        <v>0.28076597999999997</v>
      </c>
      <c r="S1188" s="142">
        <v>0</v>
      </c>
      <c r="T1188" s="143">
        <f>S1188*H1188</f>
        <v>0</v>
      </c>
      <c r="AR1188" s="144" t="s">
        <v>349</v>
      </c>
      <c r="AT1188" s="144" t="s">
        <v>282</v>
      </c>
      <c r="AU1188" s="144" t="s">
        <v>89</v>
      </c>
      <c r="AY1188" s="16" t="s">
        <v>164</v>
      </c>
      <c r="BE1188" s="145">
        <f>IF(N1188="základní",J1188,0)</f>
        <v>0</v>
      </c>
      <c r="BF1188" s="145">
        <f>IF(N1188="snížená",J1188,0)</f>
        <v>0</v>
      </c>
      <c r="BG1188" s="145">
        <f>IF(N1188="zákl. přenesená",J1188,0)</f>
        <v>0</v>
      </c>
      <c r="BH1188" s="145">
        <f>IF(N1188="sníž. přenesená",J1188,0)</f>
        <v>0</v>
      </c>
      <c r="BI1188" s="145">
        <f>IF(N1188="nulová",J1188,0)</f>
        <v>0</v>
      </c>
      <c r="BJ1188" s="16" t="s">
        <v>87</v>
      </c>
      <c r="BK1188" s="145">
        <f>ROUND(I1188*H1188,2)</f>
        <v>0</v>
      </c>
      <c r="BL1188" s="16" t="s">
        <v>260</v>
      </c>
      <c r="BM1188" s="144" t="s">
        <v>2045</v>
      </c>
    </row>
    <row r="1189" spans="2:65" s="12" customFormat="1" ht="11.25">
      <c r="B1189" s="146"/>
      <c r="D1189" s="147" t="s">
        <v>175</v>
      </c>
      <c r="E1189" s="148" t="s">
        <v>1</v>
      </c>
      <c r="F1189" s="149" t="s">
        <v>2046</v>
      </c>
      <c r="H1189" s="150">
        <v>128.91</v>
      </c>
      <c r="I1189" s="151"/>
      <c r="L1189" s="146"/>
      <c r="M1189" s="152"/>
      <c r="T1189" s="153"/>
      <c r="AT1189" s="148" t="s">
        <v>175</v>
      </c>
      <c r="AU1189" s="148" t="s">
        <v>89</v>
      </c>
      <c r="AV1189" s="12" t="s">
        <v>89</v>
      </c>
      <c r="AW1189" s="12" t="s">
        <v>36</v>
      </c>
      <c r="AX1189" s="12" t="s">
        <v>79</v>
      </c>
      <c r="AY1189" s="148" t="s">
        <v>164</v>
      </c>
    </row>
    <row r="1190" spans="2:65" s="13" customFormat="1" ht="11.25">
      <c r="B1190" s="154"/>
      <c r="D1190" s="147" t="s">
        <v>175</v>
      </c>
      <c r="E1190" s="155" t="s">
        <v>1</v>
      </c>
      <c r="F1190" s="156" t="s">
        <v>177</v>
      </c>
      <c r="H1190" s="157">
        <v>128.91</v>
      </c>
      <c r="I1190" s="158"/>
      <c r="L1190" s="154"/>
      <c r="M1190" s="159"/>
      <c r="T1190" s="160"/>
      <c r="AT1190" s="155" t="s">
        <v>175</v>
      </c>
      <c r="AU1190" s="155" t="s">
        <v>89</v>
      </c>
      <c r="AV1190" s="13" t="s">
        <v>170</v>
      </c>
      <c r="AW1190" s="13" t="s">
        <v>36</v>
      </c>
      <c r="AX1190" s="13" t="s">
        <v>87</v>
      </c>
      <c r="AY1190" s="155" t="s">
        <v>164</v>
      </c>
    </row>
    <row r="1191" spans="2:65" s="12" customFormat="1" ht="11.25">
      <c r="B1191" s="146"/>
      <c r="D1191" s="147" t="s">
        <v>175</v>
      </c>
      <c r="F1191" s="149" t="s">
        <v>2047</v>
      </c>
      <c r="H1191" s="150">
        <v>141.80099999999999</v>
      </c>
      <c r="I1191" s="151"/>
      <c r="L1191" s="146"/>
      <c r="M1191" s="152"/>
      <c r="T1191" s="153"/>
      <c r="AT1191" s="148" t="s">
        <v>175</v>
      </c>
      <c r="AU1191" s="148" t="s">
        <v>89</v>
      </c>
      <c r="AV1191" s="12" t="s">
        <v>89</v>
      </c>
      <c r="AW1191" s="12" t="s">
        <v>4</v>
      </c>
      <c r="AX1191" s="12" t="s">
        <v>87</v>
      </c>
      <c r="AY1191" s="148" t="s">
        <v>164</v>
      </c>
    </row>
    <row r="1192" spans="2:65" s="1" customFormat="1" ht="37.9" customHeight="1">
      <c r="B1192" s="31"/>
      <c r="C1192" s="132" t="s">
        <v>2048</v>
      </c>
      <c r="D1192" s="132" t="s">
        <v>166</v>
      </c>
      <c r="E1192" s="133" t="s">
        <v>2049</v>
      </c>
      <c r="F1192" s="134" t="s">
        <v>2050</v>
      </c>
      <c r="G1192" s="135" t="s">
        <v>169</v>
      </c>
      <c r="H1192" s="136">
        <v>228.02</v>
      </c>
      <c r="I1192" s="137"/>
      <c r="J1192" s="138">
        <f>ROUND(I1192*H1192,2)</f>
        <v>0</v>
      </c>
      <c r="K1192" s="139"/>
      <c r="L1192" s="31"/>
      <c r="M1192" s="140" t="s">
        <v>1</v>
      </c>
      <c r="N1192" s="141" t="s">
        <v>44</v>
      </c>
      <c r="P1192" s="142">
        <f>O1192*H1192</f>
        <v>0</v>
      </c>
      <c r="Q1192" s="142">
        <v>9.2200000000000008E-3</v>
      </c>
      <c r="R1192" s="142">
        <f>Q1192*H1192</f>
        <v>2.1023444000000002</v>
      </c>
      <c r="S1192" s="142">
        <v>0</v>
      </c>
      <c r="T1192" s="143">
        <f>S1192*H1192</f>
        <v>0</v>
      </c>
      <c r="AR1192" s="144" t="s">
        <v>260</v>
      </c>
      <c r="AT1192" s="144" t="s">
        <v>166</v>
      </c>
      <c r="AU1192" s="144" t="s">
        <v>89</v>
      </c>
      <c r="AY1192" s="16" t="s">
        <v>164</v>
      </c>
      <c r="BE1192" s="145">
        <f>IF(N1192="základní",J1192,0)</f>
        <v>0</v>
      </c>
      <c r="BF1192" s="145">
        <f>IF(N1192="snížená",J1192,0)</f>
        <v>0</v>
      </c>
      <c r="BG1192" s="145">
        <f>IF(N1192="zákl. přenesená",J1192,0)</f>
        <v>0</v>
      </c>
      <c r="BH1192" s="145">
        <f>IF(N1192="sníž. přenesená",J1192,0)</f>
        <v>0</v>
      </c>
      <c r="BI1192" s="145">
        <f>IF(N1192="nulová",J1192,0)</f>
        <v>0</v>
      </c>
      <c r="BJ1192" s="16" t="s">
        <v>87</v>
      </c>
      <c r="BK1192" s="145">
        <f>ROUND(I1192*H1192,2)</f>
        <v>0</v>
      </c>
      <c r="BL1192" s="16" t="s">
        <v>260</v>
      </c>
      <c r="BM1192" s="144" t="s">
        <v>2051</v>
      </c>
    </row>
    <row r="1193" spans="2:65" s="12" customFormat="1" ht="22.5">
      <c r="B1193" s="146"/>
      <c r="D1193" s="147" t="s">
        <v>175</v>
      </c>
      <c r="E1193" s="148" t="s">
        <v>1</v>
      </c>
      <c r="F1193" s="149" t="s">
        <v>2011</v>
      </c>
      <c r="H1193" s="150">
        <v>228.02</v>
      </c>
      <c r="I1193" s="151"/>
      <c r="L1193" s="146"/>
      <c r="M1193" s="152"/>
      <c r="T1193" s="153"/>
      <c r="AT1193" s="148" t="s">
        <v>175</v>
      </c>
      <c r="AU1193" s="148" t="s">
        <v>89</v>
      </c>
      <c r="AV1193" s="12" t="s">
        <v>89</v>
      </c>
      <c r="AW1193" s="12" t="s">
        <v>36</v>
      </c>
      <c r="AX1193" s="12" t="s">
        <v>79</v>
      </c>
      <c r="AY1193" s="148" t="s">
        <v>164</v>
      </c>
    </row>
    <row r="1194" spans="2:65" s="13" customFormat="1" ht="11.25">
      <c r="B1194" s="154"/>
      <c r="D1194" s="147" t="s">
        <v>175</v>
      </c>
      <c r="E1194" s="155" t="s">
        <v>1</v>
      </c>
      <c r="F1194" s="156" t="s">
        <v>177</v>
      </c>
      <c r="H1194" s="157">
        <v>228.02</v>
      </c>
      <c r="I1194" s="158"/>
      <c r="L1194" s="154"/>
      <c r="M1194" s="159"/>
      <c r="T1194" s="160"/>
      <c r="AT1194" s="155" t="s">
        <v>175</v>
      </c>
      <c r="AU1194" s="155" t="s">
        <v>89</v>
      </c>
      <c r="AV1194" s="13" t="s">
        <v>170</v>
      </c>
      <c r="AW1194" s="13" t="s">
        <v>36</v>
      </c>
      <c r="AX1194" s="13" t="s">
        <v>87</v>
      </c>
      <c r="AY1194" s="155" t="s">
        <v>164</v>
      </c>
    </row>
    <row r="1195" spans="2:65" s="1" customFormat="1" ht="33" customHeight="1">
      <c r="B1195" s="31"/>
      <c r="C1195" s="167" t="s">
        <v>2052</v>
      </c>
      <c r="D1195" s="167" t="s">
        <v>282</v>
      </c>
      <c r="E1195" s="168" t="s">
        <v>2053</v>
      </c>
      <c r="F1195" s="169" t="s">
        <v>2054</v>
      </c>
      <c r="G1195" s="170" t="s">
        <v>169</v>
      </c>
      <c r="H1195" s="171">
        <v>250.822</v>
      </c>
      <c r="I1195" s="172"/>
      <c r="J1195" s="173">
        <f>ROUND(I1195*H1195,2)</f>
        <v>0</v>
      </c>
      <c r="K1195" s="174"/>
      <c r="L1195" s="175"/>
      <c r="M1195" s="176" t="s">
        <v>1</v>
      </c>
      <c r="N1195" s="177" t="s">
        <v>44</v>
      </c>
      <c r="P1195" s="142">
        <f>O1195*H1195</f>
        <v>0</v>
      </c>
      <c r="Q1195" s="142">
        <v>2.1999999999999999E-2</v>
      </c>
      <c r="R1195" s="142">
        <f>Q1195*H1195</f>
        <v>5.518084</v>
      </c>
      <c r="S1195" s="142">
        <v>0</v>
      </c>
      <c r="T1195" s="143">
        <f>S1195*H1195</f>
        <v>0</v>
      </c>
      <c r="AR1195" s="144" t="s">
        <v>349</v>
      </c>
      <c r="AT1195" s="144" t="s">
        <v>282</v>
      </c>
      <c r="AU1195" s="144" t="s">
        <v>89</v>
      </c>
      <c r="AY1195" s="16" t="s">
        <v>164</v>
      </c>
      <c r="BE1195" s="145">
        <f>IF(N1195="základní",J1195,0)</f>
        <v>0</v>
      </c>
      <c r="BF1195" s="145">
        <f>IF(N1195="snížená",J1195,0)</f>
        <v>0</v>
      </c>
      <c r="BG1195" s="145">
        <f>IF(N1195="zákl. přenesená",J1195,0)</f>
        <v>0</v>
      </c>
      <c r="BH1195" s="145">
        <f>IF(N1195="sníž. přenesená",J1195,0)</f>
        <v>0</v>
      </c>
      <c r="BI1195" s="145">
        <f>IF(N1195="nulová",J1195,0)</f>
        <v>0</v>
      </c>
      <c r="BJ1195" s="16" t="s">
        <v>87</v>
      </c>
      <c r="BK1195" s="145">
        <f>ROUND(I1195*H1195,2)</f>
        <v>0</v>
      </c>
      <c r="BL1195" s="16" t="s">
        <v>260</v>
      </c>
      <c r="BM1195" s="144" t="s">
        <v>2055</v>
      </c>
    </row>
    <row r="1196" spans="2:65" s="12" customFormat="1" ht="11.25">
      <c r="B1196" s="146"/>
      <c r="D1196" s="147" t="s">
        <v>175</v>
      </c>
      <c r="F1196" s="149" t="s">
        <v>2056</v>
      </c>
      <c r="H1196" s="150">
        <v>250.822</v>
      </c>
      <c r="I1196" s="151"/>
      <c r="L1196" s="146"/>
      <c r="M1196" s="152"/>
      <c r="T1196" s="153"/>
      <c r="AT1196" s="148" t="s">
        <v>175</v>
      </c>
      <c r="AU1196" s="148" t="s">
        <v>89</v>
      </c>
      <c r="AV1196" s="12" t="s">
        <v>89</v>
      </c>
      <c r="AW1196" s="12" t="s">
        <v>4</v>
      </c>
      <c r="AX1196" s="12" t="s">
        <v>87</v>
      </c>
      <c r="AY1196" s="148" t="s">
        <v>164</v>
      </c>
    </row>
    <row r="1197" spans="2:65" s="1" customFormat="1" ht="33" customHeight="1">
      <c r="B1197" s="31"/>
      <c r="C1197" s="132" t="s">
        <v>2057</v>
      </c>
      <c r="D1197" s="132" t="s">
        <v>166</v>
      </c>
      <c r="E1197" s="133" t="s">
        <v>2058</v>
      </c>
      <c r="F1197" s="134" t="s">
        <v>2059</v>
      </c>
      <c r="G1197" s="135" t="s">
        <v>169</v>
      </c>
      <c r="H1197" s="136">
        <v>66.59</v>
      </c>
      <c r="I1197" s="137"/>
      <c r="J1197" s="138">
        <f>ROUND(I1197*H1197,2)</f>
        <v>0</v>
      </c>
      <c r="K1197" s="139"/>
      <c r="L1197" s="31"/>
      <c r="M1197" s="140" t="s">
        <v>1</v>
      </c>
      <c r="N1197" s="141" t="s">
        <v>44</v>
      </c>
      <c r="P1197" s="142">
        <f>O1197*H1197</f>
        <v>0</v>
      </c>
      <c r="Q1197" s="142">
        <v>0</v>
      </c>
      <c r="R1197" s="142">
        <f>Q1197*H1197</f>
        <v>0</v>
      </c>
      <c r="S1197" s="142">
        <v>0</v>
      </c>
      <c r="T1197" s="143">
        <f>S1197*H1197</f>
        <v>0</v>
      </c>
      <c r="AR1197" s="144" t="s">
        <v>260</v>
      </c>
      <c r="AT1197" s="144" t="s">
        <v>166</v>
      </c>
      <c r="AU1197" s="144" t="s">
        <v>89</v>
      </c>
      <c r="AY1197" s="16" t="s">
        <v>164</v>
      </c>
      <c r="BE1197" s="145">
        <f>IF(N1197="základní",J1197,0)</f>
        <v>0</v>
      </c>
      <c r="BF1197" s="145">
        <f>IF(N1197="snížená",J1197,0)</f>
        <v>0</v>
      </c>
      <c r="BG1197" s="145">
        <f>IF(N1197="zákl. přenesená",J1197,0)</f>
        <v>0</v>
      </c>
      <c r="BH1197" s="145">
        <f>IF(N1197="sníž. přenesená",J1197,0)</f>
        <v>0</v>
      </c>
      <c r="BI1197" s="145">
        <f>IF(N1197="nulová",J1197,0)</f>
        <v>0</v>
      </c>
      <c r="BJ1197" s="16" t="s">
        <v>87</v>
      </c>
      <c r="BK1197" s="145">
        <f>ROUND(I1197*H1197,2)</f>
        <v>0</v>
      </c>
      <c r="BL1197" s="16" t="s">
        <v>260</v>
      </c>
      <c r="BM1197" s="144" t="s">
        <v>2060</v>
      </c>
    </row>
    <row r="1198" spans="2:65" s="12" customFormat="1" ht="22.5">
      <c r="B1198" s="146"/>
      <c r="D1198" s="147" t="s">
        <v>175</v>
      </c>
      <c r="E1198" s="148" t="s">
        <v>1</v>
      </c>
      <c r="F1198" s="149" t="s">
        <v>2061</v>
      </c>
      <c r="H1198" s="150">
        <v>66.59</v>
      </c>
      <c r="I1198" s="151"/>
      <c r="L1198" s="146"/>
      <c r="M1198" s="152"/>
      <c r="T1198" s="153"/>
      <c r="AT1198" s="148" t="s">
        <v>175</v>
      </c>
      <c r="AU1198" s="148" t="s">
        <v>89</v>
      </c>
      <c r="AV1198" s="12" t="s">
        <v>89</v>
      </c>
      <c r="AW1198" s="12" t="s">
        <v>36</v>
      </c>
      <c r="AX1198" s="12" t="s">
        <v>79</v>
      </c>
      <c r="AY1198" s="148" t="s">
        <v>164</v>
      </c>
    </row>
    <row r="1199" spans="2:65" s="13" customFormat="1" ht="11.25">
      <c r="B1199" s="154"/>
      <c r="D1199" s="147" t="s">
        <v>175</v>
      </c>
      <c r="E1199" s="155" t="s">
        <v>1</v>
      </c>
      <c r="F1199" s="156" t="s">
        <v>177</v>
      </c>
      <c r="H1199" s="157">
        <v>66.59</v>
      </c>
      <c r="I1199" s="158"/>
      <c r="L1199" s="154"/>
      <c r="M1199" s="159"/>
      <c r="T1199" s="160"/>
      <c r="AT1199" s="155" t="s">
        <v>175</v>
      </c>
      <c r="AU1199" s="155" t="s">
        <v>89</v>
      </c>
      <c r="AV1199" s="13" t="s">
        <v>170</v>
      </c>
      <c r="AW1199" s="13" t="s">
        <v>36</v>
      </c>
      <c r="AX1199" s="13" t="s">
        <v>87</v>
      </c>
      <c r="AY1199" s="155" t="s">
        <v>164</v>
      </c>
    </row>
    <row r="1200" spans="2:65" s="1" customFormat="1" ht="24.2" customHeight="1">
      <c r="B1200" s="31"/>
      <c r="C1200" s="132" t="s">
        <v>2062</v>
      </c>
      <c r="D1200" s="132" t="s">
        <v>166</v>
      </c>
      <c r="E1200" s="133" t="s">
        <v>2063</v>
      </c>
      <c r="F1200" s="134" t="s">
        <v>2064</v>
      </c>
      <c r="G1200" s="135" t="s">
        <v>169</v>
      </c>
      <c r="H1200" s="136">
        <v>430.99</v>
      </c>
      <c r="I1200" s="137"/>
      <c r="J1200" s="138">
        <f>ROUND(I1200*H1200,2)</f>
        <v>0</v>
      </c>
      <c r="K1200" s="139"/>
      <c r="L1200" s="31"/>
      <c r="M1200" s="140" t="s">
        <v>1</v>
      </c>
      <c r="N1200" s="141" t="s">
        <v>44</v>
      </c>
      <c r="P1200" s="142">
        <f>O1200*H1200</f>
        <v>0</v>
      </c>
      <c r="Q1200" s="142">
        <v>1.5E-3</v>
      </c>
      <c r="R1200" s="142">
        <f>Q1200*H1200</f>
        <v>0.64648499999999998</v>
      </c>
      <c r="S1200" s="142">
        <v>0</v>
      </c>
      <c r="T1200" s="143">
        <f>S1200*H1200</f>
        <v>0</v>
      </c>
      <c r="AR1200" s="144" t="s">
        <v>260</v>
      </c>
      <c r="AT1200" s="144" t="s">
        <v>166</v>
      </c>
      <c r="AU1200" s="144" t="s">
        <v>89</v>
      </c>
      <c r="AY1200" s="16" t="s">
        <v>164</v>
      </c>
      <c r="BE1200" s="145">
        <f>IF(N1200="základní",J1200,0)</f>
        <v>0</v>
      </c>
      <c r="BF1200" s="145">
        <f>IF(N1200="snížená",J1200,0)</f>
        <v>0</v>
      </c>
      <c r="BG1200" s="145">
        <f>IF(N1200="zákl. přenesená",J1200,0)</f>
        <v>0</v>
      </c>
      <c r="BH1200" s="145">
        <f>IF(N1200="sníž. přenesená",J1200,0)</f>
        <v>0</v>
      </c>
      <c r="BI1200" s="145">
        <f>IF(N1200="nulová",J1200,0)</f>
        <v>0</v>
      </c>
      <c r="BJ1200" s="16" t="s">
        <v>87</v>
      </c>
      <c r="BK1200" s="145">
        <f>ROUND(I1200*H1200,2)</f>
        <v>0</v>
      </c>
      <c r="BL1200" s="16" t="s">
        <v>260</v>
      </c>
      <c r="BM1200" s="144" t="s">
        <v>2065</v>
      </c>
    </row>
    <row r="1201" spans="2:65" s="14" customFormat="1" ht="11.25">
      <c r="B1201" s="161"/>
      <c r="D1201" s="147" t="s">
        <v>175</v>
      </c>
      <c r="E1201" s="162" t="s">
        <v>1</v>
      </c>
      <c r="F1201" s="163" t="s">
        <v>2008</v>
      </c>
      <c r="H1201" s="162" t="s">
        <v>1</v>
      </c>
      <c r="I1201" s="164"/>
      <c r="L1201" s="161"/>
      <c r="M1201" s="165"/>
      <c r="T1201" s="166"/>
      <c r="AT1201" s="162" t="s">
        <v>175</v>
      </c>
      <c r="AU1201" s="162" t="s">
        <v>89</v>
      </c>
      <c r="AV1201" s="14" t="s">
        <v>87</v>
      </c>
      <c r="AW1201" s="14" t="s">
        <v>36</v>
      </c>
      <c r="AX1201" s="14" t="s">
        <v>79</v>
      </c>
      <c r="AY1201" s="162" t="s">
        <v>164</v>
      </c>
    </row>
    <row r="1202" spans="2:65" s="12" customFormat="1" ht="11.25">
      <c r="B1202" s="146"/>
      <c r="D1202" s="147" t="s">
        <v>175</v>
      </c>
      <c r="E1202" s="148" t="s">
        <v>1</v>
      </c>
      <c r="F1202" s="149" t="s">
        <v>964</v>
      </c>
      <c r="H1202" s="150">
        <v>430.99</v>
      </c>
      <c r="I1202" s="151"/>
      <c r="L1202" s="146"/>
      <c r="M1202" s="152"/>
      <c r="T1202" s="153"/>
      <c r="AT1202" s="148" t="s">
        <v>175</v>
      </c>
      <c r="AU1202" s="148" t="s">
        <v>89</v>
      </c>
      <c r="AV1202" s="12" t="s">
        <v>89</v>
      </c>
      <c r="AW1202" s="12" t="s">
        <v>36</v>
      </c>
      <c r="AX1202" s="12" t="s">
        <v>79</v>
      </c>
      <c r="AY1202" s="148" t="s">
        <v>164</v>
      </c>
    </row>
    <row r="1203" spans="2:65" s="13" customFormat="1" ht="11.25">
      <c r="B1203" s="154"/>
      <c r="D1203" s="147" t="s">
        <v>175</v>
      </c>
      <c r="E1203" s="155" t="s">
        <v>1</v>
      </c>
      <c r="F1203" s="156" t="s">
        <v>177</v>
      </c>
      <c r="H1203" s="157">
        <v>430.99</v>
      </c>
      <c r="I1203" s="158"/>
      <c r="L1203" s="154"/>
      <c r="M1203" s="159"/>
      <c r="T1203" s="160"/>
      <c r="AT1203" s="155" t="s">
        <v>175</v>
      </c>
      <c r="AU1203" s="155" t="s">
        <v>89</v>
      </c>
      <c r="AV1203" s="13" t="s">
        <v>170</v>
      </c>
      <c r="AW1203" s="13" t="s">
        <v>36</v>
      </c>
      <c r="AX1203" s="13" t="s">
        <v>87</v>
      </c>
      <c r="AY1203" s="155" t="s">
        <v>164</v>
      </c>
    </row>
    <row r="1204" spans="2:65" s="1" customFormat="1" ht="16.5" customHeight="1">
      <c r="B1204" s="31"/>
      <c r="C1204" s="132" t="s">
        <v>2066</v>
      </c>
      <c r="D1204" s="132" t="s">
        <v>166</v>
      </c>
      <c r="E1204" s="133" t="s">
        <v>2067</v>
      </c>
      <c r="F1204" s="134" t="s">
        <v>2068</v>
      </c>
      <c r="G1204" s="135" t="s">
        <v>299</v>
      </c>
      <c r="H1204" s="136">
        <v>413.04</v>
      </c>
      <c r="I1204" s="137"/>
      <c r="J1204" s="138">
        <f>ROUND(I1204*H1204,2)</f>
        <v>0</v>
      </c>
      <c r="K1204" s="139"/>
      <c r="L1204" s="31"/>
      <c r="M1204" s="140" t="s">
        <v>1</v>
      </c>
      <c r="N1204" s="141" t="s">
        <v>44</v>
      </c>
      <c r="P1204" s="142">
        <f>O1204*H1204</f>
        <v>0</v>
      </c>
      <c r="Q1204" s="142">
        <v>9.0000000000000006E-5</v>
      </c>
      <c r="R1204" s="142">
        <f>Q1204*H1204</f>
        <v>3.7173600000000001E-2</v>
      </c>
      <c r="S1204" s="142">
        <v>0</v>
      </c>
      <c r="T1204" s="143">
        <f>S1204*H1204</f>
        <v>0</v>
      </c>
      <c r="AR1204" s="144" t="s">
        <v>260</v>
      </c>
      <c r="AT1204" s="144" t="s">
        <v>166</v>
      </c>
      <c r="AU1204" s="144" t="s">
        <v>89</v>
      </c>
      <c r="AY1204" s="16" t="s">
        <v>164</v>
      </c>
      <c r="BE1204" s="145">
        <f>IF(N1204="základní",J1204,0)</f>
        <v>0</v>
      </c>
      <c r="BF1204" s="145">
        <f>IF(N1204="snížená",J1204,0)</f>
        <v>0</v>
      </c>
      <c r="BG1204" s="145">
        <f>IF(N1204="zákl. přenesená",J1204,0)</f>
        <v>0</v>
      </c>
      <c r="BH1204" s="145">
        <f>IF(N1204="sníž. přenesená",J1204,0)</f>
        <v>0</v>
      </c>
      <c r="BI1204" s="145">
        <f>IF(N1204="nulová",J1204,0)</f>
        <v>0</v>
      </c>
      <c r="BJ1204" s="16" t="s">
        <v>87</v>
      </c>
      <c r="BK1204" s="145">
        <f>ROUND(I1204*H1204,2)</f>
        <v>0</v>
      </c>
      <c r="BL1204" s="16" t="s">
        <v>260</v>
      </c>
      <c r="BM1204" s="144" t="s">
        <v>2069</v>
      </c>
    </row>
    <row r="1205" spans="2:65" s="12" customFormat="1" ht="11.25">
      <c r="B1205" s="146"/>
      <c r="D1205" s="147" t="s">
        <v>175</v>
      </c>
      <c r="E1205" s="148" t="s">
        <v>1</v>
      </c>
      <c r="F1205" s="149" t="s">
        <v>1164</v>
      </c>
      <c r="H1205" s="150">
        <v>56.6</v>
      </c>
      <c r="I1205" s="151"/>
      <c r="L1205" s="146"/>
      <c r="M1205" s="152"/>
      <c r="T1205" s="153"/>
      <c r="AT1205" s="148" t="s">
        <v>175</v>
      </c>
      <c r="AU1205" s="148" t="s">
        <v>89</v>
      </c>
      <c r="AV1205" s="12" t="s">
        <v>89</v>
      </c>
      <c r="AW1205" s="12" t="s">
        <v>36</v>
      </c>
      <c r="AX1205" s="12" t="s">
        <v>79</v>
      </c>
      <c r="AY1205" s="148" t="s">
        <v>164</v>
      </c>
    </row>
    <row r="1206" spans="2:65" s="12" customFormat="1" ht="11.25">
      <c r="B1206" s="146"/>
      <c r="D1206" s="147" t="s">
        <v>175</v>
      </c>
      <c r="E1206" s="148" t="s">
        <v>1</v>
      </c>
      <c r="F1206" s="149" t="s">
        <v>1165</v>
      </c>
      <c r="H1206" s="150">
        <v>-5</v>
      </c>
      <c r="I1206" s="151"/>
      <c r="L1206" s="146"/>
      <c r="M1206" s="152"/>
      <c r="T1206" s="153"/>
      <c r="AT1206" s="148" t="s">
        <v>175</v>
      </c>
      <c r="AU1206" s="148" t="s">
        <v>89</v>
      </c>
      <c r="AV1206" s="12" t="s">
        <v>89</v>
      </c>
      <c r="AW1206" s="12" t="s">
        <v>36</v>
      </c>
      <c r="AX1206" s="12" t="s">
        <v>79</v>
      </c>
      <c r="AY1206" s="148" t="s">
        <v>164</v>
      </c>
    </row>
    <row r="1207" spans="2:65" s="12" customFormat="1" ht="11.25">
      <c r="B1207" s="146"/>
      <c r="D1207" s="147" t="s">
        <v>175</v>
      </c>
      <c r="E1207" s="148" t="s">
        <v>1</v>
      </c>
      <c r="F1207" s="149" t="s">
        <v>1166</v>
      </c>
      <c r="H1207" s="150">
        <v>85.5</v>
      </c>
      <c r="I1207" s="151"/>
      <c r="L1207" s="146"/>
      <c r="M1207" s="152"/>
      <c r="T1207" s="153"/>
      <c r="AT1207" s="148" t="s">
        <v>175</v>
      </c>
      <c r="AU1207" s="148" t="s">
        <v>89</v>
      </c>
      <c r="AV1207" s="12" t="s">
        <v>89</v>
      </c>
      <c r="AW1207" s="12" t="s">
        <v>36</v>
      </c>
      <c r="AX1207" s="12" t="s">
        <v>79</v>
      </c>
      <c r="AY1207" s="148" t="s">
        <v>164</v>
      </c>
    </row>
    <row r="1208" spans="2:65" s="12" customFormat="1" ht="11.25">
      <c r="B1208" s="146"/>
      <c r="D1208" s="147" t="s">
        <v>175</v>
      </c>
      <c r="E1208" s="148" t="s">
        <v>1</v>
      </c>
      <c r="F1208" s="149" t="s">
        <v>1167</v>
      </c>
      <c r="H1208" s="150">
        <v>-1.8</v>
      </c>
      <c r="I1208" s="151"/>
      <c r="L1208" s="146"/>
      <c r="M1208" s="152"/>
      <c r="T1208" s="153"/>
      <c r="AT1208" s="148" t="s">
        <v>175</v>
      </c>
      <c r="AU1208" s="148" t="s">
        <v>89</v>
      </c>
      <c r="AV1208" s="12" t="s">
        <v>89</v>
      </c>
      <c r="AW1208" s="12" t="s">
        <v>36</v>
      </c>
      <c r="AX1208" s="12" t="s">
        <v>79</v>
      </c>
      <c r="AY1208" s="148" t="s">
        <v>164</v>
      </c>
    </row>
    <row r="1209" spans="2:65" s="12" customFormat="1" ht="11.25">
      <c r="B1209" s="146"/>
      <c r="D1209" s="147" t="s">
        <v>175</v>
      </c>
      <c r="E1209" s="148" t="s">
        <v>1</v>
      </c>
      <c r="F1209" s="149" t="s">
        <v>1168</v>
      </c>
      <c r="H1209" s="150">
        <v>68.260000000000005</v>
      </c>
      <c r="I1209" s="151"/>
      <c r="L1209" s="146"/>
      <c r="M1209" s="152"/>
      <c r="T1209" s="153"/>
      <c r="AT1209" s="148" t="s">
        <v>175</v>
      </c>
      <c r="AU1209" s="148" t="s">
        <v>89</v>
      </c>
      <c r="AV1209" s="12" t="s">
        <v>89</v>
      </c>
      <c r="AW1209" s="12" t="s">
        <v>36</v>
      </c>
      <c r="AX1209" s="12" t="s">
        <v>79</v>
      </c>
      <c r="AY1209" s="148" t="s">
        <v>164</v>
      </c>
    </row>
    <row r="1210" spans="2:65" s="12" customFormat="1" ht="11.25">
      <c r="B1210" s="146"/>
      <c r="D1210" s="147" t="s">
        <v>175</v>
      </c>
      <c r="E1210" s="148" t="s">
        <v>1</v>
      </c>
      <c r="F1210" s="149" t="s">
        <v>1169</v>
      </c>
      <c r="H1210" s="150">
        <v>-2.2000000000000002</v>
      </c>
      <c r="I1210" s="151"/>
      <c r="L1210" s="146"/>
      <c r="M1210" s="152"/>
      <c r="T1210" s="153"/>
      <c r="AT1210" s="148" t="s">
        <v>175</v>
      </c>
      <c r="AU1210" s="148" t="s">
        <v>89</v>
      </c>
      <c r="AV1210" s="12" t="s">
        <v>89</v>
      </c>
      <c r="AW1210" s="12" t="s">
        <v>36</v>
      </c>
      <c r="AX1210" s="12" t="s">
        <v>79</v>
      </c>
      <c r="AY1210" s="148" t="s">
        <v>164</v>
      </c>
    </row>
    <row r="1211" spans="2:65" s="12" customFormat="1" ht="11.25">
      <c r="B1211" s="146"/>
      <c r="D1211" s="147" t="s">
        <v>175</v>
      </c>
      <c r="E1211" s="148" t="s">
        <v>1</v>
      </c>
      <c r="F1211" s="149" t="s">
        <v>1168</v>
      </c>
      <c r="H1211" s="150">
        <v>68.260000000000005</v>
      </c>
      <c r="I1211" s="151"/>
      <c r="L1211" s="146"/>
      <c r="M1211" s="152"/>
      <c r="T1211" s="153"/>
      <c r="AT1211" s="148" t="s">
        <v>175</v>
      </c>
      <c r="AU1211" s="148" t="s">
        <v>89</v>
      </c>
      <c r="AV1211" s="12" t="s">
        <v>89</v>
      </c>
      <c r="AW1211" s="12" t="s">
        <v>36</v>
      </c>
      <c r="AX1211" s="12" t="s">
        <v>79</v>
      </c>
      <c r="AY1211" s="148" t="s">
        <v>164</v>
      </c>
    </row>
    <row r="1212" spans="2:65" s="12" customFormat="1" ht="11.25">
      <c r="B1212" s="146"/>
      <c r="D1212" s="147" t="s">
        <v>175</v>
      </c>
      <c r="E1212" s="148" t="s">
        <v>1</v>
      </c>
      <c r="F1212" s="149" t="s">
        <v>1170</v>
      </c>
      <c r="H1212" s="150">
        <v>-3.89</v>
      </c>
      <c r="I1212" s="151"/>
      <c r="L1212" s="146"/>
      <c r="M1212" s="152"/>
      <c r="T1212" s="153"/>
      <c r="AT1212" s="148" t="s">
        <v>175</v>
      </c>
      <c r="AU1212" s="148" t="s">
        <v>89</v>
      </c>
      <c r="AV1212" s="12" t="s">
        <v>89</v>
      </c>
      <c r="AW1212" s="12" t="s">
        <v>36</v>
      </c>
      <c r="AX1212" s="12" t="s">
        <v>79</v>
      </c>
      <c r="AY1212" s="148" t="s">
        <v>164</v>
      </c>
    </row>
    <row r="1213" spans="2:65" s="12" customFormat="1" ht="11.25">
      <c r="B1213" s="146"/>
      <c r="D1213" s="147" t="s">
        <v>175</v>
      </c>
      <c r="E1213" s="148" t="s">
        <v>1</v>
      </c>
      <c r="F1213" s="149" t="s">
        <v>1171</v>
      </c>
      <c r="H1213" s="150">
        <v>13.5</v>
      </c>
      <c r="I1213" s="151"/>
      <c r="L1213" s="146"/>
      <c r="M1213" s="152"/>
      <c r="T1213" s="153"/>
      <c r="AT1213" s="148" t="s">
        <v>175</v>
      </c>
      <c r="AU1213" s="148" t="s">
        <v>89</v>
      </c>
      <c r="AV1213" s="12" t="s">
        <v>89</v>
      </c>
      <c r="AW1213" s="12" t="s">
        <v>36</v>
      </c>
      <c r="AX1213" s="12" t="s">
        <v>79</v>
      </c>
      <c r="AY1213" s="148" t="s">
        <v>164</v>
      </c>
    </row>
    <row r="1214" spans="2:65" s="12" customFormat="1" ht="11.25">
      <c r="B1214" s="146"/>
      <c r="D1214" s="147" t="s">
        <v>175</v>
      </c>
      <c r="E1214" s="148" t="s">
        <v>1</v>
      </c>
      <c r="F1214" s="149" t="s">
        <v>1172</v>
      </c>
      <c r="H1214" s="150">
        <v>4.9000000000000004</v>
      </c>
      <c r="I1214" s="151"/>
      <c r="L1214" s="146"/>
      <c r="M1214" s="152"/>
      <c r="T1214" s="153"/>
      <c r="AT1214" s="148" t="s">
        <v>175</v>
      </c>
      <c r="AU1214" s="148" t="s">
        <v>89</v>
      </c>
      <c r="AV1214" s="12" t="s">
        <v>89</v>
      </c>
      <c r="AW1214" s="12" t="s">
        <v>36</v>
      </c>
      <c r="AX1214" s="12" t="s">
        <v>79</v>
      </c>
      <c r="AY1214" s="148" t="s">
        <v>164</v>
      </c>
    </row>
    <row r="1215" spans="2:65" s="12" customFormat="1" ht="11.25">
      <c r="B1215" s="146"/>
      <c r="D1215" s="147" t="s">
        <v>175</v>
      </c>
      <c r="E1215" s="148" t="s">
        <v>1</v>
      </c>
      <c r="F1215" s="149" t="s">
        <v>2046</v>
      </c>
      <c r="H1215" s="150">
        <v>128.91</v>
      </c>
      <c r="I1215" s="151"/>
      <c r="L1215" s="146"/>
      <c r="M1215" s="152"/>
      <c r="T1215" s="153"/>
      <c r="AT1215" s="148" t="s">
        <v>175</v>
      </c>
      <c r="AU1215" s="148" t="s">
        <v>89</v>
      </c>
      <c r="AV1215" s="12" t="s">
        <v>89</v>
      </c>
      <c r="AW1215" s="12" t="s">
        <v>36</v>
      </c>
      <c r="AX1215" s="12" t="s">
        <v>79</v>
      </c>
      <c r="AY1215" s="148" t="s">
        <v>164</v>
      </c>
    </row>
    <row r="1216" spans="2:65" s="13" customFormat="1" ht="11.25">
      <c r="B1216" s="154"/>
      <c r="D1216" s="147" t="s">
        <v>175</v>
      </c>
      <c r="E1216" s="155" t="s">
        <v>1</v>
      </c>
      <c r="F1216" s="156" t="s">
        <v>177</v>
      </c>
      <c r="H1216" s="157">
        <v>413.04</v>
      </c>
      <c r="I1216" s="158"/>
      <c r="L1216" s="154"/>
      <c r="M1216" s="159"/>
      <c r="T1216" s="160"/>
      <c r="AT1216" s="155" t="s">
        <v>175</v>
      </c>
      <c r="AU1216" s="155" t="s">
        <v>89</v>
      </c>
      <c r="AV1216" s="13" t="s">
        <v>170</v>
      </c>
      <c r="AW1216" s="13" t="s">
        <v>36</v>
      </c>
      <c r="AX1216" s="13" t="s">
        <v>87</v>
      </c>
      <c r="AY1216" s="155" t="s">
        <v>164</v>
      </c>
    </row>
    <row r="1217" spans="2:65" s="1" customFormat="1" ht="16.5" customHeight="1">
      <c r="B1217" s="31"/>
      <c r="C1217" s="132" t="s">
        <v>2070</v>
      </c>
      <c r="D1217" s="132" t="s">
        <v>166</v>
      </c>
      <c r="E1217" s="133" t="s">
        <v>2071</v>
      </c>
      <c r="F1217" s="134" t="s">
        <v>2072</v>
      </c>
      <c r="G1217" s="135" t="s">
        <v>299</v>
      </c>
      <c r="H1217" s="136">
        <v>284.13</v>
      </c>
      <c r="I1217" s="137"/>
      <c r="J1217" s="138">
        <f>ROUND(I1217*H1217,2)</f>
        <v>0</v>
      </c>
      <c r="K1217" s="139"/>
      <c r="L1217" s="31"/>
      <c r="M1217" s="140" t="s">
        <v>1</v>
      </c>
      <c r="N1217" s="141" t="s">
        <v>44</v>
      </c>
      <c r="P1217" s="142">
        <f>O1217*H1217</f>
        <v>0</v>
      </c>
      <c r="Q1217" s="142">
        <v>1.42E-3</v>
      </c>
      <c r="R1217" s="142">
        <f>Q1217*H1217</f>
        <v>0.40346460000000001</v>
      </c>
      <c r="S1217" s="142">
        <v>0</v>
      </c>
      <c r="T1217" s="143">
        <f>S1217*H1217</f>
        <v>0</v>
      </c>
      <c r="AR1217" s="144" t="s">
        <v>260</v>
      </c>
      <c r="AT1217" s="144" t="s">
        <v>166</v>
      </c>
      <c r="AU1217" s="144" t="s">
        <v>89</v>
      </c>
      <c r="AY1217" s="16" t="s">
        <v>164</v>
      </c>
      <c r="BE1217" s="145">
        <f>IF(N1217="základní",J1217,0)</f>
        <v>0</v>
      </c>
      <c r="BF1217" s="145">
        <f>IF(N1217="snížená",J1217,0)</f>
        <v>0</v>
      </c>
      <c r="BG1217" s="145">
        <f>IF(N1217="zákl. přenesená",J1217,0)</f>
        <v>0</v>
      </c>
      <c r="BH1217" s="145">
        <f>IF(N1217="sníž. přenesená",J1217,0)</f>
        <v>0</v>
      </c>
      <c r="BI1217" s="145">
        <f>IF(N1217="nulová",J1217,0)</f>
        <v>0</v>
      </c>
      <c r="BJ1217" s="16" t="s">
        <v>87</v>
      </c>
      <c r="BK1217" s="145">
        <f>ROUND(I1217*H1217,2)</f>
        <v>0</v>
      </c>
      <c r="BL1217" s="16" t="s">
        <v>260</v>
      </c>
      <c r="BM1217" s="144" t="s">
        <v>2073</v>
      </c>
    </row>
    <row r="1218" spans="2:65" s="12" customFormat="1" ht="11.25">
      <c r="B1218" s="146"/>
      <c r="D1218" s="147" t="s">
        <v>175</v>
      </c>
      <c r="E1218" s="148" t="s">
        <v>1</v>
      </c>
      <c r="F1218" s="149" t="s">
        <v>1164</v>
      </c>
      <c r="H1218" s="150">
        <v>56.6</v>
      </c>
      <c r="I1218" s="151"/>
      <c r="L1218" s="146"/>
      <c r="M1218" s="152"/>
      <c r="T1218" s="153"/>
      <c r="AT1218" s="148" t="s">
        <v>175</v>
      </c>
      <c r="AU1218" s="148" t="s">
        <v>89</v>
      </c>
      <c r="AV1218" s="12" t="s">
        <v>89</v>
      </c>
      <c r="AW1218" s="12" t="s">
        <v>36</v>
      </c>
      <c r="AX1218" s="12" t="s">
        <v>79</v>
      </c>
      <c r="AY1218" s="148" t="s">
        <v>164</v>
      </c>
    </row>
    <row r="1219" spans="2:65" s="12" customFormat="1" ht="11.25">
      <c r="B1219" s="146"/>
      <c r="D1219" s="147" t="s">
        <v>175</v>
      </c>
      <c r="E1219" s="148" t="s">
        <v>1</v>
      </c>
      <c r="F1219" s="149" t="s">
        <v>1165</v>
      </c>
      <c r="H1219" s="150">
        <v>-5</v>
      </c>
      <c r="I1219" s="151"/>
      <c r="L1219" s="146"/>
      <c r="M1219" s="152"/>
      <c r="T1219" s="153"/>
      <c r="AT1219" s="148" t="s">
        <v>175</v>
      </c>
      <c r="AU1219" s="148" t="s">
        <v>89</v>
      </c>
      <c r="AV1219" s="12" t="s">
        <v>89</v>
      </c>
      <c r="AW1219" s="12" t="s">
        <v>36</v>
      </c>
      <c r="AX1219" s="12" t="s">
        <v>79</v>
      </c>
      <c r="AY1219" s="148" t="s">
        <v>164</v>
      </c>
    </row>
    <row r="1220" spans="2:65" s="12" customFormat="1" ht="11.25">
      <c r="B1220" s="146"/>
      <c r="D1220" s="147" t="s">
        <v>175</v>
      </c>
      <c r="E1220" s="148" t="s">
        <v>1</v>
      </c>
      <c r="F1220" s="149" t="s">
        <v>1166</v>
      </c>
      <c r="H1220" s="150">
        <v>85.5</v>
      </c>
      <c r="I1220" s="151"/>
      <c r="L1220" s="146"/>
      <c r="M1220" s="152"/>
      <c r="T1220" s="153"/>
      <c r="AT1220" s="148" t="s">
        <v>175</v>
      </c>
      <c r="AU1220" s="148" t="s">
        <v>89</v>
      </c>
      <c r="AV1220" s="12" t="s">
        <v>89</v>
      </c>
      <c r="AW1220" s="12" t="s">
        <v>36</v>
      </c>
      <c r="AX1220" s="12" t="s">
        <v>79</v>
      </c>
      <c r="AY1220" s="148" t="s">
        <v>164</v>
      </c>
    </row>
    <row r="1221" spans="2:65" s="12" customFormat="1" ht="11.25">
      <c r="B1221" s="146"/>
      <c r="D1221" s="147" t="s">
        <v>175</v>
      </c>
      <c r="E1221" s="148" t="s">
        <v>1</v>
      </c>
      <c r="F1221" s="149" t="s">
        <v>1167</v>
      </c>
      <c r="H1221" s="150">
        <v>-1.8</v>
      </c>
      <c r="I1221" s="151"/>
      <c r="L1221" s="146"/>
      <c r="M1221" s="152"/>
      <c r="T1221" s="153"/>
      <c r="AT1221" s="148" t="s">
        <v>175</v>
      </c>
      <c r="AU1221" s="148" t="s">
        <v>89</v>
      </c>
      <c r="AV1221" s="12" t="s">
        <v>89</v>
      </c>
      <c r="AW1221" s="12" t="s">
        <v>36</v>
      </c>
      <c r="AX1221" s="12" t="s">
        <v>79</v>
      </c>
      <c r="AY1221" s="148" t="s">
        <v>164</v>
      </c>
    </row>
    <row r="1222" spans="2:65" s="12" customFormat="1" ht="11.25">
      <c r="B1222" s="146"/>
      <c r="D1222" s="147" t="s">
        <v>175</v>
      </c>
      <c r="E1222" s="148" t="s">
        <v>1</v>
      </c>
      <c r="F1222" s="149" t="s">
        <v>1168</v>
      </c>
      <c r="H1222" s="150">
        <v>68.260000000000005</v>
      </c>
      <c r="I1222" s="151"/>
      <c r="L1222" s="146"/>
      <c r="M1222" s="152"/>
      <c r="T1222" s="153"/>
      <c r="AT1222" s="148" t="s">
        <v>175</v>
      </c>
      <c r="AU1222" s="148" t="s">
        <v>89</v>
      </c>
      <c r="AV1222" s="12" t="s">
        <v>89</v>
      </c>
      <c r="AW1222" s="12" t="s">
        <v>36</v>
      </c>
      <c r="AX1222" s="12" t="s">
        <v>79</v>
      </c>
      <c r="AY1222" s="148" t="s">
        <v>164</v>
      </c>
    </row>
    <row r="1223" spans="2:65" s="12" customFormat="1" ht="11.25">
      <c r="B1223" s="146"/>
      <c r="D1223" s="147" t="s">
        <v>175</v>
      </c>
      <c r="E1223" s="148" t="s">
        <v>1</v>
      </c>
      <c r="F1223" s="149" t="s">
        <v>1169</v>
      </c>
      <c r="H1223" s="150">
        <v>-2.2000000000000002</v>
      </c>
      <c r="I1223" s="151"/>
      <c r="L1223" s="146"/>
      <c r="M1223" s="152"/>
      <c r="T1223" s="153"/>
      <c r="AT1223" s="148" t="s">
        <v>175</v>
      </c>
      <c r="AU1223" s="148" t="s">
        <v>89</v>
      </c>
      <c r="AV1223" s="12" t="s">
        <v>89</v>
      </c>
      <c r="AW1223" s="12" t="s">
        <v>36</v>
      </c>
      <c r="AX1223" s="12" t="s">
        <v>79</v>
      </c>
      <c r="AY1223" s="148" t="s">
        <v>164</v>
      </c>
    </row>
    <row r="1224" spans="2:65" s="12" customFormat="1" ht="11.25">
      <c r="B1224" s="146"/>
      <c r="D1224" s="147" t="s">
        <v>175</v>
      </c>
      <c r="E1224" s="148" t="s">
        <v>1</v>
      </c>
      <c r="F1224" s="149" t="s">
        <v>1168</v>
      </c>
      <c r="H1224" s="150">
        <v>68.260000000000005</v>
      </c>
      <c r="I1224" s="151"/>
      <c r="L1224" s="146"/>
      <c r="M1224" s="152"/>
      <c r="T1224" s="153"/>
      <c r="AT1224" s="148" t="s">
        <v>175</v>
      </c>
      <c r="AU1224" s="148" t="s">
        <v>89</v>
      </c>
      <c r="AV1224" s="12" t="s">
        <v>89</v>
      </c>
      <c r="AW1224" s="12" t="s">
        <v>36</v>
      </c>
      <c r="AX1224" s="12" t="s">
        <v>79</v>
      </c>
      <c r="AY1224" s="148" t="s">
        <v>164</v>
      </c>
    </row>
    <row r="1225" spans="2:65" s="12" customFormat="1" ht="11.25">
      <c r="B1225" s="146"/>
      <c r="D1225" s="147" t="s">
        <v>175</v>
      </c>
      <c r="E1225" s="148" t="s">
        <v>1</v>
      </c>
      <c r="F1225" s="149" t="s">
        <v>1170</v>
      </c>
      <c r="H1225" s="150">
        <v>-3.89</v>
      </c>
      <c r="I1225" s="151"/>
      <c r="L1225" s="146"/>
      <c r="M1225" s="152"/>
      <c r="T1225" s="153"/>
      <c r="AT1225" s="148" t="s">
        <v>175</v>
      </c>
      <c r="AU1225" s="148" t="s">
        <v>89</v>
      </c>
      <c r="AV1225" s="12" t="s">
        <v>89</v>
      </c>
      <c r="AW1225" s="12" t="s">
        <v>36</v>
      </c>
      <c r="AX1225" s="12" t="s">
        <v>79</v>
      </c>
      <c r="AY1225" s="148" t="s">
        <v>164</v>
      </c>
    </row>
    <row r="1226" spans="2:65" s="12" customFormat="1" ht="11.25">
      <c r="B1226" s="146"/>
      <c r="D1226" s="147" t="s">
        <v>175</v>
      </c>
      <c r="E1226" s="148" t="s">
        <v>1</v>
      </c>
      <c r="F1226" s="149" t="s">
        <v>1171</v>
      </c>
      <c r="H1226" s="150">
        <v>13.5</v>
      </c>
      <c r="I1226" s="151"/>
      <c r="L1226" s="146"/>
      <c r="M1226" s="152"/>
      <c r="T1226" s="153"/>
      <c r="AT1226" s="148" t="s">
        <v>175</v>
      </c>
      <c r="AU1226" s="148" t="s">
        <v>89</v>
      </c>
      <c r="AV1226" s="12" t="s">
        <v>89</v>
      </c>
      <c r="AW1226" s="12" t="s">
        <v>36</v>
      </c>
      <c r="AX1226" s="12" t="s">
        <v>79</v>
      </c>
      <c r="AY1226" s="148" t="s">
        <v>164</v>
      </c>
    </row>
    <row r="1227" spans="2:65" s="12" customFormat="1" ht="11.25">
      <c r="B1227" s="146"/>
      <c r="D1227" s="147" t="s">
        <v>175</v>
      </c>
      <c r="E1227" s="148" t="s">
        <v>1</v>
      </c>
      <c r="F1227" s="149" t="s">
        <v>1172</v>
      </c>
      <c r="H1227" s="150">
        <v>4.9000000000000004</v>
      </c>
      <c r="I1227" s="151"/>
      <c r="L1227" s="146"/>
      <c r="M1227" s="152"/>
      <c r="T1227" s="153"/>
      <c r="AT1227" s="148" t="s">
        <v>175</v>
      </c>
      <c r="AU1227" s="148" t="s">
        <v>89</v>
      </c>
      <c r="AV1227" s="12" t="s">
        <v>89</v>
      </c>
      <c r="AW1227" s="12" t="s">
        <v>36</v>
      </c>
      <c r="AX1227" s="12" t="s">
        <v>79</v>
      </c>
      <c r="AY1227" s="148" t="s">
        <v>164</v>
      </c>
    </row>
    <row r="1228" spans="2:65" s="13" customFormat="1" ht="11.25">
      <c r="B1228" s="154"/>
      <c r="D1228" s="147" t="s">
        <v>175</v>
      </c>
      <c r="E1228" s="155" t="s">
        <v>1</v>
      </c>
      <c r="F1228" s="156" t="s">
        <v>177</v>
      </c>
      <c r="H1228" s="157">
        <v>284.13</v>
      </c>
      <c r="I1228" s="158"/>
      <c r="L1228" s="154"/>
      <c r="M1228" s="159"/>
      <c r="T1228" s="160"/>
      <c r="AT1228" s="155" t="s">
        <v>175</v>
      </c>
      <c r="AU1228" s="155" t="s">
        <v>89</v>
      </c>
      <c r="AV1228" s="13" t="s">
        <v>170</v>
      </c>
      <c r="AW1228" s="13" t="s">
        <v>36</v>
      </c>
      <c r="AX1228" s="13" t="s">
        <v>87</v>
      </c>
      <c r="AY1228" s="155" t="s">
        <v>164</v>
      </c>
    </row>
    <row r="1229" spans="2:65" s="1" customFormat="1" ht="24.2" customHeight="1">
      <c r="B1229" s="31"/>
      <c r="C1229" s="132" t="s">
        <v>2074</v>
      </c>
      <c r="D1229" s="132" t="s">
        <v>166</v>
      </c>
      <c r="E1229" s="133" t="s">
        <v>2075</v>
      </c>
      <c r="F1229" s="134" t="s">
        <v>2076</v>
      </c>
      <c r="G1229" s="135" t="s">
        <v>1088</v>
      </c>
      <c r="H1229" s="178"/>
      <c r="I1229" s="137"/>
      <c r="J1229" s="138">
        <f>ROUND(I1229*H1229,2)</f>
        <v>0</v>
      </c>
      <c r="K1229" s="139"/>
      <c r="L1229" s="31"/>
      <c r="M1229" s="140" t="s">
        <v>1</v>
      </c>
      <c r="N1229" s="141" t="s">
        <v>44</v>
      </c>
      <c r="P1229" s="142">
        <f>O1229*H1229</f>
        <v>0</v>
      </c>
      <c r="Q1229" s="142">
        <v>0</v>
      </c>
      <c r="R1229" s="142">
        <f>Q1229*H1229</f>
        <v>0</v>
      </c>
      <c r="S1229" s="142">
        <v>0</v>
      </c>
      <c r="T1229" s="143">
        <f>S1229*H1229</f>
        <v>0</v>
      </c>
      <c r="AR1229" s="144" t="s">
        <v>260</v>
      </c>
      <c r="AT1229" s="144" t="s">
        <v>166</v>
      </c>
      <c r="AU1229" s="144" t="s">
        <v>89</v>
      </c>
      <c r="AY1229" s="16" t="s">
        <v>164</v>
      </c>
      <c r="BE1229" s="145">
        <f>IF(N1229="základní",J1229,0)</f>
        <v>0</v>
      </c>
      <c r="BF1229" s="145">
        <f>IF(N1229="snížená",J1229,0)</f>
        <v>0</v>
      </c>
      <c r="BG1229" s="145">
        <f>IF(N1229="zákl. přenesená",J1229,0)</f>
        <v>0</v>
      </c>
      <c r="BH1229" s="145">
        <f>IF(N1229="sníž. přenesená",J1229,0)</f>
        <v>0</v>
      </c>
      <c r="BI1229" s="145">
        <f>IF(N1229="nulová",J1229,0)</f>
        <v>0</v>
      </c>
      <c r="BJ1229" s="16" t="s">
        <v>87</v>
      </c>
      <c r="BK1229" s="145">
        <f>ROUND(I1229*H1229,2)</f>
        <v>0</v>
      </c>
      <c r="BL1229" s="16" t="s">
        <v>260</v>
      </c>
      <c r="BM1229" s="144" t="s">
        <v>2077</v>
      </c>
    </row>
    <row r="1230" spans="2:65" s="11" customFormat="1" ht="22.9" customHeight="1">
      <c r="B1230" s="120"/>
      <c r="D1230" s="121" t="s">
        <v>78</v>
      </c>
      <c r="E1230" s="130" t="s">
        <v>2078</v>
      </c>
      <c r="F1230" s="130" t="s">
        <v>2079</v>
      </c>
      <c r="I1230" s="123"/>
      <c r="J1230" s="131">
        <f>BK1230</f>
        <v>0</v>
      </c>
      <c r="L1230" s="120"/>
      <c r="M1230" s="125"/>
      <c r="P1230" s="126">
        <f>SUM(P1231:P1259)</f>
        <v>0</v>
      </c>
      <c r="R1230" s="126">
        <f>SUM(R1231:R1259)</f>
        <v>7.47241468</v>
      </c>
      <c r="T1230" s="127">
        <f>SUM(T1231:T1259)</f>
        <v>0</v>
      </c>
      <c r="AR1230" s="121" t="s">
        <v>89</v>
      </c>
      <c r="AT1230" s="128" t="s">
        <v>78</v>
      </c>
      <c r="AU1230" s="128" t="s">
        <v>87</v>
      </c>
      <c r="AY1230" s="121" t="s">
        <v>164</v>
      </c>
      <c r="BK1230" s="129">
        <f>SUM(BK1231:BK1259)</f>
        <v>0</v>
      </c>
    </row>
    <row r="1231" spans="2:65" s="1" customFormat="1" ht="33" customHeight="1">
      <c r="B1231" s="31"/>
      <c r="C1231" s="132" t="s">
        <v>2080</v>
      </c>
      <c r="D1231" s="132" t="s">
        <v>166</v>
      </c>
      <c r="E1231" s="133" t="s">
        <v>2081</v>
      </c>
      <c r="F1231" s="134" t="s">
        <v>2082</v>
      </c>
      <c r="G1231" s="135" t="s">
        <v>169</v>
      </c>
      <c r="H1231" s="136">
        <v>202.94</v>
      </c>
      <c r="I1231" s="137"/>
      <c r="J1231" s="138">
        <f>ROUND(I1231*H1231,2)</f>
        <v>0</v>
      </c>
      <c r="K1231" s="139"/>
      <c r="L1231" s="31"/>
      <c r="M1231" s="140" t="s">
        <v>1</v>
      </c>
      <c r="N1231" s="141" t="s">
        <v>44</v>
      </c>
      <c r="P1231" s="142">
        <f>O1231*H1231</f>
        <v>0</v>
      </c>
      <c r="Q1231" s="142">
        <v>1.2E-2</v>
      </c>
      <c r="R1231" s="142">
        <f>Q1231*H1231</f>
        <v>2.4352800000000001</v>
      </c>
      <c r="S1231" s="142">
        <v>0</v>
      </c>
      <c r="T1231" s="143">
        <f>S1231*H1231</f>
        <v>0</v>
      </c>
      <c r="AR1231" s="144" t="s">
        <v>260</v>
      </c>
      <c r="AT1231" s="144" t="s">
        <v>166</v>
      </c>
      <c r="AU1231" s="144" t="s">
        <v>89</v>
      </c>
      <c r="AY1231" s="16" t="s">
        <v>164</v>
      </c>
      <c r="BE1231" s="145">
        <f>IF(N1231="základní",J1231,0)</f>
        <v>0</v>
      </c>
      <c r="BF1231" s="145">
        <f>IF(N1231="snížená",J1231,0)</f>
        <v>0</v>
      </c>
      <c r="BG1231" s="145">
        <f>IF(N1231="zákl. přenesená",J1231,0)</f>
        <v>0</v>
      </c>
      <c r="BH1231" s="145">
        <f>IF(N1231="sníž. přenesená",J1231,0)</f>
        <v>0</v>
      </c>
      <c r="BI1231" s="145">
        <f>IF(N1231="nulová",J1231,0)</f>
        <v>0</v>
      </c>
      <c r="BJ1231" s="16" t="s">
        <v>87</v>
      </c>
      <c r="BK1231" s="145">
        <f>ROUND(I1231*H1231,2)</f>
        <v>0</v>
      </c>
      <c r="BL1231" s="16" t="s">
        <v>260</v>
      </c>
      <c r="BM1231" s="144" t="s">
        <v>2083</v>
      </c>
    </row>
    <row r="1232" spans="2:65" s="12" customFormat="1" ht="11.25">
      <c r="B1232" s="146"/>
      <c r="D1232" s="147" t="s">
        <v>175</v>
      </c>
      <c r="E1232" s="148" t="s">
        <v>1</v>
      </c>
      <c r="F1232" s="149" t="s">
        <v>2084</v>
      </c>
      <c r="H1232" s="150">
        <v>202.94</v>
      </c>
      <c r="I1232" s="151"/>
      <c r="L1232" s="146"/>
      <c r="M1232" s="152"/>
      <c r="T1232" s="153"/>
      <c r="AT1232" s="148" t="s">
        <v>175</v>
      </c>
      <c r="AU1232" s="148" t="s">
        <v>89</v>
      </c>
      <c r="AV1232" s="12" t="s">
        <v>89</v>
      </c>
      <c r="AW1232" s="12" t="s">
        <v>36</v>
      </c>
      <c r="AX1232" s="12" t="s">
        <v>79</v>
      </c>
      <c r="AY1232" s="148" t="s">
        <v>164</v>
      </c>
    </row>
    <row r="1233" spans="2:65" s="13" customFormat="1" ht="11.25">
      <c r="B1233" s="154"/>
      <c r="D1233" s="147" t="s">
        <v>175</v>
      </c>
      <c r="E1233" s="155" t="s">
        <v>1</v>
      </c>
      <c r="F1233" s="156" t="s">
        <v>177</v>
      </c>
      <c r="H1233" s="157">
        <v>202.94</v>
      </c>
      <c r="I1233" s="158"/>
      <c r="L1233" s="154"/>
      <c r="M1233" s="159"/>
      <c r="T1233" s="160"/>
      <c r="AT1233" s="155" t="s">
        <v>175</v>
      </c>
      <c r="AU1233" s="155" t="s">
        <v>89</v>
      </c>
      <c r="AV1233" s="13" t="s">
        <v>170</v>
      </c>
      <c r="AW1233" s="13" t="s">
        <v>36</v>
      </c>
      <c r="AX1233" s="13" t="s">
        <v>87</v>
      </c>
      <c r="AY1233" s="155" t="s">
        <v>164</v>
      </c>
    </row>
    <row r="1234" spans="2:65" s="1" customFormat="1" ht="37.9" customHeight="1">
      <c r="B1234" s="31"/>
      <c r="C1234" s="132" t="s">
        <v>2085</v>
      </c>
      <c r="D1234" s="132" t="s">
        <v>166</v>
      </c>
      <c r="E1234" s="133" t="s">
        <v>2086</v>
      </c>
      <c r="F1234" s="134" t="s">
        <v>2087</v>
      </c>
      <c r="G1234" s="135" t="s">
        <v>169</v>
      </c>
      <c r="H1234" s="136">
        <v>228.05</v>
      </c>
      <c r="I1234" s="137"/>
      <c r="J1234" s="138">
        <f>ROUND(I1234*H1234,2)</f>
        <v>0</v>
      </c>
      <c r="K1234" s="139"/>
      <c r="L1234" s="31"/>
      <c r="M1234" s="140" t="s">
        <v>1</v>
      </c>
      <c r="N1234" s="141" t="s">
        <v>44</v>
      </c>
      <c r="P1234" s="142">
        <f>O1234*H1234</f>
        <v>0</v>
      </c>
      <c r="Q1234" s="142">
        <v>1.536E-2</v>
      </c>
      <c r="R1234" s="142">
        <f>Q1234*H1234</f>
        <v>3.5028480000000002</v>
      </c>
      <c r="S1234" s="142">
        <v>0</v>
      </c>
      <c r="T1234" s="143">
        <f>S1234*H1234</f>
        <v>0</v>
      </c>
      <c r="AR1234" s="144" t="s">
        <v>260</v>
      </c>
      <c r="AT1234" s="144" t="s">
        <v>166</v>
      </c>
      <c r="AU1234" s="144" t="s">
        <v>89</v>
      </c>
      <c r="AY1234" s="16" t="s">
        <v>164</v>
      </c>
      <c r="BE1234" s="145">
        <f>IF(N1234="základní",J1234,0)</f>
        <v>0</v>
      </c>
      <c r="BF1234" s="145">
        <f>IF(N1234="snížená",J1234,0)</f>
        <v>0</v>
      </c>
      <c r="BG1234" s="145">
        <f>IF(N1234="zákl. přenesená",J1234,0)</f>
        <v>0</v>
      </c>
      <c r="BH1234" s="145">
        <f>IF(N1234="sníž. přenesená",J1234,0)</f>
        <v>0</v>
      </c>
      <c r="BI1234" s="145">
        <f>IF(N1234="nulová",J1234,0)</f>
        <v>0</v>
      </c>
      <c r="BJ1234" s="16" t="s">
        <v>87</v>
      </c>
      <c r="BK1234" s="145">
        <f>ROUND(I1234*H1234,2)</f>
        <v>0</v>
      </c>
      <c r="BL1234" s="16" t="s">
        <v>260</v>
      </c>
      <c r="BM1234" s="144" t="s">
        <v>2088</v>
      </c>
    </row>
    <row r="1235" spans="2:65" s="12" customFormat="1" ht="11.25">
      <c r="B1235" s="146"/>
      <c r="D1235" s="147" t="s">
        <v>175</v>
      </c>
      <c r="E1235" s="148" t="s">
        <v>1</v>
      </c>
      <c r="F1235" s="149" t="s">
        <v>2089</v>
      </c>
      <c r="H1235" s="150">
        <v>228.05</v>
      </c>
      <c r="I1235" s="151"/>
      <c r="L1235" s="146"/>
      <c r="M1235" s="152"/>
      <c r="T1235" s="153"/>
      <c r="AT1235" s="148" t="s">
        <v>175</v>
      </c>
      <c r="AU1235" s="148" t="s">
        <v>89</v>
      </c>
      <c r="AV1235" s="12" t="s">
        <v>89</v>
      </c>
      <c r="AW1235" s="12" t="s">
        <v>36</v>
      </c>
      <c r="AX1235" s="12" t="s">
        <v>79</v>
      </c>
      <c r="AY1235" s="148" t="s">
        <v>164</v>
      </c>
    </row>
    <row r="1236" spans="2:65" s="13" customFormat="1" ht="11.25">
      <c r="B1236" s="154"/>
      <c r="D1236" s="147" t="s">
        <v>175</v>
      </c>
      <c r="E1236" s="155" t="s">
        <v>1</v>
      </c>
      <c r="F1236" s="156" t="s">
        <v>177</v>
      </c>
      <c r="H1236" s="157">
        <v>228.05</v>
      </c>
      <c r="I1236" s="158"/>
      <c r="L1236" s="154"/>
      <c r="M1236" s="159"/>
      <c r="T1236" s="160"/>
      <c r="AT1236" s="155" t="s">
        <v>175</v>
      </c>
      <c r="AU1236" s="155" t="s">
        <v>89</v>
      </c>
      <c r="AV1236" s="13" t="s">
        <v>170</v>
      </c>
      <c r="AW1236" s="13" t="s">
        <v>36</v>
      </c>
      <c r="AX1236" s="13" t="s">
        <v>87</v>
      </c>
      <c r="AY1236" s="155" t="s">
        <v>164</v>
      </c>
    </row>
    <row r="1237" spans="2:65" s="1" customFormat="1" ht="37.9" customHeight="1">
      <c r="B1237" s="31"/>
      <c r="C1237" s="132" t="s">
        <v>2090</v>
      </c>
      <c r="D1237" s="132" t="s">
        <v>166</v>
      </c>
      <c r="E1237" s="133" t="s">
        <v>2091</v>
      </c>
      <c r="F1237" s="134" t="s">
        <v>2092</v>
      </c>
      <c r="G1237" s="135" t="s">
        <v>169</v>
      </c>
      <c r="H1237" s="136">
        <v>21.952000000000002</v>
      </c>
      <c r="I1237" s="137"/>
      <c r="J1237" s="138">
        <f>ROUND(I1237*H1237,2)</f>
        <v>0</v>
      </c>
      <c r="K1237" s="139"/>
      <c r="L1237" s="31"/>
      <c r="M1237" s="140" t="s">
        <v>1</v>
      </c>
      <c r="N1237" s="141" t="s">
        <v>44</v>
      </c>
      <c r="P1237" s="142">
        <f>O1237*H1237</f>
        <v>0</v>
      </c>
      <c r="Q1237" s="142">
        <v>8.2500000000000004E-3</v>
      </c>
      <c r="R1237" s="142">
        <f>Q1237*H1237</f>
        <v>0.18110400000000001</v>
      </c>
      <c r="S1237" s="142">
        <v>0</v>
      </c>
      <c r="T1237" s="143">
        <f>S1237*H1237</f>
        <v>0</v>
      </c>
      <c r="AR1237" s="144" t="s">
        <v>260</v>
      </c>
      <c r="AT1237" s="144" t="s">
        <v>166</v>
      </c>
      <c r="AU1237" s="144" t="s">
        <v>89</v>
      </c>
      <c r="AY1237" s="16" t="s">
        <v>164</v>
      </c>
      <c r="BE1237" s="145">
        <f>IF(N1237="základní",J1237,0)</f>
        <v>0</v>
      </c>
      <c r="BF1237" s="145">
        <f>IF(N1237="snížená",J1237,0)</f>
        <v>0</v>
      </c>
      <c r="BG1237" s="145">
        <f>IF(N1237="zákl. přenesená",J1237,0)</f>
        <v>0</v>
      </c>
      <c r="BH1237" s="145">
        <f>IF(N1237="sníž. přenesená",J1237,0)</f>
        <v>0</v>
      </c>
      <c r="BI1237" s="145">
        <f>IF(N1237="nulová",J1237,0)</f>
        <v>0</v>
      </c>
      <c r="BJ1237" s="16" t="s">
        <v>87</v>
      </c>
      <c r="BK1237" s="145">
        <f>ROUND(I1237*H1237,2)</f>
        <v>0</v>
      </c>
      <c r="BL1237" s="16" t="s">
        <v>260</v>
      </c>
      <c r="BM1237" s="144" t="s">
        <v>2093</v>
      </c>
    </row>
    <row r="1238" spans="2:65" s="12" customFormat="1" ht="11.25">
      <c r="B1238" s="146"/>
      <c r="D1238" s="147" t="s">
        <v>175</v>
      </c>
      <c r="E1238" s="148" t="s">
        <v>1</v>
      </c>
      <c r="F1238" s="149" t="s">
        <v>2094</v>
      </c>
      <c r="H1238" s="150">
        <v>21.952000000000002</v>
      </c>
      <c r="I1238" s="151"/>
      <c r="L1238" s="146"/>
      <c r="M1238" s="152"/>
      <c r="T1238" s="153"/>
      <c r="AT1238" s="148" t="s">
        <v>175</v>
      </c>
      <c r="AU1238" s="148" t="s">
        <v>89</v>
      </c>
      <c r="AV1238" s="12" t="s">
        <v>89</v>
      </c>
      <c r="AW1238" s="12" t="s">
        <v>36</v>
      </c>
      <c r="AX1238" s="12" t="s">
        <v>79</v>
      </c>
      <c r="AY1238" s="148" t="s">
        <v>164</v>
      </c>
    </row>
    <row r="1239" spans="2:65" s="13" customFormat="1" ht="11.25">
      <c r="B1239" s="154"/>
      <c r="D1239" s="147" t="s">
        <v>175</v>
      </c>
      <c r="E1239" s="155" t="s">
        <v>1</v>
      </c>
      <c r="F1239" s="156" t="s">
        <v>177</v>
      </c>
      <c r="H1239" s="157">
        <v>21.952000000000002</v>
      </c>
      <c r="I1239" s="158"/>
      <c r="L1239" s="154"/>
      <c r="M1239" s="159"/>
      <c r="T1239" s="160"/>
      <c r="AT1239" s="155" t="s">
        <v>175</v>
      </c>
      <c r="AU1239" s="155" t="s">
        <v>89</v>
      </c>
      <c r="AV1239" s="13" t="s">
        <v>170</v>
      </c>
      <c r="AW1239" s="13" t="s">
        <v>36</v>
      </c>
      <c r="AX1239" s="13" t="s">
        <v>87</v>
      </c>
      <c r="AY1239" s="155" t="s">
        <v>164</v>
      </c>
    </row>
    <row r="1240" spans="2:65" s="1" customFormat="1" ht="21.75" customHeight="1">
      <c r="B1240" s="31"/>
      <c r="C1240" s="132" t="s">
        <v>2095</v>
      </c>
      <c r="D1240" s="132" t="s">
        <v>166</v>
      </c>
      <c r="E1240" s="133" t="s">
        <v>2096</v>
      </c>
      <c r="F1240" s="134" t="s">
        <v>2097</v>
      </c>
      <c r="G1240" s="135" t="s">
        <v>169</v>
      </c>
      <c r="H1240" s="136">
        <v>202.94</v>
      </c>
      <c r="I1240" s="137"/>
      <c r="J1240" s="138">
        <f>ROUND(I1240*H1240,2)</f>
        <v>0</v>
      </c>
      <c r="K1240" s="139"/>
      <c r="L1240" s="31"/>
      <c r="M1240" s="140" t="s">
        <v>1</v>
      </c>
      <c r="N1240" s="141" t="s">
        <v>44</v>
      </c>
      <c r="P1240" s="142">
        <f>O1240*H1240</f>
        <v>0</v>
      </c>
      <c r="Q1240" s="142">
        <v>6.9999999999999999E-4</v>
      </c>
      <c r="R1240" s="142">
        <f>Q1240*H1240</f>
        <v>0.14205799999999999</v>
      </c>
      <c r="S1240" s="142">
        <v>0</v>
      </c>
      <c r="T1240" s="143">
        <f>S1240*H1240</f>
        <v>0</v>
      </c>
      <c r="AR1240" s="144" t="s">
        <v>260</v>
      </c>
      <c r="AT1240" s="144" t="s">
        <v>166</v>
      </c>
      <c r="AU1240" s="144" t="s">
        <v>89</v>
      </c>
      <c r="AY1240" s="16" t="s">
        <v>164</v>
      </c>
      <c r="BE1240" s="145">
        <f>IF(N1240="základní",J1240,0)</f>
        <v>0</v>
      </c>
      <c r="BF1240" s="145">
        <f>IF(N1240="snížená",J1240,0)</f>
        <v>0</v>
      </c>
      <c r="BG1240" s="145">
        <f>IF(N1240="zákl. přenesená",J1240,0)</f>
        <v>0</v>
      </c>
      <c r="BH1240" s="145">
        <f>IF(N1240="sníž. přenesená",J1240,0)</f>
        <v>0</v>
      </c>
      <c r="BI1240" s="145">
        <f>IF(N1240="nulová",J1240,0)</f>
        <v>0</v>
      </c>
      <c r="BJ1240" s="16" t="s">
        <v>87</v>
      </c>
      <c r="BK1240" s="145">
        <f>ROUND(I1240*H1240,2)</f>
        <v>0</v>
      </c>
      <c r="BL1240" s="16" t="s">
        <v>260</v>
      </c>
      <c r="BM1240" s="144" t="s">
        <v>2098</v>
      </c>
    </row>
    <row r="1241" spans="2:65" s="12" customFormat="1" ht="11.25">
      <c r="B1241" s="146"/>
      <c r="D1241" s="147" t="s">
        <v>175</v>
      </c>
      <c r="E1241" s="148" t="s">
        <v>1</v>
      </c>
      <c r="F1241" s="149" t="s">
        <v>2099</v>
      </c>
      <c r="H1241" s="150">
        <v>87.76</v>
      </c>
      <c r="I1241" s="151"/>
      <c r="L1241" s="146"/>
      <c r="M1241" s="152"/>
      <c r="T1241" s="153"/>
      <c r="AT1241" s="148" t="s">
        <v>175</v>
      </c>
      <c r="AU1241" s="148" t="s">
        <v>89</v>
      </c>
      <c r="AV1241" s="12" t="s">
        <v>89</v>
      </c>
      <c r="AW1241" s="12" t="s">
        <v>36</v>
      </c>
      <c r="AX1241" s="12" t="s">
        <v>79</v>
      </c>
      <c r="AY1241" s="148" t="s">
        <v>164</v>
      </c>
    </row>
    <row r="1242" spans="2:65" s="12" customFormat="1" ht="11.25">
      <c r="B1242" s="146"/>
      <c r="D1242" s="147" t="s">
        <v>175</v>
      </c>
      <c r="E1242" s="148" t="s">
        <v>1</v>
      </c>
      <c r="F1242" s="149" t="s">
        <v>2100</v>
      </c>
      <c r="H1242" s="150">
        <v>115.18</v>
      </c>
      <c r="I1242" s="151"/>
      <c r="L1242" s="146"/>
      <c r="M1242" s="152"/>
      <c r="T1242" s="153"/>
      <c r="AT1242" s="148" t="s">
        <v>175</v>
      </c>
      <c r="AU1242" s="148" t="s">
        <v>89</v>
      </c>
      <c r="AV1242" s="12" t="s">
        <v>89</v>
      </c>
      <c r="AW1242" s="12" t="s">
        <v>36</v>
      </c>
      <c r="AX1242" s="12" t="s">
        <v>79</v>
      </c>
      <c r="AY1242" s="148" t="s">
        <v>164</v>
      </c>
    </row>
    <row r="1243" spans="2:65" s="13" customFormat="1" ht="11.25">
      <c r="B1243" s="154"/>
      <c r="D1243" s="147" t="s">
        <v>175</v>
      </c>
      <c r="E1243" s="155" t="s">
        <v>1</v>
      </c>
      <c r="F1243" s="156" t="s">
        <v>177</v>
      </c>
      <c r="H1243" s="157">
        <v>202.94</v>
      </c>
      <c r="I1243" s="158"/>
      <c r="L1243" s="154"/>
      <c r="M1243" s="159"/>
      <c r="T1243" s="160"/>
      <c r="AT1243" s="155" t="s">
        <v>175</v>
      </c>
      <c r="AU1243" s="155" t="s">
        <v>89</v>
      </c>
      <c r="AV1243" s="13" t="s">
        <v>170</v>
      </c>
      <c r="AW1243" s="13" t="s">
        <v>36</v>
      </c>
      <c r="AX1243" s="13" t="s">
        <v>87</v>
      </c>
      <c r="AY1243" s="155" t="s">
        <v>164</v>
      </c>
    </row>
    <row r="1244" spans="2:65" s="1" customFormat="1" ht="37.9" customHeight="1">
      <c r="B1244" s="31"/>
      <c r="C1244" s="167" t="s">
        <v>2101</v>
      </c>
      <c r="D1244" s="167" t="s">
        <v>282</v>
      </c>
      <c r="E1244" s="168" t="s">
        <v>2102</v>
      </c>
      <c r="F1244" s="169" t="s">
        <v>2103</v>
      </c>
      <c r="G1244" s="170" t="s">
        <v>169</v>
      </c>
      <c r="H1244" s="171">
        <v>223.23400000000001</v>
      </c>
      <c r="I1244" s="172"/>
      <c r="J1244" s="173">
        <f>ROUND(I1244*H1244,2)</f>
        <v>0</v>
      </c>
      <c r="K1244" s="174"/>
      <c r="L1244" s="175"/>
      <c r="M1244" s="176" t="s">
        <v>1</v>
      </c>
      <c r="N1244" s="177" t="s">
        <v>44</v>
      </c>
      <c r="P1244" s="142">
        <f>O1244*H1244</f>
        <v>0</v>
      </c>
      <c r="Q1244" s="142">
        <v>5.1000000000000004E-3</v>
      </c>
      <c r="R1244" s="142">
        <f>Q1244*H1244</f>
        <v>1.1384934000000002</v>
      </c>
      <c r="S1244" s="142">
        <v>0</v>
      </c>
      <c r="T1244" s="143">
        <f>S1244*H1244</f>
        <v>0</v>
      </c>
      <c r="AR1244" s="144" t="s">
        <v>349</v>
      </c>
      <c r="AT1244" s="144" t="s">
        <v>282</v>
      </c>
      <c r="AU1244" s="144" t="s">
        <v>89</v>
      </c>
      <c r="AY1244" s="16" t="s">
        <v>164</v>
      </c>
      <c r="BE1244" s="145">
        <f>IF(N1244="základní",J1244,0)</f>
        <v>0</v>
      </c>
      <c r="BF1244" s="145">
        <f>IF(N1244="snížená",J1244,0)</f>
        <v>0</v>
      </c>
      <c r="BG1244" s="145">
        <f>IF(N1244="zákl. přenesená",J1244,0)</f>
        <v>0</v>
      </c>
      <c r="BH1244" s="145">
        <f>IF(N1244="sníž. přenesená",J1244,0)</f>
        <v>0</v>
      </c>
      <c r="BI1244" s="145">
        <f>IF(N1244="nulová",J1244,0)</f>
        <v>0</v>
      </c>
      <c r="BJ1244" s="16" t="s">
        <v>87</v>
      </c>
      <c r="BK1244" s="145">
        <f>ROUND(I1244*H1244,2)</f>
        <v>0</v>
      </c>
      <c r="BL1244" s="16" t="s">
        <v>260</v>
      </c>
      <c r="BM1244" s="144" t="s">
        <v>2104</v>
      </c>
    </row>
    <row r="1245" spans="2:65" s="12" customFormat="1" ht="11.25">
      <c r="B1245" s="146"/>
      <c r="D1245" s="147" t="s">
        <v>175</v>
      </c>
      <c r="F1245" s="149" t="s">
        <v>2105</v>
      </c>
      <c r="H1245" s="150">
        <v>223.23400000000001</v>
      </c>
      <c r="I1245" s="151"/>
      <c r="L1245" s="146"/>
      <c r="M1245" s="152"/>
      <c r="T1245" s="153"/>
      <c r="AT1245" s="148" t="s">
        <v>175</v>
      </c>
      <c r="AU1245" s="148" t="s">
        <v>89</v>
      </c>
      <c r="AV1245" s="12" t="s">
        <v>89</v>
      </c>
      <c r="AW1245" s="12" t="s">
        <v>4</v>
      </c>
      <c r="AX1245" s="12" t="s">
        <v>87</v>
      </c>
      <c r="AY1245" s="148" t="s">
        <v>164</v>
      </c>
    </row>
    <row r="1246" spans="2:65" s="1" customFormat="1" ht="16.5" customHeight="1">
      <c r="B1246" s="31"/>
      <c r="C1246" s="132" t="s">
        <v>2106</v>
      </c>
      <c r="D1246" s="132" t="s">
        <v>166</v>
      </c>
      <c r="E1246" s="133" t="s">
        <v>2107</v>
      </c>
      <c r="F1246" s="134" t="s">
        <v>2108</v>
      </c>
      <c r="G1246" s="135" t="s">
        <v>299</v>
      </c>
      <c r="H1246" s="136">
        <v>116.89</v>
      </c>
      <c r="I1246" s="137"/>
      <c r="J1246" s="138">
        <f>ROUND(I1246*H1246,2)</f>
        <v>0</v>
      </c>
      <c r="K1246" s="139"/>
      <c r="L1246" s="31"/>
      <c r="M1246" s="140" t="s">
        <v>1</v>
      </c>
      <c r="N1246" s="141" t="s">
        <v>44</v>
      </c>
      <c r="P1246" s="142">
        <f>O1246*H1246</f>
        <v>0</v>
      </c>
      <c r="Q1246" s="142">
        <v>1.0000000000000001E-5</v>
      </c>
      <c r="R1246" s="142">
        <f>Q1246*H1246</f>
        <v>1.1689000000000001E-3</v>
      </c>
      <c r="S1246" s="142">
        <v>0</v>
      </c>
      <c r="T1246" s="143">
        <f>S1246*H1246</f>
        <v>0</v>
      </c>
      <c r="AR1246" s="144" t="s">
        <v>260</v>
      </c>
      <c r="AT1246" s="144" t="s">
        <v>166</v>
      </c>
      <c r="AU1246" s="144" t="s">
        <v>89</v>
      </c>
      <c r="AY1246" s="16" t="s">
        <v>164</v>
      </c>
      <c r="BE1246" s="145">
        <f>IF(N1246="základní",J1246,0)</f>
        <v>0</v>
      </c>
      <c r="BF1246" s="145">
        <f>IF(N1246="snížená",J1246,0)</f>
        <v>0</v>
      </c>
      <c r="BG1246" s="145">
        <f>IF(N1246="zákl. přenesená",J1246,0)</f>
        <v>0</v>
      </c>
      <c r="BH1246" s="145">
        <f>IF(N1246="sníž. přenesená",J1246,0)</f>
        <v>0</v>
      </c>
      <c r="BI1246" s="145">
        <f>IF(N1246="nulová",J1246,0)</f>
        <v>0</v>
      </c>
      <c r="BJ1246" s="16" t="s">
        <v>87</v>
      </c>
      <c r="BK1246" s="145">
        <f>ROUND(I1246*H1246,2)</f>
        <v>0</v>
      </c>
      <c r="BL1246" s="16" t="s">
        <v>260</v>
      </c>
      <c r="BM1246" s="144" t="s">
        <v>2109</v>
      </c>
    </row>
    <row r="1247" spans="2:65" s="12" customFormat="1" ht="11.25">
      <c r="B1247" s="146"/>
      <c r="D1247" s="147" t="s">
        <v>175</v>
      </c>
      <c r="E1247" s="148" t="s">
        <v>1</v>
      </c>
      <c r="F1247" s="149" t="s">
        <v>2110</v>
      </c>
      <c r="H1247" s="150">
        <v>62.1</v>
      </c>
      <c r="I1247" s="151"/>
      <c r="L1247" s="146"/>
      <c r="M1247" s="152"/>
      <c r="T1247" s="153"/>
      <c r="AT1247" s="148" t="s">
        <v>175</v>
      </c>
      <c r="AU1247" s="148" t="s">
        <v>89</v>
      </c>
      <c r="AV1247" s="12" t="s">
        <v>89</v>
      </c>
      <c r="AW1247" s="12" t="s">
        <v>36</v>
      </c>
      <c r="AX1247" s="12" t="s">
        <v>79</v>
      </c>
      <c r="AY1247" s="148" t="s">
        <v>164</v>
      </c>
    </row>
    <row r="1248" spans="2:65" s="12" customFormat="1" ht="11.25">
      <c r="B1248" s="146"/>
      <c r="D1248" s="147" t="s">
        <v>175</v>
      </c>
      <c r="E1248" s="148" t="s">
        <v>1</v>
      </c>
      <c r="F1248" s="149" t="s">
        <v>2111</v>
      </c>
      <c r="H1248" s="150">
        <v>-4.0999999999999996</v>
      </c>
      <c r="I1248" s="151"/>
      <c r="L1248" s="146"/>
      <c r="M1248" s="152"/>
      <c r="T1248" s="153"/>
      <c r="AT1248" s="148" t="s">
        <v>175</v>
      </c>
      <c r="AU1248" s="148" t="s">
        <v>89</v>
      </c>
      <c r="AV1248" s="12" t="s">
        <v>89</v>
      </c>
      <c r="AW1248" s="12" t="s">
        <v>36</v>
      </c>
      <c r="AX1248" s="12" t="s">
        <v>79</v>
      </c>
      <c r="AY1248" s="148" t="s">
        <v>164</v>
      </c>
    </row>
    <row r="1249" spans="2:65" s="12" customFormat="1" ht="11.25">
      <c r="B1249" s="146"/>
      <c r="D1249" s="147" t="s">
        <v>175</v>
      </c>
      <c r="E1249" s="148" t="s">
        <v>1</v>
      </c>
      <c r="F1249" s="149" t="s">
        <v>2112</v>
      </c>
      <c r="H1249" s="150">
        <v>60.69</v>
      </c>
      <c r="I1249" s="151"/>
      <c r="L1249" s="146"/>
      <c r="M1249" s="152"/>
      <c r="T1249" s="153"/>
      <c r="AT1249" s="148" t="s">
        <v>175</v>
      </c>
      <c r="AU1249" s="148" t="s">
        <v>89</v>
      </c>
      <c r="AV1249" s="12" t="s">
        <v>89</v>
      </c>
      <c r="AW1249" s="12" t="s">
        <v>36</v>
      </c>
      <c r="AX1249" s="12" t="s">
        <v>79</v>
      </c>
      <c r="AY1249" s="148" t="s">
        <v>164</v>
      </c>
    </row>
    <row r="1250" spans="2:65" s="12" customFormat="1" ht="11.25">
      <c r="B1250" s="146"/>
      <c r="D1250" s="147" t="s">
        <v>175</v>
      </c>
      <c r="E1250" s="148" t="s">
        <v>1</v>
      </c>
      <c r="F1250" s="149" t="s">
        <v>2113</v>
      </c>
      <c r="H1250" s="150">
        <v>-1.8</v>
      </c>
      <c r="I1250" s="151"/>
      <c r="L1250" s="146"/>
      <c r="M1250" s="152"/>
      <c r="T1250" s="153"/>
      <c r="AT1250" s="148" t="s">
        <v>175</v>
      </c>
      <c r="AU1250" s="148" t="s">
        <v>89</v>
      </c>
      <c r="AV1250" s="12" t="s">
        <v>89</v>
      </c>
      <c r="AW1250" s="12" t="s">
        <v>36</v>
      </c>
      <c r="AX1250" s="12" t="s">
        <v>79</v>
      </c>
      <c r="AY1250" s="148" t="s">
        <v>164</v>
      </c>
    </row>
    <row r="1251" spans="2:65" s="13" customFormat="1" ht="11.25">
      <c r="B1251" s="154"/>
      <c r="D1251" s="147" t="s">
        <v>175</v>
      </c>
      <c r="E1251" s="155" t="s">
        <v>1</v>
      </c>
      <c r="F1251" s="156" t="s">
        <v>177</v>
      </c>
      <c r="H1251" s="157">
        <v>116.89</v>
      </c>
      <c r="I1251" s="158"/>
      <c r="L1251" s="154"/>
      <c r="M1251" s="159"/>
      <c r="T1251" s="160"/>
      <c r="AT1251" s="155" t="s">
        <v>175</v>
      </c>
      <c r="AU1251" s="155" t="s">
        <v>89</v>
      </c>
      <c r="AV1251" s="13" t="s">
        <v>170</v>
      </c>
      <c r="AW1251" s="13" t="s">
        <v>36</v>
      </c>
      <c r="AX1251" s="13" t="s">
        <v>87</v>
      </c>
      <c r="AY1251" s="155" t="s">
        <v>164</v>
      </c>
    </row>
    <row r="1252" spans="2:65" s="1" customFormat="1" ht="21.75" customHeight="1">
      <c r="B1252" s="31"/>
      <c r="C1252" s="167" t="s">
        <v>2114</v>
      </c>
      <c r="D1252" s="167" t="s">
        <v>282</v>
      </c>
      <c r="E1252" s="168" t="s">
        <v>2115</v>
      </c>
      <c r="F1252" s="169" t="s">
        <v>2116</v>
      </c>
      <c r="G1252" s="170" t="s">
        <v>299</v>
      </c>
      <c r="H1252" s="171">
        <v>128.57900000000001</v>
      </c>
      <c r="I1252" s="172"/>
      <c r="J1252" s="173">
        <f>ROUND(I1252*H1252,2)</f>
        <v>0</v>
      </c>
      <c r="K1252" s="174"/>
      <c r="L1252" s="175"/>
      <c r="M1252" s="176" t="s">
        <v>1</v>
      </c>
      <c r="N1252" s="177" t="s">
        <v>44</v>
      </c>
      <c r="P1252" s="142">
        <f>O1252*H1252</f>
        <v>0</v>
      </c>
      <c r="Q1252" s="142">
        <v>5.0000000000000001E-4</v>
      </c>
      <c r="R1252" s="142">
        <f>Q1252*H1252</f>
        <v>6.4289499999999999E-2</v>
      </c>
      <c r="S1252" s="142">
        <v>0</v>
      </c>
      <c r="T1252" s="143">
        <f>S1252*H1252</f>
        <v>0</v>
      </c>
      <c r="AR1252" s="144" t="s">
        <v>349</v>
      </c>
      <c r="AT1252" s="144" t="s">
        <v>282</v>
      </c>
      <c r="AU1252" s="144" t="s">
        <v>89</v>
      </c>
      <c r="AY1252" s="16" t="s">
        <v>164</v>
      </c>
      <c r="BE1252" s="145">
        <f>IF(N1252="základní",J1252,0)</f>
        <v>0</v>
      </c>
      <c r="BF1252" s="145">
        <f>IF(N1252="snížená",J1252,0)</f>
        <v>0</v>
      </c>
      <c r="BG1252" s="145">
        <f>IF(N1252="zákl. přenesená",J1252,0)</f>
        <v>0</v>
      </c>
      <c r="BH1252" s="145">
        <f>IF(N1252="sníž. přenesená",J1252,0)</f>
        <v>0</v>
      </c>
      <c r="BI1252" s="145">
        <f>IF(N1252="nulová",J1252,0)</f>
        <v>0</v>
      </c>
      <c r="BJ1252" s="16" t="s">
        <v>87</v>
      </c>
      <c r="BK1252" s="145">
        <f>ROUND(I1252*H1252,2)</f>
        <v>0</v>
      </c>
      <c r="BL1252" s="16" t="s">
        <v>260</v>
      </c>
      <c r="BM1252" s="144" t="s">
        <v>2117</v>
      </c>
    </row>
    <row r="1253" spans="2:65" s="12" customFormat="1" ht="11.25">
      <c r="B1253" s="146"/>
      <c r="D1253" s="147" t="s">
        <v>175</v>
      </c>
      <c r="F1253" s="149" t="s">
        <v>2118</v>
      </c>
      <c r="H1253" s="150">
        <v>128.57900000000001</v>
      </c>
      <c r="I1253" s="151"/>
      <c r="L1253" s="146"/>
      <c r="M1253" s="152"/>
      <c r="T1253" s="153"/>
      <c r="AT1253" s="148" t="s">
        <v>175</v>
      </c>
      <c r="AU1253" s="148" t="s">
        <v>89</v>
      </c>
      <c r="AV1253" s="12" t="s">
        <v>89</v>
      </c>
      <c r="AW1253" s="12" t="s">
        <v>4</v>
      </c>
      <c r="AX1253" s="12" t="s">
        <v>87</v>
      </c>
      <c r="AY1253" s="148" t="s">
        <v>164</v>
      </c>
    </row>
    <row r="1254" spans="2:65" s="1" customFormat="1" ht="16.5" customHeight="1">
      <c r="B1254" s="31"/>
      <c r="C1254" s="132" t="s">
        <v>2119</v>
      </c>
      <c r="D1254" s="132" t="s">
        <v>166</v>
      </c>
      <c r="E1254" s="133" t="s">
        <v>2120</v>
      </c>
      <c r="F1254" s="134" t="s">
        <v>2121</v>
      </c>
      <c r="G1254" s="135" t="s">
        <v>299</v>
      </c>
      <c r="H1254" s="136">
        <v>25.08</v>
      </c>
      <c r="I1254" s="137"/>
      <c r="J1254" s="138">
        <f>ROUND(I1254*H1254,2)</f>
        <v>0</v>
      </c>
      <c r="K1254" s="139"/>
      <c r="L1254" s="31"/>
      <c r="M1254" s="140" t="s">
        <v>1</v>
      </c>
      <c r="N1254" s="141" t="s">
        <v>44</v>
      </c>
      <c r="P1254" s="142">
        <f>O1254*H1254</f>
        <v>0</v>
      </c>
      <c r="Q1254" s="142">
        <v>0</v>
      </c>
      <c r="R1254" s="142">
        <f>Q1254*H1254</f>
        <v>0</v>
      </c>
      <c r="S1254" s="142">
        <v>0</v>
      </c>
      <c r="T1254" s="143">
        <f>S1254*H1254</f>
        <v>0</v>
      </c>
      <c r="AR1254" s="144" t="s">
        <v>260</v>
      </c>
      <c r="AT1254" s="144" t="s">
        <v>166</v>
      </c>
      <c r="AU1254" s="144" t="s">
        <v>89</v>
      </c>
      <c r="AY1254" s="16" t="s">
        <v>164</v>
      </c>
      <c r="BE1254" s="145">
        <f>IF(N1254="základní",J1254,0)</f>
        <v>0</v>
      </c>
      <c r="BF1254" s="145">
        <f>IF(N1254="snížená",J1254,0)</f>
        <v>0</v>
      </c>
      <c r="BG1254" s="145">
        <f>IF(N1254="zákl. přenesená",J1254,0)</f>
        <v>0</v>
      </c>
      <c r="BH1254" s="145">
        <f>IF(N1254="sníž. přenesená",J1254,0)</f>
        <v>0</v>
      </c>
      <c r="BI1254" s="145">
        <f>IF(N1254="nulová",J1254,0)</f>
        <v>0</v>
      </c>
      <c r="BJ1254" s="16" t="s">
        <v>87</v>
      </c>
      <c r="BK1254" s="145">
        <f>ROUND(I1254*H1254,2)</f>
        <v>0</v>
      </c>
      <c r="BL1254" s="16" t="s">
        <v>260</v>
      </c>
      <c r="BM1254" s="144" t="s">
        <v>2122</v>
      </c>
    </row>
    <row r="1255" spans="2:65" s="12" customFormat="1" ht="11.25">
      <c r="B1255" s="146"/>
      <c r="D1255" s="147" t="s">
        <v>175</v>
      </c>
      <c r="E1255" s="148" t="s">
        <v>1</v>
      </c>
      <c r="F1255" s="149" t="s">
        <v>2123</v>
      </c>
      <c r="H1255" s="150">
        <v>25.08</v>
      </c>
      <c r="I1255" s="151"/>
      <c r="L1255" s="146"/>
      <c r="M1255" s="152"/>
      <c r="T1255" s="153"/>
      <c r="AT1255" s="148" t="s">
        <v>175</v>
      </c>
      <c r="AU1255" s="148" t="s">
        <v>89</v>
      </c>
      <c r="AV1255" s="12" t="s">
        <v>89</v>
      </c>
      <c r="AW1255" s="12" t="s">
        <v>36</v>
      </c>
      <c r="AX1255" s="12" t="s">
        <v>79</v>
      </c>
      <c r="AY1255" s="148" t="s">
        <v>164</v>
      </c>
    </row>
    <row r="1256" spans="2:65" s="13" customFormat="1" ht="11.25">
      <c r="B1256" s="154"/>
      <c r="D1256" s="147" t="s">
        <v>175</v>
      </c>
      <c r="E1256" s="155" t="s">
        <v>1</v>
      </c>
      <c r="F1256" s="156" t="s">
        <v>177</v>
      </c>
      <c r="H1256" s="157">
        <v>25.08</v>
      </c>
      <c r="I1256" s="158"/>
      <c r="L1256" s="154"/>
      <c r="M1256" s="159"/>
      <c r="T1256" s="160"/>
      <c r="AT1256" s="155" t="s">
        <v>175</v>
      </c>
      <c r="AU1256" s="155" t="s">
        <v>89</v>
      </c>
      <c r="AV1256" s="13" t="s">
        <v>170</v>
      </c>
      <c r="AW1256" s="13" t="s">
        <v>36</v>
      </c>
      <c r="AX1256" s="13" t="s">
        <v>87</v>
      </c>
      <c r="AY1256" s="155" t="s">
        <v>164</v>
      </c>
    </row>
    <row r="1257" spans="2:65" s="1" customFormat="1" ht="21.75" customHeight="1">
      <c r="B1257" s="31"/>
      <c r="C1257" s="167" t="s">
        <v>2124</v>
      </c>
      <c r="D1257" s="167" t="s">
        <v>282</v>
      </c>
      <c r="E1257" s="168" t="s">
        <v>2125</v>
      </c>
      <c r="F1257" s="169" t="s">
        <v>2126</v>
      </c>
      <c r="G1257" s="170" t="s">
        <v>299</v>
      </c>
      <c r="H1257" s="171">
        <v>27.588000000000001</v>
      </c>
      <c r="I1257" s="172"/>
      <c r="J1257" s="173">
        <f>ROUND(I1257*H1257,2)</f>
        <v>0</v>
      </c>
      <c r="K1257" s="174"/>
      <c r="L1257" s="175"/>
      <c r="M1257" s="176" t="s">
        <v>1</v>
      </c>
      <c r="N1257" s="177" t="s">
        <v>44</v>
      </c>
      <c r="P1257" s="142">
        <f>O1257*H1257</f>
        <v>0</v>
      </c>
      <c r="Q1257" s="142">
        <v>2.5999999999999998E-4</v>
      </c>
      <c r="R1257" s="142">
        <f>Q1257*H1257</f>
        <v>7.1728799999999995E-3</v>
      </c>
      <c r="S1257" s="142">
        <v>0</v>
      </c>
      <c r="T1257" s="143">
        <f>S1257*H1257</f>
        <v>0</v>
      </c>
      <c r="AR1257" s="144" t="s">
        <v>349</v>
      </c>
      <c r="AT1257" s="144" t="s">
        <v>282</v>
      </c>
      <c r="AU1257" s="144" t="s">
        <v>89</v>
      </c>
      <c r="AY1257" s="16" t="s">
        <v>164</v>
      </c>
      <c r="BE1257" s="145">
        <f>IF(N1257="základní",J1257,0)</f>
        <v>0</v>
      </c>
      <c r="BF1257" s="145">
        <f>IF(N1257="snížená",J1257,0)</f>
        <v>0</v>
      </c>
      <c r="BG1257" s="145">
        <f>IF(N1257="zákl. přenesená",J1257,0)</f>
        <v>0</v>
      </c>
      <c r="BH1257" s="145">
        <f>IF(N1257="sníž. přenesená",J1257,0)</f>
        <v>0</v>
      </c>
      <c r="BI1257" s="145">
        <f>IF(N1257="nulová",J1257,0)</f>
        <v>0</v>
      </c>
      <c r="BJ1257" s="16" t="s">
        <v>87</v>
      </c>
      <c r="BK1257" s="145">
        <f>ROUND(I1257*H1257,2)</f>
        <v>0</v>
      </c>
      <c r="BL1257" s="16" t="s">
        <v>260</v>
      </c>
      <c r="BM1257" s="144" t="s">
        <v>2127</v>
      </c>
    </row>
    <row r="1258" spans="2:65" s="12" customFormat="1" ht="11.25">
      <c r="B1258" s="146"/>
      <c r="D1258" s="147" t="s">
        <v>175</v>
      </c>
      <c r="F1258" s="149" t="s">
        <v>2128</v>
      </c>
      <c r="H1258" s="150">
        <v>27.588000000000001</v>
      </c>
      <c r="I1258" s="151"/>
      <c r="L1258" s="146"/>
      <c r="M1258" s="152"/>
      <c r="T1258" s="153"/>
      <c r="AT1258" s="148" t="s">
        <v>175</v>
      </c>
      <c r="AU1258" s="148" t="s">
        <v>89</v>
      </c>
      <c r="AV1258" s="12" t="s">
        <v>89</v>
      </c>
      <c r="AW1258" s="12" t="s">
        <v>4</v>
      </c>
      <c r="AX1258" s="12" t="s">
        <v>87</v>
      </c>
      <c r="AY1258" s="148" t="s">
        <v>164</v>
      </c>
    </row>
    <row r="1259" spans="2:65" s="1" customFormat="1" ht="24.2" customHeight="1">
      <c r="B1259" s="31"/>
      <c r="C1259" s="132" t="s">
        <v>2129</v>
      </c>
      <c r="D1259" s="132" t="s">
        <v>166</v>
      </c>
      <c r="E1259" s="133" t="s">
        <v>2130</v>
      </c>
      <c r="F1259" s="134" t="s">
        <v>2131</v>
      </c>
      <c r="G1259" s="135" t="s">
        <v>1088</v>
      </c>
      <c r="H1259" s="178"/>
      <c r="I1259" s="137"/>
      <c r="J1259" s="138">
        <f>ROUND(I1259*H1259,2)</f>
        <v>0</v>
      </c>
      <c r="K1259" s="139"/>
      <c r="L1259" s="31"/>
      <c r="M1259" s="140" t="s">
        <v>1</v>
      </c>
      <c r="N1259" s="141" t="s">
        <v>44</v>
      </c>
      <c r="P1259" s="142">
        <f>O1259*H1259</f>
        <v>0</v>
      </c>
      <c r="Q1259" s="142">
        <v>0</v>
      </c>
      <c r="R1259" s="142">
        <f>Q1259*H1259</f>
        <v>0</v>
      </c>
      <c r="S1259" s="142">
        <v>0</v>
      </c>
      <c r="T1259" s="143">
        <f>S1259*H1259</f>
        <v>0</v>
      </c>
      <c r="AR1259" s="144" t="s">
        <v>260</v>
      </c>
      <c r="AT1259" s="144" t="s">
        <v>166</v>
      </c>
      <c r="AU1259" s="144" t="s">
        <v>89</v>
      </c>
      <c r="AY1259" s="16" t="s">
        <v>164</v>
      </c>
      <c r="BE1259" s="145">
        <f>IF(N1259="základní",J1259,0)</f>
        <v>0</v>
      </c>
      <c r="BF1259" s="145">
        <f>IF(N1259="snížená",J1259,0)</f>
        <v>0</v>
      </c>
      <c r="BG1259" s="145">
        <f>IF(N1259="zákl. přenesená",J1259,0)</f>
        <v>0</v>
      </c>
      <c r="BH1259" s="145">
        <f>IF(N1259="sníž. přenesená",J1259,0)</f>
        <v>0</v>
      </c>
      <c r="BI1259" s="145">
        <f>IF(N1259="nulová",J1259,0)</f>
        <v>0</v>
      </c>
      <c r="BJ1259" s="16" t="s">
        <v>87</v>
      </c>
      <c r="BK1259" s="145">
        <f>ROUND(I1259*H1259,2)</f>
        <v>0</v>
      </c>
      <c r="BL1259" s="16" t="s">
        <v>260</v>
      </c>
      <c r="BM1259" s="144" t="s">
        <v>2132</v>
      </c>
    </row>
    <row r="1260" spans="2:65" s="11" customFormat="1" ht="22.9" customHeight="1">
      <c r="B1260" s="120"/>
      <c r="D1260" s="121" t="s">
        <v>78</v>
      </c>
      <c r="E1260" s="130" t="s">
        <v>2133</v>
      </c>
      <c r="F1260" s="130" t="s">
        <v>2134</v>
      </c>
      <c r="I1260" s="123"/>
      <c r="J1260" s="131">
        <f>BK1260</f>
        <v>0</v>
      </c>
      <c r="L1260" s="120"/>
      <c r="M1260" s="125"/>
      <c r="P1260" s="126">
        <f>SUM(P1261:P1338)</f>
        <v>0</v>
      </c>
      <c r="R1260" s="126">
        <f>SUM(R1261:R1338)</f>
        <v>9.8862121599999995</v>
      </c>
      <c r="T1260" s="127">
        <f>SUM(T1261:T1338)</f>
        <v>0</v>
      </c>
      <c r="AR1260" s="121" t="s">
        <v>89</v>
      </c>
      <c r="AT1260" s="128" t="s">
        <v>78</v>
      </c>
      <c r="AU1260" s="128" t="s">
        <v>87</v>
      </c>
      <c r="AY1260" s="121" t="s">
        <v>164</v>
      </c>
      <c r="BK1260" s="129">
        <f>SUM(BK1261:BK1338)</f>
        <v>0</v>
      </c>
    </row>
    <row r="1261" spans="2:65" s="1" customFormat="1" ht="16.5" customHeight="1">
      <c r="B1261" s="31"/>
      <c r="C1261" s="132" t="s">
        <v>2135</v>
      </c>
      <c r="D1261" s="132" t="s">
        <v>166</v>
      </c>
      <c r="E1261" s="133" t="s">
        <v>2136</v>
      </c>
      <c r="F1261" s="134" t="s">
        <v>2137</v>
      </c>
      <c r="G1261" s="135" t="s">
        <v>169</v>
      </c>
      <c r="H1261" s="136">
        <v>567.53599999999994</v>
      </c>
      <c r="I1261" s="137"/>
      <c r="J1261" s="138">
        <f>ROUND(I1261*H1261,2)</f>
        <v>0</v>
      </c>
      <c r="K1261" s="139"/>
      <c r="L1261" s="31"/>
      <c r="M1261" s="140" t="s">
        <v>1</v>
      </c>
      <c r="N1261" s="141" t="s">
        <v>44</v>
      </c>
      <c r="P1261" s="142">
        <f>O1261*H1261</f>
        <v>0</v>
      </c>
      <c r="Q1261" s="142">
        <v>2.9999999999999997E-4</v>
      </c>
      <c r="R1261" s="142">
        <f>Q1261*H1261</f>
        <v>0.17026079999999996</v>
      </c>
      <c r="S1261" s="142">
        <v>0</v>
      </c>
      <c r="T1261" s="143">
        <f>S1261*H1261</f>
        <v>0</v>
      </c>
      <c r="AR1261" s="144" t="s">
        <v>260</v>
      </c>
      <c r="AT1261" s="144" t="s">
        <v>166</v>
      </c>
      <c r="AU1261" s="144" t="s">
        <v>89</v>
      </c>
      <c r="AY1261" s="16" t="s">
        <v>164</v>
      </c>
      <c r="BE1261" s="145">
        <f>IF(N1261="základní",J1261,0)</f>
        <v>0</v>
      </c>
      <c r="BF1261" s="145">
        <f>IF(N1261="snížená",J1261,0)</f>
        <v>0</v>
      </c>
      <c r="BG1261" s="145">
        <f>IF(N1261="zákl. přenesená",J1261,0)</f>
        <v>0</v>
      </c>
      <c r="BH1261" s="145">
        <f>IF(N1261="sníž. přenesená",J1261,0)</f>
        <v>0</v>
      </c>
      <c r="BI1261" s="145">
        <f>IF(N1261="nulová",J1261,0)</f>
        <v>0</v>
      </c>
      <c r="BJ1261" s="16" t="s">
        <v>87</v>
      </c>
      <c r="BK1261" s="145">
        <f>ROUND(I1261*H1261,2)</f>
        <v>0</v>
      </c>
      <c r="BL1261" s="16" t="s">
        <v>260</v>
      </c>
      <c r="BM1261" s="144" t="s">
        <v>2138</v>
      </c>
    </row>
    <row r="1262" spans="2:65" s="14" customFormat="1" ht="11.25">
      <c r="B1262" s="161"/>
      <c r="D1262" s="147" t="s">
        <v>175</v>
      </c>
      <c r="E1262" s="162" t="s">
        <v>1</v>
      </c>
      <c r="F1262" s="163" t="s">
        <v>2139</v>
      </c>
      <c r="H1262" s="162" t="s">
        <v>1</v>
      </c>
      <c r="I1262" s="164"/>
      <c r="L1262" s="161"/>
      <c r="M1262" s="165"/>
      <c r="T1262" s="166"/>
      <c r="AT1262" s="162" t="s">
        <v>175</v>
      </c>
      <c r="AU1262" s="162" t="s">
        <v>89</v>
      </c>
      <c r="AV1262" s="14" t="s">
        <v>87</v>
      </c>
      <c r="AW1262" s="14" t="s">
        <v>36</v>
      </c>
      <c r="AX1262" s="14" t="s">
        <v>79</v>
      </c>
      <c r="AY1262" s="162" t="s">
        <v>164</v>
      </c>
    </row>
    <row r="1263" spans="2:65" s="12" customFormat="1" ht="11.25">
      <c r="B1263" s="146"/>
      <c r="D1263" s="147" t="s">
        <v>175</v>
      </c>
      <c r="E1263" s="148" t="s">
        <v>1</v>
      </c>
      <c r="F1263" s="149" t="s">
        <v>2140</v>
      </c>
      <c r="H1263" s="150">
        <v>283.76799999999997</v>
      </c>
      <c r="I1263" s="151"/>
      <c r="L1263" s="146"/>
      <c r="M1263" s="152"/>
      <c r="T1263" s="153"/>
      <c r="AT1263" s="148" t="s">
        <v>175</v>
      </c>
      <c r="AU1263" s="148" t="s">
        <v>89</v>
      </c>
      <c r="AV1263" s="12" t="s">
        <v>89</v>
      </c>
      <c r="AW1263" s="12" t="s">
        <v>36</v>
      </c>
      <c r="AX1263" s="12" t="s">
        <v>79</v>
      </c>
      <c r="AY1263" s="148" t="s">
        <v>164</v>
      </c>
    </row>
    <row r="1264" spans="2:65" s="14" customFormat="1" ht="11.25">
      <c r="B1264" s="161"/>
      <c r="D1264" s="147" t="s">
        <v>175</v>
      </c>
      <c r="E1264" s="162" t="s">
        <v>1</v>
      </c>
      <c r="F1264" s="163" t="s">
        <v>2141</v>
      </c>
      <c r="H1264" s="162" t="s">
        <v>1</v>
      </c>
      <c r="I1264" s="164"/>
      <c r="L1264" s="161"/>
      <c r="M1264" s="165"/>
      <c r="T1264" s="166"/>
      <c r="AT1264" s="162" t="s">
        <v>175</v>
      </c>
      <c r="AU1264" s="162" t="s">
        <v>89</v>
      </c>
      <c r="AV1264" s="14" t="s">
        <v>87</v>
      </c>
      <c r="AW1264" s="14" t="s">
        <v>36</v>
      </c>
      <c r="AX1264" s="14" t="s">
        <v>79</v>
      </c>
      <c r="AY1264" s="162" t="s">
        <v>164</v>
      </c>
    </row>
    <row r="1265" spans="2:65" s="12" customFormat="1" ht="11.25">
      <c r="B1265" s="146"/>
      <c r="D1265" s="147" t="s">
        <v>175</v>
      </c>
      <c r="E1265" s="148" t="s">
        <v>1</v>
      </c>
      <c r="F1265" s="149" t="s">
        <v>2140</v>
      </c>
      <c r="H1265" s="150">
        <v>283.76799999999997</v>
      </c>
      <c r="I1265" s="151"/>
      <c r="L1265" s="146"/>
      <c r="M1265" s="152"/>
      <c r="T1265" s="153"/>
      <c r="AT1265" s="148" t="s">
        <v>175</v>
      </c>
      <c r="AU1265" s="148" t="s">
        <v>89</v>
      </c>
      <c r="AV1265" s="12" t="s">
        <v>89</v>
      </c>
      <c r="AW1265" s="12" t="s">
        <v>36</v>
      </c>
      <c r="AX1265" s="12" t="s">
        <v>79</v>
      </c>
      <c r="AY1265" s="148" t="s">
        <v>164</v>
      </c>
    </row>
    <row r="1266" spans="2:65" s="13" customFormat="1" ht="11.25">
      <c r="B1266" s="154"/>
      <c r="D1266" s="147" t="s">
        <v>175</v>
      </c>
      <c r="E1266" s="155" t="s">
        <v>1</v>
      </c>
      <c r="F1266" s="156" t="s">
        <v>177</v>
      </c>
      <c r="H1266" s="157">
        <v>567.53599999999994</v>
      </c>
      <c r="I1266" s="158"/>
      <c r="L1266" s="154"/>
      <c r="M1266" s="159"/>
      <c r="T1266" s="160"/>
      <c r="AT1266" s="155" t="s">
        <v>175</v>
      </c>
      <c r="AU1266" s="155" t="s">
        <v>89</v>
      </c>
      <c r="AV1266" s="13" t="s">
        <v>170</v>
      </c>
      <c r="AW1266" s="13" t="s">
        <v>36</v>
      </c>
      <c r="AX1266" s="13" t="s">
        <v>87</v>
      </c>
      <c r="AY1266" s="155" t="s">
        <v>164</v>
      </c>
    </row>
    <row r="1267" spans="2:65" s="1" customFormat="1" ht="21.75" customHeight="1">
      <c r="B1267" s="31"/>
      <c r="C1267" s="132" t="s">
        <v>2142</v>
      </c>
      <c r="D1267" s="132" t="s">
        <v>166</v>
      </c>
      <c r="E1267" s="133" t="s">
        <v>2143</v>
      </c>
      <c r="F1267" s="134" t="s">
        <v>2144</v>
      </c>
      <c r="G1267" s="135" t="s">
        <v>169</v>
      </c>
      <c r="H1267" s="136">
        <v>283.76799999999997</v>
      </c>
      <c r="I1267" s="137"/>
      <c r="J1267" s="138">
        <f>ROUND(I1267*H1267,2)</f>
        <v>0</v>
      </c>
      <c r="K1267" s="139"/>
      <c r="L1267" s="31"/>
      <c r="M1267" s="140" t="s">
        <v>1</v>
      </c>
      <c r="N1267" s="141" t="s">
        <v>44</v>
      </c>
      <c r="P1267" s="142">
        <f>O1267*H1267</f>
        <v>0</v>
      </c>
      <c r="Q1267" s="142">
        <v>0</v>
      </c>
      <c r="R1267" s="142">
        <f>Q1267*H1267</f>
        <v>0</v>
      </c>
      <c r="S1267" s="142">
        <v>0</v>
      </c>
      <c r="T1267" s="143">
        <f>S1267*H1267</f>
        <v>0</v>
      </c>
      <c r="AR1267" s="144" t="s">
        <v>260</v>
      </c>
      <c r="AT1267" s="144" t="s">
        <v>166</v>
      </c>
      <c r="AU1267" s="144" t="s">
        <v>89</v>
      </c>
      <c r="AY1267" s="16" t="s">
        <v>164</v>
      </c>
      <c r="BE1267" s="145">
        <f>IF(N1267="základní",J1267,0)</f>
        <v>0</v>
      </c>
      <c r="BF1267" s="145">
        <f>IF(N1267="snížená",J1267,0)</f>
        <v>0</v>
      </c>
      <c r="BG1267" s="145">
        <f>IF(N1267="zákl. přenesená",J1267,0)</f>
        <v>0</v>
      </c>
      <c r="BH1267" s="145">
        <f>IF(N1267="sníž. přenesená",J1267,0)</f>
        <v>0</v>
      </c>
      <c r="BI1267" s="145">
        <f>IF(N1267="nulová",J1267,0)</f>
        <v>0</v>
      </c>
      <c r="BJ1267" s="16" t="s">
        <v>87</v>
      </c>
      <c r="BK1267" s="145">
        <f>ROUND(I1267*H1267,2)</f>
        <v>0</v>
      </c>
      <c r="BL1267" s="16" t="s">
        <v>260</v>
      </c>
      <c r="BM1267" s="144" t="s">
        <v>2145</v>
      </c>
    </row>
    <row r="1268" spans="2:65" s="14" customFormat="1" ht="11.25">
      <c r="B1268" s="161"/>
      <c r="D1268" s="147" t="s">
        <v>175</v>
      </c>
      <c r="E1268" s="162" t="s">
        <v>1</v>
      </c>
      <c r="F1268" s="163" t="s">
        <v>2146</v>
      </c>
      <c r="H1268" s="162" t="s">
        <v>1</v>
      </c>
      <c r="I1268" s="164"/>
      <c r="L1268" s="161"/>
      <c r="M1268" s="165"/>
      <c r="T1268" s="166"/>
      <c r="AT1268" s="162" t="s">
        <v>175</v>
      </c>
      <c r="AU1268" s="162" t="s">
        <v>89</v>
      </c>
      <c r="AV1268" s="14" t="s">
        <v>87</v>
      </c>
      <c r="AW1268" s="14" t="s">
        <v>36</v>
      </c>
      <c r="AX1268" s="14" t="s">
        <v>79</v>
      </c>
      <c r="AY1268" s="162" t="s">
        <v>164</v>
      </c>
    </row>
    <row r="1269" spans="2:65" s="12" customFormat="1" ht="33.75">
      <c r="B1269" s="146"/>
      <c r="D1269" s="147" t="s">
        <v>175</v>
      </c>
      <c r="E1269" s="148" t="s">
        <v>1</v>
      </c>
      <c r="F1269" s="149" t="s">
        <v>2147</v>
      </c>
      <c r="H1269" s="150">
        <v>142.56</v>
      </c>
      <c r="I1269" s="151"/>
      <c r="L1269" s="146"/>
      <c r="M1269" s="152"/>
      <c r="T1269" s="153"/>
      <c r="AT1269" s="148" t="s">
        <v>175</v>
      </c>
      <c r="AU1269" s="148" t="s">
        <v>89</v>
      </c>
      <c r="AV1269" s="12" t="s">
        <v>89</v>
      </c>
      <c r="AW1269" s="12" t="s">
        <v>36</v>
      </c>
      <c r="AX1269" s="12" t="s">
        <v>79</v>
      </c>
      <c r="AY1269" s="148" t="s">
        <v>164</v>
      </c>
    </row>
    <row r="1270" spans="2:65" s="12" customFormat="1" ht="11.25">
      <c r="B1270" s="146"/>
      <c r="D1270" s="147" t="s">
        <v>175</v>
      </c>
      <c r="E1270" s="148" t="s">
        <v>1</v>
      </c>
      <c r="F1270" s="149" t="s">
        <v>2148</v>
      </c>
      <c r="H1270" s="150">
        <v>46.97</v>
      </c>
      <c r="I1270" s="151"/>
      <c r="L1270" s="146"/>
      <c r="M1270" s="152"/>
      <c r="T1270" s="153"/>
      <c r="AT1270" s="148" t="s">
        <v>175</v>
      </c>
      <c r="AU1270" s="148" t="s">
        <v>89</v>
      </c>
      <c r="AV1270" s="12" t="s">
        <v>89</v>
      </c>
      <c r="AW1270" s="12" t="s">
        <v>36</v>
      </c>
      <c r="AX1270" s="12" t="s">
        <v>79</v>
      </c>
      <c r="AY1270" s="148" t="s">
        <v>164</v>
      </c>
    </row>
    <row r="1271" spans="2:65" s="12" customFormat="1" ht="11.25">
      <c r="B1271" s="146"/>
      <c r="D1271" s="147" t="s">
        <v>175</v>
      </c>
      <c r="E1271" s="148" t="s">
        <v>1</v>
      </c>
      <c r="F1271" s="149" t="s">
        <v>2149</v>
      </c>
      <c r="H1271" s="150">
        <v>-22.635000000000002</v>
      </c>
      <c r="I1271" s="151"/>
      <c r="L1271" s="146"/>
      <c r="M1271" s="152"/>
      <c r="T1271" s="153"/>
      <c r="AT1271" s="148" t="s">
        <v>175</v>
      </c>
      <c r="AU1271" s="148" t="s">
        <v>89</v>
      </c>
      <c r="AV1271" s="12" t="s">
        <v>89</v>
      </c>
      <c r="AW1271" s="12" t="s">
        <v>36</v>
      </c>
      <c r="AX1271" s="12" t="s">
        <v>79</v>
      </c>
      <c r="AY1271" s="148" t="s">
        <v>164</v>
      </c>
    </row>
    <row r="1272" spans="2:65" s="14" customFormat="1" ht="11.25">
      <c r="B1272" s="161"/>
      <c r="D1272" s="147" t="s">
        <v>175</v>
      </c>
      <c r="E1272" s="162" t="s">
        <v>1</v>
      </c>
      <c r="F1272" s="163" t="s">
        <v>2150</v>
      </c>
      <c r="H1272" s="162" t="s">
        <v>1</v>
      </c>
      <c r="I1272" s="164"/>
      <c r="L1272" s="161"/>
      <c r="M1272" s="165"/>
      <c r="T1272" s="166"/>
      <c r="AT1272" s="162" t="s">
        <v>175</v>
      </c>
      <c r="AU1272" s="162" t="s">
        <v>89</v>
      </c>
      <c r="AV1272" s="14" t="s">
        <v>87</v>
      </c>
      <c r="AW1272" s="14" t="s">
        <v>36</v>
      </c>
      <c r="AX1272" s="14" t="s">
        <v>79</v>
      </c>
      <c r="AY1272" s="162" t="s">
        <v>164</v>
      </c>
    </row>
    <row r="1273" spans="2:65" s="12" customFormat="1" ht="22.5">
      <c r="B1273" s="146"/>
      <c r="D1273" s="147" t="s">
        <v>175</v>
      </c>
      <c r="E1273" s="148" t="s">
        <v>1</v>
      </c>
      <c r="F1273" s="149" t="s">
        <v>2151</v>
      </c>
      <c r="H1273" s="150">
        <v>140.316</v>
      </c>
      <c r="I1273" s="151"/>
      <c r="L1273" s="146"/>
      <c r="M1273" s="152"/>
      <c r="T1273" s="153"/>
      <c r="AT1273" s="148" t="s">
        <v>175</v>
      </c>
      <c r="AU1273" s="148" t="s">
        <v>89</v>
      </c>
      <c r="AV1273" s="12" t="s">
        <v>89</v>
      </c>
      <c r="AW1273" s="12" t="s">
        <v>36</v>
      </c>
      <c r="AX1273" s="12" t="s">
        <v>79</v>
      </c>
      <c r="AY1273" s="148" t="s">
        <v>164</v>
      </c>
    </row>
    <row r="1274" spans="2:65" s="12" customFormat="1" ht="11.25">
      <c r="B1274" s="146"/>
      <c r="D1274" s="147" t="s">
        <v>175</v>
      </c>
      <c r="E1274" s="148" t="s">
        <v>1</v>
      </c>
      <c r="F1274" s="149" t="s">
        <v>2152</v>
      </c>
      <c r="H1274" s="150">
        <v>-23.443000000000001</v>
      </c>
      <c r="I1274" s="151"/>
      <c r="L1274" s="146"/>
      <c r="M1274" s="152"/>
      <c r="T1274" s="153"/>
      <c r="AT1274" s="148" t="s">
        <v>175</v>
      </c>
      <c r="AU1274" s="148" t="s">
        <v>89</v>
      </c>
      <c r="AV1274" s="12" t="s">
        <v>89</v>
      </c>
      <c r="AW1274" s="12" t="s">
        <v>36</v>
      </c>
      <c r="AX1274" s="12" t="s">
        <v>79</v>
      </c>
      <c r="AY1274" s="148" t="s">
        <v>164</v>
      </c>
    </row>
    <row r="1275" spans="2:65" s="13" customFormat="1" ht="11.25">
      <c r="B1275" s="154"/>
      <c r="D1275" s="147" t="s">
        <v>175</v>
      </c>
      <c r="E1275" s="155" t="s">
        <v>1</v>
      </c>
      <c r="F1275" s="156" t="s">
        <v>177</v>
      </c>
      <c r="H1275" s="157">
        <v>283.76799999999997</v>
      </c>
      <c r="I1275" s="158"/>
      <c r="L1275" s="154"/>
      <c r="M1275" s="159"/>
      <c r="T1275" s="160"/>
      <c r="AT1275" s="155" t="s">
        <v>175</v>
      </c>
      <c r="AU1275" s="155" t="s">
        <v>89</v>
      </c>
      <c r="AV1275" s="13" t="s">
        <v>170</v>
      </c>
      <c r="AW1275" s="13" t="s">
        <v>36</v>
      </c>
      <c r="AX1275" s="13" t="s">
        <v>87</v>
      </c>
      <c r="AY1275" s="155" t="s">
        <v>164</v>
      </c>
    </row>
    <row r="1276" spans="2:65" s="1" customFormat="1" ht="16.5" customHeight="1">
      <c r="B1276" s="31"/>
      <c r="C1276" s="167" t="s">
        <v>2153</v>
      </c>
      <c r="D1276" s="167" t="s">
        <v>282</v>
      </c>
      <c r="E1276" s="168" t="s">
        <v>2154</v>
      </c>
      <c r="F1276" s="169" t="s">
        <v>2155</v>
      </c>
      <c r="G1276" s="170" t="s">
        <v>285</v>
      </c>
      <c r="H1276" s="171">
        <v>425.65199999999999</v>
      </c>
      <c r="I1276" s="172"/>
      <c r="J1276" s="173">
        <f>ROUND(I1276*H1276,2)</f>
        <v>0</v>
      </c>
      <c r="K1276" s="174"/>
      <c r="L1276" s="175"/>
      <c r="M1276" s="176" t="s">
        <v>1</v>
      </c>
      <c r="N1276" s="177" t="s">
        <v>44</v>
      </c>
      <c r="P1276" s="142">
        <f>O1276*H1276</f>
        <v>0</v>
      </c>
      <c r="Q1276" s="142">
        <v>1E-3</v>
      </c>
      <c r="R1276" s="142">
        <f>Q1276*H1276</f>
        <v>0.42565199999999997</v>
      </c>
      <c r="S1276" s="142">
        <v>0</v>
      </c>
      <c r="T1276" s="143">
        <f>S1276*H1276</f>
        <v>0</v>
      </c>
      <c r="AR1276" s="144" t="s">
        <v>349</v>
      </c>
      <c r="AT1276" s="144" t="s">
        <v>282</v>
      </c>
      <c r="AU1276" s="144" t="s">
        <v>89</v>
      </c>
      <c r="AY1276" s="16" t="s">
        <v>164</v>
      </c>
      <c r="BE1276" s="145">
        <f>IF(N1276="základní",J1276,0)</f>
        <v>0</v>
      </c>
      <c r="BF1276" s="145">
        <f>IF(N1276="snížená",J1276,0)</f>
        <v>0</v>
      </c>
      <c r="BG1276" s="145">
        <f>IF(N1276="zákl. přenesená",J1276,0)</f>
        <v>0</v>
      </c>
      <c r="BH1276" s="145">
        <f>IF(N1276="sníž. přenesená",J1276,0)</f>
        <v>0</v>
      </c>
      <c r="BI1276" s="145">
        <f>IF(N1276="nulová",J1276,0)</f>
        <v>0</v>
      </c>
      <c r="BJ1276" s="16" t="s">
        <v>87</v>
      </c>
      <c r="BK1276" s="145">
        <f>ROUND(I1276*H1276,2)</f>
        <v>0</v>
      </c>
      <c r="BL1276" s="16" t="s">
        <v>260</v>
      </c>
      <c r="BM1276" s="144" t="s">
        <v>2156</v>
      </c>
    </row>
    <row r="1277" spans="2:65" s="12" customFormat="1" ht="11.25">
      <c r="B1277" s="146"/>
      <c r="D1277" s="147" t="s">
        <v>175</v>
      </c>
      <c r="E1277" s="148" t="s">
        <v>1</v>
      </c>
      <c r="F1277" s="149" t="s">
        <v>2140</v>
      </c>
      <c r="H1277" s="150">
        <v>283.76799999999997</v>
      </c>
      <c r="I1277" s="151"/>
      <c r="L1277" s="146"/>
      <c r="M1277" s="152"/>
      <c r="T1277" s="153"/>
      <c r="AT1277" s="148" t="s">
        <v>175</v>
      </c>
      <c r="AU1277" s="148" t="s">
        <v>89</v>
      </c>
      <c r="AV1277" s="12" t="s">
        <v>89</v>
      </c>
      <c r="AW1277" s="12" t="s">
        <v>36</v>
      </c>
      <c r="AX1277" s="12" t="s">
        <v>87</v>
      </c>
      <c r="AY1277" s="148" t="s">
        <v>164</v>
      </c>
    </row>
    <row r="1278" spans="2:65" s="12" customFormat="1" ht="11.25">
      <c r="B1278" s="146"/>
      <c r="D1278" s="147" t="s">
        <v>175</v>
      </c>
      <c r="F1278" s="149" t="s">
        <v>2157</v>
      </c>
      <c r="H1278" s="150">
        <v>425.65199999999999</v>
      </c>
      <c r="I1278" s="151"/>
      <c r="L1278" s="146"/>
      <c r="M1278" s="152"/>
      <c r="T1278" s="153"/>
      <c r="AT1278" s="148" t="s">
        <v>175</v>
      </c>
      <c r="AU1278" s="148" t="s">
        <v>89</v>
      </c>
      <c r="AV1278" s="12" t="s">
        <v>89</v>
      </c>
      <c r="AW1278" s="12" t="s">
        <v>4</v>
      </c>
      <c r="AX1278" s="12" t="s">
        <v>87</v>
      </c>
      <c r="AY1278" s="148" t="s">
        <v>164</v>
      </c>
    </row>
    <row r="1279" spans="2:65" s="1" customFormat="1" ht="16.5" customHeight="1">
      <c r="B1279" s="31"/>
      <c r="C1279" s="132" t="s">
        <v>2158</v>
      </c>
      <c r="D1279" s="132" t="s">
        <v>166</v>
      </c>
      <c r="E1279" s="133" t="s">
        <v>2159</v>
      </c>
      <c r="F1279" s="134" t="s">
        <v>2160</v>
      </c>
      <c r="G1279" s="135" t="s">
        <v>181</v>
      </c>
      <c r="H1279" s="136">
        <v>146</v>
      </c>
      <c r="I1279" s="137"/>
      <c r="J1279" s="138">
        <f>ROUND(I1279*H1279,2)</f>
        <v>0</v>
      </c>
      <c r="K1279" s="139"/>
      <c r="L1279" s="31"/>
      <c r="M1279" s="140" t="s">
        <v>1</v>
      </c>
      <c r="N1279" s="141" t="s">
        <v>44</v>
      </c>
      <c r="P1279" s="142">
        <f>O1279*H1279</f>
        <v>0</v>
      </c>
      <c r="Q1279" s="142">
        <v>2.1000000000000001E-4</v>
      </c>
      <c r="R1279" s="142">
        <f>Q1279*H1279</f>
        <v>3.066E-2</v>
      </c>
      <c r="S1279" s="142">
        <v>0</v>
      </c>
      <c r="T1279" s="143">
        <f>S1279*H1279</f>
        <v>0</v>
      </c>
      <c r="AR1279" s="144" t="s">
        <v>260</v>
      </c>
      <c r="AT1279" s="144" t="s">
        <v>166</v>
      </c>
      <c r="AU1279" s="144" t="s">
        <v>89</v>
      </c>
      <c r="AY1279" s="16" t="s">
        <v>164</v>
      </c>
      <c r="BE1279" s="145">
        <f>IF(N1279="základní",J1279,0)</f>
        <v>0</v>
      </c>
      <c r="BF1279" s="145">
        <f>IF(N1279="snížená",J1279,0)</f>
        <v>0</v>
      </c>
      <c r="BG1279" s="145">
        <f>IF(N1279="zákl. přenesená",J1279,0)</f>
        <v>0</v>
      </c>
      <c r="BH1279" s="145">
        <f>IF(N1279="sníž. přenesená",J1279,0)</f>
        <v>0</v>
      </c>
      <c r="BI1279" s="145">
        <f>IF(N1279="nulová",J1279,0)</f>
        <v>0</v>
      </c>
      <c r="BJ1279" s="16" t="s">
        <v>87</v>
      </c>
      <c r="BK1279" s="145">
        <f>ROUND(I1279*H1279,2)</f>
        <v>0</v>
      </c>
      <c r="BL1279" s="16" t="s">
        <v>260</v>
      </c>
      <c r="BM1279" s="144" t="s">
        <v>2161</v>
      </c>
    </row>
    <row r="1280" spans="2:65" s="12" customFormat="1" ht="11.25">
      <c r="B1280" s="146"/>
      <c r="D1280" s="147" t="s">
        <v>175</v>
      </c>
      <c r="E1280" s="148" t="s">
        <v>1</v>
      </c>
      <c r="F1280" s="149" t="s">
        <v>2162</v>
      </c>
      <c r="H1280" s="150">
        <v>146</v>
      </c>
      <c r="I1280" s="151"/>
      <c r="L1280" s="146"/>
      <c r="M1280" s="152"/>
      <c r="T1280" s="153"/>
      <c r="AT1280" s="148" t="s">
        <v>175</v>
      </c>
      <c r="AU1280" s="148" t="s">
        <v>89</v>
      </c>
      <c r="AV1280" s="12" t="s">
        <v>89</v>
      </c>
      <c r="AW1280" s="12" t="s">
        <v>36</v>
      </c>
      <c r="AX1280" s="12" t="s">
        <v>79</v>
      </c>
      <c r="AY1280" s="148" t="s">
        <v>164</v>
      </c>
    </row>
    <row r="1281" spans="2:65" s="13" customFormat="1" ht="11.25">
      <c r="B1281" s="154"/>
      <c r="D1281" s="147" t="s">
        <v>175</v>
      </c>
      <c r="E1281" s="155" t="s">
        <v>1</v>
      </c>
      <c r="F1281" s="156" t="s">
        <v>177</v>
      </c>
      <c r="H1281" s="157">
        <v>146</v>
      </c>
      <c r="I1281" s="158"/>
      <c r="L1281" s="154"/>
      <c r="M1281" s="159"/>
      <c r="T1281" s="160"/>
      <c r="AT1281" s="155" t="s">
        <v>175</v>
      </c>
      <c r="AU1281" s="155" t="s">
        <v>89</v>
      </c>
      <c r="AV1281" s="13" t="s">
        <v>170</v>
      </c>
      <c r="AW1281" s="13" t="s">
        <v>36</v>
      </c>
      <c r="AX1281" s="13" t="s">
        <v>87</v>
      </c>
      <c r="AY1281" s="155" t="s">
        <v>164</v>
      </c>
    </row>
    <row r="1282" spans="2:65" s="1" customFormat="1" ht="24.2" customHeight="1">
      <c r="B1282" s="31"/>
      <c r="C1282" s="132" t="s">
        <v>2163</v>
      </c>
      <c r="D1282" s="132" t="s">
        <v>166</v>
      </c>
      <c r="E1282" s="133" t="s">
        <v>2164</v>
      </c>
      <c r="F1282" s="134" t="s">
        <v>2165</v>
      </c>
      <c r="G1282" s="135" t="s">
        <v>299</v>
      </c>
      <c r="H1282" s="136">
        <v>321.2</v>
      </c>
      <c r="I1282" s="137"/>
      <c r="J1282" s="138">
        <f>ROUND(I1282*H1282,2)</f>
        <v>0</v>
      </c>
      <c r="K1282" s="139"/>
      <c r="L1282" s="31"/>
      <c r="M1282" s="140" t="s">
        <v>1</v>
      </c>
      <c r="N1282" s="141" t="s">
        <v>44</v>
      </c>
      <c r="P1282" s="142">
        <f>O1282*H1282</f>
        <v>0</v>
      </c>
      <c r="Q1282" s="142">
        <v>1.42E-3</v>
      </c>
      <c r="R1282" s="142">
        <f>Q1282*H1282</f>
        <v>0.45610400000000001</v>
      </c>
      <c r="S1282" s="142">
        <v>0</v>
      </c>
      <c r="T1282" s="143">
        <f>S1282*H1282</f>
        <v>0</v>
      </c>
      <c r="AR1282" s="144" t="s">
        <v>260</v>
      </c>
      <c r="AT1282" s="144" t="s">
        <v>166</v>
      </c>
      <c r="AU1282" s="144" t="s">
        <v>89</v>
      </c>
      <c r="AY1282" s="16" t="s">
        <v>164</v>
      </c>
      <c r="BE1282" s="145">
        <f>IF(N1282="základní",J1282,0)</f>
        <v>0</v>
      </c>
      <c r="BF1282" s="145">
        <f>IF(N1282="snížená",J1282,0)</f>
        <v>0</v>
      </c>
      <c r="BG1282" s="145">
        <f>IF(N1282="zákl. přenesená",J1282,0)</f>
        <v>0</v>
      </c>
      <c r="BH1282" s="145">
        <f>IF(N1282="sníž. přenesená",J1282,0)</f>
        <v>0</v>
      </c>
      <c r="BI1282" s="145">
        <f>IF(N1282="nulová",J1282,0)</f>
        <v>0</v>
      </c>
      <c r="BJ1282" s="16" t="s">
        <v>87</v>
      </c>
      <c r="BK1282" s="145">
        <f>ROUND(I1282*H1282,2)</f>
        <v>0</v>
      </c>
      <c r="BL1282" s="16" t="s">
        <v>260</v>
      </c>
      <c r="BM1282" s="144" t="s">
        <v>2166</v>
      </c>
    </row>
    <row r="1283" spans="2:65" s="12" customFormat="1" ht="11.25">
      <c r="B1283" s="146"/>
      <c r="D1283" s="147" t="s">
        <v>175</v>
      </c>
      <c r="E1283" s="148" t="s">
        <v>1</v>
      </c>
      <c r="F1283" s="149" t="s">
        <v>2167</v>
      </c>
      <c r="H1283" s="150">
        <v>321.2</v>
      </c>
      <c r="I1283" s="151"/>
      <c r="L1283" s="146"/>
      <c r="M1283" s="152"/>
      <c r="T1283" s="153"/>
      <c r="AT1283" s="148" t="s">
        <v>175</v>
      </c>
      <c r="AU1283" s="148" t="s">
        <v>89</v>
      </c>
      <c r="AV1283" s="12" t="s">
        <v>89</v>
      </c>
      <c r="AW1283" s="12" t="s">
        <v>36</v>
      </c>
      <c r="AX1283" s="12" t="s">
        <v>79</v>
      </c>
      <c r="AY1283" s="148" t="s">
        <v>164</v>
      </c>
    </row>
    <row r="1284" spans="2:65" s="13" customFormat="1" ht="11.25">
      <c r="B1284" s="154"/>
      <c r="D1284" s="147" t="s">
        <v>175</v>
      </c>
      <c r="E1284" s="155" t="s">
        <v>1</v>
      </c>
      <c r="F1284" s="156" t="s">
        <v>177</v>
      </c>
      <c r="H1284" s="157">
        <v>321.2</v>
      </c>
      <c r="I1284" s="158"/>
      <c r="L1284" s="154"/>
      <c r="M1284" s="159"/>
      <c r="T1284" s="160"/>
      <c r="AT1284" s="155" t="s">
        <v>175</v>
      </c>
      <c r="AU1284" s="155" t="s">
        <v>89</v>
      </c>
      <c r="AV1284" s="13" t="s">
        <v>170</v>
      </c>
      <c r="AW1284" s="13" t="s">
        <v>36</v>
      </c>
      <c r="AX1284" s="13" t="s">
        <v>87</v>
      </c>
      <c r="AY1284" s="155" t="s">
        <v>164</v>
      </c>
    </row>
    <row r="1285" spans="2:65" s="1" customFormat="1" ht="33" customHeight="1">
      <c r="B1285" s="31"/>
      <c r="C1285" s="132" t="s">
        <v>2168</v>
      </c>
      <c r="D1285" s="132" t="s">
        <v>166</v>
      </c>
      <c r="E1285" s="133" t="s">
        <v>2169</v>
      </c>
      <c r="F1285" s="134" t="s">
        <v>2170</v>
      </c>
      <c r="G1285" s="135" t="s">
        <v>169</v>
      </c>
      <c r="H1285" s="136">
        <v>283.76799999999997</v>
      </c>
      <c r="I1285" s="137"/>
      <c r="J1285" s="138">
        <f>ROUND(I1285*H1285,2)</f>
        <v>0</v>
      </c>
      <c r="K1285" s="139"/>
      <c r="L1285" s="31"/>
      <c r="M1285" s="140" t="s">
        <v>1</v>
      </c>
      <c r="N1285" s="141" t="s">
        <v>44</v>
      </c>
      <c r="P1285" s="142">
        <f>O1285*H1285</f>
        <v>0</v>
      </c>
      <c r="Q1285" s="142">
        <v>9.0900000000000009E-3</v>
      </c>
      <c r="R1285" s="142">
        <f>Q1285*H1285</f>
        <v>2.5794511199999999</v>
      </c>
      <c r="S1285" s="142">
        <v>0</v>
      </c>
      <c r="T1285" s="143">
        <f>S1285*H1285</f>
        <v>0</v>
      </c>
      <c r="AR1285" s="144" t="s">
        <v>260</v>
      </c>
      <c r="AT1285" s="144" t="s">
        <v>166</v>
      </c>
      <c r="AU1285" s="144" t="s">
        <v>89</v>
      </c>
      <c r="AY1285" s="16" t="s">
        <v>164</v>
      </c>
      <c r="BE1285" s="145">
        <f>IF(N1285="základní",J1285,0)</f>
        <v>0</v>
      </c>
      <c r="BF1285" s="145">
        <f>IF(N1285="snížená",J1285,0)</f>
        <v>0</v>
      </c>
      <c r="BG1285" s="145">
        <f>IF(N1285="zákl. přenesená",J1285,0)</f>
        <v>0</v>
      </c>
      <c r="BH1285" s="145">
        <f>IF(N1285="sníž. přenesená",J1285,0)</f>
        <v>0</v>
      </c>
      <c r="BI1285" s="145">
        <f>IF(N1285="nulová",J1285,0)</f>
        <v>0</v>
      </c>
      <c r="BJ1285" s="16" t="s">
        <v>87</v>
      </c>
      <c r="BK1285" s="145">
        <f>ROUND(I1285*H1285,2)</f>
        <v>0</v>
      </c>
      <c r="BL1285" s="16" t="s">
        <v>260</v>
      </c>
      <c r="BM1285" s="144" t="s">
        <v>2171</v>
      </c>
    </row>
    <row r="1286" spans="2:65" s="1" customFormat="1" ht="24.2" customHeight="1">
      <c r="B1286" s="31"/>
      <c r="C1286" s="167" t="s">
        <v>2172</v>
      </c>
      <c r="D1286" s="167" t="s">
        <v>282</v>
      </c>
      <c r="E1286" s="168" t="s">
        <v>2173</v>
      </c>
      <c r="F1286" s="169" t="s">
        <v>2174</v>
      </c>
      <c r="G1286" s="170" t="s">
        <v>169</v>
      </c>
      <c r="H1286" s="171">
        <v>312.14499999999998</v>
      </c>
      <c r="I1286" s="172"/>
      <c r="J1286" s="173">
        <f>ROUND(I1286*H1286,2)</f>
        <v>0</v>
      </c>
      <c r="K1286" s="174"/>
      <c r="L1286" s="175"/>
      <c r="M1286" s="176" t="s">
        <v>1</v>
      </c>
      <c r="N1286" s="177" t="s">
        <v>44</v>
      </c>
      <c r="P1286" s="142">
        <f>O1286*H1286</f>
        <v>0</v>
      </c>
      <c r="Q1286" s="142">
        <v>1.9E-2</v>
      </c>
      <c r="R1286" s="142">
        <f>Q1286*H1286</f>
        <v>5.9307549999999996</v>
      </c>
      <c r="S1286" s="142">
        <v>0</v>
      </c>
      <c r="T1286" s="143">
        <f>S1286*H1286</f>
        <v>0</v>
      </c>
      <c r="AR1286" s="144" t="s">
        <v>349</v>
      </c>
      <c r="AT1286" s="144" t="s">
        <v>282</v>
      </c>
      <c r="AU1286" s="144" t="s">
        <v>89</v>
      </c>
      <c r="AY1286" s="16" t="s">
        <v>164</v>
      </c>
      <c r="BE1286" s="145">
        <f>IF(N1286="základní",J1286,0)</f>
        <v>0</v>
      </c>
      <c r="BF1286" s="145">
        <f>IF(N1286="snížená",J1286,0)</f>
        <v>0</v>
      </c>
      <c r="BG1286" s="145">
        <f>IF(N1286="zákl. přenesená",J1286,0)</f>
        <v>0</v>
      </c>
      <c r="BH1286" s="145">
        <f>IF(N1286="sníž. přenesená",J1286,0)</f>
        <v>0</v>
      </c>
      <c r="BI1286" s="145">
        <f>IF(N1286="nulová",J1286,0)</f>
        <v>0</v>
      </c>
      <c r="BJ1286" s="16" t="s">
        <v>87</v>
      </c>
      <c r="BK1286" s="145">
        <f>ROUND(I1286*H1286,2)</f>
        <v>0</v>
      </c>
      <c r="BL1286" s="16" t="s">
        <v>260</v>
      </c>
      <c r="BM1286" s="144" t="s">
        <v>2175</v>
      </c>
    </row>
    <row r="1287" spans="2:65" s="12" customFormat="1" ht="11.25">
      <c r="B1287" s="146"/>
      <c r="D1287" s="147" t="s">
        <v>175</v>
      </c>
      <c r="F1287" s="149" t="s">
        <v>2176</v>
      </c>
      <c r="H1287" s="150">
        <v>312.14499999999998</v>
      </c>
      <c r="I1287" s="151"/>
      <c r="L1287" s="146"/>
      <c r="M1287" s="152"/>
      <c r="T1287" s="153"/>
      <c r="AT1287" s="148" t="s">
        <v>175</v>
      </c>
      <c r="AU1287" s="148" t="s">
        <v>89</v>
      </c>
      <c r="AV1287" s="12" t="s">
        <v>89</v>
      </c>
      <c r="AW1287" s="12" t="s">
        <v>4</v>
      </c>
      <c r="AX1287" s="12" t="s">
        <v>87</v>
      </c>
      <c r="AY1287" s="148" t="s">
        <v>164</v>
      </c>
    </row>
    <row r="1288" spans="2:65" s="1" customFormat="1" ht="33" customHeight="1">
      <c r="B1288" s="31"/>
      <c r="C1288" s="132" t="s">
        <v>2177</v>
      </c>
      <c r="D1288" s="132" t="s">
        <v>166</v>
      </c>
      <c r="E1288" s="133" t="s">
        <v>2178</v>
      </c>
      <c r="F1288" s="134" t="s">
        <v>2179</v>
      </c>
      <c r="G1288" s="135" t="s">
        <v>169</v>
      </c>
      <c r="H1288" s="136">
        <v>107.413</v>
      </c>
      <c r="I1288" s="137"/>
      <c r="J1288" s="138">
        <f>ROUND(I1288*H1288,2)</f>
        <v>0</v>
      </c>
      <c r="K1288" s="139"/>
      <c r="L1288" s="31"/>
      <c r="M1288" s="140" t="s">
        <v>1</v>
      </c>
      <c r="N1288" s="141" t="s">
        <v>44</v>
      </c>
      <c r="P1288" s="142">
        <f>O1288*H1288</f>
        <v>0</v>
      </c>
      <c r="Q1288" s="142">
        <v>0</v>
      </c>
      <c r="R1288" s="142">
        <f>Q1288*H1288</f>
        <v>0</v>
      </c>
      <c r="S1288" s="142">
        <v>0</v>
      </c>
      <c r="T1288" s="143">
        <f>S1288*H1288</f>
        <v>0</v>
      </c>
      <c r="AR1288" s="144" t="s">
        <v>260</v>
      </c>
      <c r="AT1288" s="144" t="s">
        <v>166</v>
      </c>
      <c r="AU1288" s="144" t="s">
        <v>89</v>
      </c>
      <c r="AY1288" s="16" t="s">
        <v>164</v>
      </c>
      <c r="BE1288" s="145">
        <f>IF(N1288="základní",J1288,0)</f>
        <v>0</v>
      </c>
      <c r="BF1288" s="145">
        <f>IF(N1288="snížená",J1288,0)</f>
        <v>0</v>
      </c>
      <c r="BG1288" s="145">
        <f>IF(N1288="zákl. přenesená",J1288,0)</f>
        <v>0</v>
      </c>
      <c r="BH1288" s="145">
        <f>IF(N1288="sníž. přenesená",J1288,0)</f>
        <v>0</v>
      </c>
      <c r="BI1288" s="145">
        <f>IF(N1288="nulová",J1288,0)</f>
        <v>0</v>
      </c>
      <c r="BJ1288" s="16" t="s">
        <v>87</v>
      </c>
      <c r="BK1288" s="145">
        <f>ROUND(I1288*H1288,2)</f>
        <v>0</v>
      </c>
      <c r="BL1288" s="16" t="s">
        <v>260</v>
      </c>
      <c r="BM1288" s="144" t="s">
        <v>2180</v>
      </c>
    </row>
    <row r="1289" spans="2:65" s="14" customFormat="1" ht="11.25">
      <c r="B1289" s="161"/>
      <c r="D1289" s="147" t="s">
        <v>175</v>
      </c>
      <c r="E1289" s="162" t="s">
        <v>1</v>
      </c>
      <c r="F1289" s="163" t="s">
        <v>2146</v>
      </c>
      <c r="H1289" s="162" t="s">
        <v>1</v>
      </c>
      <c r="I1289" s="164"/>
      <c r="L1289" s="161"/>
      <c r="M1289" s="165"/>
      <c r="T1289" s="166"/>
      <c r="AT1289" s="162" t="s">
        <v>175</v>
      </c>
      <c r="AU1289" s="162" t="s">
        <v>89</v>
      </c>
      <c r="AV1289" s="14" t="s">
        <v>87</v>
      </c>
      <c r="AW1289" s="14" t="s">
        <v>36</v>
      </c>
      <c r="AX1289" s="14" t="s">
        <v>79</v>
      </c>
      <c r="AY1289" s="162" t="s">
        <v>164</v>
      </c>
    </row>
    <row r="1290" spans="2:65" s="12" customFormat="1" ht="22.5">
      <c r="B1290" s="146"/>
      <c r="D1290" s="147" t="s">
        <v>175</v>
      </c>
      <c r="E1290" s="148" t="s">
        <v>1</v>
      </c>
      <c r="F1290" s="149" t="s">
        <v>2181</v>
      </c>
      <c r="H1290" s="150">
        <v>81.180000000000007</v>
      </c>
      <c r="I1290" s="151"/>
      <c r="L1290" s="146"/>
      <c r="M1290" s="152"/>
      <c r="T1290" s="153"/>
      <c r="AT1290" s="148" t="s">
        <v>175</v>
      </c>
      <c r="AU1290" s="148" t="s">
        <v>89</v>
      </c>
      <c r="AV1290" s="12" t="s">
        <v>89</v>
      </c>
      <c r="AW1290" s="12" t="s">
        <v>36</v>
      </c>
      <c r="AX1290" s="12" t="s">
        <v>79</v>
      </c>
      <c r="AY1290" s="148" t="s">
        <v>164</v>
      </c>
    </row>
    <row r="1291" spans="2:65" s="12" customFormat="1" ht="11.25">
      <c r="B1291" s="146"/>
      <c r="D1291" s="147" t="s">
        <v>175</v>
      </c>
      <c r="E1291" s="148" t="s">
        <v>1</v>
      </c>
      <c r="F1291" s="149" t="s">
        <v>2182</v>
      </c>
      <c r="H1291" s="150">
        <v>-15.169</v>
      </c>
      <c r="I1291" s="151"/>
      <c r="L1291" s="146"/>
      <c r="M1291" s="152"/>
      <c r="T1291" s="153"/>
      <c r="AT1291" s="148" t="s">
        <v>175</v>
      </c>
      <c r="AU1291" s="148" t="s">
        <v>89</v>
      </c>
      <c r="AV1291" s="12" t="s">
        <v>89</v>
      </c>
      <c r="AW1291" s="12" t="s">
        <v>36</v>
      </c>
      <c r="AX1291" s="12" t="s">
        <v>79</v>
      </c>
      <c r="AY1291" s="148" t="s">
        <v>164</v>
      </c>
    </row>
    <row r="1292" spans="2:65" s="14" customFormat="1" ht="11.25">
      <c r="B1292" s="161"/>
      <c r="D1292" s="147" t="s">
        <v>175</v>
      </c>
      <c r="E1292" s="162" t="s">
        <v>1</v>
      </c>
      <c r="F1292" s="163" t="s">
        <v>2150</v>
      </c>
      <c r="H1292" s="162" t="s">
        <v>1</v>
      </c>
      <c r="I1292" s="164"/>
      <c r="L1292" s="161"/>
      <c r="M1292" s="165"/>
      <c r="T1292" s="166"/>
      <c r="AT1292" s="162" t="s">
        <v>175</v>
      </c>
      <c r="AU1292" s="162" t="s">
        <v>89</v>
      </c>
      <c r="AV1292" s="14" t="s">
        <v>87</v>
      </c>
      <c r="AW1292" s="14" t="s">
        <v>36</v>
      </c>
      <c r="AX1292" s="14" t="s">
        <v>79</v>
      </c>
      <c r="AY1292" s="162" t="s">
        <v>164</v>
      </c>
    </row>
    <row r="1293" spans="2:65" s="12" customFormat="1" ht="11.25">
      <c r="B1293" s="146"/>
      <c r="D1293" s="147" t="s">
        <v>175</v>
      </c>
      <c r="E1293" s="148" t="s">
        <v>1</v>
      </c>
      <c r="F1293" s="149" t="s">
        <v>2183</v>
      </c>
      <c r="H1293" s="150">
        <v>49.676000000000002</v>
      </c>
      <c r="I1293" s="151"/>
      <c r="L1293" s="146"/>
      <c r="M1293" s="152"/>
      <c r="T1293" s="153"/>
      <c r="AT1293" s="148" t="s">
        <v>175</v>
      </c>
      <c r="AU1293" s="148" t="s">
        <v>89</v>
      </c>
      <c r="AV1293" s="12" t="s">
        <v>89</v>
      </c>
      <c r="AW1293" s="12" t="s">
        <v>36</v>
      </c>
      <c r="AX1293" s="12" t="s">
        <v>79</v>
      </c>
      <c r="AY1293" s="148" t="s">
        <v>164</v>
      </c>
    </row>
    <row r="1294" spans="2:65" s="12" customFormat="1" ht="11.25">
      <c r="B1294" s="146"/>
      <c r="D1294" s="147" t="s">
        <v>175</v>
      </c>
      <c r="E1294" s="148" t="s">
        <v>1</v>
      </c>
      <c r="F1294" s="149" t="s">
        <v>2184</v>
      </c>
      <c r="H1294" s="150">
        <v>-8.2739999999999991</v>
      </c>
      <c r="I1294" s="151"/>
      <c r="L1294" s="146"/>
      <c r="M1294" s="152"/>
      <c r="T1294" s="153"/>
      <c r="AT1294" s="148" t="s">
        <v>175</v>
      </c>
      <c r="AU1294" s="148" t="s">
        <v>89</v>
      </c>
      <c r="AV1294" s="12" t="s">
        <v>89</v>
      </c>
      <c r="AW1294" s="12" t="s">
        <v>36</v>
      </c>
      <c r="AX1294" s="12" t="s">
        <v>79</v>
      </c>
      <c r="AY1294" s="148" t="s">
        <v>164</v>
      </c>
    </row>
    <row r="1295" spans="2:65" s="13" customFormat="1" ht="11.25">
      <c r="B1295" s="154"/>
      <c r="D1295" s="147" t="s">
        <v>175</v>
      </c>
      <c r="E1295" s="155" t="s">
        <v>1</v>
      </c>
      <c r="F1295" s="156" t="s">
        <v>177</v>
      </c>
      <c r="H1295" s="157">
        <v>107.413</v>
      </c>
      <c r="I1295" s="158"/>
      <c r="L1295" s="154"/>
      <c r="M1295" s="159"/>
      <c r="T1295" s="160"/>
      <c r="AT1295" s="155" t="s">
        <v>175</v>
      </c>
      <c r="AU1295" s="155" t="s">
        <v>89</v>
      </c>
      <c r="AV1295" s="13" t="s">
        <v>170</v>
      </c>
      <c r="AW1295" s="13" t="s">
        <v>36</v>
      </c>
      <c r="AX1295" s="13" t="s">
        <v>87</v>
      </c>
      <c r="AY1295" s="155" t="s">
        <v>164</v>
      </c>
    </row>
    <row r="1296" spans="2:65" s="1" customFormat="1" ht="24.2" customHeight="1">
      <c r="B1296" s="31"/>
      <c r="C1296" s="132" t="s">
        <v>2185</v>
      </c>
      <c r="D1296" s="132" t="s">
        <v>166</v>
      </c>
      <c r="E1296" s="133" t="s">
        <v>2186</v>
      </c>
      <c r="F1296" s="134" t="s">
        <v>2187</v>
      </c>
      <c r="G1296" s="135" t="s">
        <v>169</v>
      </c>
      <c r="H1296" s="136">
        <v>17.28</v>
      </c>
      <c r="I1296" s="137"/>
      <c r="J1296" s="138">
        <f>ROUND(I1296*H1296,2)</f>
        <v>0</v>
      </c>
      <c r="K1296" s="139"/>
      <c r="L1296" s="31"/>
      <c r="M1296" s="140" t="s">
        <v>1</v>
      </c>
      <c r="N1296" s="141" t="s">
        <v>44</v>
      </c>
      <c r="P1296" s="142">
        <f>O1296*H1296</f>
        <v>0</v>
      </c>
      <c r="Q1296" s="142">
        <v>1.42E-3</v>
      </c>
      <c r="R1296" s="142">
        <f>Q1296*H1296</f>
        <v>2.4537600000000003E-2</v>
      </c>
      <c r="S1296" s="142">
        <v>0</v>
      </c>
      <c r="T1296" s="143">
        <f>S1296*H1296</f>
        <v>0</v>
      </c>
      <c r="AR1296" s="144" t="s">
        <v>260</v>
      </c>
      <c r="AT1296" s="144" t="s">
        <v>166</v>
      </c>
      <c r="AU1296" s="144" t="s">
        <v>89</v>
      </c>
      <c r="AY1296" s="16" t="s">
        <v>164</v>
      </c>
      <c r="BE1296" s="145">
        <f>IF(N1296="základní",J1296,0)</f>
        <v>0</v>
      </c>
      <c r="BF1296" s="145">
        <f>IF(N1296="snížená",J1296,0)</f>
        <v>0</v>
      </c>
      <c r="BG1296" s="145">
        <f>IF(N1296="zákl. přenesená",J1296,0)</f>
        <v>0</v>
      </c>
      <c r="BH1296" s="145">
        <f>IF(N1296="sníž. přenesená",J1296,0)</f>
        <v>0</v>
      </c>
      <c r="BI1296" s="145">
        <f>IF(N1296="nulová",J1296,0)</f>
        <v>0</v>
      </c>
      <c r="BJ1296" s="16" t="s">
        <v>87</v>
      </c>
      <c r="BK1296" s="145">
        <f>ROUND(I1296*H1296,2)</f>
        <v>0</v>
      </c>
      <c r="BL1296" s="16" t="s">
        <v>260</v>
      </c>
      <c r="BM1296" s="144" t="s">
        <v>2188</v>
      </c>
    </row>
    <row r="1297" spans="2:65" s="14" customFormat="1" ht="11.25">
      <c r="B1297" s="161"/>
      <c r="D1297" s="147" t="s">
        <v>175</v>
      </c>
      <c r="E1297" s="162" t="s">
        <v>1</v>
      </c>
      <c r="F1297" s="163" t="s">
        <v>370</v>
      </c>
      <c r="H1297" s="162" t="s">
        <v>1</v>
      </c>
      <c r="I1297" s="164"/>
      <c r="L1297" s="161"/>
      <c r="M1297" s="165"/>
      <c r="T1297" s="166"/>
      <c r="AT1297" s="162" t="s">
        <v>175</v>
      </c>
      <c r="AU1297" s="162" t="s">
        <v>89</v>
      </c>
      <c r="AV1297" s="14" t="s">
        <v>87</v>
      </c>
      <c r="AW1297" s="14" t="s">
        <v>36</v>
      </c>
      <c r="AX1297" s="14" t="s">
        <v>79</v>
      </c>
      <c r="AY1297" s="162" t="s">
        <v>164</v>
      </c>
    </row>
    <row r="1298" spans="2:65" s="12" customFormat="1" ht="11.25">
      <c r="B1298" s="146"/>
      <c r="D1298" s="147" t="s">
        <v>175</v>
      </c>
      <c r="E1298" s="148" t="s">
        <v>1</v>
      </c>
      <c r="F1298" s="149" t="s">
        <v>2189</v>
      </c>
      <c r="H1298" s="150">
        <v>9.6</v>
      </c>
      <c r="I1298" s="151"/>
      <c r="L1298" s="146"/>
      <c r="M1298" s="152"/>
      <c r="T1298" s="153"/>
      <c r="AT1298" s="148" t="s">
        <v>175</v>
      </c>
      <c r="AU1298" s="148" t="s">
        <v>89</v>
      </c>
      <c r="AV1298" s="12" t="s">
        <v>89</v>
      </c>
      <c r="AW1298" s="12" t="s">
        <v>36</v>
      </c>
      <c r="AX1298" s="12" t="s">
        <v>79</v>
      </c>
      <c r="AY1298" s="148" t="s">
        <v>164</v>
      </c>
    </row>
    <row r="1299" spans="2:65" s="14" customFormat="1" ht="11.25">
      <c r="B1299" s="161"/>
      <c r="D1299" s="147" t="s">
        <v>175</v>
      </c>
      <c r="E1299" s="162" t="s">
        <v>1</v>
      </c>
      <c r="F1299" s="163" t="s">
        <v>373</v>
      </c>
      <c r="H1299" s="162" t="s">
        <v>1</v>
      </c>
      <c r="I1299" s="164"/>
      <c r="L1299" s="161"/>
      <c r="M1299" s="165"/>
      <c r="T1299" s="166"/>
      <c r="AT1299" s="162" t="s">
        <v>175</v>
      </c>
      <c r="AU1299" s="162" t="s">
        <v>89</v>
      </c>
      <c r="AV1299" s="14" t="s">
        <v>87</v>
      </c>
      <c r="AW1299" s="14" t="s">
        <v>36</v>
      </c>
      <c r="AX1299" s="14" t="s">
        <v>79</v>
      </c>
      <c r="AY1299" s="162" t="s">
        <v>164</v>
      </c>
    </row>
    <row r="1300" spans="2:65" s="12" customFormat="1" ht="11.25">
      <c r="B1300" s="146"/>
      <c r="D1300" s="147" t="s">
        <v>175</v>
      </c>
      <c r="E1300" s="148" t="s">
        <v>1</v>
      </c>
      <c r="F1300" s="149" t="s">
        <v>2190</v>
      </c>
      <c r="H1300" s="150">
        <v>7.68</v>
      </c>
      <c r="I1300" s="151"/>
      <c r="L1300" s="146"/>
      <c r="M1300" s="152"/>
      <c r="T1300" s="153"/>
      <c r="AT1300" s="148" t="s">
        <v>175</v>
      </c>
      <c r="AU1300" s="148" t="s">
        <v>89</v>
      </c>
      <c r="AV1300" s="12" t="s">
        <v>89</v>
      </c>
      <c r="AW1300" s="12" t="s">
        <v>36</v>
      </c>
      <c r="AX1300" s="12" t="s">
        <v>79</v>
      </c>
      <c r="AY1300" s="148" t="s">
        <v>164</v>
      </c>
    </row>
    <row r="1301" spans="2:65" s="13" customFormat="1" ht="11.25">
      <c r="B1301" s="154"/>
      <c r="D1301" s="147" t="s">
        <v>175</v>
      </c>
      <c r="E1301" s="155" t="s">
        <v>1</v>
      </c>
      <c r="F1301" s="156" t="s">
        <v>177</v>
      </c>
      <c r="H1301" s="157">
        <v>17.28</v>
      </c>
      <c r="I1301" s="158"/>
      <c r="L1301" s="154"/>
      <c r="M1301" s="159"/>
      <c r="T1301" s="160"/>
      <c r="AT1301" s="155" t="s">
        <v>175</v>
      </c>
      <c r="AU1301" s="155" t="s">
        <v>89</v>
      </c>
      <c r="AV1301" s="13" t="s">
        <v>170</v>
      </c>
      <c r="AW1301" s="13" t="s">
        <v>36</v>
      </c>
      <c r="AX1301" s="13" t="s">
        <v>87</v>
      </c>
      <c r="AY1301" s="155" t="s">
        <v>164</v>
      </c>
    </row>
    <row r="1302" spans="2:65" s="1" customFormat="1" ht="24.2" customHeight="1">
      <c r="B1302" s="31"/>
      <c r="C1302" s="167" t="s">
        <v>2191</v>
      </c>
      <c r="D1302" s="167" t="s">
        <v>282</v>
      </c>
      <c r="E1302" s="168" t="s">
        <v>2192</v>
      </c>
      <c r="F1302" s="169" t="s">
        <v>2193</v>
      </c>
      <c r="G1302" s="170" t="s">
        <v>169</v>
      </c>
      <c r="H1302" s="171">
        <v>17.28</v>
      </c>
      <c r="I1302" s="172"/>
      <c r="J1302" s="173">
        <f>ROUND(I1302*H1302,2)</f>
        <v>0</v>
      </c>
      <c r="K1302" s="174"/>
      <c r="L1302" s="175"/>
      <c r="M1302" s="176" t="s">
        <v>1</v>
      </c>
      <c r="N1302" s="177" t="s">
        <v>44</v>
      </c>
      <c r="P1302" s="142">
        <f>O1302*H1302</f>
        <v>0</v>
      </c>
      <c r="Q1302" s="142">
        <v>0.01</v>
      </c>
      <c r="R1302" s="142">
        <f>Q1302*H1302</f>
        <v>0.17280000000000001</v>
      </c>
      <c r="S1302" s="142">
        <v>0</v>
      </c>
      <c r="T1302" s="143">
        <f>S1302*H1302</f>
        <v>0</v>
      </c>
      <c r="AR1302" s="144" t="s">
        <v>349</v>
      </c>
      <c r="AT1302" s="144" t="s">
        <v>282</v>
      </c>
      <c r="AU1302" s="144" t="s">
        <v>89</v>
      </c>
      <c r="AY1302" s="16" t="s">
        <v>164</v>
      </c>
      <c r="BE1302" s="145">
        <f>IF(N1302="základní",J1302,0)</f>
        <v>0</v>
      </c>
      <c r="BF1302" s="145">
        <f>IF(N1302="snížená",J1302,0)</f>
        <v>0</v>
      </c>
      <c r="BG1302" s="145">
        <f>IF(N1302="zákl. přenesená",J1302,0)</f>
        <v>0</v>
      </c>
      <c r="BH1302" s="145">
        <f>IF(N1302="sníž. přenesená",J1302,0)</f>
        <v>0</v>
      </c>
      <c r="BI1302" s="145">
        <f>IF(N1302="nulová",J1302,0)</f>
        <v>0</v>
      </c>
      <c r="BJ1302" s="16" t="s">
        <v>87</v>
      </c>
      <c r="BK1302" s="145">
        <f>ROUND(I1302*H1302,2)</f>
        <v>0</v>
      </c>
      <c r="BL1302" s="16" t="s">
        <v>260</v>
      </c>
      <c r="BM1302" s="144" t="s">
        <v>2194</v>
      </c>
    </row>
    <row r="1303" spans="2:65" s="12" customFormat="1" ht="11.25">
      <c r="B1303" s="146"/>
      <c r="D1303" s="147" t="s">
        <v>175</v>
      </c>
      <c r="F1303" s="149" t="s">
        <v>2195</v>
      </c>
      <c r="H1303" s="150">
        <v>17.28</v>
      </c>
      <c r="I1303" s="151"/>
      <c r="L1303" s="146"/>
      <c r="M1303" s="152"/>
      <c r="T1303" s="153"/>
      <c r="AT1303" s="148" t="s">
        <v>175</v>
      </c>
      <c r="AU1303" s="148" t="s">
        <v>89</v>
      </c>
      <c r="AV1303" s="12" t="s">
        <v>89</v>
      </c>
      <c r="AW1303" s="12" t="s">
        <v>4</v>
      </c>
      <c r="AX1303" s="12" t="s">
        <v>87</v>
      </c>
      <c r="AY1303" s="148" t="s">
        <v>164</v>
      </c>
    </row>
    <row r="1304" spans="2:65" s="1" customFormat="1" ht="24.2" customHeight="1">
      <c r="B1304" s="31"/>
      <c r="C1304" s="132" t="s">
        <v>2196</v>
      </c>
      <c r="D1304" s="132" t="s">
        <v>166</v>
      </c>
      <c r="E1304" s="133" t="s">
        <v>2197</v>
      </c>
      <c r="F1304" s="134" t="s">
        <v>2198</v>
      </c>
      <c r="G1304" s="135" t="s">
        <v>299</v>
      </c>
      <c r="H1304" s="136">
        <v>54.29</v>
      </c>
      <c r="I1304" s="137"/>
      <c r="J1304" s="138">
        <f>ROUND(I1304*H1304,2)</f>
        <v>0</v>
      </c>
      <c r="K1304" s="139"/>
      <c r="L1304" s="31"/>
      <c r="M1304" s="140" t="s">
        <v>1</v>
      </c>
      <c r="N1304" s="141" t="s">
        <v>44</v>
      </c>
      <c r="P1304" s="142">
        <f>O1304*H1304</f>
        <v>0</v>
      </c>
      <c r="Q1304" s="142">
        <v>2.0000000000000001E-4</v>
      </c>
      <c r="R1304" s="142">
        <f>Q1304*H1304</f>
        <v>1.0858E-2</v>
      </c>
      <c r="S1304" s="142">
        <v>0</v>
      </c>
      <c r="T1304" s="143">
        <f>S1304*H1304</f>
        <v>0</v>
      </c>
      <c r="AR1304" s="144" t="s">
        <v>260</v>
      </c>
      <c r="AT1304" s="144" t="s">
        <v>166</v>
      </c>
      <c r="AU1304" s="144" t="s">
        <v>89</v>
      </c>
      <c r="AY1304" s="16" t="s">
        <v>164</v>
      </c>
      <c r="BE1304" s="145">
        <f>IF(N1304="základní",J1304,0)</f>
        <v>0</v>
      </c>
      <c r="BF1304" s="145">
        <f>IF(N1304="snížená",J1304,0)</f>
        <v>0</v>
      </c>
      <c r="BG1304" s="145">
        <f>IF(N1304="zákl. přenesená",J1304,0)</f>
        <v>0</v>
      </c>
      <c r="BH1304" s="145">
        <f>IF(N1304="sníž. přenesená",J1304,0)</f>
        <v>0</v>
      </c>
      <c r="BI1304" s="145">
        <f>IF(N1304="nulová",J1304,0)</f>
        <v>0</v>
      </c>
      <c r="BJ1304" s="16" t="s">
        <v>87</v>
      </c>
      <c r="BK1304" s="145">
        <f>ROUND(I1304*H1304,2)</f>
        <v>0</v>
      </c>
      <c r="BL1304" s="16" t="s">
        <v>260</v>
      </c>
      <c r="BM1304" s="144" t="s">
        <v>2199</v>
      </c>
    </row>
    <row r="1305" spans="2:65" s="14" customFormat="1" ht="11.25">
      <c r="B1305" s="161"/>
      <c r="D1305" s="147" t="s">
        <v>175</v>
      </c>
      <c r="E1305" s="162" t="s">
        <v>1</v>
      </c>
      <c r="F1305" s="163" t="s">
        <v>370</v>
      </c>
      <c r="H1305" s="162" t="s">
        <v>1</v>
      </c>
      <c r="I1305" s="164"/>
      <c r="L1305" s="161"/>
      <c r="M1305" s="165"/>
      <c r="T1305" s="166"/>
      <c r="AT1305" s="162" t="s">
        <v>175</v>
      </c>
      <c r="AU1305" s="162" t="s">
        <v>89</v>
      </c>
      <c r="AV1305" s="14" t="s">
        <v>87</v>
      </c>
      <c r="AW1305" s="14" t="s">
        <v>36</v>
      </c>
      <c r="AX1305" s="14" t="s">
        <v>79</v>
      </c>
      <c r="AY1305" s="162" t="s">
        <v>164</v>
      </c>
    </row>
    <row r="1306" spans="2:65" s="12" customFormat="1" ht="11.25">
      <c r="B1306" s="146"/>
      <c r="D1306" s="147" t="s">
        <v>175</v>
      </c>
      <c r="E1306" s="148" t="s">
        <v>1</v>
      </c>
      <c r="F1306" s="149" t="s">
        <v>2200</v>
      </c>
      <c r="H1306" s="150">
        <v>13</v>
      </c>
      <c r="I1306" s="151"/>
      <c r="L1306" s="146"/>
      <c r="M1306" s="152"/>
      <c r="T1306" s="153"/>
      <c r="AT1306" s="148" t="s">
        <v>175</v>
      </c>
      <c r="AU1306" s="148" t="s">
        <v>89</v>
      </c>
      <c r="AV1306" s="12" t="s">
        <v>89</v>
      </c>
      <c r="AW1306" s="12" t="s">
        <v>36</v>
      </c>
      <c r="AX1306" s="12" t="s">
        <v>79</v>
      </c>
      <c r="AY1306" s="148" t="s">
        <v>164</v>
      </c>
    </row>
    <row r="1307" spans="2:65" s="12" customFormat="1" ht="11.25">
      <c r="B1307" s="146"/>
      <c r="D1307" s="147" t="s">
        <v>175</v>
      </c>
      <c r="E1307" s="148" t="s">
        <v>1</v>
      </c>
      <c r="F1307" s="149" t="s">
        <v>2201</v>
      </c>
      <c r="H1307" s="150">
        <v>4.4000000000000004</v>
      </c>
      <c r="I1307" s="151"/>
      <c r="L1307" s="146"/>
      <c r="M1307" s="152"/>
      <c r="T1307" s="153"/>
      <c r="AT1307" s="148" t="s">
        <v>175</v>
      </c>
      <c r="AU1307" s="148" t="s">
        <v>89</v>
      </c>
      <c r="AV1307" s="12" t="s">
        <v>89</v>
      </c>
      <c r="AW1307" s="12" t="s">
        <v>36</v>
      </c>
      <c r="AX1307" s="12" t="s">
        <v>79</v>
      </c>
      <c r="AY1307" s="148" t="s">
        <v>164</v>
      </c>
    </row>
    <row r="1308" spans="2:65" s="12" customFormat="1" ht="11.25">
      <c r="B1308" s="146"/>
      <c r="D1308" s="147" t="s">
        <v>175</v>
      </c>
      <c r="E1308" s="148" t="s">
        <v>1</v>
      </c>
      <c r="F1308" s="149" t="s">
        <v>2202</v>
      </c>
      <c r="H1308" s="150">
        <v>3.6</v>
      </c>
      <c r="I1308" s="151"/>
      <c r="L1308" s="146"/>
      <c r="M1308" s="152"/>
      <c r="T1308" s="153"/>
      <c r="AT1308" s="148" t="s">
        <v>175</v>
      </c>
      <c r="AU1308" s="148" t="s">
        <v>89</v>
      </c>
      <c r="AV1308" s="12" t="s">
        <v>89</v>
      </c>
      <c r="AW1308" s="12" t="s">
        <v>36</v>
      </c>
      <c r="AX1308" s="12" t="s">
        <v>79</v>
      </c>
      <c r="AY1308" s="148" t="s">
        <v>164</v>
      </c>
    </row>
    <row r="1309" spans="2:65" s="12" customFormat="1" ht="11.25">
      <c r="B1309" s="146"/>
      <c r="D1309" s="147" t="s">
        <v>175</v>
      </c>
      <c r="E1309" s="148" t="s">
        <v>1</v>
      </c>
      <c r="F1309" s="149" t="s">
        <v>2203</v>
      </c>
      <c r="H1309" s="150">
        <v>2.8</v>
      </c>
      <c r="I1309" s="151"/>
      <c r="L1309" s="146"/>
      <c r="M1309" s="152"/>
      <c r="T1309" s="153"/>
      <c r="AT1309" s="148" t="s">
        <v>175</v>
      </c>
      <c r="AU1309" s="148" t="s">
        <v>89</v>
      </c>
      <c r="AV1309" s="12" t="s">
        <v>89</v>
      </c>
      <c r="AW1309" s="12" t="s">
        <v>36</v>
      </c>
      <c r="AX1309" s="12" t="s">
        <v>79</v>
      </c>
      <c r="AY1309" s="148" t="s">
        <v>164</v>
      </c>
    </row>
    <row r="1310" spans="2:65" s="12" customFormat="1" ht="11.25">
      <c r="B1310" s="146"/>
      <c r="D1310" s="147" t="s">
        <v>175</v>
      </c>
      <c r="E1310" s="148" t="s">
        <v>1</v>
      </c>
      <c r="F1310" s="149" t="s">
        <v>2204</v>
      </c>
      <c r="H1310" s="150">
        <v>1.8</v>
      </c>
      <c r="I1310" s="151"/>
      <c r="L1310" s="146"/>
      <c r="M1310" s="152"/>
      <c r="T1310" s="153"/>
      <c r="AT1310" s="148" t="s">
        <v>175</v>
      </c>
      <c r="AU1310" s="148" t="s">
        <v>89</v>
      </c>
      <c r="AV1310" s="12" t="s">
        <v>89</v>
      </c>
      <c r="AW1310" s="12" t="s">
        <v>36</v>
      </c>
      <c r="AX1310" s="12" t="s">
        <v>79</v>
      </c>
      <c r="AY1310" s="148" t="s">
        <v>164</v>
      </c>
    </row>
    <row r="1311" spans="2:65" s="14" customFormat="1" ht="11.25">
      <c r="B1311" s="161"/>
      <c r="D1311" s="147" t="s">
        <v>175</v>
      </c>
      <c r="E1311" s="162" t="s">
        <v>1</v>
      </c>
      <c r="F1311" s="163" t="s">
        <v>373</v>
      </c>
      <c r="H1311" s="162" t="s">
        <v>1</v>
      </c>
      <c r="I1311" s="164"/>
      <c r="L1311" s="161"/>
      <c r="M1311" s="165"/>
      <c r="T1311" s="166"/>
      <c r="AT1311" s="162" t="s">
        <v>175</v>
      </c>
      <c r="AU1311" s="162" t="s">
        <v>89</v>
      </c>
      <c r="AV1311" s="14" t="s">
        <v>87</v>
      </c>
      <c r="AW1311" s="14" t="s">
        <v>36</v>
      </c>
      <c r="AX1311" s="14" t="s">
        <v>79</v>
      </c>
      <c r="AY1311" s="162" t="s">
        <v>164</v>
      </c>
    </row>
    <row r="1312" spans="2:65" s="12" customFormat="1" ht="11.25">
      <c r="B1312" s="146"/>
      <c r="D1312" s="147" t="s">
        <v>175</v>
      </c>
      <c r="E1312" s="148" t="s">
        <v>1</v>
      </c>
      <c r="F1312" s="149" t="s">
        <v>2205</v>
      </c>
      <c r="H1312" s="150">
        <v>6.6</v>
      </c>
      <c r="I1312" s="151"/>
      <c r="L1312" s="146"/>
      <c r="M1312" s="152"/>
      <c r="T1312" s="153"/>
      <c r="AT1312" s="148" t="s">
        <v>175</v>
      </c>
      <c r="AU1312" s="148" t="s">
        <v>89</v>
      </c>
      <c r="AV1312" s="12" t="s">
        <v>89</v>
      </c>
      <c r="AW1312" s="12" t="s">
        <v>36</v>
      </c>
      <c r="AX1312" s="12" t="s">
        <v>79</v>
      </c>
      <c r="AY1312" s="148" t="s">
        <v>164</v>
      </c>
    </row>
    <row r="1313" spans="2:65" s="12" customFormat="1" ht="11.25">
      <c r="B1313" s="146"/>
      <c r="D1313" s="147" t="s">
        <v>175</v>
      </c>
      <c r="E1313" s="148" t="s">
        <v>1</v>
      </c>
      <c r="F1313" s="149" t="s">
        <v>2206</v>
      </c>
      <c r="H1313" s="150">
        <v>10.4</v>
      </c>
      <c r="I1313" s="151"/>
      <c r="L1313" s="146"/>
      <c r="M1313" s="152"/>
      <c r="T1313" s="153"/>
      <c r="AT1313" s="148" t="s">
        <v>175</v>
      </c>
      <c r="AU1313" s="148" t="s">
        <v>89</v>
      </c>
      <c r="AV1313" s="12" t="s">
        <v>89</v>
      </c>
      <c r="AW1313" s="12" t="s">
        <v>36</v>
      </c>
      <c r="AX1313" s="12" t="s">
        <v>79</v>
      </c>
      <c r="AY1313" s="148" t="s">
        <v>164</v>
      </c>
    </row>
    <row r="1314" spans="2:65" s="12" customFormat="1" ht="11.25">
      <c r="B1314" s="146"/>
      <c r="D1314" s="147" t="s">
        <v>175</v>
      </c>
      <c r="E1314" s="148" t="s">
        <v>1</v>
      </c>
      <c r="F1314" s="149" t="s">
        <v>2207</v>
      </c>
      <c r="H1314" s="150">
        <v>4.5</v>
      </c>
      <c r="I1314" s="151"/>
      <c r="L1314" s="146"/>
      <c r="M1314" s="152"/>
      <c r="T1314" s="153"/>
      <c r="AT1314" s="148" t="s">
        <v>175</v>
      </c>
      <c r="AU1314" s="148" t="s">
        <v>89</v>
      </c>
      <c r="AV1314" s="12" t="s">
        <v>89</v>
      </c>
      <c r="AW1314" s="12" t="s">
        <v>36</v>
      </c>
      <c r="AX1314" s="12" t="s">
        <v>79</v>
      </c>
      <c r="AY1314" s="148" t="s">
        <v>164</v>
      </c>
    </row>
    <row r="1315" spans="2:65" s="12" customFormat="1" ht="11.25">
      <c r="B1315" s="146"/>
      <c r="D1315" s="147" t="s">
        <v>175</v>
      </c>
      <c r="E1315" s="148" t="s">
        <v>1</v>
      </c>
      <c r="F1315" s="149" t="s">
        <v>2208</v>
      </c>
      <c r="H1315" s="150">
        <v>0.99</v>
      </c>
      <c r="I1315" s="151"/>
      <c r="L1315" s="146"/>
      <c r="M1315" s="152"/>
      <c r="T1315" s="153"/>
      <c r="AT1315" s="148" t="s">
        <v>175</v>
      </c>
      <c r="AU1315" s="148" t="s">
        <v>89</v>
      </c>
      <c r="AV1315" s="12" t="s">
        <v>89</v>
      </c>
      <c r="AW1315" s="12" t="s">
        <v>36</v>
      </c>
      <c r="AX1315" s="12" t="s">
        <v>79</v>
      </c>
      <c r="AY1315" s="148" t="s">
        <v>164</v>
      </c>
    </row>
    <row r="1316" spans="2:65" s="12" customFormat="1" ht="11.25">
      <c r="B1316" s="146"/>
      <c r="D1316" s="147" t="s">
        <v>175</v>
      </c>
      <c r="E1316" s="148" t="s">
        <v>1</v>
      </c>
      <c r="F1316" s="149" t="s">
        <v>2209</v>
      </c>
      <c r="H1316" s="150">
        <v>3</v>
      </c>
      <c r="I1316" s="151"/>
      <c r="L1316" s="146"/>
      <c r="M1316" s="152"/>
      <c r="T1316" s="153"/>
      <c r="AT1316" s="148" t="s">
        <v>175</v>
      </c>
      <c r="AU1316" s="148" t="s">
        <v>89</v>
      </c>
      <c r="AV1316" s="12" t="s">
        <v>89</v>
      </c>
      <c r="AW1316" s="12" t="s">
        <v>36</v>
      </c>
      <c r="AX1316" s="12" t="s">
        <v>79</v>
      </c>
      <c r="AY1316" s="148" t="s">
        <v>164</v>
      </c>
    </row>
    <row r="1317" spans="2:65" s="12" customFormat="1" ht="11.25">
      <c r="B1317" s="146"/>
      <c r="D1317" s="147" t="s">
        <v>175</v>
      </c>
      <c r="E1317" s="148" t="s">
        <v>1</v>
      </c>
      <c r="F1317" s="149" t="s">
        <v>2210</v>
      </c>
      <c r="H1317" s="150">
        <v>1.6</v>
      </c>
      <c r="I1317" s="151"/>
      <c r="L1317" s="146"/>
      <c r="M1317" s="152"/>
      <c r="T1317" s="153"/>
      <c r="AT1317" s="148" t="s">
        <v>175</v>
      </c>
      <c r="AU1317" s="148" t="s">
        <v>89</v>
      </c>
      <c r="AV1317" s="12" t="s">
        <v>89</v>
      </c>
      <c r="AW1317" s="12" t="s">
        <v>36</v>
      </c>
      <c r="AX1317" s="12" t="s">
        <v>79</v>
      </c>
      <c r="AY1317" s="148" t="s">
        <v>164</v>
      </c>
    </row>
    <row r="1318" spans="2:65" s="12" customFormat="1" ht="11.25">
      <c r="B1318" s="146"/>
      <c r="D1318" s="147" t="s">
        <v>175</v>
      </c>
      <c r="E1318" s="148" t="s">
        <v>1</v>
      </c>
      <c r="F1318" s="149" t="s">
        <v>2210</v>
      </c>
      <c r="H1318" s="150">
        <v>1.6</v>
      </c>
      <c r="I1318" s="151"/>
      <c r="L1318" s="146"/>
      <c r="M1318" s="152"/>
      <c r="T1318" s="153"/>
      <c r="AT1318" s="148" t="s">
        <v>175</v>
      </c>
      <c r="AU1318" s="148" t="s">
        <v>89</v>
      </c>
      <c r="AV1318" s="12" t="s">
        <v>89</v>
      </c>
      <c r="AW1318" s="12" t="s">
        <v>36</v>
      </c>
      <c r="AX1318" s="12" t="s">
        <v>79</v>
      </c>
      <c r="AY1318" s="148" t="s">
        <v>164</v>
      </c>
    </row>
    <row r="1319" spans="2:65" s="13" customFormat="1" ht="11.25">
      <c r="B1319" s="154"/>
      <c r="D1319" s="147" t="s">
        <v>175</v>
      </c>
      <c r="E1319" s="155" t="s">
        <v>1</v>
      </c>
      <c r="F1319" s="156" t="s">
        <v>177</v>
      </c>
      <c r="H1319" s="157">
        <v>54.29</v>
      </c>
      <c r="I1319" s="158"/>
      <c r="L1319" s="154"/>
      <c r="M1319" s="159"/>
      <c r="T1319" s="160"/>
      <c r="AT1319" s="155" t="s">
        <v>175</v>
      </c>
      <c r="AU1319" s="155" t="s">
        <v>89</v>
      </c>
      <c r="AV1319" s="13" t="s">
        <v>170</v>
      </c>
      <c r="AW1319" s="13" t="s">
        <v>36</v>
      </c>
      <c r="AX1319" s="13" t="s">
        <v>87</v>
      </c>
      <c r="AY1319" s="155" t="s">
        <v>164</v>
      </c>
    </row>
    <row r="1320" spans="2:65" s="1" customFormat="1" ht="24.2" customHeight="1">
      <c r="B1320" s="31"/>
      <c r="C1320" s="132" t="s">
        <v>2211</v>
      </c>
      <c r="D1320" s="132" t="s">
        <v>166</v>
      </c>
      <c r="E1320" s="133" t="s">
        <v>2212</v>
      </c>
      <c r="F1320" s="134" t="s">
        <v>2213</v>
      </c>
      <c r="G1320" s="135" t="s">
        <v>299</v>
      </c>
      <c r="H1320" s="136">
        <v>121.58</v>
      </c>
      <c r="I1320" s="137"/>
      <c r="J1320" s="138">
        <f>ROUND(I1320*H1320,2)</f>
        <v>0</v>
      </c>
      <c r="K1320" s="139"/>
      <c r="L1320" s="31"/>
      <c r="M1320" s="140" t="s">
        <v>1</v>
      </c>
      <c r="N1320" s="141" t="s">
        <v>44</v>
      </c>
      <c r="P1320" s="142">
        <f>O1320*H1320</f>
        <v>0</v>
      </c>
      <c r="Q1320" s="142">
        <v>1.8000000000000001E-4</v>
      </c>
      <c r="R1320" s="142">
        <f>Q1320*H1320</f>
        <v>2.1884400000000002E-2</v>
      </c>
      <c r="S1320" s="142">
        <v>0</v>
      </c>
      <c r="T1320" s="143">
        <f>S1320*H1320</f>
        <v>0</v>
      </c>
      <c r="AR1320" s="144" t="s">
        <v>260</v>
      </c>
      <c r="AT1320" s="144" t="s">
        <v>166</v>
      </c>
      <c r="AU1320" s="144" t="s">
        <v>89</v>
      </c>
      <c r="AY1320" s="16" t="s">
        <v>164</v>
      </c>
      <c r="BE1320" s="145">
        <f>IF(N1320="základní",J1320,0)</f>
        <v>0</v>
      </c>
      <c r="BF1320" s="145">
        <f>IF(N1320="snížená",J1320,0)</f>
        <v>0</v>
      </c>
      <c r="BG1320" s="145">
        <f>IF(N1320="zákl. přenesená",J1320,0)</f>
        <v>0</v>
      </c>
      <c r="BH1320" s="145">
        <f>IF(N1320="sníž. přenesená",J1320,0)</f>
        <v>0</v>
      </c>
      <c r="BI1320" s="145">
        <f>IF(N1320="nulová",J1320,0)</f>
        <v>0</v>
      </c>
      <c r="BJ1320" s="16" t="s">
        <v>87</v>
      </c>
      <c r="BK1320" s="145">
        <f>ROUND(I1320*H1320,2)</f>
        <v>0</v>
      </c>
      <c r="BL1320" s="16" t="s">
        <v>260</v>
      </c>
      <c r="BM1320" s="144" t="s">
        <v>2214</v>
      </c>
    </row>
    <row r="1321" spans="2:65" s="14" customFormat="1" ht="11.25">
      <c r="B1321" s="161"/>
      <c r="D1321" s="147" t="s">
        <v>175</v>
      </c>
      <c r="E1321" s="162" t="s">
        <v>1</v>
      </c>
      <c r="F1321" s="163" t="s">
        <v>2146</v>
      </c>
      <c r="H1321" s="162" t="s">
        <v>1</v>
      </c>
      <c r="I1321" s="164"/>
      <c r="L1321" s="161"/>
      <c r="M1321" s="165"/>
      <c r="T1321" s="166"/>
      <c r="AT1321" s="162" t="s">
        <v>175</v>
      </c>
      <c r="AU1321" s="162" t="s">
        <v>89</v>
      </c>
      <c r="AV1321" s="14" t="s">
        <v>87</v>
      </c>
      <c r="AW1321" s="14" t="s">
        <v>36</v>
      </c>
      <c r="AX1321" s="14" t="s">
        <v>79</v>
      </c>
      <c r="AY1321" s="162" t="s">
        <v>164</v>
      </c>
    </row>
    <row r="1322" spans="2:65" s="12" customFormat="1" ht="22.5">
      <c r="B1322" s="146"/>
      <c r="D1322" s="147" t="s">
        <v>175</v>
      </c>
      <c r="E1322" s="148" t="s">
        <v>1</v>
      </c>
      <c r="F1322" s="149" t="s">
        <v>2215</v>
      </c>
      <c r="H1322" s="150">
        <v>64.8</v>
      </c>
      <c r="I1322" s="151"/>
      <c r="L1322" s="146"/>
      <c r="M1322" s="152"/>
      <c r="T1322" s="153"/>
      <c r="AT1322" s="148" t="s">
        <v>175</v>
      </c>
      <c r="AU1322" s="148" t="s">
        <v>89</v>
      </c>
      <c r="AV1322" s="12" t="s">
        <v>89</v>
      </c>
      <c r="AW1322" s="12" t="s">
        <v>36</v>
      </c>
      <c r="AX1322" s="12" t="s">
        <v>79</v>
      </c>
      <c r="AY1322" s="148" t="s">
        <v>164</v>
      </c>
    </row>
    <row r="1323" spans="2:65" s="12" customFormat="1" ht="11.25">
      <c r="B1323" s="146"/>
      <c r="D1323" s="147" t="s">
        <v>175</v>
      </c>
      <c r="E1323" s="148" t="s">
        <v>1</v>
      </c>
      <c r="F1323" s="149" t="s">
        <v>2216</v>
      </c>
      <c r="H1323" s="150">
        <v>21.55</v>
      </c>
      <c r="I1323" s="151"/>
      <c r="L1323" s="146"/>
      <c r="M1323" s="152"/>
      <c r="T1323" s="153"/>
      <c r="AT1323" s="148" t="s">
        <v>175</v>
      </c>
      <c r="AU1323" s="148" t="s">
        <v>89</v>
      </c>
      <c r="AV1323" s="12" t="s">
        <v>89</v>
      </c>
      <c r="AW1323" s="12" t="s">
        <v>36</v>
      </c>
      <c r="AX1323" s="12" t="s">
        <v>79</v>
      </c>
      <c r="AY1323" s="148" t="s">
        <v>164</v>
      </c>
    </row>
    <row r="1324" spans="2:65" s="12" customFormat="1" ht="11.25">
      <c r="B1324" s="146"/>
      <c r="D1324" s="147" t="s">
        <v>175</v>
      </c>
      <c r="E1324" s="148" t="s">
        <v>1</v>
      </c>
      <c r="F1324" s="149" t="s">
        <v>2217</v>
      </c>
      <c r="H1324" s="150">
        <v>-12.45</v>
      </c>
      <c r="I1324" s="151"/>
      <c r="L1324" s="146"/>
      <c r="M1324" s="152"/>
      <c r="T1324" s="153"/>
      <c r="AT1324" s="148" t="s">
        <v>175</v>
      </c>
      <c r="AU1324" s="148" t="s">
        <v>89</v>
      </c>
      <c r="AV1324" s="12" t="s">
        <v>89</v>
      </c>
      <c r="AW1324" s="12" t="s">
        <v>36</v>
      </c>
      <c r="AX1324" s="12" t="s">
        <v>79</v>
      </c>
      <c r="AY1324" s="148" t="s">
        <v>164</v>
      </c>
    </row>
    <row r="1325" spans="2:65" s="14" customFormat="1" ht="11.25">
      <c r="B1325" s="161"/>
      <c r="D1325" s="147" t="s">
        <v>175</v>
      </c>
      <c r="E1325" s="162" t="s">
        <v>1</v>
      </c>
      <c r="F1325" s="163" t="s">
        <v>2150</v>
      </c>
      <c r="H1325" s="162" t="s">
        <v>1</v>
      </c>
      <c r="I1325" s="164"/>
      <c r="L1325" s="161"/>
      <c r="M1325" s="165"/>
      <c r="T1325" s="166"/>
      <c r="AT1325" s="162" t="s">
        <v>175</v>
      </c>
      <c r="AU1325" s="162" t="s">
        <v>89</v>
      </c>
      <c r="AV1325" s="14" t="s">
        <v>87</v>
      </c>
      <c r="AW1325" s="14" t="s">
        <v>36</v>
      </c>
      <c r="AX1325" s="14" t="s">
        <v>79</v>
      </c>
      <c r="AY1325" s="162" t="s">
        <v>164</v>
      </c>
    </row>
    <row r="1326" spans="2:65" s="12" customFormat="1" ht="11.25">
      <c r="B1326" s="146"/>
      <c r="D1326" s="147" t="s">
        <v>175</v>
      </c>
      <c r="E1326" s="148" t="s">
        <v>1</v>
      </c>
      <c r="F1326" s="149" t="s">
        <v>2218</v>
      </c>
      <c r="H1326" s="150">
        <v>59.58</v>
      </c>
      <c r="I1326" s="151"/>
      <c r="L1326" s="146"/>
      <c r="M1326" s="152"/>
      <c r="T1326" s="153"/>
      <c r="AT1326" s="148" t="s">
        <v>175</v>
      </c>
      <c r="AU1326" s="148" t="s">
        <v>89</v>
      </c>
      <c r="AV1326" s="12" t="s">
        <v>89</v>
      </c>
      <c r="AW1326" s="12" t="s">
        <v>36</v>
      </c>
      <c r="AX1326" s="12" t="s">
        <v>79</v>
      </c>
      <c r="AY1326" s="148" t="s">
        <v>164</v>
      </c>
    </row>
    <row r="1327" spans="2:65" s="12" customFormat="1" ht="11.25">
      <c r="B1327" s="146"/>
      <c r="D1327" s="147" t="s">
        <v>175</v>
      </c>
      <c r="E1327" s="148" t="s">
        <v>1</v>
      </c>
      <c r="F1327" s="149" t="s">
        <v>2219</v>
      </c>
      <c r="H1327" s="150">
        <v>-11.9</v>
      </c>
      <c r="I1327" s="151"/>
      <c r="L1327" s="146"/>
      <c r="M1327" s="152"/>
      <c r="T1327" s="153"/>
      <c r="AT1327" s="148" t="s">
        <v>175</v>
      </c>
      <c r="AU1327" s="148" t="s">
        <v>89</v>
      </c>
      <c r="AV1327" s="12" t="s">
        <v>89</v>
      </c>
      <c r="AW1327" s="12" t="s">
        <v>36</v>
      </c>
      <c r="AX1327" s="12" t="s">
        <v>79</v>
      </c>
      <c r="AY1327" s="148" t="s">
        <v>164</v>
      </c>
    </row>
    <row r="1328" spans="2:65" s="13" customFormat="1" ht="11.25">
      <c r="B1328" s="154"/>
      <c r="D1328" s="147" t="s">
        <v>175</v>
      </c>
      <c r="E1328" s="155" t="s">
        <v>1</v>
      </c>
      <c r="F1328" s="156" t="s">
        <v>177</v>
      </c>
      <c r="H1328" s="157">
        <v>121.58</v>
      </c>
      <c r="I1328" s="158"/>
      <c r="L1328" s="154"/>
      <c r="M1328" s="159"/>
      <c r="T1328" s="160"/>
      <c r="AT1328" s="155" t="s">
        <v>175</v>
      </c>
      <c r="AU1328" s="155" t="s">
        <v>89</v>
      </c>
      <c r="AV1328" s="13" t="s">
        <v>170</v>
      </c>
      <c r="AW1328" s="13" t="s">
        <v>36</v>
      </c>
      <c r="AX1328" s="13" t="s">
        <v>87</v>
      </c>
      <c r="AY1328" s="155" t="s">
        <v>164</v>
      </c>
    </row>
    <row r="1329" spans="2:65" s="1" customFormat="1" ht="16.5" customHeight="1">
      <c r="B1329" s="31"/>
      <c r="C1329" s="167" t="s">
        <v>2220</v>
      </c>
      <c r="D1329" s="167" t="s">
        <v>282</v>
      </c>
      <c r="E1329" s="168" t="s">
        <v>2221</v>
      </c>
      <c r="F1329" s="169" t="s">
        <v>2222</v>
      </c>
      <c r="G1329" s="170" t="s">
        <v>299</v>
      </c>
      <c r="H1329" s="171">
        <v>165.95699999999999</v>
      </c>
      <c r="I1329" s="172"/>
      <c r="J1329" s="173">
        <f>ROUND(I1329*H1329,2)</f>
        <v>0</v>
      </c>
      <c r="K1329" s="174"/>
      <c r="L1329" s="175"/>
      <c r="M1329" s="176" t="s">
        <v>1</v>
      </c>
      <c r="N1329" s="177" t="s">
        <v>44</v>
      </c>
      <c r="P1329" s="142">
        <f>O1329*H1329</f>
        <v>0</v>
      </c>
      <c r="Q1329" s="142">
        <v>3.2000000000000003E-4</v>
      </c>
      <c r="R1329" s="142">
        <f>Q1329*H1329</f>
        <v>5.3106239999999999E-2</v>
      </c>
      <c r="S1329" s="142">
        <v>0</v>
      </c>
      <c r="T1329" s="143">
        <f>S1329*H1329</f>
        <v>0</v>
      </c>
      <c r="AR1329" s="144" t="s">
        <v>349</v>
      </c>
      <c r="AT1329" s="144" t="s">
        <v>282</v>
      </c>
      <c r="AU1329" s="144" t="s">
        <v>89</v>
      </c>
      <c r="AY1329" s="16" t="s">
        <v>164</v>
      </c>
      <c r="BE1329" s="145">
        <f>IF(N1329="základní",J1329,0)</f>
        <v>0</v>
      </c>
      <c r="BF1329" s="145">
        <f>IF(N1329="snížená",J1329,0)</f>
        <v>0</v>
      </c>
      <c r="BG1329" s="145">
        <f>IF(N1329="zákl. přenesená",J1329,0)</f>
        <v>0</v>
      </c>
      <c r="BH1329" s="145">
        <f>IF(N1329="sníž. přenesená",J1329,0)</f>
        <v>0</v>
      </c>
      <c r="BI1329" s="145">
        <f>IF(N1329="nulová",J1329,0)</f>
        <v>0</v>
      </c>
      <c r="BJ1329" s="16" t="s">
        <v>87</v>
      </c>
      <c r="BK1329" s="145">
        <f>ROUND(I1329*H1329,2)</f>
        <v>0</v>
      </c>
      <c r="BL1329" s="16" t="s">
        <v>260</v>
      </c>
      <c r="BM1329" s="144" t="s">
        <v>2223</v>
      </c>
    </row>
    <row r="1330" spans="2:65" s="12" customFormat="1" ht="11.25">
      <c r="B1330" s="146"/>
      <c r="D1330" s="147" t="s">
        <v>175</v>
      </c>
      <c r="E1330" s="148" t="s">
        <v>1</v>
      </c>
      <c r="F1330" s="149" t="s">
        <v>2224</v>
      </c>
      <c r="H1330" s="150">
        <v>158.054</v>
      </c>
      <c r="I1330" s="151"/>
      <c r="L1330" s="146"/>
      <c r="M1330" s="152"/>
      <c r="T1330" s="153"/>
      <c r="AT1330" s="148" t="s">
        <v>175</v>
      </c>
      <c r="AU1330" s="148" t="s">
        <v>89</v>
      </c>
      <c r="AV1330" s="12" t="s">
        <v>89</v>
      </c>
      <c r="AW1330" s="12" t="s">
        <v>36</v>
      </c>
      <c r="AX1330" s="12" t="s">
        <v>79</v>
      </c>
      <c r="AY1330" s="148" t="s">
        <v>164</v>
      </c>
    </row>
    <row r="1331" spans="2:65" s="13" customFormat="1" ht="11.25">
      <c r="B1331" s="154"/>
      <c r="D1331" s="147" t="s">
        <v>175</v>
      </c>
      <c r="E1331" s="155" t="s">
        <v>1</v>
      </c>
      <c r="F1331" s="156" t="s">
        <v>177</v>
      </c>
      <c r="H1331" s="157">
        <v>158.054</v>
      </c>
      <c r="I1331" s="158"/>
      <c r="L1331" s="154"/>
      <c r="M1331" s="159"/>
      <c r="T1331" s="160"/>
      <c r="AT1331" s="155" t="s">
        <v>175</v>
      </c>
      <c r="AU1331" s="155" t="s">
        <v>89</v>
      </c>
      <c r="AV1331" s="13" t="s">
        <v>170</v>
      </c>
      <c r="AW1331" s="13" t="s">
        <v>36</v>
      </c>
      <c r="AX1331" s="13" t="s">
        <v>87</v>
      </c>
      <c r="AY1331" s="155" t="s">
        <v>164</v>
      </c>
    </row>
    <row r="1332" spans="2:65" s="12" customFormat="1" ht="11.25">
      <c r="B1332" s="146"/>
      <c r="D1332" s="147" t="s">
        <v>175</v>
      </c>
      <c r="F1332" s="149" t="s">
        <v>2225</v>
      </c>
      <c r="H1332" s="150">
        <v>165.95699999999999</v>
      </c>
      <c r="I1332" s="151"/>
      <c r="L1332" s="146"/>
      <c r="M1332" s="152"/>
      <c r="T1332" s="153"/>
      <c r="AT1332" s="148" t="s">
        <v>175</v>
      </c>
      <c r="AU1332" s="148" t="s">
        <v>89</v>
      </c>
      <c r="AV1332" s="12" t="s">
        <v>89</v>
      </c>
      <c r="AW1332" s="12" t="s">
        <v>4</v>
      </c>
      <c r="AX1332" s="12" t="s">
        <v>87</v>
      </c>
      <c r="AY1332" s="148" t="s">
        <v>164</v>
      </c>
    </row>
    <row r="1333" spans="2:65" s="1" customFormat="1" ht="24.2" customHeight="1">
      <c r="B1333" s="31"/>
      <c r="C1333" s="132" t="s">
        <v>2226</v>
      </c>
      <c r="D1333" s="132" t="s">
        <v>166</v>
      </c>
      <c r="E1333" s="133" t="s">
        <v>2227</v>
      </c>
      <c r="F1333" s="134" t="s">
        <v>2228</v>
      </c>
      <c r="G1333" s="135" t="s">
        <v>299</v>
      </c>
      <c r="H1333" s="136">
        <v>10.35</v>
      </c>
      <c r="I1333" s="137"/>
      <c r="J1333" s="138">
        <f>ROUND(I1333*H1333,2)</f>
        <v>0</v>
      </c>
      <c r="K1333" s="139"/>
      <c r="L1333" s="31"/>
      <c r="M1333" s="140" t="s">
        <v>1</v>
      </c>
      <c r="N1333" s="141" t="s">
        <v>44</v>
      </c>
      <c r="P1333" s="142">
        <f>O1333*H1333</f>
        <v>0</v>
      </c>
      <c r="Q1333" s="142">
        <v>9.7999999999999997E-4</v>
      </c>
      <c r="R1333" s="142">
        <f>Q1333*H1333</f>
        <v>1.0142999999999999E-2</v>
      </c>
      <c r="S1333" s="142">
        <v>0</v>
      </c>
      <c r="T1333" s="143">
        <f>S1333*H1333</f>
        <v>0</v>
      </c>
      <c r="AR1333" s="144" t="s">
        <v>260</v>
      </c>
      <c r="AT1333" s="144" t="s">
        <v>166</v>
      </c>
      <c r="AU1333" s="144" t="s">
        <v>89</v>
      </c>
      <c r="AY1333" s="16" t="s">
        <v>164</v>
      </c>
      <c r="BE1333" s="145">
        <f>IF(N1333="základní",J1333,0)</f>
        <v>0</v>
      </c>
      <c r="BF1333" s="145">
        <f>IF(N1333="snížená",J1333,0)</f>
        <v>0</v>
      </c>
      <c r="BG1333" s="145">
        <f>IF(N1333="zákl. přenesená",J1333,0)</f>
        <v>0</v>
      </c>
      <c r="BH1333" s="145">
        <f>IF(N1333="sníž. přenesená",J1333,0)</f>
        <v>0</v>
      </c>
      <c r="BI1333" s="145">
        <f>IF(N1333="nulová",J1333,0)</f>
        <v>0</v>
      </c>
      <c r="BJ1333" s="16" t="s">
        <v>87</v>
      </c>
      <c r="BK1333" s="145">
        <f>ROUND(I1333*H1333,2)</f>
        <v>0</v>
      </c>
      <c r="BL1333" s="16" t="s">
        <v>260</v>
      </c>
      <c r="BM1333" s="144" t="s">
        <v>2229</v>
      </c>
    </row>
    <row r="1334" spans="2:65" s="12" customFormat="1" ht="11.25">
      <c r="B1334" s="146"/>
      <c r="D1334" s="147" t="s">
        <v>175</v>
      </c>
      <c r="E1334" s="148" t="s">
        <v>1</v>
      </c>
      <c r="F1334" s="149" t="s">
        <v>2230</v>
      </c>
      <c r="H1334" s="150">
        <v>4.3499999999999996</v>
      </c>
      <c r="I1334" s="151"/>
      <c r="L1334" s="146"/>
      <c r="M1334" s="152"/>
      <c r="T1334" s="153"/>
      <c r="AT1334" s="148" t="s">
        <v>175</v>
      </c>
      <c r="AU1334" s="148" t="s">
        <v>89</v>
      </c>
      <c r="AV1334" s="12" t="s">
        <v>89</v>
      </c>
      <c r="AW1334" s="12" t="s">
        <v>36</v>
      </c>
      <c r="AX1334" s="12" t="s">
        <v>79</v>
      </c>
      <c r="AY1334" s="148" t="s">
        <v>164</v>
      </c>
    </row>
    <row r="1335" spans="2:65" s="12" customFormat="1" ht="11.25">
      <c r="B1335" s="146"/>
      <c r="D1335" s="147" t="s">
        <v>175</v>
      </c>
      <c r="E1335" s="148" t="s">
        <v>1</v>
      </c>
      <c r="F1335" s="149" t="s">
        <v>2231</v>
      </c>
      <c r="H1335" s="150">
        <v>2.4</v>
      </c>
      <c r="I1335" s="151"/>
      <c r="L1335" s="146"/>
      <c r="M1335" s="152"/>
      <c r="T1335" s="153"/>
      <c r="AT1335" s="148" t="s">
        <v>175</v>
      </c>
      <c r="AU1335" s="148" t="s">
        <v>89</v>
      </c>
      <c r="AV1335" s="12" t="s">
        <v>89</v>
      </c>
      <c r="AW1335" s="12" t="s">
        <v>36</v>
      </c>
      <c r="AX1335" s="12" t="s">
        <v>79</v>
      </c>
      <c r="AY1335" s="148" t="s">
        <v>164</v>
      </c>
    </row>
    <row r="1336" spans="2:65" s="12" customFormat="1" ht="11.25">
      <c r="B1336" s="146"/>
      <c r="D1336" s="147" t="s">
        <v>175</v>
      </c>
      <c r="E1336" s="148" t="s">
        <v>1</v>
      </c>
      <c r="F1336" s="149" t="s">
        <v>2232</v>
      </c>
      <c r="H1336" s="150">
        <v>3.6</v>
      </c>
      <c r="I1336" s="151"/>
      <c r="L1336" s="146"/>
      <c r="M1336" s="152"/>
      <c r="T1336" s="153"/>
      <c r="AT1336" s="148" t="s">
        <v>175</v>
      </c>
      <c r="AU1336" s="148" t="s">
        <v>89</v>
      </c>
      <c r="AV1336" s="12" t="s">
        <v>89</v>
      </c>
      <c r="AW1336" s="12" t="s">
        <v>36</v>
      </c>
      <c r="AX1336" s="12" t="s">
        <v>79</v>
      </c>
      <c r="AY1336" s="148" t="s">
        <v>164</v>
      </c>
    </row>
    <row r="1337" spans="2:65" s="13" customFormat="1" ht="11.25">
      <c r="B1337" s="154"/>
      <c r="D1337" s="147" t="s">
        <v>175</v>
      </c>
      <c r="E1337" s="155" t="s">
        <v>1</v>
      </c>
      <c r="F1337" s="156" t="s">
        <v>177</v>
      </c>
      <c r="H1337" s="157">
        <v>10.35</v>
      </c>
      <c r="I1337" s="158"/>
      <c r="L1337" s="154"/>
      <c r="M1337" s="159"/>
      <c r="T1337" s="160"/>
      <c r="AT1337" s="155" t="s">
        <v>175</v>
      </c>
      <c r="AU1337" s="155" t="s">
        <v>89</v>
      </c>
      <c r="AV1337" s="13" t="s">
        <v>170</v>
      </c>
      <c r="AW1337" s="13" t="s">
        <v>36</v>
      </c>
      <c r="AX1337" s="13" t="s">
        <v>87</v>
      </c>
      <c r="AY1337" s="155" t="s">
        <v>164</v>
      </c>
    </row>
    <row r="1338" spans="2:65" s="1" customFormat="1" ht="24.2" customHeight="1">
      <c r="B1338" s="31"/>
      <c r="C1338" s="132" t="s">
        <v>2233</v>
      </c>
      <c r="D1338" s="132" t="s">
        <v>166</v>
      </c>
      <c r="E1338" s="133" t="s">
        <v>2234</v>
      </c>
      <c r="F1338" s="134" t="s">
        <v>2235</v>
      </c>
      <c r="G1338" s="135" t="s">
        <v>1088</v>
      </c>
      <c r="H1338" s="178"/>
      <c r="I1338" s="137"/>
      <c r="J1338" s="138">
        <f>ROUND(I1338*H1338,2)</f>
        <v>0</v>
      </c>
      <c r="K1338" s="139"/>
      <c r="L1338" s="31"/>
      <c r="M1338" s="140" t="s">
        <v>1</v>
      </c>
      <c r="N1338" s="141" t="s">
        <v>44</v>
      </c>
      <c r="P1338" s="142">
        <f>O1338*H1338</f>
        <v>0</v>
      </c>
      <c r="Q1338" s="142">
        <v>0</v>
      </c>
      <c r="R1338" s="142">
        <f>Q1338*H1338</f>
        <v>0</v>
      </c>
      <c r="S1338" s="142">
        <v>0</v>
      </c>
      <c r="T1338" s="143">
        <f>S1338*H1338</f>
        <v>0</v>
      </c>
      <c r="AR1338" s="144" t="s">
        <v>260</v>
      </c>
      <c r="AT1338" s="144" t="s">
        <v>166</v>
      </c>
      <c r="AU1338" s="144" t="s">
        <v>89</v>
      </c>
      <c r="AY1338" s="16" t="s">
        <v>164</v>
      </c>
      <c r="BE1338" s="145">
        <f>IF(N1338="základní",J1338,0)</f>
        <v>0</v>
      </c>
      <c r="BF1338" s="145">
        <f>IF(N1338="snížená",J1338,0)</f>
        <v>0</v>
      </c>
      <c r="BG1338" s="145">
        <f>IF(N1338="zákl. přenesená",J1338,0)</f>
        <v>0</v>
      </c>
      <c r="BH1338" s="145">
        <f>IF(N1338="sníž. přenesená",J1338,0)</f>
        <v>0</v>
      </c>
      <c r="BI1338" s="145">
        <f>IF(N1338="nulová",J1338,0)</f>
        <v>0</v>
      </c>
      <c r="BJ1338" s="16" t="s">
        <v>87</v>
      </c>
      <c r="BK1338" s="145">
        <f>ROUND(I1338*H1338,2)</f>
        <v>0</v>
      </c>
      <c r="BL1338" s="16" t="s">
        <v>260</v>
      </c>
      <c r="BM1338" s="144" t="s">
        <v>2236</v>
      </c>
    </row>
    <row r="1339" spans="2:65" s="11" customFormat="1" ht="22.9" customHeight="1">
      <c r="B1339" s="120"/>
      <c r="D1339" s="121" t="s">
        <v>78</v>
      </c>
      <c r="E1339" s="130" t="s">
        <v>2237</v>
      </c>
      <c r="F1339" s="130" t="s">
        <v>2238</v>
      </c>
      <c r="I1339" s="123"/>
      <c r="J1339" s="131">
        <f>BK1339</f>
        <v>0</v>
      </c>
      <c r="L1339" s="120"/>
      <c r="M1339" s="125"/>
      <c r="P1339" s="126">
        <f>SUM(P1340:P1372)</f>
        <v>0</v>
      </c>
      <c r="R1339" s="126">
        <f>SUM(R1340:R1372)</f>
        <v>0.62123368000000001</v>
      </c>
      <c r="T1339" s="127">
        <f>SUM(T1340:T1372)</f>
        <v>7.7868210000000007E-2</v>
      </c>
      <c r="AR1339" s="121" t="s">
        <v>89</v>
      </c>
      <c r="AT1339" s="128" t="s">
        <v>78</v>
      </c>
      <c r="AU1339" s="128" t="s">
        <v>87</v>
      </c>
      <c r="AY1339" s="121" t="s">
        <v>164</v>
      </c>
      <c r="BK1339" s="129">
        <f>SUM(BK1340:BK1372)</f>
        <v>0</v>
      </c>
    </row>
    <row r="1340" spans="2:65" s="1" customFormat="1" ht="24.2" customHeight="1">
      <c r="B1340" s="31"/>
      <c r="C1340" s="132" t="s">
        <v>2239</v>
      </c>
      <c r="D1340" s="132" t="s">
        <v>166</v>
      </c>
      <c r="E1340" s="133" t="s">
        <v>2240</v>
      </c>
      <c r="F1340" s="134" t="s">
        <v>2241</v>
      </c>
      <c r="G1340" s="135" t="s">
        <v>299</v>
      </c>
      <c r="H1340" s="136">
        <v>159.71700000000001</v>
      </c>
      <c r="I1340" s="137"/>
      <c r="J1340" s="138">
        <f>ROUND(I1340*H1340,2)</f>
        <v>0</v>
      </c>
      <c r="K1340" s="139"/>
      <c r="L1340" s="31"/>
      <c r="M1340" s="140" t="s">
        <v>1</v>
      </c>
      <c r="N1340" s="141" t="s">
        <v>44</v>
      </c>
      <c r="P1340" s="142">
        <f>O1340*H1340</f>
        <v>0</v>
      </c>
      <c r="Q1340" s="142">
        <v>0</v>
      </c>
      <c r="R1340" s="142">
        <f>Q1340*H1340</f>
        <v>0</v>
      </c>
      <c r="S1340" s="142">
        <v>0</v>
      </c>
      <c r="T1340" s="143">
        <f>S1340*H1340</f>
        <v>0</v>
      </c>
      <c r="AR1340" s="144" t="s">
        <v>260</v>
      </c>
      <c r="AT1340" s="144" t="s">
        <v>166</v>
      </c>
      <c r="AU1340" s="144" t="s">
        <v>89</v>
      </c>
      <c r="AY1340" s="16" t="s">
        <v>164</v>
      </c>
      <c r="BE1340" s="145">
        <f>IF(N1340="základní",J1340,0)</f>
        <v>0</v>
      </c>
      <c r="BF1340" s="145">
        <f>IF(N1340="snížená",J1340,0)</f>
        <v>0</v>
      </c>
      <c r="BG1340" s="145">
        <f>IF(N1340="zákl. přenesená",J1340,0)</f>
        <v>0</v>
      </c>
      <c r="BH1340" s="145">
        <f>IF(N1340="sníž. přenesená",J1340,0)</f>
        <v>0</v>
      </c>
      <c r="BI1340" s="145">
        <f>IF(N1340="nulová",J1340,0)</f>
        <v>0</v>
      </c>
      <c r="BJ1340" s="16" t="s">
        <v>87</v>
      </c>
      <c r="BK1340" s="145">
        <f>ROUND(I1340*H1340,2)</f>
        <v>0</v>
      </c>
      <c r="BL1340" s="16" t="s">
        <v>260</v>
      </c>
      <c r="BM1340" s="144" t="s">
        <v>2242</v>
      </c>
    </row>
    <row r="1341" spans="2:65" s="12" customFormat="1" ht="11.25">
      <c r="B1341" s="146"/>
      <c r="D1341" s="147" t="s">
        <v>175</v>
      </c>
      <c r="E1341" s="148" t="s">
        <v>1</v>
      </c>
      <c r="F1341" s="149" t="s">
        <v>1164</v>
      </c>
      <c r="H1341" s="150">
        <v>56.6</v>
      </c>
      <c r="I1341" s="151"/>
      <c r="L1341" s="146"/>
      <c r="M1341" s="152"/>
      <c r="T1341" s="153"/>
      <c r="AT1341" s="148" t="s">
        <v>175</v>
      </c>
      <c r="AU1341" s="148" t="s">
        <v>89</v>
      </c>
      <c r="AV1341" s="12" t="s">
        <v>89</v>
      </c>
      <c r="AW1341" s="12" t="s">
        <v>36</v>
      </c>
      <c r="AX1341" s="12" t="s">
        <v>79</v>
      </c>
      <c r="AY1341" s="148" t="s">
        <v>164</v>
      </c>
    </row>
    <row r="1342" spans="2:65" s="12" customFormat="1" ht="11.25">
      <c r="B1342" s="146"/>
      <c r="D1342" s="147" t="s">
        <v>175</v>
      </c>
      <c r="E1342" s="148" t="s">
        <v>1</v>
      </c>
      <c r="F1342" s="149" t="s">
        <v>2243</v>
      </c>
      <c r="H1342" s="150">
        <v>-11.6</v>
      </c>
      <c r="I1342" s="151"/>
      <c r="L1342" s="146"/>
      <c r="M1342" s="152"/>
      <c r="T1342" s="153"/>
      <c r="AT1342" s="148" t="s">
        <v>175</v>
      </c>
      <c r="AU1342" s="148" t="s">
        <v>89</v>
      </c>
      <c r="AV1342" s="12" t="s">
        <v>89</v>
      </c>
      <c r="AW1342" s="12" t="s">
        <v>36</v>
      </c>
      <c r="AX1342" s="12" t="s">
        <v>79</v>
      </c>
      <c r="AY1342" s="148" t="s">
        <v>164</v>
      </c>
    </row>
    <row r="1343" spans="2:65" s="12" customFormat="1" ht="11.25">
      <c r="B1343" s="146"/>
      <c r="D1343" s="147" t="s">
        <v>175</v>
      </c>
      <c r="E1343" s="148" t="s">
        <v>1</v>
      </c>
      <c r="F1343" s="149" t="s">
        <v>1166</v>
      </c>
      <c r="H1343" s="150">
        <v>85.5</v>
      </c>
      <c r="I1343" s="151"/>
      <c r="L1343" s="146"/>
      <c r="M1343" s="152"/>
      <c r="T1343" s="153"/>
      <c r="AT1343" s="148" t="s">
        <v>175</v>
      </c>
      <c r="AU1343" s="148" t="s">
        <v>89</v>
      </c>
      <c r="AV1343" s="12" t="s">
        <v>89</v>
      </c>
      <c r="AW1343" s="12" t="s">
        <v>36</v>
      </c>
      <c r="AX1343" s="12" t="s">
        <v>79</v>
      </c>
      <c r="AY1343" s="148" t="s">
        <v>164</v>
      </c>
    </row>
    <row r="1344" spans="2:65" s="12" customFormat="1" ht="11.25">
      <c r="B1344" s="146"/>
      <c r="D1344" s="147" t="s">
        <v>175</v>
      </c>
      <c r="E1344" s="148" t="s">
        <v>1</v>
      </c>
      <c r="F1344" s="149" t="s">
        <v>2244</v>
      </c>
      <c r="H1344" s="150">
        <v>-7.2</v>
      </c>
      <c r="I1344" s="151"/>
      <c r="L1344" s="146"/>
      <c r="M1344" s="152"/>
      <c r="T1344" s="153"/>
      <c r="AT1344" s="148" t="s">
        <v>175</v>
      </c>
      <c r="AU1344" s="148" t="s">
        <v>89</v>
      </c>
      <c r="AV1344" s="12" t="s">
        <v>89</v>
      </c>
      <c r="AW1344" s="12" t="s">
        <v>36</v>
      </c>
      <c r="AX1344" s="12" t="s">
        <v>79</v>
      </c>
      <c r="AY1344" s="148" t="s">
        <v>164</v>
      </c>
    </row>
    <row r="1345" spans="2:65" s="12" customFormat="1" ht="11.25">
      <c r="B1345" s="146"/>
      <c r="D1345" s="147" t="s">
        <v>175</v>
      </c>
      <c r="E1345" s="148" t="s">
        <v>1</v>
      </c>
      <c r="F1345" s="149" t="s">
        <v>1172</v>
      </c>
      <c r="H1345" s="150">
        <v>4.9000000000000004</v>
      </c>
      <c r="I1345" s="151"/>
      <c r="L1345" s="146"/>
      <c r="M1345" s="152"/>
      <c r="T1345" s="153"/>
      <c r="AT1345" s="148" t="s">
        <v>175</v>
      </c>
      <c r="AU1345" s="148" t="s">
        <v>89</v>
      </c>
      <c r="AV1345" s="12" t="s">
        <v>89</v>
      </c>
      <c r="AW1345" s="12" t="s">
        <v>36</v>
      </c>
      <c r="AX1345" s="12" t="s">
        <v>79</v>
      </c>
      <c r="AY1345" s="148" t="s">
        <v>164</v>
      </c>
    </row>
    <row r="1346" spans="2:65" s="12" customFormat="1" ht="11.25">
      <c r="B1346" s="146"/>
      <c r="D1346" s="147" t="s">
        <v>175</v>
      </c>
      <c r="E1346" s="148" t="s">
        <v>1</v>
      </c>
      <c r="F1346" s="149" t="s">
        <v>1168</v>
      </c>
      <c r="H1346" s="150">
        <v>68.260000000000005</v>
      </c>
      <c r="I1346" s="151"/>
      <c r="L1346" s="146"/>
      <c r="M1346" s="152"/>
      <c r="T1346" s="153"/>
      <c r="AT1346" s="148" t="s">
        <v>175</v>
      </c>
      <c r="AU1346" s="148" t="s">
        <v>89</v>
      </c>
      <c r="AV1346" s="12" t="s">
        <v>89</v>
      </c>
      <c r="AW1346" s="12" t="s">
        <v>36</v>
      </c>
      <c r="AX1346" s="12" t="s">
        <v>79</v>
      </c>
      <c r="AY1346" s="148" t="s">
        <v>164</v>
      </c>
    </row>
    <row r="1347" spans="2:65" s="12" customFormat="1" ht="11.25">
      <c r="B1347" s="146"/>
      <c r="D1347" s="147" t="s">
        <v>175</v>
      </c>
      <c r="E1347" s="148" t="s">
        <v>1</v>
      </c>
      <c r="F1347" s="149" t="s">
        <v>381</v>
      </c>
      <c r="H1347" s="150">
        <v>-43.478000000000002</v>
      </c>
      <c r="I1347" s="151"/>
      <c r="L1347" s="146"/>
      <c r="M1347" s="152"/>
      <c r="T1347" s="153"/>
      <c r="AT1347" s="148" t="s">
        <v>175</v>
      </c>
      <c r="AU1347" s="148" t="s">
        <v>89</v>
      </c>
      <c r="AV1347" s="12" t="s">
        <v>89</v>
      </c>
      <c r="AW1347" s="12" t="s">
        <v>36</v>
      </c>
      <c r="AX1347" s="12" t="s">
        <v>79</v>
      </c>
      <c r="AY1347" s="148" t="s">
        <v>164</v>
      </c>
    </row>
    <row r="1348" spans="2:65" s="12" customFormat="1" ht="11.25">
      <c r="B1348" s="146"/>
      <c r="D1348" s="147" t="s">
        <v>175</v>
      </c>
      <c r="E1348" s="148" t="s">
        <v>1</v>
      </c>
      <c r="F1348" s="149" t="s">
        <v>1168</v>
      </c>
      <c r="H1348" s="150">
        <v>68.260000000000005</v>
      </c>
      <c r="I1348" s="151"/>
      <c r="L1348" s="146"/>
      <c r="M1348" s="152"/>
      <c r="T1348" s="153"/>
      <c r="AT1348" s="148" t="s">
        <v>175</v>
      </c>
      <c r="AU1348" s="148" t="s">
        <v>89</v>
      </c>
      <c r="AV1348" s="12" t="s">
        <v>89</v>
      </c>
      <c r="AW1348" s="12" t="s">
        <v>36</v>
      </c>
      <c r="AX1348" s="12" t="s">
        <v>79</v>
      </c>
      <c r="AY1348" s="148" t="s">
        <v>164</v>
      </c>
    </row>
    <row r="1349" spans="2:65" s="12" customFormat="1" ht="11.25">
      <c r="B1349" s="146"/>
      <c r="D1349" s="147" t="s">
        <v>175</v>
      </c>
      <c r="E1349" s="148" t="s">
        <v>1</v>
      </c>
      <c r="F1349" s="149" t="s">
        <v>383</v>
      </c>
      <c r="H1349" s="150">
        <v>-61.524999999999999</v>
      </c>
      <c r="I1349" s="151"/>
      <c r="L1349" s="146"/>
      <c r="M1349" s="152"/>
      <c r="T1349" s="153"/>
      <c r="AT1349" s="148" t="s">
        <v>175</v>
      </c>
      <c r="AU1349" s="148" t="s">
        <v>89</v>
      </c>
      <c r="AV1349" s="12" t="s">
        <v>89</v>
      </c>
      <c r="AW1349" s="12" t="s">
        <v>36</v>
      </c>
      <c r="AX1349" s="12" t="s">
        <v>79</v>
      </c>
      <c r="AY1349" s="148" t="s">
        <v>164</v>
      </c>
    </row>
    <row r="1350" spans="2:65" s="13" customFormat="1" ht="11.25">
      <c r="B1350" s="154"/>
      <c r="D1350" s="147" t="s">
        <v>175</v>
      </c>
      <c r="E1350" s="155" t="s">
        <v>1</v>
      </c>
      <c r="F1350" s="156" t="s">
        <v>177</v>
      </c>
      <c r="H1350" s="157">
        <v>159.71700000000001</v>
      </c>
      <c r="I1350" s="158"/>
      <c r="L1350" s="154"/>
      <c r="M1350" s="159"/>
      <c r="T1350" s="160"/>
      <c r="AT1350" s="155" t="s">
        <v>175</v>
      </c>
      <c r="AU1350" s="155" t="s">
        <v>89</v>
      </c>
      <c r="AV1350" s="13" t="s">
        <v>170</v>
      </c>
      <c r="AW1350" s="13" t="s">
        <v>36</v>
      </c>
      <c r="AX1350" s="13" t="s">
        <v>87</v>
      </c>
      <c r="AY1350" s="155" t="s">
        <v>164</v>
      </c>
    </row>
    <row r="1351" spans="2:65" s="1" customFormat="1" ht="16.5" customHeight="1">
      <c r="B1351" s="31"/>
      <c r="C1351" s="132" t="s">
        <v>2245</v>
      </c>
      <c r="D1351" s="132" t="s">
        <v>166</v>
      </c>
      <c r="E1351" s="133" t="s">
        <v>2246</v>
      </c>
      <c r="F1351" s="134" t="s">
        <v>2247</v>
      </c>
      <c r="G1351" s="135" t="s">
        <v>169</v>
      </c>
      <c r="H1351" s="136">
        <v>449.55</v>
      </c>
      <c r="I1351" s="137"/>
      <c r="J1351" s="138">
        <f>ROUND(I1351*H1351,2)</f>
        <v>0</v>
      </c>
      <c r="K1351" s="139"/>
      <c r="L1351" s="31"/>
      <c r="M1351" s="140" t="s">
        <v>1</v>
      </c>
      <c r="N1351" s="141" t="s">
        <v>44</v>
      </c>
      <c r="P1351" s="142">
        <f>O1351*H1351</f>
        <v>0</v>
      </c>
      <c r="Q1351" s="142">
        <v>0</v>
      </c>
      <c r="R1351" s="142">
        <f>Q1351*H1351</f>
        <v>0</v>
      </c>
      <c r="S1351" s="142">
        <v>3.0000000000000001E-5</v>
      </c>
      <c r="T1351" s="143">
        <f>S1351*H1351</f>
        <v>1.34865E-2</v>
      </c>
      <c r="AR1351" s="144" t="s">
        <v>260</v>
      </c>
      <c r="AT1351" s="144" t="s">
        <v>166</v>
      </c>
      <c r="AU1351" s="144" t="s">
        <v>89</v>
      </c>
      <c r="AY1351" s="16" t="s">
        <v>164</v>
      </c>
      <c r="BE1351" s="145">
        <f>IF(N1351="základní",J1351,0)</f>
        <v>0</v>
      </c>
      <c r="BF1351" s="145">
        <f>IF(N1351="snížená",J1351,0)</f>
        <v>0</v>
      </c>
      <c r="BG1351" s="145">
        <f>IF(N1351="zákl. přenesená",J1351,0)</f>
        <v>0</v>
      </c>
      <c r="BH1351" s="145">
        <f>IF(N1351="sníž. přenesená",J1351,0)</f>
        <v>0</v>
      </c>
      <c r="BI1351" s="145">
        <f>IF(N1351="nulová",J1351,0)</f>
        <v>0</v>
      </c>
      <c r="BJ1351" s="16" t="s">
        <v>87</v>
      </c>
      <c r="BK1351" s="145">
        <f>ROUND(I1351*H1351,2)</f>
        <v>0</v>
      </c>
      <c r="BL1351" s="16" t="s">
        <v>260</v>
      </c>
      <c r="BM1351" s="144" t="s">
        <v>2248</v>
      </c>
    </row>
    <row r="1352" spans="2:65" s="12" customFormat="1" ht="11.25">
      <c r="B1352" s="146"/>
      <c r="D1352" s="147" t="s">
        <v>175</v>
      </c>
      <c r="E1352" s="148" t="s">
        <v>1</v>
      </c>
      <c r="F1352" s="149" t="s">
        <v>1150</v>
      </c>
      <c r="H1352" s="150">
        <v>449.55</v>
      </c>
      <c r="I1352" s="151"/>
      <c r="L1352" s="146"/>
      <c r="M1352" s="152"/>
      <c r="T1352" s="153"/>
      <c r="AT1352" s="148" t="s">
        <v>175</v>
      </c>
      <c r="AU1352" s="148" t="s">
        <v>89</v>
      </c>
      <c r="AV1352" s="12" t="s">
        <v>89</v>
      </c>
      <c r="AW1352" s="12" t="s">
        <v>36</v>
      </c>
      <c r="AX1352" s="12" t="s">
        <v>79</v>
      </c>
      <c r="AY1352" s="148" t="s">
        <v>164</v>
      </c>
    </row>
    <row r="1353" spans="2:65" s="13" customFormat="1" ht="11.25">
      <c r="B1353" s="154"/>
      <c r="D1353" s="147" t="s">
        <v>175</v>
      </c>
      <c r="E1353" s="155" t="s">
        <v>1</v>
      </c>
      <c r="F1353" s="156" t="s">
        <v>177</v>
      </c>
      <c r="H1353" s="157">
        <v>449.55</v>
      </c>
      <c r="I1353" s="158"/>
      <c r="L1353" s="154"/>
      <c r="M1353" s="159"/>
      <c r="T1353" s="160"/>
      <c r="AT1353" s="155" t="s">
        <v>175</v>
      </c>
      <c r="AU1353" s="155" t="s">
        <v>89</v>
      </c>
      <c r="AV1353" s="13" t="s">
        <v>170</v>
      </c>
      <c r="AW1353" s="13" t="s">
        <v>36</v>
      </c>
      <c r="AX1353" s="13" t="s">
        <v>87</v>
      </c>
      <c r="AY1353" s="155" t="s">
        <v>164</v>
      </c>
    </row>
    <row r="1354" spans="2:65" s="1" customFormat="1" ht="21.75" customHeight="1">
      <c r="B1354" s="31"/>
      <c r="C1354" s="132" t="s">
        <v>2249</v>
      </c>
      <c r="D1354" s="132" t="s">
        <v>166</v>
      </c>
      <c r="E1354" s="133" t="s">
        <v>2250</v>
      </c>
      <c r="F1354" s="134" t="s">
        <v>2251</v>
      </c>
      <c r="G1354" s="135" t="s">
        <v>169</v>
      </c>
      <c r="H1354" s="136">
        <v>1816.1559999999999</v>
      </c>
      <c r="I1354" s="137"/>
      <c r="J1354" s="138">
        <f>ROUND(I1354*H1354,2)</f>
        <v>0</v>
      </c>
      <c r="K1354" s="139"/>
      <c r="L1354" s="31"/>
      <c r="M1354" s="140" t="s">
        <v>1</v>
      </c>
      <c r="N1354" s="141" t="s">
        <v>44</v>
      </c>
      <c r="P1354" s="142">
        <f>O1354*H1354</f>
        <v>0</v>
      </c>
      <c r="Q1354" s="142">
        <v>0</v>
      </c>
      <c r="R1354" s="142">
        <f>Q1354*H1354</f>
        <v>0</v>
      </c>
      <c r="S1354" s="142">
        <v>3.0000000000000001E-5</v>
      </c>
      <c r="T1354" s="143">
        <f>S1354*H1354</f>
        <v>5.4484680000000001E-2</v>
      </c>
      <c r="AR1354" s="144" t="s">
        <v>260</v>
      </c>
      <c r="AT1354" s="144" t="s">
        <v>166</v>
      </c>
      <c r="AU1354" s="144" t="s">
        <v>89</v>
      </c>
      <c r="AY1354" s="16" t="s">
        <v>164</v>
      </c>
      <c r="BE1354" s="145">
        <f>IF(N1354="základní",J1354,0)</f>
        <v>0</v>
      </c>
      <c r="BF1354" s="145">
        <f>IF(N1354="snížená",J1354,0)</f>
        <v>0</v>
      </c>
      <c r="BG1354" s="145">
        <f>IF(N1354="zákl. přenesená",J1354,0)</f>
        <v>0</v>
      </c>
      <c r="BH1354" s="145">
        <f>IF(N1354="sníž. přenesená",J1354,0)</f>
        <v>0</v>
      </c>
      <c r="BI1354" s="145">
        <f>IF(N1354="nulová",J1354,0)</f>
        <v>0</v>
      </c>
      <c r="BJ1354" s="16" t="s">
        <v>87</v>
      </c>
      <c r="BK1354" s="145">
        <f>ROUND(I1354*H1354,2)</f>
        <v>0</v>
      </c>
      <c r="BL1354" s="16" t="s">
        <v>260</v>
      </c>
      <c r="BM1354" s="144" t="s">
        <v>2252</v>
      </c>
    </row>
    <row r="1355" spans="2:65" s="12" customFormat="1" ht="11.25">
      <c r="B1355" s="146"/>
      <c r="D1355" s="147" t="s">
        <v>175</v>
      </c>
      <c r="E1355" s="148" t="s">
        <v>1</v>
      </c>
      <c r="F1355" s="149" t="s">
        <v>2253</v>
      </c>
      <c r="H1355" s="150">
        <v>1816.1559999999999</v>
      </c>
      <c r="I1355" s="151"/>
      <c r="L1355" s="146"/>
      <c r="M1355" s="152"/>
      <c r="T1355" s="153"/>
      <c r="AT1355" s="148" t="s">
        <v>175</v>
      </c>
      <c r="AU1355" s="148" t="s">
        <v>89</v>
      </c>
      <c r="AV1355" s="12" t="s">
        <v>89</v>
      </c>
      <c r="AW1355" s="12" t="s">
        <v>36</v>
      </c>
      <c r="AX1355" s="12" t="s">
        <v>79</v>
      </c>
      <c r="AY1355" s="148" t="s">
        <v>164</v>
      </c>
    </row>
    <row r="1356" spans="2:65" s="13" customFormat="1" ht="11.25">
      <c r="B1356" s="154"/>
      <c r="D1356" s="147" t="s">
        <v>175</v>
      </c>
      <c r="E1356" s="155" t="s">
        <v>1</v>
      </c>
      <c r="F1356" s="156" t="s">
        <v>177</v>
      </c>
      <c r="H1356" s="157">
        <v>1816.1559999999999</v>
      </c>
      <c r="I1356" s="158"/>
      <c r="L1356" s="154"/>
      <c r="M1356" s="159"/>
      <c r="T1356" s="160"/>
      <c r="AT1356" s="155" t="s">
        <v>175</v>
      </c>
      <c r="AU1356" s="155" t="s">
        <v>89</v>
      </c>
      <c r="AV1356" s="13" t="s">
        <v>170</v>
      </c>
      <c r="AW1356" s="13" t="s">
        <v>36</v>
      </c>
      <c r="AX1356" s="13" t="s">
        <v>87</v>
      </c>
      <c r="AY1356" s="155" t="s">
        <v>164</v>
      </c>
    </row>
    <row r="1357" spans="2:65" s="1" customFormat="1" ht="24.2" customHeight="1">
      <c r="B1357" s="31"/>
      <c r="C1357" s="132" t="s">
        <v>2254</v>
      </c>
      <c r="D1357" s="132" t="s">
        <v>166</v>
      </c>
      <c r="E1357" s="133" t="s">
        <v>2255</v>
      </c>
      <c r="F1357" s="134" t="s">
        <v>2256</v>
      </c>
      <c r="G1357" s="135" t="s">
        <v>169</v>
      </c>
      <c r="H1357" s="136">
        <v>329.90100000000001</v>
      </c>
      <c r="I1357" s="137"/>
      <c r="J1357" s="138">
        <f>ROUND(I1357*H1357,2)</f>
        <v>0</v>
      </c>
      <c r="K1357" s="139"/>
      <c r="L1357" s="31"/>
      <c r="M1357" s="140" t="s">
        <v>1</v>
      </c>
      <c r="N1357" s="141" t="s">
        <v>44</v>
      </c>
      <c r="P1357" s="142">
        <f>O1357*H1357</f>
        <v>0</v>
      </c>
      <c r="Q1357" s="142">
        <v>0</v>
      </c>
      <c r="R1357" s="142">
        <f>Q1357*H1357</f>
        <v>0</v>
      </c>
      <c r="S1357" s="142">
        <v>3.0000000000000001E-5</v>
      </c>
      <c r="T1357" s="143">
        <f>S1357*H1357</f>
        <v>9.8970300000000011E-3</v>
      </c>
      <c r="AR1357" s="144" t="s">
        <v>260</v>
      </c>
      <c r="AT1357" s="144" t="s">
        <v>166</v>
      </c>
      <c r="AU1357" s="144" t="s">
        <v>89</v>
      </c>
      <c r="AY1357" s="16" t="s">
        <v>164</v>
      </c>
      <c r="BE1357" s="145">
        <f>IF(N1357="základní",J1357,0)</f>
        <v>0</v>
      </c>
      <c r="BF1357" s="145">
        <f>IF(N1357="snížená",J1357,0)</f>
        <v>0</v>
      </c>
      <c r="BG1357" s="145">
        <f>IF(N1357="zákl. přenesená",J1357,0)</f>
        <v>0</v>
      </c>
      <c r="BH1357" s="145">
        <f>IF(N1357="sníž. přenesená",J1357,0)</f>
        <v>0</v>
      </c>
      <c r="BI1357" s="145">
        <f>IF(N1357="nulová",J1357,0)</f>
        <v>0</v>
      </c>
      <c r="BJ1357" s="16" t="s">
        <v>87</v>
      </c>
      <c r="BK1357" s="145">
        <f>ROUND(I1357*H1357,2)</f>
        <v>0</v>
      </c>
      <c r="BL1357" s="16" t="s">
        <v>260</v>
      </c>
      <c r="BM1357" s="144" t="s">
        <v>2257</v>
      </c>
    </row>
    <row r="1358" spans="2:65" s="14" customFormat="1" ht="11.25">
      <c r="B1358" s="161"/>
      <c r="D1358" s="147" t="s">
        <v>175</v>
      </c>
      <c r="E1358" s="162" t="s">
        <v>1</v>
      </c>
      <c r="F1358" s="163" t="s">
        <v>2258</v>
      </c>
      <c r="H1358" s="162" t="s">
        <v>1</v>
      </c>
      <c r="I1358" s="164"/>
      <c r="L1358" s="161"/>
      <c r="M1358" s="165"/>
      <c r="T1358" s="166"/>
      <c r="AT1358" s="162" t="s">
        <v>175</v>
      </c>
      <c r="AU1358" s="162" t="s">
        <v>89</v>
      </c>
      <c r="AV1358" s="14" t="s">
        <v>87</v>
      </c>
      <c r="AW1358" s="14" t="s">
        <v>36</v>
      </c>
      <c r="AX1358" s="14" t="s">
        <v>79</v>
      </c>
      <c r="AY1358" s="162" t="s">
        <v>164</v>
      </c>
    </row>
    <row r="1359" spans="2:65" s="12" customFormat="1" ht="11.25">
      <c r="B1359" s="146"/>
      <c r="D1359" s="147" t="s">
        <v>175</v>
      </c>
      <c r="E1359" s="148" t="s">
        <v>1</v>
      </c>
      <c r="F1359" s="149" t="s">
        <v>2259</v>
      </c>
      <c r="H1359" s="150">
        <v>136</v>
      </c>
      <c r="I1359" s="151"/>
      <c r="L1359" s="146"/>
      <c r="M1359" s="152"/>
      <c r="T1359" s="153"/>
      <c r="AT1359" s="148" t="s">
        <v>175</v>
      </c>
      <c r="AU1359" s="148" t="s">
        <v>89</v>
      </c>
      <c r="AV1359" s="12" t="s">
        <v>89</v>
      </c>
      <c r="AW1359" s="12" t="s">
        <v>36</v>
      </c>
      <c r="AX1359" s="12" t="s">
        <v>79</v>
      </c>
      <c r="AY1359" s="148" t="s">
        <v>164</v>
      </c>
    </row>
    <row r="1360" spans="2:65" s="14" customFormat="1" ht="11.25">
      <c r="B1360" s="161"/>
      <c r="D1360" s="147" t="s">
        <v>175</v>
      </c>
      <c r="E1360" s="162" t="s">
        <v>1</v>
      </c>
      <c r="F1360" s="163" t="s">
        <v>2260</v>
      </c>
      <c r="H1360" s="162" t="s">
        <v>1</v>
      </c>
      <c r="I1360" s="164"/>
      <c r="L1360" s="161"/>
      <c r="M1360" s="165"/>
      <c r="T1360" s="166"/>
      <c r="AT1360" s="162" t="s">
        <v>175</v>
      </c>
      <c r="AU1360" s="162" t="s">
        <v>89</v>
      </c>
      <c r="AV1360" s="14" t="s">
        <v>87</v>
      </c>
      <c r="AW1360" s="14" t="s">
        <v>36</v>
      </c>
      <c r="AX1360" s="14" t="s">
        <v>79</v>
      </c>
      <c r="AY1360" s="162" t="s">
        <v>164</v>
      </c>
    </row>
    <row r="1361" spans="2:65" s="12" customFormat="1" ht="11.25">
      <c r="B1361" s="146"/>
      <c r="D1361" s="147" t="s">
        <v>175</v>
      </c>
      <c r="E1361" s="148" t="s">
        <v>1</v>
      </c>
      <c r="F1361" s="149" t="s">
        <v>2261</v>
      </c>
      <c r="H1361" s="150">
        <v>94.003</v>
      </c>
      <c r="I1361" s="151"/>
      <c r="L1361" s="146"/>
      <c r="M1361" s="152"/>
      <c r="T1361" s="153"/>
      <c r="AT1361" s="148" t="s">
        <v>175</v>
      </c>
      <c r="AU1361" s="148" t="s">
        <v>89</v>
      </c>
      <c r="AV1361" s="12" t="s">
        <v>89</v>
      </c>
      <c r="AW1361" s="12" t="s">
        <v>36</v>
      </c>
      <c r="AX1361" s="12" t="s">
        <v>79</v>
      </c>
      <c r="AY1361" s="148" t="s">
        <v>164</v>
      </c>
    </row>
    <row r="1362" spans="2:65" s="14" customFormat="1" ht="11.25">
      <c r="B1362" s="161"/>
      <c r="D1362" s="147" t="s">
        <v>175</v>
      </c>
      <c r="E1362" s="162" t="s">
        <v>1</v>
      </c>
      <c r="F1362" s="163" t="s">
        <v>2262</v>
      </c>
      <c r="H1362" s="162" t="s">
        <v>1</v>
      </c>
      <c r="I1362" s="164"/>
      <c r="L1362" s="161"/>
      <c r="M1362" s="165"/>
      <c r="T1362" s="166"/>
      <c r="AT1362" s="162" t="s">
        <v>175</v>
      </c>
      <c r="AU1362" s="162" t="s">
        <v>89</v>
      </c>
      <c r="AV1362" s="14" t="s">
        <v>87</v>
      </c>
      <c r="AW1362" s="14" t="s">
        <v>36</v>
      </c>
      <c r="AX1362" s="14" t="s">
        <v>79</v>
      </c>
      <c r="AY1362" s="162" t="s">
        <v>164</v>
      </c>
    </row>
    <row r="1363" spans="2:65" s="12" customFormat="1" ht="11.25">
      <c r="B1363" s="146"/>
      <c r="D1363" s="147" t="s">
        <v>175</v>
      </c>
      <c r="E1363" s="148" t="s">
        <v>1</v>
      </c>
      <c r="F1363" s="149" t="s">
        <v>2263</v>
      </c>
      <c r="H1363" s="150">
        <v>14.298</v>
      </c>
      <c r="I1363" s="151"/>
      <c r="L1363" s="146"/>
      <c r="M1363" s="152"/>
      <c r="T1363" s="153"/>
      <c r="AT1363" s="148" t="s">
        <v>175</v>
      </c>
      <c r="AU1363" s="148" t="s">
        <v>89</v>
      </c>
      <c r="AV1363" s="12" t="s">
        <v>89</v>
      </c>
      <c r="AW1363" s="12" t="s">
        <v>36</v>
      </c>
      <c r="AX1363" s="12" t="s">
        <v>79</v>
      </c>
      <c r="AY1363" s="148" t="s">
        <v>164</v>
      </c>
    </row>
    <row r="1364" spans="2:65" s="12" customFormat="1" ht="11.25">
      <c r="B1364" s="146"/>
      <c r="D1364" s="147" t="s">
        <v>175</v>
      </c>
      <c r="E1364" s="148" t="s">
        <v>1</v>
      </c>
      <c r="F1364" s="149" t="s">
        <v>2264</v>
      </c>
      <c r="H1364" s="150">
        <v>85.6</v>
      </c>
      <c r="I1364" s="151"/>
      <c r="L1364" s="146"/>
      <c r="M1364" s="152"/>
      <c r="T1364" s="153"/>
      <c r="AT1364" s="148" t="s">
        <v>175</v>
      </c>
      <c r="AU1364" s="148" t="s">
        <v>89</v>
      </c>
      <c r="AV1364" s="12" t="s">
        <v>89</v>
      </c>
      <c r="AW1364" s="12" t="s">
        <v>36</v>
      </c>
      <c r="AX1364" s="12" t="s">
        <v>79</v>
      </c>
      <c r="AY1364" s="148" t="s">
        <v>164</v>
      </c>
    </row>
    <row r="1365" spans="2:65" s="13" customFormat="1" ht="11.25">
      <c r="B1365" s="154"/>
      <c r="D1365" s="147" t="s">
        <v>175</v>
      </c>
      <c r="E1365" s="155" t="s">
        <v>1</v>
      </c>
      <c r="F1365" s="156" t="s">
        <v>177</v>
      </c>
      <c r="H1365" s="157">
        <v>329.90100000000001</v>
      </c>
      <c r="I1365" s="158"/>
      <c r="L1365" s="154"/>
      <c r="M1365" s="159"/>
      <c r="T1365" s="160"/>
      <c r="AT1365" s="155" t="s">
        <v>175</v>
      </c>
      <c r="AU1365" s="155" t="s">
        <v>89</v>
      </c>
      <c r="AV1365" s="13" t="s">
        <v>170</v>
      </c>
      <c r="AW1365" s="13" t="s">
        <v>36</v>
      </c>
      <c r="AX1365" s="13" t="s">
        <v>87</v>
      </c>
      <c r="AY1365" s="155" t="s">
        <v>164</v>
      </c>
    </row>
    <row r="1366" spans="2:65" s="1" customFormat="1" ht="24.2" customHeight="1">
      <c r="B1366" s="31"/>
      <c r="C1366" s="167" t="s">
        <v>2265</v>
      </c>
      <c r="D1366" s="167" t="s">
        <v>282</v>
      </c>
      <c r="E1366" s="168" t="s">
        <v>2266</v>
      </c>
      <c r="F1366" s="169" t="s">
        <v>2267</v>
      </c>
      <c r="G1366" s="170" t="s">
        <v>299</v>
      </c>
      <c r="H1366" s="171">
        <v>1000</v>
      </c>
      <c r="I1366" s="172"/>
      <c r="J1366" s="173">
        <f>ROUND(I1366*H1366,2)</f>
        <v>0</v>
      </c>
      <c r="K1366" s="174"/>
      <c r="L1366" s="175"/>
      <c r="M1366" s="176" t="s">
        <v>1</v>
      </c>
      <c r="N1366" s="177" t="s">
        <v>44</v>
      </c>
      <c r="P1366" s="142">
        <f>O1366*H1366</f>
        <v>0</v>
      </c>
      <c r="Q1366" s="142">
        <v>0</v>
      </c>
      <c r="R1366" s="142">
        <f>Q1366*H1366</f>
        <v>0</v>
      </c>
      <c r="S1366" s="142">
        <v>0</v>
      </c>
      <c r="T1366" s="143">
        <f>S1366*H1366</f>
        <v>0</v>
      </c>
      <c r="AR1366" s="144" t="s">
        <v>349</v>
      </c>
      <c r="AT1366" s="144" t="s">
        <v>282</v>
      </c>
      <c r="AU1366" s="144" t="s">
        <v>89</v>
      </c>
      <c r="AY1366" s="16" t="s">
        <v>164</v>
      </c>
      <c r="BE1366" s="145">
        <f>IF(N1366="základní",J1366,0)</f>
        <v>0</v>
      </c>
      <c r="BF1366" s="145">
        <f>IF(N1366="snížená",J1366,0)</f>
        <v>0</v>
      </c>
      <c r="BG1366" s="145">
        <f>IF(N1366="zákl. přenesená",J1366,0)</f>
        <v>0</v>
      </c>
      <c r="BH1366" s="145">
        <f>IF(N1366="sníž. přenesená",J1366,0)</f>
        <v>0</v>
      </c>
      <c r="BI1366" s="145">
        <f>IF(N1366="nulová",J1366,0)</f>
        <v>0</v>
      </c>
      <c r="BJ1366" s="16" t="s">
        <v>87</v>
      </c>
      <c r="BK1366" s="145">
        <f>ROUND(I1366*H1366,2)</f>
        <v>0</v>
      </c>
      <c r="BL1366" s="16" t="s">
        <v>260</v>
      </c>
      <c r="BM1366" s="144" t="s">
        <v>2268</v>
      </c>
    </row>
    <row r="1367" spans="2:65" s="12" customFormat="1" ht="11.25">
      <c r="B1367" s="146"/>
      <c r="D1367" s="147" t="s">
        <v>175</v>
      </c>
      <c r="F1367" s="149" t="s">
        <v>2269</v>
      </c>
      <c r="H1367" s="150">
        <v>1000</v>
      </c>
      <c r="I1367" s="151"/>
      <c r="L1367" s="146"/>
      <c r="M1367" s="152"/>
      <c r="T1367" s="153"/>
      <c r="AT1367" s="148" t="s">
        <v>175</v>
      </c>
      <c r="AU1367" s="148" t="s">
        <v>89</v>
      </c>
      <c r="AV1367" s="12" t="s">
        <v>89</v>
      </c>
      <c r="AW1367" s="12" t="s">
        <v>4</v>
      </c>
      <c r="AX1367" s="12" t="s">
        <v>87</v>
      </c>
      <c r="AY1367" s="148" t="s">
        <v>164</v>
      </c>
    </row>
    <row r="1368" spans="2:65" s="1" customFormat="1" ht="16.5" customHeight="1">
      <c r="B1368" s="31"/>
      <c r="C1368" s="167" t="s">
        <v>2270</v>
      </c>
      <c r="D1368" s="167" t="s">
        <v>282</v>
      </c>
      <c r="E1368" s="168" t="s">
        <v>2271</v>
      </c>
      <c r="F1368" s="169" t="s">
        <v>2272</v>
      </c>
      <c r="G1368" s="170" t="s">
        <v>169</v>
      </c>
      <c r="H1368" s="171">
        <v>159.71700000000001</v>
      </c>
      <c r="I1368" s="172"/>
      <c r="J1368" s="173">
        <f>ROUND(I1368*H1368,2)</f>
        <v>0</v>
      </c>
      <c r="K1368" s="174"/>
      <c r="L1368" s="175"/>
      <c r="M1368" s="176" t="s">
        <v>1</v>
      </c>
      <c r="N1368" s="177" t="s">
        <v>44</v>
      </c>
      <c r="P1368" s="142">
        <f>O1368*H1368</f>
        <v>0</v>
      </c>
      <c r="Q1368" s="142">
        <v>4.0000000000000003E-5</v>
      </c>
      <c r="R1368" s="142">
        <f>Q1368*H1368</f>
        <v>6.3886800000000007E-3</v>
      </c>
      <c r="S1368" s="142">
        <v>0</v>
      </c>
      <c r="T1368" s="143">
        <f>S1368*H1368</f>
        <v>0</v>
      </c>
      <c r="AR1368" s="144" t="s">
        <v>349</v>
      </c>
      <c r="AT1368" s="144" t="s">
        <v>282</v>
      </c>
      <c r="AU1368" s="144" t="s">
        <v>89</v>
      </c>
      <c r="AY1368" s="16" t="s">
        <v>164</v>
      </c>
      <c r="BE1368" s="145">
        <f>IF(N1368="základní",J1368,0)</f>
        <v>0</v>
      </c>
      <c r="BF1368" s="145">
        <f>IF(N1368="snížená",J1368,0)</f>
        <v>0</v>
      </c>
      <c r="BG1368" s="145">
        <f>IF(N1368="zákl. přenesená",J1368,0)</f>
        <v>0</v>
      </c>
      <c r="BH1368" s="145">
        <f>IF(N1368="sníž. přenesená",J1368,0)</f>
        <v>0</v>
      </c>
      <c r="BI1368" s="145">
        <f>IF(N1368="nulová",J1368,0)</f>
        <v>0</v>
      </c>
      <c r="BJ1368" s="16" t="s">
        <v>87</v>
      </c>
      <c r="BK1368" s="145">
        <f>ROUND(I1368*H1368,2)</f>
        <v>0</v>
      </c>
      <c r="BL1368" s="16" t="s">
        <v>260</v>
      </c>
      <c r="BM1368" s="144" t="s">
        <v>2273</v>
      </c>
    </row>
    <row r="1369" spans="2:65" s="1" customFormat="1" ht="24.2" customHeight="1">
      <c r="B1369" s="31"/>
      <c r="C1369" s="132" t="s">
        <v>2274</v>
      </c>
      <c r="D1369" s="132" t="s">
        <v>166</v>
      </c>
      <c r="E1369" s="133" t="s">
        <v>2275</v>
      </c>
      <c r="F1369" s="134" t="s">
        <v>2276</v>
      </c>
      <c r="G1369" s="135" t="s">
        <v>169</v>
      </c>
      <c r="H1369" s="136">
        <v>1229.69</v>
      </c>
      <c r="I1369" s="137"/>
      <c r="J1369" s="138">
        <f>ROUND(I1369*H1369,2)</f>
        <v>0</v>
      </c>
      <c r="K1369" s="139"/>
      <c r="L1369" s="31"/>
      <c r="M1369" s="140" t="s">
        <v>1</v>
      </c>
      <c r="N1369" s="141" t="s">
        <v>44</v>
      </c>
      <c r="P1369" s="142">
        <f>O1369*H1369</f>
        <v>0</v>
      </c>
      <c r="Q1369" s="142">
        <v>2.1000000000000001E-4</v>
      </c>
      <c r="R1369" s="142">
        <f>Q1369*H1369</f>
        <v>0.25823490000000004</v>
      </c>
      <c r="S1369" s="142">
        <v>0</v>
      </c>
      <c r="T1369" s="143">
        <f>S1369*H1369</f>
        <v>0</v>
      </c>
      <c r="AR1369" s="144" t="s">
        <v>260</v>
      </c>
      <c r="AT1369" s="144" t="s">
        <v>166</v>
      </c>
      <c r="AU1369" s="144" t="s">
        <v>89</v>
      </c>
      <c r="AY1369" s="16" t="s">
        <v>164</v>
      </c>
      <c r="BE1369" s="145">
        <f>IF(N1369="základní",J1369,0)</f>
        <v>0</v>
      </c>
      <c r="BF1369" s="145">
        <f>IF(N1369="snížená",J1369,0)</f>
        <v>0</v>
      </c>
      <c r="BG1369" s="145">
        <f>IF(N1369="zákl. přenesená",J1369,0)</f>
        <v>0</v>
      </c>
      <c r="BH1369" s="145">
        <f>IF(N1369="sníž. přenesená",J1369,0)</f>
        <v>0</v>
      </c>
      <c r="BI1369" s="145">
        <f>IF(N1369="nulová",J1369,0)</f>
        <v>0</v>
      </c>
      <c r="BJ1369" s="16" t="s">
        <v>87</v>
      </c>
      <c r="BK1369" s="145">
        <f>ROUND(I1369*H1369,2)</f>
        <v>0</v>
      </c>
      <c r="BL1369" s="16" t="s">
        <v>260</v>
      </c>
      <c r="BM1369" s="144" t="s">
        <v>2277</v>
      </c>
    </row>
    <row r="1370" spans="2:65" s="12" customFormat="1" ht="11.25">
      <c r="B1370" s="146"/>
      <c r="D1370" s="147" t="s">
        <v>175</v>
      </c>
      <c r="E1370" s="148" t="s">
        <v>1</v>
      </c>
      <c r="F1370" s="149" t="s">
        <v>2278</v>
      </c>
      <c r="H1370" s="150">
        <v>1229.69</v>
      </c>
      <c r="I1370" s="151"/>
      <c r="L1370" s="146"/>
      <c r="M1370" s="152"/>
      <c r="T1370" s="153"/>
      <c r="AT1370" s="148" t="s">
        <v>175</v>
      </c>
      <c r="AU1370" s="148" t="s">
        <v>89</v>
      </c>
      <c r="AV1370" s="12" t="s">
        <v>89</v>
      </c>
      <c r="AW1370" s="12" t="s">
        <v>36</v>
      </c>
      <c r="AX1370" s="12" t="s">
        <v>79</v>
      </c>
      <c r="AY1370" s="148" t="s">
        <v>164</v>
      </c>
    </row>
    <row r="1371" spans="2:65" s="13" customFormat="1" ht="11.25">
      <c r="B1371" s="154"/>
      <c r="D1371" s="147" t="s">
        <v>175</v>
      </c>
      <c r="E1371" s="155" t="s">
        <v>1</v>
      </c>
      <c r="F1371" s="156" t="s">
        <v>177</v>
      </c>
      <c r="H1371" s="157">
        <v>1229.69</v>
      </c>
      <c r="I1371" s="158"/>
      <c r="L1371" s="154"/>
      <c r="M1371" s="159"/>
      <c r="T1371" s="160"/>
      <c r="AT1371" s="155" t="s">
        <v>175</v>
      </c>
      <c r="AU1371" s="155" t="s">
        <v>89</v>
      </c>
      <c r="AV1371" s="13" t="s">
        <v>170</v>
      </c>
      <c r="AW1371" s="13" t="s">
        <v>36</v>
      </c>
      <c r="AX1371" s="13" t="s">
        <v>87</v>
      </c>
      <c r="AY1371" s="155" t="s">
        <v>164</v>
      </c>
    </row>
    <row r="1372" spans="2:65" s="1" customFormat="1" ht="33" customHeight="1">
      <c r="B1372" s="31"/>
      <c r="C1372" s="132" t="s">
        <v>2279</v>
      </c>
      <c r="D1372" s="132" t="s">
        <v>166</v>
      </c>
      <c r="E1372" s="133" t="s">
        <v>2280</v>
      </c>
      <c r="F1372" s="134" t="s">
        <v>2281</v>
      </c>
      <c r="G1372" s="135" t="s">
        <v>169</v>
      </c>
      <c r="H1372" s="136">
        <v>1229.69</v>
      </c>
      <c r="I1372" s="137"/>
      <c r="J1372" s="138">
        <f>ROUND(I1372*H1372,2)</f>
        <v>0</v>
      </c>
      <c r="K1372" s="139"/>
      <c r="L1372" s="31"/>
      <c r="M1372" s="140" t="s">
        <v>1</v>
      </c>
      <c r="N1372" s="141" t="s">
        <v>44</v>
      </c>
      <c r="P1372" s="142">
        <f>O1372*H1372</f>
        <v>0</v>
      </c>
      <c r="Q1372" s="142">
        <v>2.9E-4</v>
      </c>
      <c r="R1372" s="142">
        <f>Q1372*H1372</f>
        <v>0.35661010000000004</v>
      </c>
      <c r="S1372" s="142">
        <v>0</v>
      </c>
      <c r="T1372" s="143">
        <f>S1372*H1372</f>
        <v>0</v>
      </c>
      <c r="AR1372" s="144" t="s">
        <v>260</v>
      </c>
      <c r="AT1372" s="144" t="s">
        <v>166</v>
      </c>
      <c r="AU1372" s="144" t="s">
        <v>89</v>
      </c>
      <c r="AY1372" s="16" t="s">
        <v>164</v>
      </c>
      <c r="BE1372" s="145">
        <f>IF(N1372="základní",J1372,0)</f>
        <v>0</v>
      </c>
      <c r="BF1372" s="145">
        <f>IF(N1372="snížená",J1372,0)</f>
        <v>0</v>
      </c>
      <c r="BG1372" s="145">
        <f>IF(N1372="zákl. přenesená",J1372,0)</f>
        <v>0</v>
      </c>
      <c r="BH1372" s="145">
        <f>IF(N1372="sníž. přenesená",J1372,0)</f>
        <v>0</v>
      </c>
      <c r="BI1372" s="145">
        <f>IF(N1372="nulová",J1372,0)</f>
        <v>0</v>
      </c>
      <c r="BJ1372" s="16" t="s">
        <v>87</v>
      </c>
      <c r="BK1372" s="145">
        <f>ROUND(I1372*H1372,2)</f>
        <v>0</v>
      </c>
      <c r="BL1372" s="16" t="s">
        <v>260</v>
      </c>
      <c r="BM1372" s="144" t="s">
        <v>2282</v>
      </c>
    </row>
    <row r="1373" spans="2:65" s="11" customFormat="1" ht="22.9" customHeight="1">
      <c r="B1373" s="120"/>
      <c r="D1373" s="121" t="s">
        <v>78</v>
      </c>
      <c r="E1373" s="130" t="s">
        <v>2283</v>
      </c>
      <c r="F1373" s="130" t="s">
        <v>2284</v>
      </c>
      <c r="I1373" s="123"/>
      <c r="J1373" s="131">
        <f>BK1373</f>
        <v>0</v>
      </c>
      <c r="L1373" s="120"/>
      <c r="M1373" s="125"/>
      <c r="P1373" s="126">
        <f>SUM(P1374:P1383)</f>
        <v>0</v>
      </c>
      <c r="R1373" s="126">
        <f>SUM(R1374:R1383)</f>
        <v>5.5702399999999999E-2</v>
      </c>
      <c r="T1373" s="127">
        <f>SUM(T1374:T1383)</f>
        <v>0</v>
      </c>
      <c r="AR1373" s="121" t="s">
        <v>89</v>
      </c>
      <c r="AT1373" s="128" t="s">
        <v>78</v>
      </c>
      <c r="AU1373" s="128" t="s">
        <v>87</v>
      </c>
      <c r="AY1373" s="121" t="s">
        <v>164</v>
      </c>
      <c r="BK1373" s="129">
        <f>SUM(BK1374:BK1383)</f>
        <v>0</v>
      </c>
    </row>
    <row r="1374" spans="2:65" s="1" customFormat="1" ht="24.2" customHeight="1">
      <c r="B1374" s="31"/>
      <c r="C1374" s="132" t="s">
        <v>2285</v>
      </c>
      <c r="D1374" s="132" t="s">
        <v>166</v>
      </c>
      <c r="E1374" s="133" t="s">
        <v>2286</v>
      </c>
      <c r="F1374" s="134" t="s">
        <v>2287</v>
      </c>
      <c r="G1374" s="135" t="s">
        <v>169</v>
      </c>
      <c r="H1374" s="136">
        <v>42.847999999999999</v>
      </c>
      <c r="I1374" s="137"/>
      <c r="J1374" s="138">
        <f>ROUND(I1374*H1374,2)</f>
        <v>0</v>
      </c>
      <c r="K1374" s="139"/>
      <c r="L1374" s="31"/>
      <c r="M1374" s="140" t="s">
        <v>1</v>
      </c>
      <c r="N1374" s="141" t="s">
        <v>44</v>
      </c>
      <c r="P1374" s="142">
        <f>O1374*H1374</f>
        <v>0</v>
      </c>
      <c r="Q1374" s="142">
        <v>0</v>
      </c>
      <c r="R1374" s="142">
        <f>Q1374*H1374</f>
        <v>0</v>
      </c>
      <c r="S1374" s="142">
        <v>0</v>
      </c>
      <c r="T1374" s="143">
        <f>S1374*H1374</f>
        <v>0</v>
      </c>
      <c r="AR1374" s="144" t="s">
        <v>260</v>
      </c>
      <c r="AT1374" s="144" t="s">
        <v>166</v>
      </c>
      <c r="AU1374" s="144" t="s">
        <v>89</v>
      </c>
      <c r="AY1374" s="16" t="s">
        <v>164</v>
      </c>
      <c r="BE1374" s="145">
        <f>IF(N1374="základní",J1374,0)</f>
        <v>0</v>
      </c>
      <c r="BF1374" s="145">
        <f>IF(N1374="snížená",J1374,0)</f>
        <v>0</v>
      </c>
      <c r="BG1374" s="145">
        <f>IF(N1374="zákl. přenesená",J1374,0)</f>
        <v>0</v>
      </c>
      <c r="BH1374" s="145">
        <f>IF(N1374="sníž. přenesená",J1374,0)</f>
        <v>0</v>
      </c>
      <c r="BI1374" s="145">
        <f>IF(N1374="nulová",J1374,0)</f>
        <v>0</v>
      </c>
      <c r="BJ1374" s="16" t="s">
        <v>87</v>
      </c>
      <c r="BK1374" s="145">
        <f>ROUND(I1374*H1374,2)</f>
        <v>0</v>
      </c>
      <c r="BL1374" s="16" t="s">
        <v>260</v>
      </c>
      <c r="BM1374" s="144" t="s">
        <v>2288</v>
      </c>
    </row>
    <row r="1375" spans="2:65" s="14" customFormat="1" ht="11.25">
      <c r="B1375" s="161"/>
      <c r="D1375" s="147" t="s">
        <v>175</v>
      </c>
      <c r="E1375" s="162" t="s">
        <v>1</v>
      </c>
      <c r="F1375" s="163" t="s">
        <v>2289</v>
      </c>
      <c r="H1375" s="162" t="s">
        <v>1</v>
      </c>
      <c r="I1375" s="164"/>
      <c r="L1375" s="161"/>
      <c r="M1375" s="165"/>
      <c r="T1375" s="166"/>
      <c r="AT1375" s="162" t="s">
        <v>175</v>
      </c>
      <c r="AU1375" s="162" t="s">
        <v>89</v>
      </c>
      <c r="AV1375" s="14" t="s">
        <v>87</v>
      </c>
      <c r="AW1375" s="14" t="s">
        <v>36</v>
      </c>
      <c r="AX1375" s="14" t="s">
        <v>79</v>
      </c>
      <c r="AY1375" s="162" t="s">
        <v>164</v>
      </c>
    </row>
    <row r="1376" spans="2:65" s="12" customFormat="1" ht="11.25">
      <c r="B1376" s="146"/>
      <c r="D1376" s="147" t="s">
        <v>175</v>
      </c>
      <c r="E1376" s="148" t="s">
        <v>1</v>
      </c>
      <c r="F1376" s="149" t="s">
        <v>2290</v>
      </c>
      <c r="H1376" s="150">
        <v>15.443</v>
      </c>
      <c r="I1376" s="151"/>
      <c r="L1376" s="146"/>
      <c r="M1376" s="152"/>
      <c r="T1376" s="153"/>
      <c r="AT1376" s="148" t="s">
        <v>175</v>
      </c>
      <c r="AU1376" s="148" t="s">
        <v>89</v>
      </c>
      <c r="AV1376" s="12" t="s">
        <v>89</v>
      </c>
      <c r="AW1376" s="12" t="s">
        <v>36</v>
      </c>
      <c r="AX1376" s="12" t="s">
        <v>79</v>
      </c>
      <c r="AY1376" s="148" t="s">
        <v>164</v>
      </c>
    </row>
    <row r="1377" spans="2:65" s="14" customFormat="1" ht="11.25">
      <c r="B1377" s="161"/>
      <c r="D1377" s="147" t="s">
        <v>175</v>
      </c>
      <c r="E1377" s="162" t="s">
        <v>1</v>
      </c>
      <c r="F1377" s="163" t="s">
        <v>2291</v>
      </c>
      <c r="H1377" s="162" t="s">
        <v>1</v>
      </c>
      <c r="I1377" s="164"/>
      <c r="L1377" s="161"/>
      <c r="M1377" s="165"/>
      <c r="T1377" s="166"/>
      <c r="AT1377" s="162" t="s">
        <v>175</v>
      </c>
      <c r="AU1377" s="162" t="s">
        <v>89</v>
      </c>
      <c r="AV1377" s="14" t="s">
        <v>87</v>
      </c>
      <c r="AW1377" s="14" t="s">
        <v>36</v>
      </c>
      <c r="AX1377" s="14" t="s">
        <v>79</v>
      </c>
      <c r="AY1377" s="162" t="s">
        <v>164</v>
      </c>
    </row>
    <row r="1378" spans="2:65" s="12" customFormat="1" ht="11.25">
      <c r="B1378" s="146"/>
      <c r="D1378" s="147" t="s">
        <v>175</v>
      </c>
      <c r="E1378" s="148" t="s">
        <v>1</v>
      </c>
      <c r="F1378" s="149" t="s">
        <v>2292</v>
      </c>
      <c r="H1378" s="150">
        <v>9.1349999999999998</v>
      </c>
      <c r="I1378" s="151"/>
      <c r="L1378" s="146"/>
      <c r="M1378" s="152"/>
      <c r="T1378" s="153"/>
      <c r="AT1378" s="148" t="s">
        <v>175</v>
      </c>
      <c r="AU1378" s="148" t="s">
        <v>89</v>
      </c>
      <c r="AV1378" s="12" t="s">
        <v>89</v>
      </c>
      <c r="AW1378" s="12" t="s">
        <v>36</v>
      </c>
      <c r="AX1378" s="12" t="s">
        <v>79</v>
      </c>
      <c r="AY1378" s="148" t="s">
        <v>164</v>
      </c>
    </row>
    <row r="1379" spans="2:65" s="14" customFormat="1" ht="11.25">
      <c r="B1379" s="161"/>
      <c r="D1379" s="147" t="s">
        <v>175</v>
      </c>
      <c r="E1379" s="162" t="s">
        <v>1</v>
      </c>
      <c r="F1379" s="163" t="s">
        <v>2293</v>
      </c>
      <c r="H1379" s="162" t="s">
        <v>1</v>
      </c>
      <c r="I1379" s="164"/>
      <c r="L1379" s="161"/>
      <c r="M1379" s="165"/>
      <c r="T1379" s="166"/>
      <c r="AT1379" s="162" t="s">
        <v>175</v>
      </c>
      <c r="AU1379" s="162" t="s">
        <v>89</v>
      </c>
      <c r="AV1379" s="14" t="s">
        <v>87</v>
      </c>
      <c r="AW1379" s="14" t="s">
        <v>36</v>
      </c>
      <c r="AX1379" s="14" t="s">
        <v>79</v>
      </c>
      <c r="AY1379" s="162" t="s">
        <v>164</v>
      </c>
    </row>
    <row r="1380" spans="2:65" s="12" customFormat="1" ht="11.25">
      <c r="B1380" s="146"/>
      <c r="D1380" s="147" t="s">
        <v>175</v>
      </c>
      <c r="E1380" s="148" t="s">
        <v>1</v>
      </c>
      <c r="F1380" s="149" t="s">
        <v>2294</v>
      </c>
      <c r="H1380" s="150">
        <v>18.27</v>
      </c>
      <c r="I1380" s="151"/>
      <c r="L1380" s="146"/>
      <c r="M1380" s="152"/>
      <c r="T1380" s="153"/>
      <c r="AT1380" s="148" t="s">
        <v>175</v>
      </c>
      <c r="AU1380" s="148" t="s">
        <v>89</v>
      </c>
      <c r="AV1380" s="12" t="s">
        <v>89</v>
      </c>
      <c r="AW1380" s="12" t="s">
        <v>36</v>
      </c>
      <c r="AX1380" s="12" t="s">
        <v>79</v>
      </c>
      <c r="AY1380" s="148" t="s">
        <v>164</v>
      </c>
    </row>
    <row r="1381" spans="2:65" s="13" customFormat="1" ht="11.25">
      <c r="B1381" s="154"/>
      <c r="D1381" s="147" t="s">
        <v>175</v>
      </c>
      <c r="E1381" s="155" t="s">
        <v>1</v>
      </c>
      <c r="F1381" s="156" t="s">
        <v>177</v>
      </c>
      <c r="H1381" s="157">
        <v>42.847999999999999</v>
      </c>
      <c r="I1381" s="158"/>
      <c r="L1381" s="154"/>
      <c r="M1381" s="159"/>
      <c r="T1381" s="160"/>
      <c r="AT1381" s="155" t="s">
        <v>175</v>
      </c>
      <c r="AU1381" s="155" t="s">
        <v>89</v>
      </c>
      <c r="AV1381" s="13" t="s">
        <v>170</v>
      </c>
      <c r="AW1381" s="13" t="s">
        <v>36</v>
      </c>
      <c r="AX1381" s="13" t="s">
        <v>87</v>
      </c>
      <c r="AY1381" s="155" t="s">
        <v>164</v>
      </c>
    </row>
    <row r="1382" spans="2:65" s="1" customFormat="1" ht="16.5" customHeight="1">
      <c r="B1382" s="31"/>
      <c r="C1382" s="167" t="s">
        <v>2295</v>
      </c>
      <c r="D1382" s="167" t="s">
        <v>282</v>
      </c>
      <c r="E1382" s="168" t="s">
        <v>2296</v>
      </c>
      <c r="F1382" s="169" t="s">
        <v>2297</v>
      </c>
      <c r="G1382" s="170" t="s">
        <v>169</v>
      </c>
      <c r="H1382" s="171">
        <v>42.847999999999999</v>
      </c>
      <c r="I1382" s="172"/>
      <c r="J1382" s="173">
        <f>ROUND(I1382*H1382,2)</f>
        <v>0</v>
      </c>
      <c r="K1382" s="174"/>
      <c r="L1382" s="175"/>
      <c r="M1382" s="176" t="s">
        <v>1</v>
      </c>
      <c r="N1382" s="177" t="s">
        <v>44</v>
      </c>
      <c r="P1382" s="142">
        <f>O1382*H1382</f>
        <v>0</v>
      </c>
      <c r="Q1382" s="142">
        <v>1.2999999999999999E-3</v>
      </c>
      <c r="R1382" s="142">
        <f>Q1382*H1382</f>
        <v>5.5702399999999999E-2</v>
      </c>
      <c r="S1382" s="142">
        <v>0</v>
      </c>
      <c r="T1382" s="143">
        <f>S1382*H1382</f>
        <v>0</v>
      </c>
      <c r="AR1382" s="144" t="s">
        <v>349</v>
      </c>
      <c r="AT1382" s="144" t="s">
        <v>282</v>
      </c>
      <c r="AU1382" s="144" t="s">
        <v>89</v>
      </c>
      <c r="AY1382" s="16" t="s">
        <v>164</v>
      </c>
      <c r="BE1382" s="145">
        <f>IF(N1382="základní",J1382,0)</f>
        <v>0</v>
      </c>
      <c r="BF1382" s="145">
        <f>IF(N1382="snížená",J1382,0)</f>
        <v>0</v>
      </c>
      <c r="BG1382" s="145">
        <f>IF(N1382="zákl. přenesená",J1382,0)</f>
        <v>0</v>
      </c>
      <c r="BH1382" s="145">
        <f>IF(N1382="sníž. přenesená",J1382,0)</f>
        <v>0</v>
      </c>
      <c r="BI1382" s="145">
        <f>IF(N1382="nulová",J1382,0)</f>
        <v>0</v>
      </c>
      <c r="BJ1382" s="16" t="s">
        <v>87</v>
      </c>
      <c r="BK1382" s="145">
        <f>ROUND(I1382*H1382,2)</f>
        <v>0</v>
      </c>
      <c r="BL1382" s="16" t="s">
        <v>260</v>
      </c>
      <c r="BM1382" s="144" t="s">
        <v>2298</v>
      </c>
    </row>
    <row r="1383" spans="2:65" s="1" customFormat="1" ht="24.2" customHeight="1">
      <c r="B1383" s="31"/>
      <c r="C1383" s="132" t="s">
        <v>2299</v>
      </c>
      <c r="D1383" s="132" t="s">
        <v>166</v>
      </c>
      <c r="E1383" s="133" t="s">
        <v>2300</v>
      </c>
      <c r="F1383" s="134" t="s">
        <v>2301</v>
      </c>
      <c r="G1383" s="135" t="s">
        <v>1088</v>
      </c>
      <c r="H1383" s="178"/>
      <c r="I1383" s="137"/>
      <c r="J1383" s="138">
        <f>ROUND(I1383*H1383,2)</f>
        <v>0</v>
      </c>
      <c r="K1383" s="139"/>
      <c r="L1383" s="31"/>
      <c r="M1383" s="140" t="s">
        <v>1</v>
      </c>
      <c r="N1383" s="141" t="s">
        <v>44</v>
      </c>
      <c r="P1383" s="142">
        <f>O1383*H1383</f>
        <v>0</v>
      </c>
      <c r="Q1383" s="142">
        <v>0</v>
      </c>
      <c r="R1383" s="142">
        <f>Q1383*H1383</f>
        <v>0</v>
      </c>
      <c r="S1383" s="142">
        <v>0</v>
      </c>
      <c r="T1383" s="143">
        <f>S1383*H1383</f>
        <v>0</v>
      </c>
      <c r="AR1383" s="144" t="s">
        <v>260</v>
      </c>
      <c r="AT1383" s="144" t="s">
        <v>166</v>
      </c>
      <c r="AU1383" s="144" t="s">
        <v>89</v>
      </c>
      <c r="AY1383" s="16" t="s">
        <v>164</v>
      </c>
      <c r="BE1383" s="145">
        <f>IF(N1383="základní",J1383,0)</f>
        <v>0</v>
      </c>
      <c r="BF1383" s="145">
        <f>IF(N1383="snížená",J1383,0)</f>
        <v>0</v>
      </c>
      <c r="BG1383" s="145">
        <f>IF(N1383="zákl. přenesená",J1383,0)</f>
        <v>0</v>
      </c>
      <c r="BH1383" s="145">
        <f>IF(N1383="sníž. přenesená",J1383,0)</f>
        <v>0</v>
      </c>
      <c r="BI1383" s="145">
        <f>IF(N1383="nulová",J1383,0)</f>
        <v>0</v>
      </c>
      <c r="BJ1383" s="16" t="s">
        <v>87</v>
      </c>
      <c r="BK1383" s="145">
        <f>ROUND(I1383*H1383,2)</f>
        <v>0</v>
      </c>
      <c r="BL1383" s="16" t="s">
        <v>260</v>
      </c>
      <c r="BM1383" s="144" t="s">
        <v>2302</v>
      </c>
    </row>
    <row r="1384" spans="2:65" s="11" customFormat="1" ht="22.9" customHeight="1">
      <c r="B1384" s="120"/>
      <c r="D1384" s="121" t="s">
        <v>78</v>
      </c>
      <c r="E1384" s="130" t="s">
        <v>2303</v>
      </c>
      <c r="F1384" s="130" t="s">
        <v>2304</v>
      </c>
      <c r="I1384" s="123"/>
      <c r="J1384" s="131">
        <f>BK1384</f>
        <v>0</v>
      </c>
      <c r="L1384" s="120"/>
      <c r="M1384" s="125"/>
      <c r="P1384" s="126">
        <f>SUM(P1385:P1393)</f>
        <v>0</v>
      </c>
      <c r="R1384" s="126">
        <f>SUM(R1385:R1393)</f>
        <v>4.7492639999999996E-2</v>
      </c>
      <c r="T1384" s="127">
        <f>SUM(T1385:T1393)</f>
        <v>0</v>
      </c>
      <c r="AR1384" s="121" t="s">
        <v>89</v>
      </c>
      <c r="AT1384" s="128" t="s">
        <v>78</v>
      </c>
      <c r="AU1384" s="128" t="s">
        <v>87</v>
      </c>
      <c r="AY1384" s="121" t="s">
        <v>164</v>
      </c>
      <c r="BK1384" s="129">
        <f>SUM(BK1385:BK1393)</f>
        <v>0</v>
      </c>
    </row>
    <row r="1385" spans="2:65" s="1" customFormat="1" ht="24.2" customHeight="1">
      <c r="B1385" s="31"/>
      <c r="C1385" s="132" t="s">
        <v>2305</v>
      </c>
      <c r="D1385" s="132" t="s">
        <v>166</v>
      </c>
      <c r="E1385" s="133" t="s">
        <v>2306</v>
      </c>
      <c r="F1385" s="134" t="s">
        <v>2307</v>
      </c>
      <c r="G1385" s="135" t="s">
        <v>169</v>
      </c>
      <c r="H1385" s="136">
        <v>60.887999999999998</v>
      </c>
      <c r="I1385" s="137"/>
      <c r="J1385" s="138">
        <f>ROUND(I1385*H1385,2)</f>
        <v>0</v>
      </c>
      <c r="K1385" s="139"/>
      <c r="L1385" s="31"/>
      <c r="M1385" s="140" t="s">
        <v>1</v>
      </c>
      <c r="N1385" s="141" t="s">
        <v>44</v>
      </c>
      <c r="P1385" s="142">
        <f>O1385*H1385</f>
        <v>0</v>
      </c>
      <c r="Q1385" s="142">
        <v>5.2999999999999998E-4</v>
      </c>
      <c r="R1385" s="142">
        <f>Q1385*H1385</f>
        <v>3.2270639999999996E-2</v>
      </c>
      <c r="S1385" s="142">
        <v>0</v>
      </c>
      <c r="T1385" s="143">
        <f>S1385*H1385</f>
        <v>0</v>
      </c>
      <c r="AR1385" s="144" t="s">
        <v>260</v>
      </c>
      <c r="AT1385" s="144" t="s">
        <v>166</v>
      </c>
      <c r="AU1385" s="144" t="s">
        <v>89</v>
      </c>
      <c r="AY1385" s="16" t="s">
        <v>164</v>
      </c>
      <c r="BE1385" s="145">
        <f>IF(N1385="základní",J1385,0)</f>
        <v>0</v>
      </c>
      <c r="BF1385" s="145">
        <f>IF(N1385="snížená",J1385,0)</f>
        <v>0</v>
      </c>
      <c r="BG1385" s="145">
        <f>IF(N1385="zákl. přenesená",J1385,0)</f>
        <v>0</v>
      </c>
      <c r="BH1385" s="145">
        <f>IF(N1385="sníž. přenesená",J1385,0)</f>
        <v>0</v>
      </c>
      <c r="BI1385" s="145">
        <f>IF(N1385="nulová",J1385,0)</f>
        <v>0</v>
      </c>
      <c r="BJ1385" s="16" t="s">
        <v>87</v>
      </c>
      <c r="BK1385" s="145">
        <f>ROUND(I1385*H1385,2)</f>
        <v>0</v>
      </c>
      <c r="BL1385" s="16" t="s">
        <v>260</v>
      </c>
      <c r="BM1385" s="144" t="s">
        <v>2308</v>
      </c>
    </row>
    <row r="1386" spans="2:65" s="14" customFormat="1" ht="11.25">
      <c r="B1386" s="161"/>
      <c r="D1386" s="147" t="s">
        <v>175</v>
      </c>
      <c r="E1386" s="162" t="s">
        <v>1</v>
      </c>
      <c r="F1386" s="163" t="s">
        <v>2309</v>
      </c>
      <c r="H1386" s="162" t="s">
        <v>1</v>
      </c>
      <c r="I1386" s="164"/>
      <c r="L1386" s="161"/>
      <c r="M1386" s="165"/>
      <c r="T1386" s="166"/>
      <c r="AT1386" s="162" t="s">
        <v>175</v>
      </c>
      <c r="AU1386" s="162" t="s">
        <v>89</v>
      </c>
      <c r="AV1386" s="14" t="s">
        <v>87</v>
      </c>
      <c r="AW1386" s="14" t="s">
        <v>36</v>
      </c>
      <c r="AX1386" s="14" t="s">
        <v>79</v>
      </c>
      <c r="AY1386" s="162" t="s">
        <v>164</v>
      </c>
    </row>
    <row r="1387" spans="2:65" s="12" customFormat="1" ht="11.25">
      <c r="B1387" s="146"/>
      <c r="D1387" s="147" t="s">
        <v>175</v>
      </c>
      <c r="E1387" s="148" t="s">
        <v>1</v>
      </c>
      <c r="F1387" s="149" t="s">
        <v>2310</v>
      </c>
      <c r="H1387" s="150">
        <v>7.4880000000000004</v>
      </c>
      <c r="I1387" s="151"/>
      <c r="L1387" s="146"/>
      <c r="M1387" s="152"/>
      <c r="T1387" s="153"/>
      <c r="AT1387" s="148" t="s">
        <v>175</v>
      </c>
      <c r="AU1387" s="148" t="s">
        <v>89</v>
      </c>
      <c r="AV1387" s="12" t="s">
        <v>89</v>
      </c>
      <c r="AW1387" s="12" t="s">
        <v>36</v>
      </c>
      <c r="AX1387" s="12" t="s">
        <v>79</v>
      </c>
      <c r="AY1387" s="148" t="s">
        <v>164</v>
      </c>
    </row>
    <row r="1388" spans="2:65" s="14" customFormat="1" ht="11.25">
      <c r="B1388" s="161"/>
      <c r="D1388" s="147" t="s">
        <v>175</v>
      </c>
      <c r="E1388" s="162" t="s">
        <v>1</v>
      </c>
      <c r="F1388" s="163" t="s">
        <v>510</v>
      </c>
      <c r="H1388" s="162" t="s">
        <v>1</v>
      </c>
      <c r="I1388" s="164"/>
      <c r="L1388" s="161"/>
      <c r="M1388" s="165"/>
      <c r="T1388" s="166"/>
      <c r="AT1388" s="162" t="s">
        <v>175</v>
      </c>
      <c r="AU1388" s="162" t="s">
        <v>89</v>
      </c>
      <c r="AV1388" s="14" t="s">
        <v>87</v>
      </c>
      <c r="AW1388" s="14" t="s">
        <v>36</v>
      </c>
      <c r="AX1388" s="14" t="s">
        <v>79</v>
      </c>
      <c r="AY1388" s="162" t="s">
        <v>164</v>
      </c>
    </row>
    <row r="1389" spans="2:65" s="12" customFormat="1" ht="11.25">
      <c r="B1389" s="146"/>
      <c r="D1389" s="147" t="s">
        <v>175</v>
      </c>
      <c r="E1389" s="148" t="s">
        <v>1</v>
      </c>
      <c r="F1389" s="149" t="s">
        <v>2311</v>
      </c>
      <c r="H1389" s="150">
        <v>16.2</v>
      </c>
      <c r="I1389" s="151"/>
      <c r="L1389" s="146"/>
      <c r="M1389" s="152"/>
      <c r="T1389" s="153"/>
      <c r="AT1389" s="148" t="s">
        <v>175</v>
      </c>
      <c r="AU1389" s="148" t="s">
        <v>89</v>
      </c>
      <c r="AV1389" s="12" t="s">
        <v>89</v>
      </c>
      <c r="AW1389" s="12" t="s">
        <v>36</v>
      </c>
      <c r="AX1389" s="12" t="s">
        <v>79</v>
      </c>
      <c r="AY1389" s="148" t="s">
        <v>164</v>
      </c>
    </row>
    <row r="1390" spans="2:65" s="14" customFormat="1" ht="11.25">
      <c r="B1390" s="161"/>
      <c r="D1390" s="147" t="s">
        <v>175</v>
      </c>
      <c r="E1390" s="162" t="s">
        <v>1</v>
      </c>
      <c r="F1390" s="163" t="s">
        <v>2312</v>
      </c>
      <c r="H1390" s="162" t="s">
        <v>1</v>
      </c>
      <c r="I1390" s="164"/>
      <c r="L1390" s="161"/>
      <c r="M1390" s="165"/>
      <c r="T1390" s="166"/>
      <c r="AT1390" s="162" t="s">
        <v>175</v>
      </c>
      <c r="AU1390" s="162" t="s">
        <v>89</v>
      </c>
      <c r="AV1390" s="14" t="s">
        <v>87</v>
      </c>
      <c r="AW1390" s="14" t="s">
        <v>36</v>
      </c>
      <c r="AX1390" s="14" t="s">
        <v>79</v>
      </c>
      <c r="AY1390" s="162" t="s">
        <v>164</v>
      </c>
    </row>
    <row r="1391" spans="2:65" s="12" customFormat="1" ht="11.25">
      <c r="B1391" s="146"/>
      <c r="D1391" s="147" t="s">
        <v>175</v>
      </c>
      <c r="E1391" s="148" t="s">
        <v>1</v>
      </c>
      <c r="F1391" s="149" t="s">
        <v>2313</v>
      </c>
      <c r="H1391" s="150">
        <v>37.200000000000003</v>
      </c>
      <c r="I1391" s="151"/>
      <c r="L1391" s="146"/>
      <c r="M1391" s="152"/>
      <c r="T1391" s="153"/>
      <c r="AT1391" s="148" t="s">
        <v>175</v>
      </c>
      <c r="AU1391" s="148" t="s">
        <v>89</v>
      </c>
      <c r="AV1391" s="12" t="s">
        <v>89</v>
      </c>
      <c r="AW1391" s="12" t="s">
        <v>36</v>
      </c>
      <c r="AX1391" s="12" t="s">
        <v>79</v>
      </c>
      <c r="AY1391" s="148" t="s">
        <v>164</v>
      </c>
    </row>
    <row r="1392" spans="2:65" s="13" customFormat="1" ht="11.25">
      <c r="B1392" s="154"/>
      <c r="D1392" s="147" t="s">
        <v>175</v>
      </c>
      <c r="E1392" s="155" t="s">
        <v>1</v>
      </c>
      <c r="F1392" s="156" t="s">
        <v>177</v>
      </c>
      <c r="H1392" s="157">
        <v>60.887999999999998</v>
      </c>
      <c r="I1392" s="158"/>
      <c r="L1392" s="154"/>
      <c r="M1392" s="159"/>
      <c r="T1392" s="160"/>
      <c r="AT1392" s="155" t="s">
        <v>175</v>
      </c>
      <c r="AU1392" s="155" t="s">
        <v>89</v>
      </c>
      <c r="AV1392" s="13" t="s">
        <v>170</v>
      </c>
      <c r="AW1392" s="13" t="s">
        <v>36</v>
      </c>
      <c r="AX1392" s="13" t="s">
        <v>87</v>
      </c>
      <c r="AY1392" s="155" t="s">
        <v>164</v>
      </c>
    </row>
    <row r="1393" spans="2:65" s="1" customFormat="1" ht="24.2" customHeight="1">
      <c r="B1393" s="31"/>
      <c r="C1393" s="132" t="s">
        <v>2314</v>
      </c>
      <c r="D1393" s="132" t="s">
        <v>166</v>
      </c>
      <c r="E1393" s="133" t="s">
        <v>2315</v>
      </c>
      <c r="F1393" s="134" t="s">
        <v>2316</v>
      </c>
      <c r="G1393" s="135" t="s">
        <v>169</v>
      </c>
      <c r="H1393" s="136">
        <v>60.887999999999998</v>
      </c>
      <c r="I1393" s="137"/>
      <c r="J1393" s="138">
        <f>ROUND(I1393*H1393,2)</f>
        <v>0</v>
      </c>
      <c r="K1393" s="139"/>
      <c r="L1393" s="31"/>
      <c r="M1393" s="140" t="s">
        <v>1</v>
      </c>
      <c r="N1393" s="141" t="s">
        <v>44</v>
      </c>
      <c r="P1393" s="142">
        <f>O1393*H1393</f>
        <v>0</v>
      </c>
      <c r="Q1393" s="142">
        <v>2.5000000000000001E-4</v>
      </c>
      <c r="R1393" s="142">
        <f>Q1393*H1393</f>
        <v>1.5221999999999999E-2</v>
      </c>
      <c r="S1393" s="142">
        <v>0</v>
      </c>
      <c r="T1393" s="143">
        <f>S1393*H1393</f>
        <v>0</v>
      </c>
      <c r="AR1393" s="144" t="s">
        <v>260</v>
      </c>
      <c r="AT1393" s="144" t="s">
        <v>166</v>
      </c>
      <c r="AU1393" s="144" t="s">
        <v>89</v>
      </c>
      <c r="AY1393" s="16" t="s">
        <v>164</v>
      </c>
      <c r="BE1393" s="145">
        <f>IF(N1393="základní",J1393,0)</f>
        <v>0</v>
      </c>
      <c r="BF1393" s="145">
        <f>IF(N1393="snížená",J1393,0)</f>
        <v>0</v>
      </c>
      <c r="BG1393" s="145">
        <f>IF(N1393="zákl. přenesená",J1393,0)</f>
        <v>0</v>
      </c>
      <c r="BH1393" s="145">
        <f>IF(N1393="sníž. přenesená",J1393,0)</f>
        <v>0</v>
      </c>
      <c r="BI1393" s="145">
        <f>IF(N1393="nulová",J1393,0)</f>
        <v>0</v>
      </c>
      <c r="BJ1393" s="16" t="s">
        <v>87</v>
      </c>
      <c r="BK1393" s="145">
        <f>ROUND(I1393*H1393,2)</f>
        <v>0</v>
      </c>
      <c r="BL1393" s="16" t="s">
        <v>260</v>
      </c>
      <c r="BM1393" s="144" t="s">
        <v>2317</v>
      </c>
    </row>
    <row r="1394" spans="2:65" s="11" customFormat="1" ht="25.9" customHeight="1">
      <c r="B1394" s="120"/>
      <c r="D1394" s="121" t="s">
        <v>78</v>
      </c>
      <c r="E1394" s="122" t="s">
        <v>108</v>
      </c>
      <c r="F1394" s="122" t="s">
        <v>2318</v>
      </c>
      <c r="I1394" s="123"/>
      <c r="J1394" s="124">
        <f>BK1394</f>
        <v>0</v>
      </c>
      <c r="L1394" s="120"/>
      <c r="M1394" s="125"/>
      <c r="P1394" s="126">
        <f>P1395</f>
        <v>0</v>
      </c>
      <c r="R1394" s="126">
        <f>R1395</f>
        <v>0</v>
      </c>
      <c r="T1394" s="127">
        <f>T1395</f>
        <v>0</v>
      </c>
      <c r="AR1394" s="121" t="s">
        <v>186</v>
      </c>
      <c r="AT1394" s="128" t="s">
        <v>78</v>
      </c>
      <c r="AU1394" s="128" t="s">
        <v>79</v>
      </c>
      <c r="AY1394" s="121" t="s">
        <v>164</v>
      </c>
      <c r="BK1394" s="129">
        <f>BK1395</f>
        <v>0</v>
      </c>
    </row>
    <row r="1395" spans="2:65" s="11" customFormat="1" ht="22.9" customHeight="1">
      <c r="B1395" s="120"/>
      <c r="D1395" s="121" t="s">
        <v>78</v>
      </c>
      <c r="E1395" s="130" t="s">
        <v>2319</v>
      </c>
      <c r="F1395" s="130" t="s">
        <v>2320</v>
      </c>
      <c r="I1395" s="123"/>
      <c r="J1395" s="131">
        <f>BK1395</f>
        <v>0</v>
      </c>
      <c r="L1395" s="120"/>
      <c r="M1395" s="125"/>
      <c r="P1395" s="126">
        <f>SUM(P1396:P1402)</f>
        <v>0</v>
      </c>
      <c r="R1395" s="126">
        <f>SUM(R1396:R1402)</f>
        <v>0</v>
      </c>
      <c r="T1395" s="127">
        <f>SUM(T1396:T1402)</f>
        <v>0</v>
      </c>
      <c r="AR1395" s="121" t="s">
        <v>186</v>
      </c>
      <c r="AT1395" s="128" t="s">
        <v>78</v>
      </c>
      <c r="AU1395" s="128" t="s">
        <v>87</v>
      </c>
      <c r="AY1395" s="121" t="s">
        <v>164</v>
      </c>
      <c r="BK1395" s="129">
        <f>SUM(BK1396:BK1402)</f>
        <v>0</v>
      </c>
    </row>
    <row r="1396" spans="2:65" s="1" customFormat="1" ht="16.5" customHeight="1">
      <c r="B1396" s="31"/>
      <c r="C1396" s="132" t="s">
        <v>2321</v>
      </c>
      <c r="D1396" s="132" t="s">
        <v>166</v>
      </c>
      <c r="E1396" s="133" t="s">
        <v>2322</v>
      </c>
      <c r="F1396" s="134" t="s">
        <v>2323</v>
      </c>
      <c r="G1396" s="135" t="s">
        <v>2324</v>
      </c>
      <c r="H1396" s="136">
        <v>1</v>
      </c>
      <c r="I1396" s="137"/>
      <c r="J1396" s="138">
        <f>ROUND(I1396*H1396,2)</f>
        <v>0</v>
      </c>
      <c r="K1396" s="139"/>
      <c r="L1396" s="31"/>
      <c r="M1396" s="140" t="s">
        <v>1</v>
      </c>
      <c r="N1396" s="141" t="s">
        <v>44</v>
      </c>
      <c r="P1396" s="142">
        <f>O1396*H1396</f>
        <v>0</v>
      </c>
      <c r="Q1396" s="142">
        <v>0</v>
      </c>
      <c r="R1396" s="142">
        <f>Q1396*H1396</f>
        <v>0</v>
      </c>
      <c r="S1396" s="142">
        <v>0</v>
      </c>
      <c r="T1396" s="143">
        <f>S1396*H1396</f>
        <v>0</v>
      </c>
      <c r="AR1396" s="144" t="s">
        <v>2325</v>
      </c>
      <c r="AT1396" s="144" t="s">
        <v>166</v>
      </c>
      <c r="AU1396" s="144" t="s">
        <v>89</v>
      </c>
      <c r="AY1396" s="16" t="s">
        <v>164</v>
      </c>
      <c r="BE1396" s="145">
        <f>IF(N1396="základní",J1396,0)</f>
        <v>0</v>
      </c>
      <c r="BF1396" s="145">
        <f>IF(N1396="snížená",J1396,0)</f>
        <v>0</v>
      </c>
      <c r="BG1396" s="145">
        <f>IF(N1396="zákl. přenesená",J1396,0)</f>
        <v>0</v>
      </c>
      <c r="BH1396" s="145">
        <f>IF(N1396="sníž. přenesená",J1396,0)</f>
        <v>0</v>
      </c>
      <c r="BI1396" s="145">
        <f>IF(N1396="nulová",J1396,0)</f>
        <v>0</v>
      </c>
      <c r="BJ1396" s="16" t="s">
        <v>87</v>
      </c>
      <c r="BK1396" s="145">
        <f>ROUND(I1396*H1396,2)</f>
        <v>0</v>
      </c>
      <c r="BL1396" s="16" t="s">
        <v>2325</v>
      </c>
      <c r="BM1396" s="144" t="s">
        <v>2326</v>
      </c>
    </row>
    <row r="1397" spans="2:65" s="1" customFormat="1" ht="16.5" customHeight="1">
      <c r="B1397" s="31"/>
      <c r="C1397" s="132" t="s">
        <v>2327</v>
      </c>
      <c r="D1397" s="132" t="s">
        <v>166</v>
      </c>
      <c r="E1397" s="133" t="s">
        <v>2328</v>
      </c>
      <c r="F1397" s="134" t="s">
        <v>2329</v>
      </c>
      <c r="G1397" s="135" t="s">
        <v>2324</v>
      </c>
      <c r="H1397" s="136">
        <v>365</v>
      </c>
      <c r="I1397" s="137"/>
      <c r="J1397" s="138">
        <f>ROUND(I1397*H1397,2)</f>
        <v>0</v>
      </c>
      <c r="K1397" s="139"/>
      <c r="L1397" s="31"/>
      <c r="M1397" s="140" t="s">
        <v>1</v>
      </c>
      <c r="N1397" s="141" t="s">
        <v>44</v>
      </c>
      <c r="P1397" s="142">
        <f>O1397*H1397</f>
        <v>0</v>
      </c>
      <c r="Q1397" s="142">
        <v>0</v>
      </c>
      <c r="R1397" s="142">
        <f>Q1397*H1397</f>
        <v>0</v>
      </c>
      <c r="S1397" s="142">
        <v>0</v>
      </c>
      <c r="T1397" s="143">
        <f>S1397*H1397</f>
        <v>0</v>
      </c>
      <c r="AR1397" s="144" t="s">
        <v>2325</v>
      </c>
      <c r="AT1397" s="144" t="s">
        <v>166</v>
      </c>
      <c r="AU1397" s="144" t="s">
        <v>89</v>
      </c>
      <c r="AY1397" s="16" t="s">
        <v>164</v>
      </c>
      <c r="BE1397" s="145">
        <f>IF(N1397="základní",J1397,0)</f>
        <v>0</v>
      </c>
      <c r="BF1397" s="145">
        <f>IF(N1397="snížená",J1397,0)</f>
        <v>0</v>
      </c>
      <c r="BG1397" s="145">
        <f>IF(N1397="zákl. přenesená",J1397,0)</f>
        <v>0</v>
      </c>
      <c r="BH1397" s="145">
        <f>IF(N1397="sníž. přenesená",J1397,0)</f>
        <v>0</v>
      </c>
      <c r="BI1397" s="145">
        <f>IF(N1397="nulová",J1397,0)</f>
        <v>0</v>
      </c>
      <c r="BJ1397" s="16" t="s">
        <v>87</v>
      </c>
      <c r="BK1397" s="145">
        <f>ROUND(I1397*H1397,2)</f>
        <v>0</v>
      </c>
      <c r="BL1397" s="16" t="s">
        <v>2325</v>
      </c>
      <c r="BM1397" s="144" t="s">
        <v>2330</v>
      </c>
    </row>
    <row r="1398" spans="2:65" s="1" customFormat="1" ht="16.5" customHeight="1">
      <c r="B1398" s="31"/>
      <c r="C1398" s="132" t="s">
        <v>2331</v>
      </c>
      <c r="D1398" s="132" t="s">
        <v>166</v>
      </c>
      <c r="E1398" s="133" t="s">
        <v>2332</v>
      </c>
      <c r="F1398" s="134" t="s">
        <v>2333</v>
      </c>
      <c r="G1398" s="135" t="s">
        <v>2324</v>
      </c>
      <c r="H1398" s="136">
        <v>1</v>
      </c>
      <c r="I1398" s="137"/>
      <c r="J1398" s="138">
        <f>ROUND(I1398*H1398,2)</f>
        <v>0</v>
      </c>
      <c r="K1398" s="139"/>
      <c r="L1398" s="31"/>
      <c r="M1398" s="140" t="s">
        <v>1</v>
      </c>
      <c r="N1398" s="141" t="s">
        <v>44</v>
      </c>
      <c r="P1398" s="142">
        <f>O1398*H1398</f>
        <v>0</v>
      </c>
      <c r="Q1398" s="142">
        <v>0</v>
      </c>
      <c r="R1398" s="142">
        <f>Q1398*H1398</f>
        <v>0</v>
      </c>
      <c r="S1398" s="142">
        <v>0</v>
      </c>
      <c r="T1398" s="143">
        <f>S1398*H1398</f>
        <v>0</v>
      </c>
      <c r="AR1398" s="144" t="s">
        <v>2325</v>
      </c>
      <c r="AT1398" s="144" t="s">
        <v>166</v>
      </c>
      <c r="AU1398" s="144" t="s">
        <v>89</v>
      </c>
      <c r="AY1398" s="16" t="s">
        <v>164</v>
      </c>
      <c r="BE1398" s="145">
        <f>IF(N1398="základní",J1398,0)</f>
        <v>0</v>
      </c>
      <c r="BF1398" s="145">
        <f>IF(N1398="snížená",J1398,0)</f>
        <v>0</v>
      </c>
      <c r="BG1398" s="145">
        <f>IF(N1398="zákl. přenesená",J1398,0)</f>
        <v>0</v>
      </c>
      <c r="BH1398" s="145">
        <f>IF(N1398="sníž. přenesená",J1398,0)</f>
        <v>0</v>
      </c>
      <c r="BI1398" s="145">
        <f>IF(N1398="nulová",J1398,0)</f>
        <v>0</v>
      </c>
      <c r="BJ1398" s="16" t="s">
        <v>87</v>
      </c>
      <c r="BK1398" s="145">
        <f>ROUND(I1398*H1398,2)</f>
        <v>0</v>
      </c>
      <c r="BL1398" s="16" t="s">
        <v>2325</v>
      </c>
      <c r="BM1398" s="144" t="s">
        <v>2334</v>
      </c>
    </row>
    <row r="1399" spans="2:65" s="1" customFormat="1" ht="16.5" customHeight="1">
      <c r="B1399" s="31"/>
      <c r="C1399" s="132" t="s">
        <v>2335</v>
      </c>
      <c r="D1399" s="132" t="s">
        <v>166</v>
      </c>
      <c r="E1399" s="133" t="s">
        <v>2336</v>
      </c>
      <c r="F1399" s="134" t="s">
        <v>2337</v>
      </c>
      <c r="G1399" s="135" t="s">
        <v>299</v>
      </c>
      <c r="H1399" s="136">
        <v>130</v>
      </c>
      <c r="I1399" s="137"/>
      <c r="J1399" s="138">
        <f>ROUND(I1399*H1399,2)</f>
        <v>0</v>
      </c>
      <c r="K1399" s="139"/>
      <c r="L1399" s="31"/>
      <c r="M1399" s="140" t="s">
        <v>1</v>
      </c>
      <c r="N1399" s="141" t="s">
        <v>44</v>
      </c>
      <c r="P1399" s="142">
        <f>O1399*H1399</f>
        <v>0</v>
      </c>
      <c r="Q1399" s="142">
        <v>0</v>
      </c>
      <c r="R1399" s="142">
        <f>Q1399*H1399</f>
        <v>0</v>
      </c>
      <c r="S1399" s="142">
        <v>0</v>
      </c>
      <c r="T1399" s="143">
        <f>S1399*H1399</f>
        <v>0</v>
      </c>
      <c r="AR1399" s="144" t="s">
        <v>2325</v>
      </c>
      <c r="AT1399" s="144" t="s">
        <v>166</v>
      </c>
      <c r="AU1399" s="144" t="s">
        <v>89</v>
      </c>
      <c r="AY1399" s="16" t="s">
        <v>164</v>
      </c>
      <c r="BE1399" s="145">
        <f>IF(N1399="základní",J1399,0)</f>
        <v>0</v>
      </c>
      <c r="BF1399" s="145">
        <f>IF(N1399="snížená",J1399,0)</f>
        <v>0</v>
      </c>
      <c r="BG1399" s="145">
        <f>IF(N1399="zákl. přenesená",J1399,0)</f>
        <v>0</v>
      </c>
      <c r="BH1399" s="145">
        <f>IF(N1399="sníž. přenesená",J1399,0)</f>
        <v>0</v>
      </c>
      <c r="BI1399" s="145">
        <f>IF(N1399="nulová",J1399,0)</f>
        <v>0</v>
      </c>
      <c r="BJ1399" s="16" t="s">
        <v>87</v>
      </c>
      <c r="BK1399" s="145">
        <f>ROUND(I1399*H1399,2)</f>
        <v>0</v>
      </c>
      <c r="BL1399" s="16" t="s">
        <v>2325</v>
      </c>
      <c r="BM1399" s="144" t="s">
        <v>2338</v>
      </c>
    </row>
    <row r="1400" spans="2:65" s="14" customFormat="1" ht="22.5">
      <c r="B1400" s="161"/>
      <c r="D1400" s="147" t="s">
        <v>175</v>
      </c>
      <c r="E1400" s="162" t="s">
        <v>1</v>
      </c>
      <c r="F1400" s="163" t="s">
        <v>2339</v>
      </c>
      <c r="H1400" s="162" t="s">
        <v>1</v>
      </c>
      <c r="I1400" s="164"/>
      <c r="L1400" s="161"/>
      <c r="M1400" s="165"/>
      <c r="T1400" s="166"/>
      <c r="AT1400" s="162" t="s">
        <v>175</v>
      </c>
      <c r="AU1400" s="162" t="s">
        <v>89</v>
      </c>
      <c r="AV1400" s="14" t="s">
        <v>87</v>
      </c>
      <c r="AW1400" s="14" t="s">
        <v>36</v>
      </c>
      <c r="AX1400" s="14" t="s">
        <v>79</v>
      </c>
      <c r="AY1400" s="162" t="s">
        <v>164</v>
      </c>
    </row>
    <row r="1401" spans="2:65" s="12" customFormat="1" ht="11.25">
      <c r="B1401" s="146"/>
      <c r="D1401" s="147" t="s">
        <v>175</v>
      </c>
      <c r="E1401" s="148" t="s">
        <v>1</v>
      </c>
      <c r="F1401" s="149" t="s">
        <v>931</v>
      </c>
      <c r="H1401" s="150">
        <v>130</v>
      </c>
      <c r="I1401" s="151"/>
      <c r="L1401" s="146"/>
      <c r="M1401" s="152"/>
      <c r="T1401" s="153"/>
      <c r="AT1401" s="148" t="s">
        <v>175</v>
      </c>
      <c r="AU1401" s="148" t="s">
        <v>89</v>
      </c>
      <c r="AV1401" s="12" t="s">
        <v>89</v>
      </c>
      <c r="AW1401" s="12" t="s">
        <v>36</v>
      </c>
      <c r="AX1401" s="12" t="s">
        <v>79</v>
      </c>
      <c r="AY1401" s="148" t="s">
        <v>164</v>
      </c>
    </row>
    <row r="1402" spans="2:65" s="13" customFormat="1" ht="11.25">
      <c r="B1402" s="154"/>
      <c r="D1402" s="147" t="s">
        <v>175</v>
      </c>
      <c r="E1402" s="155" t="s">
        <v>1</v>
      </c>
      <c r="F1402" s="156" t="s">
        <v>177</v>
      </c>
      <c r="H1402" s="157">
        <v>130</v>
      </c>
      <c r="I1402" s="158"/>
      <c r="L1402" s="154"/>
      <c r="M1402" s="179"/>
      <c r="N1402" s="180"/>
      <c r="O1402" s="180"/>
      <c r="P1402" s="180"/>
      <c r="Q1402" s="180"/>
      <c r="R1402" s="180"/>
      <c r="S1402" s="180"/>
      <c r="T1402" s="181"/>
      <c r="AT1402" s="155" t="s">
        <v>175</v>
      </c>
      <c r="AU1402" s="155" t="s">
        <v>89</v>
      </c>
      <c r="AV1402" s="13" t="s">
        <v>170</v>
      </c>
      <c r="AW1402" s="13" t="s">
        <v>36</v>
      </c>
      <c r="AX1402" s="13" t="s">
        <v>87</v>
      </c>
      <c r="AY1402" s="155" t="s">
        <v>164</v>
      </c>
    </row>
    <row r="1403" spans="2:65" s="1" customFormat="1" ht="6.95" customHeight="1">
      <c r="B1403" s="43"/>
      <c r="C1403" s="44"/>
      <c r="D1403" s="44"/>
      <c r="E1403" s="44"/>
      <c r="F1403" s="44"/>
      <c r="G1403" s="44"/>
      <c r="H1403" s="44"/>
      <c r="I1403" s="44"/>
      <c r="J1403" s="44"/>
      <c r="K1403" s="44"/>
      <c r="L1403" s="31"/>
    </row>
  </sheetData>
  <sheetProtection algorithmName="SHA-512" hashValue="N0HzCd0Z8sa2ktb4uNnYY3S71FXIC1JbDEECtmeLZD6PGK0tnXMjrJFoi7U4btX2Wc+bPZp8Z5YC0o+MCiEzMQ==" saltValue="/hESceHbNWzil/a5vBDhY7mHTWNZCF2/QExqMdnCIXmHvosco8hv1nsSSxbpdpSgUyqPMne2iC/YbaHCLL7wgQ==" spinCount="100000" sheet="1" objects="1" scenarios="1" formatColumns="0" formatRows="0" autoFilter="0"/>
  <autoFilter ref="C146:K1402" xr:uid="{00000000-0009-0000-0000-000001000000}"/>
  <mergeCells count="9">
    <mergeCell ref="E87:H87"/>
    <mergeCell ref="E137:H137"/>
    <mergeCell ref="E139:H13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5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110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a přístavba objektu ZŠ Kamenné Žehrovice</v>
      </c>
      <c r="F7" s="226"/>
      <c r="G7" s="226"/>
      <c r="H7" s="226"/>
      <c r="L7" s="19"/>
    </row>
    <row r="8" spans="2:46" s="1" customFormat="1" ht="12" customHeight="1">
      <c r="B8" s="31"/>
      <c r="D8" s="26" t="s">
        <v>111</v>
      </c>
      <c r="L8" s="31"/>
    </row>
    <row r="9" spans="2:46" s="1" customFormat="1" ht="16.5" customHeight="1">
      <c r="B9" s="31"/>
      <c r="E9" s="187" t="s">
        <v>2340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20</v>
      </c>
      <c r="J11" s="24" t="s">
        <v>1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51" t="str">
        <f>'Rekapitulace stavby'!AN8</f>
        <v>26. 3. 2025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26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29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26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26" t="s">
        <v>29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39</v>
      </c>
      <c r="J30" s="65">
        <f>ROUND(J128,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0">
        <f>ROUND((SUM(BE128:BE251)),  2)</f>
        <v>0</v>
      </c>
      <c r="I33" s="91">
        <v>0.21</v>
      </c>
      <c r="J33" s="90">
        <f>ROUND(((SUM(BE128:BE251))*I33),  2)</f>
        <v>0</v>
      </c>
      <c r="L33" s="31"/>
    </row>
    <row r="34" spans="2:12" s="1" customFormat="1" ht="14.45" customHeight="1">
      <c r="B34" s="31"/>
      <c r="E34" s="26" t="s">
        <v>45</v>
      </c>
      <c r="F34" s="90">
        <f>ROUND((SUM(BF128:BF251)),  2)</f>
        <v>0</v>
      </c>
      <c r="I34" s="91">
        <v>0.12</v>
      </c>
      <c r="J34" s="90">
        <f>ROUND(((SUM(BF128:BF251))*I34),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0">
        <f>ROUND((SUM(BG128:BG251)),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0">
        <f>ROUND((SUM(BH128:BH251)),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0">
        <f>ROUND((SUM(BI128:BI251)),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49</v>
      </c>
      <c r="E39" s="56"/>
      <c r="F39" s="56"/>
      <c r="G39" s="94" t="s">
        <v>50</v>
      </c>
      <c r="H39" s="95" t="s">
        <v>51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54</v>
      </c>
      <c r="E61" s="33"/>
      <c r="F61" s="98" t="s">
        <v>55</v>
      </c>
      <c r="G61" s="42" t="s">
        <v>54</v>
      </c>
      <c r="H61" s="33"/>
      <c r="I61" s="33"/>
      <c r="J61" s="99" t="s">
        <v>55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54</v>
      </c>
      <c r="E76" s="33"/>
      <c r="F76" s="98" t="s">
        <v>55</v>
      </c>
      <c r="G76" s="42" t="s">
        <v>54</v>
      </c>
      <c r="H76" s="33"/>
      <c r="I76" s="33"/>
      <c r="J76" s="99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a přístavba objektu ZŠ Kamenné Žehrovice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111</v>
      </c>
      <c r="L86" s="31"/>
    </row>
    <row r="87" spans="2:47" s="1" customFormat="1" ht="16.5" customHeight="1">
      <c r="B87" s="31"/>
      <c r="E87" s="187" t="str">
        <f>E9</f>
        <v>02 - ASR úpravy stávající budovy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21</v>
      </c>
      <c r="F89" s="24" t="str">
        <f>F12</f>
        <v>Karlovarská třída 150, Kamenné Žehrovice</v>
      </c>
      <c r="I89" s="26" t="s">
        <v>23</v>
      </c>
      <c r="J89" s="51" t="str">
        <f>IF(J12="","",J12)</f>
        <v>26. 3. 2025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25</v>
      </c>
      <c r="F91" s="24" t="str">
        <f>E15</f>
        <v>Obec Kamnenné Žehrovice</v>
      </c>
      <c r="I91" s="26" t="s">
        <v>32</v>
      </c>
      <c r="J91" s="29" t="str">
        <f>E21</f>
        <v>Aripros s.r.o.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Aripros s.r.o.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114</v>
      </c>
      <c r="D94" s="92"/>
      <c r="E94" s="92"/>
      <c r="F94" s="92"/>
      <c r="G94" s="92"/>
      <c r="H94" s="92"/>
      <c r="I94" s="92"/>
      <c r="J94" s="101" t="s">
        <v>115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116</v>
      </c>
      <c r="J96" s="65">
        <f>J128</f>
        <v>0</v>
      </c>
      <c r="L96" s="31"/>
      <c r="AU96" s="16" t="s">
        <v>117</v>
      </c>
    </row>
    <row r="97" spans="2:12" s="8" customFormat="1" ht="24.95" customHeight="1">
      <c r="B97" s="103"/>
      <c r="D97" s="104" t="s">
        <v>118</v>
      </c>
      <c r="E97" s="105"/>
      <c r="F97" s="105"/>
      <c r="G97" s="105"/>
      <c r="H97" s="105"/>
      <c r="I97" s="105"/>
      <c r="J97" s="106">
        <f>J129</f>
        <v>0</v>
      </c>
      <c r="L97" s="103"/>
    </row>
    <row r="98" spans="2:12" s="9" customFormat="1" ht="19.899999999999999" customHeight="1">
      <c r="B98" s="107"/>
      <c r="D98" s="108" t="s">
        <v>121</v>
      </c>
      <c r="E98" s="109"/>
      <c r="F98" s="109"/>
      <c r="G98" s="109"/>
      <c r="H98" s="109"/>
      <c r="I98" s="109"/>
      <c r="J98" s="110">
        <f>J130</f>
        <v>0</v>
      </c>
      <c r="L98" s="107"/>
    </row>
    <row r="99" spans="2:12" s="9" customFormat="1" ht="19.899999999999999" customHeight="1">
      <c r="B99" s="107"/>
      <c r="D99" s="108" t="s">
        <v>124</v>
      </c>
      <c r="E99" s="109"/>
      <c r="F99" s="109"/>
      <c r="G99" s="109"/>
      <c r="H99" s="109"/>
      <c r="I99" s="109"/>
      <c r="J99" s="110">
        <f>J148</f>
        <v>0</v>
      </c>
      <c r="L99" s="107"/>
    </row>
    <row r="100" spans="2:12" s="9" customFormat="1" ht="19.899999999999999" customHeight="1">
      <c r="B100" s="107"/>
      <c r="D100" s="108" t="s">
        <v>125</v>
      </c>
      <c r="E100" s="109"/>
      <c r="F100" s="109"/>
      <c r="G100" s="109"/>
      <c r="H100" s="109"/>
      <c r="I100" s="109"/>
      <c r="J100" s="110">
        <f>J163</f>
        <v>0</v>
      </c>
      <c r="L100" s="107"/>
    </row>
    <row r="101" spans="2:12" s="9" customFormat="1" ht="19.899999999999999" customHeight="1">
      <c r="B101" s="107"/>
      <c r="D101" s="108" t="s">
        <v>126</v>
      </c>
      <c r="E101" s="109"/>
      <c r="F101" s="109"/>
      <c r="G101" s="109"/>
      <c r="H101" s="109"/>
      <c r="I101" s="109"/>
      <c r="J101" s="110">
        <f>J184</f>
        <v>0</v>
      </c>
      <c r="L101" s="107"/>
    </row>
    <row r="102" spans="2:12" s="9" customFormat="1" ht="19.899999999999999" customHeight="1">
      <c r="B102" s="107"/>
      <c r="D102" s="108" t="s">
        <v>127</v>
      </c>
      <c r="E102" s="109"/>
      <c r="F102" s="109"/>
      <c r="G102" s="109"/>
      <c r="H102" s="109"/>
      <c r="I102" s="109"/>
      <c r="J102" s="110">
        <f>J190</f>
        <v>0</v>
      </c>
      <c r="L102" s="107"/>
    </row>
    <row r="103" spans="2:12" s="8" customFormat="1" ht="24.95" customHeight="1">
      <c r="B103" s="103"/>
      <c r="D103" s="104" t="s">
        <v>128</v>
      </c>
      <c r="E103" s="105"/>
      <c r="F103" s="105"/>
      <c r="G103" s="105"/>
      <c r="H103" s="105"/>
      <c r="I103" s="105"/>
      <c r="J103" s="106">
        <f>J192</f>
        <v>0</v>
      </c>
      <c r="L103" s="103"/>
    </row>
    <row r="104" spans="2:12" s="9" customFormat="1" ht="19.899999999999999" customHeight="1">
      <c r="B104" s="107"/>
      <c r="D104" s="108" t="s">
        <v>136</v>
      </c>
      <c r="E104" s="109"/>
      <c r="F104" s="109"/>
      <c r="G104" s="109"/>
      <c r="H104" s="109"/>
      <c r="I104" s="109"/>
      <c r="J104" s="110">
        <f>J193</f>
        <v>0</v>
      </c>
      <c r="L104" s="107"/>
    </row>
    <row r="105" spans="2:12" s="9" customFormat="1" ht="19.899999999999999" customHeight="1">
      <c r="B105" s="107"/>
      <c r="D105" s="108" t="s">
        <v>141</v>
      </c>
      <c r="E105" s="109"/>
      <c r="F105" s="109"/>
      <c r="G105" s="109"/>
      <c r="H105" s="109"/>
      <c r="I105" s="109"/>
      <c r="J105" s="110">
        <f>J202</f>
        <v>0</v>
      </c>
      <c r="L105" s="107"/>
    </row>
    <row r="106" spans="2:12" s="9" customFormat="1" ht="19.899999999999999" customHeight="1">
      <c r="B106" s="107"/>
      <c r="D106" s="108" t="s">
        <v>2341</v>
      </c>
      <c r="E106" s="109"/>
      <c r="F106" s="109"/>
      <c r="G106" s="109"/>
      <c r="H106" s="109"/>
      <c r="I106" s="109"/>
      <c r="J106" s="110">
        <f>J215</f>
        <v>0</v>
      </c>
      <c r="L106" s="107"/>
    </row>
    <row r="107" spans="2:12" s="9" customFormat="1" ht="19.899999999999999" customHeight="1">
      <c r="B107" s="107"/>
      <c r="D107" s="108" t="s">
        <v>142</v>
      </c>
      <c r="E107" s="109"/>
      <c r="F107" s="109"/>
      <c r="G107" s="109"/>
      <c r="H107" s="109"/>
      <c r="I107" s="109"/>
      <c r="J107" s="110">
        <f>J221</f>
        <v>0</v>
      </c>
      <c r="L107" s="107"/>
    </row>
    <row r="108" spans="2:12" s="9" customFormat="1" ht="19.899999999999999" customHeight="1">
      <c r="B108" s="107"/>
      <c r="D108" s="108" t="s">
        <v>144</v>
      </c>
      <c r="E108" s="109"/>
      <c r="F108" s="109"/>
      <c r="G108" s="109"/>
      <c r="H108" s="109"/>
      <c r="I108" s="109"/>
      <c r="J108" s="110">
        <f>J237</f>
        <v>0</v>
      </c>
      <c r="L108" s="107"/>
    </row>
    <row r="109" spans="2:12" s="1" customFormat="1" ht="21.75" customHeight="1">
      <c r="B109" s="31"/>
      <c r="L109" s="31"/>
    </row>
    <row r="110" spans="2:12" s="1" customFormat="1" ht="6.9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1"/>
    </row>
    <row r="114" spans="2:63" s="1" customFormat="1" ht="6.95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31"/>
    </row>
    <row r="115" spans="2:63" s="1" customFormat="1" ht="24.95" customHeight="1">
      <c r="B115" s="31"/>
      <c r="C115" s="20" t="s">
        <v>149</v>
      </c>
      <c r="L115" s="31"/>
    </row>
    <row r="116" spans="2:63" s="1" customFormat="1" ht="6.95" customHeight="1">
      <c r="B116" s="31"/>
      <c r="L116" s="31"/>
    </row>
    <row r="117" spans="2:63" s="1" customFormat="1" ht="12" customHeight="1">
      <c r="B117" s="31"/>
      <c r="C117" s="26" t="s">
        <v>16</v>
      </c>
      <c r="L117" s="31"/>
    </row>
    <row r="118" spans="2:63" s="1" customFormat="1" ht="16.5" customHeight="1">
      <c r="B118" s="31"/>
      <c r="E118" s="225" t="str">
        <f>E7</f>
        <v>Stavební úpravy a přístavba objektu ZŠ Kamenné Žehrovice</v>
      </c>
      <c r="F118" s="226"/>
      <c r="G118" s="226"/>
      <c r="H118" s="226"/>
      <c r="L118" s="31"/>
    </row>
    <row r="119" spans="2:63" s="1" customFormat="1" ht="12" customHeight="1">
      <c r="B119" s="31"/>
      <c r="C119" s="26" t="s">
        <v>111</v>
      </c>
      <c r="L119" s="31"/>
    </row>
    <row r="120" spans="2:63" s="1" customFormat="1" ht="16.5" customHeight="1">
      <c r="B120" s="31"/>
      <c r="E120" s="187" t="str">
        <f>E9</f>
        <v>02 - ASR úpravy stávající budovy</v>
      </c>
      <c r="F120" s="227"/>
      <c r="G120" s="227"/>
      <c r="H120" s="227"/>
      <c r="L120" s="31"/>
    </row>
    <row r="121" spans="2:63" s="1" customFormat="1" ht="6.95" customHeight="1">
      <c r="B121" s="31"/>
      <c r="L121" s="31"/>
    </row>
    <row r="122" spans="2:63" s="1" customFormat="1" ht="12" customHeight="1">
      <c r="B122" s="31"/>
      <c r="C122" s="26" t="s">
        <v>21</v>
      </c>
      <c r="F122" s="24" t="str">
        <f>F12</f>
        <v>Karlovarská třída 150, Kamenné Žehrovice</v>
      </c>
      <c r="I122" s="26" t="s">
        <v>23</v>
      </c>
      <c r="J122" s="51" t="str">
        <f>IF(J12="","",J12)</f>
        <v>26. 3. 2025</v>
      </c>
      <c r="L122" s="31"/>
    </row>
    <row r="123" spans="2:63" s="1" customFormat="1" ht="6.95" customHeight="1">
      <c r="B123" s="31"/>
      <c r="L123" s="31"/>
    </row>
    <row r="124" spans="2:63" s="1" customFormat="1" ht="15.2" customHeight="1">
      <c r="B124" s="31"/>
      <c r="C124" s="26" t="s">
        <v>25</v>
      </c>
      <c r="F124" s="24" t="str">
        <f>E15</f>
        <v>Obec Kamnenné Žehrovice</v>
      </c>
      <c r="I124" s="26" t="s">
        <v>32</v>
      </c>
      <c r="J124" s="29" t="str">
        <f>E21</f>
        <v>Aripros s.r.o.</v>
      </c>
      <c r="L124" s="31"/>
    </row>
    <row r="125" spans="2:63" s="1" customFormat="1" ht="15.2" customHeight="1">
      <c r="B125" s="31"/>
      <c r="C125" s="26" t="s">
        <v>30</v>
      </c>
      <c r="F125" s="24" t="str">
        <f>IF(E18="","",E18)</f>
        <v>Vyplň údaj</v>
      </c>
      <c r="I125" s="26" t="s">
        <v>37</v>
      </c>
      <c r="J125" s="29" t="str">
        <f>E24</f>
        <v>Aripros s.r.o.</v>
      </c>
      <c r="L125" s="31"/>
    </row>
    <row r="126" spans="2:63" s="1" customFormat="1" ht="10.35" customHeight="1">
      <c r="B126" s="31"/>
      <c r="L126" s="31"/>
    </row>
    <row r="127" spans="2:63" s="10" customFormat="1" ht="29.25" customHeight="1">
      <c r="B127" s="111"/>
      <c r="C127" s="112" t="s">
        <v>150</v>
      </c>
      <c r="D127" s="113" t="s">
        <v>64</v>
      </c>
      <c r="E127" s="113" t="s">
        <v>60</v>
      </c>
      <c r="F127" s="113" t="s">
        <v>61</v>
      </c>
      <c r="G127" s="113" t="s">
        <v>151</v>
      </c>
      <c r="H127" s="113" t="s">
        <v>152</v>
      </c>
      <c r="I127" s="113" t="s">
        <v>153</v>
      </c>
      <c r="J127" s="114" t="s">
        <v>115</v>
      </c>
      <c r="K127" s="115" t="s">
        <v>154</v>
      </c>
      <c r="L127" s="111"/>
      <c r="M127" s="58" t="s">
        <v>1</v>
      </c>
      <c r="N127" s="59" t="s">
        <v>43</v>
      </c>
      <c r="O127" s="59" t="s">
        <v>155</v>
      </c>
      <c r="P127" s="59" t="s">
        <v>156</v>
      </c>
      <c r="Q127" s="59" t="s">
        <v>157</v>
      </c>
      <c r="R127" s="59" t="s">
        <v>158</v>
      </c>
      <c r="S127" s="59" t="s">
        <v>159</v>
      </c>
      <c r="T127" s="60" t="s">
        <v>160</v>
      </c>
    </row>
    <row r="128" spans="2:63" s="1" customFormat="1" ht="22.9" customHeight="1">
      <c r="B128" s="31"/>
      <c r="C128" s="63" t="s">
        <v>161</v>
      </c>
      <c r="J128" s="116">
        <f>BK128</f>
        <v>0</v>
      </c>
      <c r="L128" s="31"/>
      <c r="M128" s="61"/>
      <c r="N128" s="52"/>
      <c r="O128" s="52"/>
      <c r="P128" s="117">
        <f>P129+P192</f>
        <v>0</v>
      </c>
      <c r="Q128" s="52"/>
      <c r="R128" s="117">
        <f>R129+R192</f>
        <v>18.727109689999999</v>
      </c>
      <c r="S128" s="52"/>
      <c r="T128" s="118">
        <f>T129+T192</f>
        <v>14.531221099999998</v>
      </c>
      <c r="AT128" s="16" t="s">
        <v>78</v>
      </c>
      <c r="AU128" s="16" t="s">
        <v>117</v>
      </c>
      <c r="BK128" s="119">
        <f>BK129+BK192</f>
        <v>0</v>
      </c>
    </row>
    <row r="129" spans="2:65" s="11" customFormat="1" ht="25.9" customHeight="1">
      <c r="B129" s="120"/>
      <c r="D129" s="121" t="s">
        <v>78</v>
      </c>
      <c r="E129" s="122" t="s">
        <v>162</v>
      </c>
      <c r="F129" s="122" t="s">
        <v>163</v>
      </c>
      <c r="I129" s="123"/>
      <c r="J129" s="124">
        <f>BK129</f>
        <v>0</v>
      </c>
      <c r="L129" s="120"/>
      <c r="M129" s="125"/>
      <c r="P129" s="126">
        <f>P130+P148+P163+P184+P190</f>
        <v>0</v>
      </c>
      <c r="R129" s="126">
        <f>R130+R148+R163+R184+R190</f>
        <v>14.773911829999999</v>
      </c>
      <c r="T129" s="127">
        <f>T130+T148+T163+T184+T190</f>
        <v>12.173459999999999</v>
      </c>
      <c r="AR129" s="121" t="s">
        <v>87</v>
      </c>
      <c r="AT129" s="128" t="s">
        <v>78</v>
      </c>
      <c r="AU129" s="128" t="s">
        <v>79</v>
      </c>
      <c r="AY129" s="121" t="s">
        <v>164</v>
      </c>
      <c r="BK129" s="129">
        <f>BK130+BK148+BK163+BK184+BK190</f>
        <v>0</v>
      </c>
    </row>
    <row r="130" spans="2:65" s="11" customFormat="1" ht="22.9" customHeight="1">
      <c r="B130" s="120"/>
      <c r="D130" s="121" t="s">
        <v>78</v>
      </c>
      <c r="E130" s="130" t="s">
        <v>178</v>
      </c>
      <c r="F130" s="130" t="s">
        <v>365</v>
      </c>
      <c r="I130" s="123"/>
      <c r="J130" s="131">
        <f>BK130</f>
        <v>0</v>
      </c>
      <c r="L130" s="120"/>
      <c r="M130" s="125"/>
      <c r="P130" s="126">
        <f>SUM(P131:P147)</f>
        <v>0</v>
      </c>
      <c r="R130" s="126">
        <f>SUM(R131:R147)</f>
        <v>10.504678670000001</v>
      </c>
      <c r="T130" s="127">
        <f>SUM(T131:T147)</f>
        <v>0</v>
      </c>
      <c r="AR130" s="121" t="s">
        <v>87</v>
      </c>
      <c r="AT130" s="128" t="s">
        <v>78</v>
      </c>
      <c r="AU130" s="128" t="s">
        <v>87</v>
      </c>
      <c r="AY130" s="121" t="s">
        <v>164</v>
      </c>
      <c r="BK130" s="129">
        <f>SUM(BK131:BK147)</f>
        <v>0</v>
      </c>
    </row>
    <row r="131" spans="2:65" s="1" customFormat="1" ht="24.2" customHeight="1">
      <c r="B131" s="31"/>
      <c r="C131" s="132" t="s">
        <v>87</v>
      </c>
      <c r="D131" s="132" t="s">
        <v>166</v>
      </c>
      <c r="E131" s="133" t="s">
        <v>2342</v>
      </c>
      <c r="F131" s="134" t="s">
        <v>2343</v>
      </c>
      <c r="G131" s="135" t="s">
        <v>169</v>
      </c>
      <c r="H131" s="136">
        <v>19.32</v>
      </c>
      <c r="I131" s="137"/>
      <c r="J131" s="138">
        <f>ROUND(I131*H131,2)</f>
        <v>0</v>
      </c>
      <c r="K131" s="139"/>
      <c r="L131" s="31"/>
      <c r="M131" s="140" t="s">
        <v>1</v>
      </c>
      <c r="N131" s="141" t="s">
        <v>44</v>
      </c>
      <c r="P131" s="142">
        <f>O131*H131</f>
        <v>0</v>
      </c>
      <c r="Q131" s="142">
        <v>0.26905000000000001</v>
      </c>
      <c r="R131" s="142">
        <f>Q131*H131</f>
        <v>5.1980460000000006</v>
      </c>
      <c r="S131" s="142">
        <v>0</v>
      </c>
      <c r="T131" s="143">
        <f>S131*H131</f>
        <v>0</v>
      </c>
      <c r="AR131" s="144" t="s">
        <v>170</v>
      </c>
      <c r="AT131" s="144" t="s">
        <v>166</v>
      </c>
      <c r="AU131" s="144" t="s">
        <v>89</v>
      </c>
      <c r="AY131" s="16" t="s">
        <v>164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6" t="s">
        <v>87</v>
      </c>
      <c r="BK131" s="145">
        <f>ROUND(I131*H131,2)</f>
        <v>0</v>
      </c>
      <c r="BL131" s="16" t="s">
        <v>170</v>
      </c>
      <c r="BM131" s="144" t="s">
        <v>2344</v>
      </c>
    </row>
    <row r="132" spans="2:65" s="14" customFormat="1" ht="11.25">
      <c r="B132" s="161"/>
      <c r="D132" s="147" t="s">
        <v>175</v>
      </c>
      <c r="E132" s="162" t="s">
        <v>1</v>
      </c>
      <c r="F132" s="163" t="s">
        <v>2345</v>
      </c>
      <c r="H132" s="162" t="s">
        <v>1</v>
      </c>
      <c r="I132" s="164"/>
      <c r="L132" s="161"/>
      <c r="M132" s="165"/>
      <c r="T132" s="166"/>
      <c r="AT132" s="162" t="s">
        <v>175</v>
      </c>
      <c r="AU132" s="162" t="s">
        <v>89</v>
      </c>
      <c r="AV132" s="14" t="s">
        <v>87</v>
      </c>
      <c r="AW132" s="14" t="s">
        <v>36</v>
      </c>
      <c r="AX132" s="14" t="s">
        <v>79</v>
      </c>
      <c r="AY132" s="162" t="s">
        <v>164</v>
      </c>
    </row>
    <row r="133" spans="2:65" s="12" customFormat="1" ht="11.25">
      <c r="B133" s="146"/>
      <c r="D133" s="147" t="s">
        <v>175</v>
      </c>
      <c r="E133" s="148" t="s">
        <v>1</v>
      </c>
      <c r="F133" s="149" t="s">
        <v>2346</v>
      </c>
      <c r="H133" s="150">
        <v>19.32</v>
      </c>
      <c r="I133" s="151"/>
      <c r="L133" s="146"/>
      <c r="M133" s="152"/>
      <c r="T133" s="153"/>
      <c r="AT133" s="148" t="s">
        <v>175</v>
      </c>
      <c r="AU133" s="148" t="s">
        <v>89</v>
      </c>
      <c r="AV133" s="12" t="s">
        <v>89</v>
      </c>
      <c r="AW133" s="12" t="s">
        <v>36</v>
      </c>
      <c r="AX133" s="12" t="s">
        <v>79</v>
      </c>
      <c r="AY133" s="148" t="s">
        <v>164</v>
      </c>
    </row>
    <row r="134" spans="2:65" s="13" customFormat="1" ht="11.25">
      <c r="B134" s="154"/>
      <c r="D134" s="147" t="s">
        <v>175</v>
      </c>
      <c r="E134" s="155" t="s">
        <v>1</v>
      </c>
      <c r="F134" s="156" t="s">
        <v>177</v>
      </c>
      <c r="H134" s="157">
        <v>19.32</v>
      </c>
      <c r="I134" s="158"/>
      <c r="L134" s="154"/>
      <c r="M134" s="159"/>
      <c r="T134" s="160"/>
      <c r="AT134" s="155" t="s">
        <v>175</v>
      </c>
      <c r="AU134" s="155" t="s">
        <v>89</v>
      </c>
      <c r="AV134" s="13" t="s">
        <v>170</v>
      </c>
      <c r="AW134" s="13" t="s">
        <v>36</v>
      </c>
      <c r="AX134" s="13" t="s">
        <v>87</v>
      </c>
      <c r="AY134" s="155" t="s">
        <v>164</v>
      </c>
    </row>
    <row r="135" spans="2:65" s="1" customFormat="1" ht="24.2" customHeight="1">
      <c r="B135" s="31"/>
      <c r="C135" s="132" t="s">
        <v>89</v>
      </c>
      <c r="D135" s="132" t="s">
        <v>166</v>
      </c>
      <c r="E135" s="133" t="s">
        <v>399</v>
      </c>
      <c r="F135" s="134" t="s">
        <v>400</v>
      </c>
      <c r="G135" s="135" t="s">
        <v>299</v>
      </c>
      <c r="H135" s="136">
        <v>6.6</v>
      </c>
      <c r="I135" s="137"/>
      <c r="J135" s="138">
        <f>ROUND(I135*H135,2)</f>
        <v>0</v>
      </c>
      <c r="K135" s="139"/>
      <c r="L135" s="31"/>
      <c r="M135" s="140" t="s">
        <v>1</v>
      </c>
      <c r="N135" s="141" t="s">
        <v>44</v>
      </c>
      <c r="P135" s="142">
        <f>O135*H135</f>
        <v>0</v>
      </c>
      <c r="Q135" s="142">
        <v>1.856E-2</v>
      </c>
      <c r="R135" s="142">
        <f>Q135*H135</f>
        <v>0.12249599999999999</v>
      </c>
      <c r="S135" s="142">
        <v>0</v>
      </c>
      <c r="T135" s="143">
        <f>S135*H135</f>
        <v>0</v>
      </c>
      <c r="AR135" s="144" t="s">
        <v>170</v>
      </c>
      <c r="AT135" s="144" t="s">
        <v>166</v>
      </c>
      <c r="AU135" s="144" t="s">
        <v>89</v>
      </c>
      <c r="AY135" s="16" t="s">
        <v>164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6" t="s">
        <v>87</v>
      </c>
      <c r="BK135" s="145">
        <f>ROUND(I135*H135,2)</f>
        <v>0</v>
      </c>
      <c r="BL135" s="16" t="s">
        <v>170</v>
      </c>
      <c r="BM135" s="144" t="s">
        <v>2347</v>
      </c>
    </row>
    <row r="136" spans="2:65" s="1" customFormat="1" ht="33" customHeight="1">
      <c r="B136" s="31"/>
      <c r="C136" s="132" t="s">
        <v>178</v>
      </c>
      <c r="D136" s="132" t="s">
        <v>166</v>
      </c>
      <c r="E136" s="133" t="s">
        <v>437</v>
      </c>
      <c r="F136" s="134" t="s">
        <v>438</v>
      </c>
      <c r="G136" s="135" t="s">
        <v>181</v>
      </c>
      <c r="H136" s="136">
        <v>3</v>
      </c>
      <c r="I136" s="137"/>
      <c r="J136" s="138">
        <f>ROUND(I136*H136,2)</f>
        <v>0</v>
      </c>
      <c r="K136" s="139"/>
      <c r="L136" s="31"/>
      <c r="M136" s="140" t="s">
        <v>1</v>
      </c>
      <c r="N136" s="141" t="s">
        <v>44</v>
      </c>
      <c r="P136" s="142">
        <f>O136*H136</f>
        <v>0</v>
      </c>
      <c r="Q136" s="142">
        <v>2.6280000000000001E-2</v>
      </c>
      <c r="R136" s="142">
        <f>Q136*H136</f>
        <v>7.8840000000000007E-2</v>
      </c>
      <c r="S136" s="142">
        <v>0</v>
      </c>
      <c r="T136" s="143">
        <f>S136*H136</f>
        <v>0</v>
      </c>
      <c r="AR136" s="144" t="s">
        <v>170</v>
      </c>
      <c r="AT136" s="144" t="s">
        <v>166</v>
      </c>
      <c r="AU136" s="144" t="s">
        <v>89</v>
      </c>
      <c r="AY136" s="16" t="s">
        <v>164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6" t="s">
        <v>87</v>
      </c>
      <c r="BK136" s="145">
        <f>ROUND(I136*H136,2)</f>
        <v>0</v>
      </c>
      <c r="BL136" s="16" t="s">
        <v>170</v>
      </c>
      <c r="BM136" s="144" t="s">
        <v>2348</v>
      </c>
    </row>
    <row r="137" spans="2:65" s="1" customFormat="1" ht="21.75" customHeight="1">
      <c r="B137" s="31"/>
      <c r="C137" s="132" t="s">
        <v>170</v>
      </c>
      <c r="D137" s="132" t="s">
        <v>166</v>
      </c>
      <c r="E137" s="133" t="s">
        <v>2349</v>
      </c>
      <c r="F137" s="134" t="s">
        <v>2350</v>
      </c>
      <c r="G137" s="135" t="s">
        <v>181</v>
      </c>
      <c r="H137" s="136">
        <v>4</v>
      </c>
      <c r="I137" s="137"/>
      <c r="J137" s="138">
        <f>ROUND(I137*H137,2)</f>
        <v>0</v>
      </c>
      <c r="K137" s="139"/>
      <c r="L137" s="31"/>
      <c r="M137" s="140" t="s">
        <v>1</v>
      </c>
      <c r="N137" s="141" t="s">
        <v>44</v>
      </c>
      <c r="P137" s="142">
        <f>O137*H137</f>
        <v>0</v>
      </c>
      <c r="Q137" s="142">
        <v>5.4550000000000001E-2</v>
      </c>
      <c r="R137" s="142">
        <f>Q137*H137</f>
        <v>0.21820000000000001</v>
      </c>
      <c r="S137" s="142">
        <v>0</v>
      </c>
      <c r="T137" s="143">
        <f>S137*H137</f>
        <v>0</v>
      </c>
      <c r="AR137" s="144" t="s">
        <v>170</v>
      </c>
      <c r="AT137" s="144" t="s">
        <v>166</v>
      </c>
      <c r="AU137" s="144" t="s">
        <v>89</v>
      </c>
      <c r="AY137" s="16" t="s">
        <v>164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6" t="s">
        <v>87</v>
      </c>
      <c r="BK137" s="145">
        <f>ROUND(I137*H137,2)</f>
        <v>0</v>
      </c>
      <c r="BL137" s="16" t="s">
        <v>170</v>
      </c>
      <c r="BM137" s="144" t="s">
        <v>2351</v>
      </c>
    </row>
    <row r="138" spans="2:65" s="1" customFormat="1" ht="21.75" customHeight="1">
      <c r="B138" s="31"/>
      <c r="C138" s="132" t="s">
        <v>186</v>
      </c>
      <c r="D138" s="132" t="s">
        <v>166</v>
      </c>
      <c r="E138" s="133" t="s">
        <v>445</v>
      </c>
      <c r="F138" s="134" t="s">
        <v>446</v>
      </c>
      <c r="G138" s="135" t="s">
        <v>181</v>
      </c>
      <c r="H138" s="136">
        <v>8</v>
      </c>
      <c r="I138" s="137"/>
      <c r="J138" s="138">
        <f>ROUND(I138*H138,2)</f>
        <v>0</v>
      </c>
      <c r="K138" s="139"/>
      <c r="L138" s="31"/>
      <c r="M138" s="140" t="s">
        <v>1</v>
      </c>
      <c r="N138" s="141" t="s">
        <v>44</v>
      </c>
      <c r="P138" s="142">
        <f>O138*H138</f>
        <v>0</v>
      </c>
      <c r="Q138" s="142">
        <v>6.3549999999999995E-2</v>
      </c>
      <c r="R138" s="142">
        <f>Q138*H138</f>
        <v>0.50839999999999996</v>
      </c>
      <c r="S138" s="142">
        <v>0</v>
      </c>
      <c r="T138" s="143">
        <f>S138*H138</f>
        <v>0</v>
      </c>
      <c r="AR138" s="144" t="s">
        <v>170</v>
      </c>
      <c r="AT138" s="144" t="s">
        <v>166</v>
      </c>
      <c r="AU138" s="144" t="s">
        <v>89</v>
      </c>
      <c r="AY138" s="16" t="s">
        <v>164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6" t="s">
        <v>87</v>
      </c>
      <c r="BK138" s="145">
        <f>ROUND(I138*H138,2)</f>
        <v>0</v>
      </c>
      <c r="BL138" s="16" t="s">
        <v>170</v>
      </c>
      <c r="BM138" s="144" t="s">
        <v>2352</v>
      </c>
    </row>
    <row r="139" spans="2:65" s="1" customFormat="1" ht="24.2" customHeight="1">
      <c r="B139" s="31"/>
      <c r="C139" s="132" t="s">
        <v>191</v>
      </c>
      <c r="D139" s="132" t="s">
        <v>166</v>
      </c>
      <c r="E139" s="133" t="s">
        <v>2353</v>
      </c>
      <c r="F139" s="134" t="s">
        <v>2354</v>
      </c>
      <c r="G139" s="135" t="s">
        <v>269</v>
      </c>
      <c r="H139" s="136">
        <v>0.104</v>
      </c>
      <c r="I139" s="137"/>
      <c r="J139" s="138">
        <f>ROUND(I139*H139,2)</f>
        <v>0</v>
      </c>
      <c r="K139" s="139"/>
      <c r="L139" s="31"/>
      <c r="M139" s="140" t="s">
        <v>1</v>
      </c>
      <c r="N139" s="141" t="s">
        <v>44</v>
      </c>
      <c r="P139" s="142">
        <f>O139*H139</f>
        <v>0</v>
      </c>
      <c r="Q139" s="142">
        <v>1.0900000000000001</v>
      </c>
      <c r="R139" s="142">
        <f>Q139*H139</f>
        <v>0.11336</v>
      </c>
      <c r="S139" s="142">
        <v>0</v>
      </c>
      <c r="T139" s="143">
        <f>S139*H139</f>
        <v>0</v>
      </c>
      <c r="AR139" s="144" t="s">
        <v>170</v>
      </c>
      <c r="AT139" s="144" t="s">
        <v>166</v>
      </c>
      <c r="AU139" s="144" t="s">
        <v>89</v>
      </c>
      <c r="AY139" s="16" t="s">
        <v>164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6" t="s">
        <v>87</v>
      </c>
      <c r="BK139" s="145">
        <f>ROUND(I139*H139,2)</f>
        <v>0</v>
      </c>
      <c r="BL139" s="16" t="s">
        <v>170</v>
      </c>
      <c r="BM139" s="144" t="s">
        <v>2355</v>
      </c>
    </row>
    <row r="140" spans="2:65" s="14" customFormat="1" ht="11.25">
      <c r="B140" s="161"/>
      <c r="D140" s="147" t="s">
        <v>175</v>
      </c>
      <c r="E140" s="162" t="s">
        <v>1</v>
      </c>
      <c r="F140" s="163" t="s">
        <v>2356</v>
      </c>
      <c r="H140" s="162" t="s">
        <v>1</v>
      </c>
      <c r="I140" s="164"/>
      <c r="L140" s="161"/>
      <c r="M140" s="165"/>
      <c r="T140" s="166"/>
      <c r="AT140" s="162" t="s">
        <v>175</v>
      </c>
      <c r="AU140" s="162" t="s">
        <v>89</v>
      </c>
      <c r="AV140" s="14" t="s">
        <v>87</v>
      </c>
      <c r="AW140" s="14" t="s">
        <v>36</v>
      </c>
      <c r="AX140" s="14" t="s">
        <v>79</v>
      </c>
      <c r="AY140" s="162" t="s">
        <v>164</v>
      </c>
    </row>
    <row r="141" spans="2:65" s="12" customFormat="1" ht="11.25">
      <c r="B141" s="146"/>
      <c r="D141" s="147" t="s">
        <v>175</v>
      </c>
      <c r="E141" s="148" t="s">
        <v>1</v>
      </c>
      <c r="F141" s="149" t="s">
        <v>2357</v>
      </c>
      <c r="H141" s="150">
        <v>0.104</v>
      </c>
      <c r="I141" s="151"/>
      <c r="L141" s="146"/>
      <c r="M141" s="152"/>
      <c r="T141" s="153"/>
      <c r="AT141" s="148" t="s">
        <v>175</v>
      </c>
      <c r="AU141" s="148" t="s">
        <v>89</v>
      </c>
      <c r="AV141" s="12" t="s">
        <v>89</v>
      </c>
      <c r="AW141" s="12" t="s">
        <v>36</v>
      </c>
      <c r="AX141" s="12" t="s">
        <v>79</v>
      </c>
      <c r="AY141" s="148" t="s">
        <v>164</v>
      </c>
    </row>
    <row r="142" spans="2:65" s="13" customFormat="1" ht="11.25">
      <c r="B142" s="154"/>
      <c r="D142" s="147" t="s">
        <v>175</v>
      </c>
      <c r="E142" s="155" t="s">
        <v>1</v>
      </c>
      <c r="F142" s="156" t="s">
        <v>177</v>
      </c>
      <c r="H142" s="157">
        <v>0.104</v>
      </c>
      <c r="I142" s="158"/>
      <c r="L142" s="154"/>
      <c r="M142" s="159"/>
      <c r="T142" s="160"/>
      <c r="AT142" s="155" t="s">
        <v>175</v>
      </c>
      <c r="AU142" s="155" t="s">
        <v>89</v>
      </c>
      <c r="AV142" s="13" t="s">
        <v>170</v>
      </c>
      <c r="AW142" s="13" t="s">
        <v>36</v>
      </c>
      <c r="AX142" s="13" t="s">
        <v>87</v>
      </c>
      <c r="AY142" s="155" t="s">
        <v>164</v>
      </c>
    </row>
    <row r="143" spans="2:65" s="1" customFormat="1" ht="21.75" customHeight="1">
      <c r="B143" s="31"/>
      <c r="C143" s="132" t="s">
        <v>197</v>
      </c>
      <c r="D143" s="132" t="s">
        <v>166</v>
      </c>
      <c r="E143" s="133" t="s">
        <v>462</v>
      </c>
      <c r="F143" s="134" t="s">
        <v>463</v>
      </c>
      <c r="G143" s="135" t="s">
        <v>299</v>
      </c>
      <c r="H143" s="136">
        <v>5</v>
      </c>
      <c r="I143" s="137"/>
      <c r="J143" s="138">
        <f>ROUND(I143*H143,2)</f>
        <v>0</v>
      </c>
      <c r="K143" s="139"/>
      <c r="L143" s="31"/>
      <c r="M143" s="140" t="s">
        <v>1</v>
      </c>
      <c r="N143" s="141" t="s">
        <v>44</v>
      </c>
      <c r="P143" s="142">
        <f>O143*H143</f>
        <v>0</v>
      </c>
      <c r="Q143" s="142">
        <v>3.4000000000000002E-4</v>
      </c>
      <c r="R143" s="142">
        <f>Q143*H143</f>
        <v>1.7000000000000001E-3</v>
      </c>
      <c r="S143" s="142">
        <v>0</v>
      </c>
      <c r="T143" s="143">
        <f>S143*H143</f>
        <v>0</v>
      </c>
      <c r="AR143" s="144" t="s">
        <v>170</v>
      </c>
      <c r="AT143" s="144" t="s">
        <v>166</v>
      </c>
      <c r="AU143" s="144" t="s">
        <v>89</v>
      </c>
      <c r="AY143" s="16" t="s">
        <v>164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6" t="s">
        <v>87</v>
      </c>
      <c r="BK143" s="145">
        <f>ROUND(I143*H143,2)</f>
        <v>0</v>
      </c>
      <c r="BL143" s="16" t="s">
        <v>170</v>
      </c>
      <c r="BM143" s="144" t="s">
        <v>2358</v>
      </c>
    </row>
    <row r="144" spans="2:65" s="1" customFormat="1" ht="24.2" customHeight="1">
      <c r="B144" s="31"/>
      <c r="C144" s="132" t="s">
        <v>202</v>
      </c>
      <c r="D144" s="132" t="s">
        <v>166</v>
      </c>
      <c r="E144" s="133" t="s">
        <v>477</v>
      </c>
      <c r="F144" s="134" t="s">
        <v>478</v>
      </c>
      <c r="G144" s="135" t="s">
        <v>169</v>
      </c>
      <c r="H144" s="136">
        <v>53.826999999999998</v>
      </c>
      <c r="I144" s="137"/>
      <c r="J144" s="138">
        <f>ROUND(I144*H144,2)</f>
        <v>0</v>
      </c>
      <c r="K144" s="139"/>
      <c r="L144" s="31"/>
      <c r="M144" s="140" t="s">
        <v>1</v>
      </c>
      <c r="N144" s="141" t="s">
        <v>44</v>
      </c>
      <c r="P144" s="142">
        <f>O144*H144</f>
        <v>0</v>
      </c>
      <c r="Q144" s="142">
        <v>7.9210000000000003E-2</v>
      </c>
      <c r="R144" s="142">
        <f>Q144*H144</f>
        <v>4.2636366700000004</v>
      </c>
      <c r="S144" s="142">
        <v>0</v>
      </c>
      <c r="T144" s="143">
        <f>S144*H144</f>
        <v>0</v>
      </c>
      <c r="AR144" s="144" t="s">
        <v>170</v>
      </c>
      <c r="AT144" s="144" t="s">
        <v>166</v>
      </c>
      <c r="AU144" s="144" t="s">
        <v>89</v>
      </c>
      <c r="AY144" s="16" t="s">
        <v>164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6" t="s">
        <v>87</v>
      </c>
      <c r="BK144" s="145">
        <f>ROUND(I144*H144,2)</f>
        <v>0</v>
      </c>
      <c r="BL144" s="16" t="s">
        <v>170</v>
      </c>
      <c r="BM144" s="144" t="s">
        <v>2359</v>
      </c>
    </row>
    <row r="145" spans="2:65" s="12" customFormat="1" ht="11.25">
      <c r="B145" s="146"/>
      <c r="D145" s="147" t="s">
        <v>175</v>
      </c>
      <c r="E145" s="148" t="s">
        <v>1</v>
      </c>
      <c r="F145" s="149" t="s">
        <v>2360</v>
      </c>
      <c r="H145" s="150">
        <v>57.427</v>
      </c>
      <c r="I145" s="151"/>
      <c r="L145" s="146"/>
      <c r="M145" s="152"/>
      <c r="T145" s="153"/>
      <c r="AT145" s="148" t="s">
        <v>175</v>
      </c>
      <c r="AU145" s="148" t="s">
        <v>89</v>
      </c>
      <c r="AV145" s="12" t="s">
        <v>89</v>
      </c>
      <c r="AW145" s="12" t="s">
        <v>36</v>
      </c>
      <c r="AX145" s="12" t="s">
        <v>79</v>
      </c>
      <c r="AY145" s="148" t="s">
        <v>164</v>
      </c>
    </row>
    <row r="146" spans="2:65" s="12" customFormat="1" ht="11.25">
      <c r="B146" s="146"/>
      <c r="D146" s="147" t="s">
        <v>175</v>
      </c>
      <c r="E146" s="148" t="s">
        <v>1</v>
      </c>
      <c r="F146" s="149" t="s">
        <v>2361</v>
      </c>
      <c r="H146" s="150">
        <v>-3.6</v>
      </c>
      <c r="I146" s="151"/>
      <c r="L146" s="146"/>
      <c r="M146" s="152"/>
      <c r="T146" s="153"/>
      <c r="AT146" s="148" t="s">
        <v>175</v>
      </c>
      <c r="AU146" s="148" t="s">
        <v>89</v>
      </c>
      <c r="AV146" s="12" t="s">
        <v>89</v>
      </c>
      <c r="AW146" s="12" t="s">
        <v>36</v>
      </c>
      <c r="AX146" s="12" t="s">
        <v>79</v>
      </c>
      <c r="AY146" s="148" t="s">
        <v>164</v>
      </c>
    </row>
    <row r="147" spans="2:65" s="13" customFormat="1" ht="11.25">
      <c r="B147" s="154"/>
      <c r="D147" s="147" t="s">
        <v>175</v>
      </c>
      <c r="E147" s="155" t="s">
        <v>1</v>
      </c>
      <c r="F147" s="156" t="s">
        <v>177</v>
      </c>
      <c r="H147" s="157">
        <v>53.826999999999998</v>
      </c>
      <c r="I147" s="158"/>
      <c r="L147" s="154"/>
      <c r="M147" s="159"/>
      <c r="T147" s="160"/>
      <c r="AT147" s="155" t="s">
        <v>175</v>
      </c>
      <c r="AU147" s="155" t="s">
        <v>89</v>
      </c>
      <c r="AV147" s="13" t="s">
        <v>170</v>
      </c>
      <c r="AW147" s="13" t="s">
        <v>36</v>
      </c>
      <c r="AX147" s="13" t="s">
        <v>87</v>
      </c>
      <c r="AY147" s="155" t="s">
        <v>164</v>
      </c>
    </row>
    <row r="148" spans="2:65" s="11" customFormat="1" ht="22.9" customHeight="1">
      <c r="B148" s="120"/>
      <c r="D148" s="121" t="s">
        <v>78</v>
      </c>
      <c r="E148" s="130" t="s">
        <v>191</v>
      </c>
      <c r="F148" s="130" t="s">
        <v>642</v>
      </c>
      <c r="I148" s="123"/>
      <c r="J148" s="131">
        <f>BK148</f>
        <v>0</v>
      </c>
      <c r="L148" s="120"/>
      <c r="M148" s="125"/>
      <c r="P148" s="126">
        <f>SUM(P149:P162)</f>
        <v>0</v>
      </c>
      <c r="R148" s="126">
        <f>SUM(R149:R162)</f>
        <v>4.0282395600000003</v>
      </c>
      <c r="T148" s="127">
        <f>SUM(T149:T162)</f>
        <v>0</v>
      </c>
      <c r="AR148" s="121" t="s">
        <v>87</v>
      </c>
      <c r="AT148" s="128" t="s">
        <v>78</v>
      </c>
      <c r="AU148" s="128" t="s">
        <v>87</v>
      </c>
      <c r="AY148" s="121" t="s">
        <v>164</v>
      </c>
      <c r="BK148" s="129">
        <f>SUM(BK149:BK162)</f>
        <v>0</v>
      </c>
    </row>
    <row r="149" spans="2:65" s="1" customFormat="1" ht="24.2" customHeight="1">
      <c r="B149" s="31"/>
      <c r="C149" s="132" t="s">
        <v>209</v>
      </c>
      <c r="D149" s="132" t="s">
        <v>166</v>
      </c>
      <c r="E149" s="133" t="s">
        <v>650</v>
      </c>
      <c r="F149" s="134" t="s">
        <v>651</v>
      </c>
      <c r="G149" s="135" t="s">
        <v>169</v>
      </c>
      <c r="H149" s="136">
        <v>107.654</v>
      </c>
      <c r="I149" s="137"/>
      <c r="J149" s="138">
        <f>ROUND(I149*H149,2)</f>
        <v>0</v>
      </c>
      <c r="K149" s="139"/>
      <c r="L149" s="31"/>
      <c r="M149" s="140" t="s">
        <v>1</v>
      </c>
      <c r="N149" s="141" t="s">
        <v>44</v>
      </c>
      <c r="P149" s="142">
        <f>O149*H149</f>
        <v>0</v>
      </c>
      <c r="Q149" s="142">
        <v>2.5999999999999998E-4</v>
      </c>
      <c r="R149" s="142">
        <f>Q149*H149</f>
        <v>2.7990039999999997E-2</v>
      </c>
      <c r="S149" s="142">
        <v>0</v>
      </c>
      <c r="T149" s="143">
        <f>S149*H149</f>
        <v>0</v>
      </c>
      <c r="AR149" s="144" t="s">
        <v>170</v>
      </c>
      <c r="AT149" s="144" t="s">
        <v>166</v>
      </c>
      <c r="AU149" s="144" t="s">
        <v>89</v>
      </c>
      <c r="AY149" s="16" t="s">
        <v>164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6" t="s">
        <v>87</v>
      </c>
      <c r="BK149" s="145">
        <f>ROUND(I149*H149,2)</f>
        <v>0</v>
      </c>
      <c r="BL149" s="16" t="s">
        <v>170</v>
      </c>
      <c r="BM149" s="144" t="s">
        <v>2362</v>
      </c>
    </row>
    <row r="150" spans="2:65" s="12" customFormat="1" ht="11.25">
      <c r="B150" s="146"/>
      <c r="D150" s="147" t="s">
        <v>175</v>
      </c>
      <c r="E150" s="148" t="s">
        <v>1</v>
      </c>
      <c r="F150" s="149" t="s">
        <v>2363</v>
      </c>
      <c r="H150" s="150">
        <v>107.654</v>
      </c>
      <c r="I150" s="151"/>
      <c r="L150" s="146"/>
      <c r="M150" s="152"/>
      <c r="T150" s="153"/>
      <c r="AT150" s="148" t="s">
        <v>175</v>
      </c>
      <c r="AU150" s="148" t="s">
        <v>89</v>
      </c>
      <c r="AV150" s="12" t="s">
        <v>89</v>
      </c>
      <c r="AW150" s="12" t="s">
        <v>36</v>
      </c>
      <c r="AX150" s="12" t="s">
        <v>79</v>
      </c>
      <c r="AY150" s="148" t="s">
        <v>164</v>
      </c>
    </row>
    <row r="151" spans="2:65" s="13" customFormat="1" ht="11.25">
      <c r="B151" s="154"/>
      <c r="D151" s="147" t="s">
        <v>175</v>
      </c>
      <c r="E151" s="155" t="s">
        <v>1</v>
      </c>
      <c r="F151" s="156" t="s">
        <v>177</v>
      </c>
      <c r="H151" s="157">
        <v>107.654</v>
      </c>
      <c r="I151" s="158"/>
      <c r="L151" s="154"/>
      <c r="M151" s="159"/>
      <c r="T151" s="160"/>
      <c r="AT151" s="155" t="s">
        <v>175</v>
      </c>
      <c r="AU151" s="155" t="s">
        <v>89</v>
      </c>
      <c r="AV151" s="13" t="s">
        <v>170</v>
      </c>
      <c r="AW151" s="13" t="s">
        <v>36</v>
      </c>
      <c r="AX151" s="13" t="s">
        <v>87</v>
      </c>
      <c r="AY151" s="155" t="s">
        <v>164</v>
      </c>
    </row>
    <row r="152" spans="2:65" s="1" customFormat="1" ht="21.75" customHeight="1">
      <c r="B152" s="31"/>
      <c r="C152" s="132" t="s">
        <v>215</v>
      </c>
      <c r="D152" s="132" t="s">
        <v>166</v>
      </c>
      <c r="E152" s="133" t="s">
        <v>667</v>
      </c>
      <c r="F152" s="134" t="s">
        <v>668</v>
      </c>
      <c r="G152" s="135" t="s">
        <v>169</v>
      </c>
      <c r="H152" s="136">
        <v>107.654</v>
      </c>
      <c r="I152" s="137"/>
      <c r="J152" s="138">
        <f>ROUND(I152*H152,2)</f>
        <v>0</v>
      </c>
      <c r="K152" s="139"/>
      <c r="L152" s="31"/>
      <c r="M152" s="140" t="s">
        <v>1</v>
      </c>
      <c r="N152" s="141" t="s">
        <v>44</v>
      </c>
      <c r="P152" s="142">
        <f>O152*H152</f>
        <v>0</v>
      </c>
      <c r="Q152" s="142">
        <v>4.3800000000000002E-3</v>
      </c>
      <c r="R152" s="142">
        <f>Q152*H152</f>
        <v>0.47152452</v>
      </c>
      <c r="S152" s="142">
        <v>0</v>
      </c>
      <c r="T152" s="143">
        <f>S152*H152</f>
        <v>0</v>
      </c>
      <c r="AR152" s="144" t="s">
        <v>170</v>
      </c>
      <c r="AT152" s="144" t="s">
        <v>166</v>
      </c>
      <c r="AU152" s="144" t="s">
        <v>89</v>
      </c>
      <c r="AY152" s="16" t="s">
        <v>164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6" t="s">
        <v>87</v>
      </c>
      <c r="BK152" s="145">
        <f>ROUND(I152*H152,2)</f>
        <v>0</v>
      </c>
      <c r="BL152" s="16" t="s">
        <v>170</v>
      </c>
      <c r="BM152" s="144" t="s">
        <v>2364</v>
      </c>
    </row>
    <row r="153" spans="2:65" s="1" customFormat="1" ht="16.5" customHeight="1">
      <c r="B153" s="31"/>
      <c r="C153" s="132" t="s">
        <v>222</v>
      </c>
      <c r="D153" s="132" t="s">
        <v>166</v>
      </c>
      <c r="E153" s="133" t="s">
        <v>675</v>
      </c>
      <c r="F153" s="134" t="s">
        <v>676</v>
      </c>
      <c r="G153" s="135" t="s">
        <v>169</v>
      </c>
      <c r="H153" s="136">
        <v>107.654</v>
      </c>
      <c r="I153" s="137"/>
      <c r="J153" s="138">
        <f>ROUND(I153*H153,2)</f>
        <v>0</v>
      </c>
      <c r="K153" s="139"/>
      <c r="L153" s="31"/>
      <c r="M153" s="140" t="s">
        <v>1</v>
      </c>
      <c r="N153" s="141" t="s">
        <v>44</v>
      </c>
      <c r="P153" s="142">
        <f>O153*H153</f>
        <v>0</v>
      </c>
      <c r="Q153" s="142">
        <v>4.0000000000000001E-3</v>
      </c>
      <c r="R153" s="142">
        <f>Q153*H153</f>
        <v>0.430616</v>
      </c>
      <c r="S153" s="142">
        <v>0</v>
      </c>
      <c r="T153" s="143">
        <f>S153*H153</f>
        <v>0</v>
      </c>
      <c r="AR153" s="144" t="s">
        <v>170</v>
      </c>
      <c r="AT153" s="144" t="s">
        <v>166</v>
      </c>
      <c r="AU153" s="144" t="s">
        <v>89</v>
      </c>
      <c r="AY153" s="16" t="s">
        <v>164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6" t="s">
        <v>87</v>
      </c>
      <c r="BK153" s="145">
        <f>ROUND(I153*H153,2)</f>
        <v>0</v>
      </c>
      <c r="BL153" s="16" t="s">
        <v>170</v>
      </c>
      <c r="BM153" s="144" t="s">
        <v>2365</v>
      </c>
    </row>
    <row r="154" spans="2:65" s="1" customFormat="1" ht="37.9" customHeight="1">
      <c r="B154" s="31"/>
      <c r="C154" s="132" t="s">
        <v>8</v>
      </c>
      <c r="D154" s="132" t="s">
        <v>166</v>
      </c>
      <c r="E154" s="133" t="s">
        <v>2366</v>
      </c>
      <c r="F154" s="134" t="s">
        <v>2367</v>
      </c>
      <c r="G154" s="135" t="s">
        <v>169</v>
      </c>
      <c r="H154" s="136">
        <v>70.23</v>
      </c>
      <c r="I154" s="137"/>
      <c r="J154" s="138">
        <f>ROUND(I154*H154,2)</f>
        <v>0</v>
      </c>
      <c r="K154" s="139"/>
      <c r="L154" s="31"/>
      <c r="M154" s="140" t="s">
        <v>1</v>
      </c>
      <c r="N154" s="141" t="s">
        <v>44</v>
      </c>
      <c r="P154" s="142">
        <f>O154*H154</f>
        <v>0</v>
      </c>
      <c r="Q154" s="142">
        <v>3.1300000000000001E-2</v>
      </c>
      <c r="R154" s="142">
        <f>Q154*H154</f>
        <v>2.1981990000000002</v>
      </c>
      <c r="S154" s="142">
        <v>0</v>
      </c>
      <c r="T154" s="143">
        <f>S154*H154</f>
        <v>0</v>
      </c>
      <c r="AR154" s="144" t="s">
        <v>170</v>
      </c>
      <c r="AT154" s="144" t="s">
        <v>166</v>
      </c>
      <c r="AU154" s="144" t="s">
        <v>89</v>
      </c>
      <c r="AY154" s="16" t="s">
        <v>164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6" t="s">
        <v>87</v>
      </c>
      <c r="BK154" s="145">
        <f>ROUND(I154*H154,2)</f>
        <v>0</v>
      </c>
      <c r="BL154" s="16" t="s">
        <v>170</v>
      </c>
      <c r="BM154" s="144" t="s">
        <v>2368</v>
      </c>
    </row>
    <row r="155" spans="2:65" s="12" customFormat="1" ht="11.25">
      <c r="B155" s="146"/>
      <c r="D155" s="147" t="s">
        <v>175</v>
      </c>
      <c r="E155" s="148" t="s">
        <v>1</v>
      </c>
      <c r="F155" s="149" t="s">
        <v>2369</v>
      </c>
      <c r="H155" s="150">
        <v>70.23</v>
      </c>
      <c r="I155" s="151"/>
      <c r="L155" s="146"/>
      <c r="M155" s="152"/>
      <c r="T155" s="153"/>
      <c r="AT155" s="148" t="s">
        <v>175</v>
      </c>
      <c r="AU155" s="148" t="s">
        <v>89</v>
      </c>
      <c r="AV155" s="12" t="s">
        <v>89</v>
      </c>
      <c r="AW155" s="12" t="s">
        <v>36</v>
      </c>
      <c r="AX155" s="12" t="s">
        <v>79</v>
      </c>
      <c r="AY155" s="148" t="s">
        <v>164</v>
      </c>
    </row>
    <row r="156" spans="2:65" s="13" customFormat="1" ht="11.25">
      <c r="B156" s="154"/>
      <c r="D156" s="147" t="s">
        <v>175</v>
      </c>
      <c r="E156" s="155" t="s">
        <v>1</v>
      </c>
      <c r="F156" s="156" t="s">
        <v>177</v>
      </c>
      <c r="H156" s="157">
        <v>70.23</v>
      </c>
      <c r="I156" s="158"/>
      <c r="L156" s="154"/>
      <c r="M156" s="159"/>
      <c r="T156" s="160"/>
      <c r="AT156" s="155" t="s">
        <v>175</v>
      </c>
      <c r="AU156" s="155" t="s">
        <v>89</v>
      </c>
      <c r="AV156" s="13" t="s">
        <v>170</v>
      </c>
      <c r="AW156" s="13" t="s">
        <v>36</v>
      </c>
      <c r="AX156" s="13" t="s">
        <v>87</v>
      </c>
      <c r="AY156" s="155" t="s">
        <v>164</v>
      </c>
    </row>
    <row r="157" spans="2:65" s="1" customFormat="1" ht="24.2" customHeight="1">
      <c r="B157" s="31"/>
      <c r="C157" s="132" t="s">
        <v>235</v>
      </c>
      <c r="D157" s="132" t="s">
        <v>166</v>
      </c>
      <c r="E157" s="133" t="s">
        <v>680</v>
      </c>
      <c r="F157" s="134" t="s">
        <v>681</v>
      </c>
      <c r="G157" s="135" t="s">
        <v>169</v>
      </c>
      <c r="H157" s="136">
        <v>36.299999999999997</v>
      </c>
      <c r="I157" s="137"/>
      <c r="J157" s="138">
        <f>ROUND(I157*H157,2)</f>
        <v>0</v>
      </c>
      <c r="K157" s="139"/>
      <c r="L157" s="31"/>
      <c r="M157" s="140" t="s">
        <v>1</v>
      </c>
      <c r="N157" s="141" t="s">
        <v>44</v>
      </c>
      <c r="P157" s="142">
        <f>O157*H157</f>
        <v>0</v>
      </c>
      <c r="Q157" s="142">
        <v>2.47E-2</v>
      </c>
      <c r="R157" s="142">
        <f>Q157*H157</f>
        <v>0.89660999999999991</v>
      </c>
      <c r="S157" s="142">
        <v>0</v>
      </c>
      <c r="T157" s="143">
        <f>S157*H157</f>
        <v>0</v>
      </c>
      <c r="AR157" s="144" t="s">
        <v>170</v>
      </c>
      <c r="AT157" s="144" t="s">
        <v>166</v>
      </c>
      <c r="AU157" s="144" t="s">
        <v>89</v>
      </c>
      <c r="AY157" s="16" t="s">
        <v>164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6" t="s">
        <v>87</v>
      </c>
      <c r="BK157" s="145">
        <f>ROUND(I157*H157,2)</f>
        <v>0</v>
      </c>
      <c r="BL157" s="16" t="s">
        <v>170</v>
      </c>
      <c r="BM157" s="144" t="s">
        <v>2370</v>
      </c>
    </row>
    <row r="158" spans="2:65" s="14" customFormat="1" ht="11.25">
      <c r="B158" s="161"/>
      <c r="D158" s="147" t="s">
        <v>175</v>
      </c>
      <c r="E158" s="162" t="s">
        <v>1</v>
      </c>
      <c r="F158" s="163" t="s">
        <v>2345</v>
      </c>
      <c r="H158" s="162" t="s">
        <v>1</v>
      </c>
      <c r="I158" s="164"/>
      <c r="L158" s="161"/>
      <c r="M158" s="165"/>
      <c r="T158" s="166"/>
      <c r="AT158" s="162" t="s">
        <v>175</v>
      </c>
      <c r="AU158" s="162" t="s">
        <v>89</v>
      </c>
      <c r="AV158" s="14" t="s">
        <v>87</v>
      </c>
      <c r="AW158" s="14" t="s">
        <v>36</v>
      </c>
      <c r="AX158" s="14" t="s">
        <v>79</v>
      </c>
      <c r="AY158" s="162" t="s">
        <v>164</v>
      </c>
    </row>
    <row r="159" spans="2:65" s="12" customFormat="1" ht="11.25">
      <c r="B159" s="146"/>
      <c r="D159" s="147" t="s">
        <v>175</v>
      </c>
      <c r="E159" s="148" t="s">
        <v>1</v>
      </c>
      <c r="F159" s="149" t="s">
        <v>2371</v>
      </c>
      <c r="H159" s="150">
        <v>36.299999999999997</v>
      </c>
      <c r="I159" s="151"/>
      <c r="L159" s="146"/>
      <c r="M159" s="152"/>
      <c r="T159" s="153"/>
      <c r="AT159" s="148" t="s">
        <v>175</v>
      </c>
      <c r="AU159" s="148" t="s">
        <v>89</v>
      </c>
      <c r="AV159" s="12" t="s">
        <v>89</v>
      </c>
      <c r="AW159" s="12" t="s">
        <v>36</v>
      </c>
      <c r="AX159" s="12" t="s">
        <v>79</v>
      </c>
      <c r="AY159" s="148" t="s">
        <v>164</v>
      </c>
    </row>
    <row r="160" spans="2:65" s="13" customFormat="1" ht="11.25">
      <c r="B160" s="154"/>
      <c r="D160" s="147" t="s">
        <v>175</v>
      </c>
      <c r="E160" s="155" t="s">
        <v>1</v>
      </c>
      <c r="F160" s="156" t="s">
        <v>177</v>
      </c>
      <c r="H160" s="157">
        <v>36.299999999999997</v>
      </c>
      <c r="I160" s="158"/>
      <c r="L160" s="154"/>
      <c r="M160" s="159"/>
      <c r="T160" s="160"/>
      <c r="AT160" s="155" t="s">
        <v>175</v>
      </c>
      <c r="AU160" s="155" t="s">
        <v>89</v>
      </c>
      <c r="AV160" s="13" t="s">
        <v>170</v>
      </c>
      <c r="AW160" s="13" t="s">
        <v>36</v>
      </c>
      <c r="AX160" s="13" t="s">
        <v>87</v>
      </c>
      <c r="AY160" s="155" t="s">
        <v>164</v>
      </c>
    </row>
    <row r="161" spans="2:65" s="1" customFormat="1" ht="24.2" customHeight="1">
      <c r="B161" s="31"/>
      <c r="C161" s="167" t="s">
        <v>250</v>
      </c>
      <c r="D161" s="167" t="s">
        <v>282</v>
      </c>
      <c r="E161" s="168" t="s">
        <v>685</v>
      </c>
      <c r="F161" s="169" t="s">
        <v>686</v>
      </c>
      <c r="G161" s="170" t="s">
        <v>299</v>
      </c>
      <c r="H161" s="171">
        <v>12</v>
      </c>
      <c r="I161" s="172"/>
      <c r="J161" s="173">
        <f>ROUND(I161*H161,2)</f>
        <v>0</v>
      </c>
      <c r="K161" s="174"/>
      <c r="L161" s="175"/>
      <c r="M161" s="176" t="s">
        <v>1</v>
      </c>
      <c r="N161" s="177" t="s">
        <v>44</v>
      </c>
      <c r="P161" s="142">
        <f>O161*H161</f>
        <v>0</v>
      </c>
      <c r="Q161" s="142">
        <v>1E-4</v>
      </c>
      <c r="R161" s="142">
        <f>Q161*H161</f>
        <v>1.2000000000000001E-3</v>
      </c>
      <c r="S161" s="142">
        <v>0</v>
      </c>
      <c r="T161" s="143">
        <f>S161*H161</f>
        <v>0</v>
      </c>
      <c r="AR161" s="144" t="s">
        <v>202</v>
      </c>
      <c r="AT161" s="144" t="s">
        <v>282</v>
      </c>
      <c r="AU161" s="144" t="s">
        <v>89</v>
      </c>
      <c r="AY161" s="16" t="s">
        <v>164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6" t="s">
        <v>87</v>
      </c>
      <c r="BK161" s="145">
        <f>ROUND(I161*H161,2)</f>
        <v>0</v>
      </c>
      <c r="BL161" s="16" t="s">
        <v>170</v>
      </c>
      <c r="BM161" s="144" t="s">
        <v>2372</v>
      </c>
    </row>
    <row r="162" spans="2:65" s="1" customFormat="1" ht="16.5" customHeight="1">
      <c r="B162" s="31"/>
      <c r="C162" s="167" t="s">
        <v>255</v>
      </c>
      <c r="D162" s="167" t="s">
        <v>282</v>
      </c>
      <c r="E162" s="168" t="s">
        <v>693</v>
      </c>
      <c r="F162" s="169" t="s">
        <v>694</v>
      </c>
      <c r="G162" s="170" t="s">
        <v>299</v>
      </c>
      <c r="H162" s="171">
        <v>7</v>
      </c>
      <c r="I162" s="172"/>
      <c r="J162" s="173">
        <f>ROUND(I162*H162,2)</f>
        <v>0</v>
      </c>
      <c r="K162" s="174"/>
      <c r="L162" s="175"/>
      <c r="M162" s="176" t="s">
        <v>1</v>
      </c>
      <c r="N162" s="177" t="s">
        <v>44</v>
      </c>
      <c r="P162" s="142">
        <f>O162*H162</f>
        <v>0</v>
      </c>
      <c r="Q162" s="142">
        <v>2.9999999999999997E-4</v>
      </c>
      <c r="R162" s="142">
        <f>Q162*H162</f>
        <v>2.0999999999999999E-3</v>
      </c>
      <c r="S162" s="142">
        <v>0</v>
      </c>
      <c r="T162" s="143">
        <f>S162*H162</f>
        <v>0</v>
      </c>
      <c r="AR162" s="144" t="s">
        <v>202</v>
      </c>
      <c r="AT162" s="144" t="s">
        <v>282</v>
      </c>
      <c r="AU162" s="144" t="s">
        <v>89</v>
      </c>
      <c r="AY162" s="16" t="s">
        <v>164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6" t="s">
        <v>87</v>
      </c>
      <c r="BK162" s="145">
        <f>ROUND(I162*H162,2)</f>
        <v>0</v>
      </c>
      <c r="BL162" s="16" t="s">
        <v>170</v>
      </c>
      <c r="BM162" s="144" t="s">
        <v>2373</v>
      </c>
    </row>
    <row r="163" spans="2:65" s="11" customFormat="1" ht="22.9" customHeight="1">
      <c r="B163" s="120"/>
      <c r="D163" s="121" t="s">
        <v>78</v>
      </c>
      <c r="E163" s="130" t="s">
        <v>209</v>
      </c>
      <c r="F163" s="130" t="s">
        <v>908</v>
      </c>
      <c r="I163" s="123"/>
      <c r="J163" s="131">
        <f>BK163</f>
        <v>0</v>
      </c>
      <c r="L163" s="120"/>
      <c r="M163" s="125"/>
      <c r="P163" s="126">
        <f>SUM(P164:P183)</f>
        <v>0</v>
      </c>
      <c r="R163" s="126">
        <f>SUM(R164:R183)</f>
        <v>0.2409936</v>
      </c>
      <c r="T163" s="127">
        <f>SUM(T164:T183)</f>
        <v>12.173459999999999</v>
      </c>
      <c r="AR163" s="121" t="s">
        <v>87</v>
      </c>
      <c r="AT163" s="128" t="s">
        <v>78</v>
      </c>
      <c r="AU163" s="128" t="s">
        <v>87</v>
      </c>
      <c r="AY163" s="121" t="s">
        <v>164</v>
      </c>
      <c r="BK163" s="129">
        <f>SUM(BK164:BK183)</f>
        <v>0</v>
      </c>
    </row>
    <row r="164" spans="2:65" s="1" customFormat="1" ht="33" customHeight="1">
      <c r="B164" s="31"/>
      <c r="C164" s="132" t="s">
        <v>260</v>
      </c>
      <c r="D164" s="132" t="s">
        <v>166</v>
      </c>
      <c r="E164" s="133" t="s">
        <v>961</v>
      </c>
      <c r="F164" s="134" t="s">
        <v>962</v>
      </c>
      <c r="G164" s="135" t="s">
        <v>169</v>
      </c>
      <c r="H164" s="136">
        <v>73.34</v>
      </c>
      <c r="I164" s="137"/>
      <c r="J164" s="138">
        <f>ROUND(I164*H164,2)</f>
        <v>0</v>
      </c>
      <c r="K164" s="139"/>
      <c r="L164" s="31"/>
      <c r="M164" s="140" t="s">
        <v>1</v>
      </c>
      <c r="N164" s="141" t="s">
        <v>44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170</v>
      </c>
      <c r="AT164" s="144" t="s">
        <v>166</v>
      </c>
      <c r="AU164" s="144" t="s">
        <v>89</v>
      </c>
      <c r="AY164" s="16" t="s">
        <v>164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6" t="s">
        <v>87</v>
      </c>
      <c r="BK164" s="145">
        <f>ROUND(I164*H164,2)</f>
        <v>0</v>
      </c>
      <c r="BL164" s="16" t="s">
        <v>170</v>
      </c>
      <c r="BM164" s="144" t="s">
        <v>2374</v>
      </c>
    </row>
    <row r="165" spans="2:65" s="12" customFormat="1" ht="11.25">
      <c r="B165" s="146"/>
      <c r="D165" s="147" t="s">
        <v>175</v>
      </c>
      <c r="E165" s="148" t="s">
        <v>1</v>
      </c>
      <c r="F165" s="149" t="s">
        <v>2375</v>
      </c>
      <c r="H165" s="150">
        <v>73.34</v>
      </c>
      <c r="I165" s="151"/>
      <c r="L165" s="146"/>
      <c r="M165" s="152"/>
      <c r="T165" s="153"/>
      <c r="AT165" s="148" t="s">
        <v>175</v>
      </c>
      <c r="AU165" s="148" t="s">
        <v>89</v>
      </c>
      <c r="AV165" s="12" t="s">
        <v>89</v>
      </c>
      <c r="AW165" s="12" t="s">
        <v>36</v>
      </c>
      <c r="AX165" s="12" t="s">
        <v>79</v>
      </c>
      <c r="AY165" s="148" t="s">
        <v>164</v>
      </c>
    </row>
    <row r="166" spans="2:65" s="13" customFormat="1" ht="11.25">
      <c r="B166" s="154"/>
      <c r="D166" s="147" t="s">
        <v>175</v>
      </c>
      <c r="E166" s="155" t="s">
        <v>1</v>
      </c>
      <c r="F166" s="156" t="s">
        <v>177</v>
      </c>
      <c r="H166" s="157">
        <v>73.34</v>
      </c>
      <c r="I166" s="158"/>
      <c r="L166" s="154"/>
      <c r="M166" s="159"/>
      <c r="T166" s="160"/>
      <c r="AT166" s="155" t="s">
        <v>175</v>
      </c>
      <c r="AU166" s="155" t="s">
        <v>89</v>
      </c>
      <c r="AV166" s="13" t="s">
        <v>170</v>
      </c>
      <c r="AW166" s="13" t="s">
        <v>36</v>
      </c>
      <c r="AX166" s="13" t="s">
        <v>87</v>
      </c>
      <c r="AY166" s="155" t="s">
        <v>164</v>
      </c>
    </row>
    <row r="167" spans="2:65" s="1" customFormat="1" ht="24.2" customHeight="1">
      <c r="B167" s="31"/>
      <c r="C167" s="132" t="s">
        <v>266</v>
      </c>
      <c r="D167" s="132" t="s">
        <v>166</v>
      </c>
      <c r="E167" s="133" t="s">
        <v>993</v>
      </c>
      <c r="F167" s="134" t="s">
        <v>994</v>
      </c>
      <c r="G167" s="135" t="s">
        <v>169</v>
      </c>
      <c r="H167" s="136">
        <v>73.34</v>
      </c>
      <c r="I167" s="137"/>
      <c r="J167" s="138">
        <f>ROUND(I167*H167,2)</f>
        <v>0</v>
      </c>
      <c r="K167" s="139"/>
      <c r="L167" s="31"/>
      <c r="M167" s="140" t="s">
        <v>1</v>
      </c>
      <c r="N167" s="141" t="s">
        <v>44</v>
      </c>
      <c r="P167" s="142">
        <f>O167*H167</f>
        <v>0</v>
      </c>
      <c r="Q167" s="142">
        <v>4.0000000000000003E-5</v>
      </c>
      <c r="R167" s="142">
        <f>Q167*H167</f>
        <v>2.9336000000000002E-3</v>
      </c>
      <c r="S167" s="142">
        <v>0</v>
      </c>
      <c r="T167" s="143">
        <f>S167*H167</f>
        <v>0</v>
      </c>
      <c r="AR167" s="144" t="s">
        <v>170</v>
      </c>
      <c r="AT167" s="144" t="s">
        <v>166</v>
      </c>
      <c r="AU167" s="144" t="s">
        <v>89</v>
      </c>
      <c r="AY167" s="16" t="s">
        <v>164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6" t="s">
        <v>87</v>
      </c>
      <c r="BK167" s="145">
        <f>ROUND(I167*H167,2)</f>
        <v>0</v>
      </c>
      <c r="BL167" s="16" t="s">
        <v>170</v>
      </c>
      <c r="BM167" s="144" t="s">
        <v>2376</v>
      </c>
    </row>
    <row r="168" spans="2:65" s="1" customFormat="1" ht="24.2" customHeight="1">
      <c r="B168" s="31"/>
      <c r="C168" s="132" t="s">
        <v>272</v>
      </c>
      <c r="D168" s="132" t="s">
        <v>166</v>
      </c>
      <c r="E168" s="133" t="s">
        <v>2377</v>
      </c>
      <c r="F168" s="134" t="s">
        <v>2378</v>
      </c>
      <c r="G168" s="135" t="s">
        <v>205</v>
      </c>
      <c r="H168" s="136">
        <v>6.1180000000000003</v>
      </c>
      <c r="I168" s="137"/>
      <c r="J168" s="138">
        <f>ROUND(I168*H168,2)</f>
        <v>0</v>
      </c>
      <c r="K168" s="139"/>
      <c r="L168" s="31"/>
      <c r="M168" s="140" t="s">
        <v>1</v>
      </c>
      <c r="N168" s="141" t="s">
        <v>44</v>
      </c>
      <c r="P168" s="142">
        <f>O168*H168</f>
        <v>0</v>
      </c>
      <c r="Q168" s="142">
        <v>0</v>
      </c>
      <c r="R168" s="142">
        <f>Q168*H168</f>
        <v>0</v>
      </c>
      <c r="S168" s="142">
        <v>1.95</v>
      </c>
      <c r="T168" s="143">
        <f>S168*H168</f>
        <v>11.930099999999999</v>
      </c>
      <c r="AR168" s="144" t="s">
        <v>170</v>
      </c>
      <c r="AT168" s="144" t="s">
        <v>166</v>
      </c>
      <c r="AU168" s="144" t="s">
        <v>89</v>
      </c>
      <c r="AY168" s="16" t="s">
        <v>164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6" t="s">
        <v>87</v>
      </c>
      <c r="BK168" s="145">
        <f>ROUND(I168*H168,2)</f>
        <v>0</v>
      </c>
      <c r="BL168" s="16" t="s">
        <v>170</v>
      </c>
      <c r="BM168" s="144" t="s">
        <v>2379</v>
      </c>
    </row>
    <row r="169" spans="2:65" s="12" customFormat="1" ht="11.25">
      <c r="B169" s="146"/>
      <c r="D169" s="147" t="s">
        <v>175</v>
      </c>
      <c r="E169" s="148" t="s">
        <v>1</v>
      </c>
      <c r="F169" s="149" t="s">
        <v>2380</v>
      </c>
      <c r="H169" s="150">
        <v>3.448</v>
      </c>
      <c r="I169" s="151"/>
      <c r="L169" s="146"/>
      <c r="M169" s="152"/>
      <c r="T169" s="153"/>
      <c r="AT169" s="148" t="s">
        <v>175</v>
      </c>
      <c r="AU169" s="148" t="s">
        <v>89</v>
      </c>
      <c r="AV169" s="12" t="s">
        <v>89</v>
      </c>
      <c r="AW169" s="12" t="s">
        <v>36</v>
      </c>
      <c r="AX169" s="12" t="s">
        <v>79</v>
      </c>
      <c r="AY169" s="148" t="s">
        <v>164</v>
      </c>
    </row>
    <row r="170" spans="2:65" s="12" customFormat="1" ht="11.25">
      <c r="B170" s="146"/>
      <c r="D170" s="147" t="s">
        <v>175</v>
      </c>
      <c r="E170" s="148" t="s">
        <v>1</v>
      </c>
      <c r="F170" s="149" t="s">
        <v>2381</v>
      </c>
      <c r="H170" s="150">
        <v>0.84599999999999997</v>
      </c>
      <c r="I170" s="151"/>
      <c r="L170" s="146"/>
      <c r="M170" s="152"/>
      <c r="T170" s="153"/>
      <c r="AT170" s="148" t="s">
        <v>175</v>
      </c>
      <c r="AU170" s="148" t="s">
        <v>89</v>
      </c>
      <c r="AV170" s="12" t="s">
        <v>89</v>
      </c>
      <c r="AW170" s="12" t="s">
        <v>36</v>
      </c>
      <c r="AX170" s="12" t="s">
        <v>79</v>
      </c>
      <c r="AY170" s="148" t="s">
        <v>164</v>
      </c>
    </row>
    <row r="171" spans="2:65" s="14" customFormat="1" ht="11.25">
      <c r="B171" s="161"/>
      <c r="D171" s="147" t="s">
        <v>175</v>
      </c>
      <c r="E171" s="162" t="s">
        <v>1</v>
      </c>
      <c r="F171" s="163" t="s">
        <v>2382</v>
      </c>
      <c r="H171" s="162" t="s">
        <v>1</v>
      </c>
      <c r="I171" s="164"/>
      <c r="L171" s="161"/>
      <c r="M171" s="165"/>
      <c r="T171" s="166"/>
      <c r="AT171" s="162" t="s">
        <v>175</v>
      </c>
      <c r="AU171" s="162" t="s">
        <v>89</v>
      </c>
      <c r="AV171" s="14" t="s">
        <v>87</v>
      </c>
      <c r="AW171" s="14" t="s">
        <v>36</v>
      </c>
      <c r="AX171" s="14" t="s">
        <v>79</v>
      </c>
      <c r="AY171" s="162" t="s">
        <v>164</v>
      </c>
    </row>
    <row r="172" spans="2:65" s="12" customFormat="1" ht="11.25">
      <c r="B172" s="146"/>
      <c r="D172" s="147" t="s">
        <v>175</v>
      </c>
      <c r="E172" s="148" t="s">
        <v>1</v>
      </c>
      <c r="F172" s="149" t="s">
        <v>2383</v>
      </c>
      <c r="H172" s="150">
        <v>1.8240000000000001</v>
      </c>
      <c r="I172" s="151"/>
      <c r="L172" s="146"/>
      <c r="M172" s="152"/>
      <c r="T172" s="153"/>
      <c r="AT172" s="148" t="s">
        <v>175</v>
      </c>
      <c r="AU172" s="148" t="s">
        <v>89</v>
      </c>
      <c r="AV172" s="12" t="s">
        <v>89</v>
      </c>
      <c r="AW172" s="12" t="s">
        <v>36</v>
      </c>
      <c r="AX172" s="12" t="s">
        <v>79</v>
      </c>
      <c r="AY172" s="148" t="s">
        <v>164</v>
      </c>
    </row>
    <row r="173" spans="2:65" s="13" customFormat="1" ht="11.25">
      <c r="B173" s="154"/>
      <c r="D173" s="147" t="s">
        <v>175</v>
      </c>
      <c r="E173" s="155" t="s">
        <v>1</v>
      </c>
      <c r="F173" s="156" t="s">
        <v>177</v>
      </c>
      <c r="H173" s="157">
        <v>6.1180000000000003</v>
      </c>
      <c r="I173" s="158"/>
      <c r="L173" s="154"/>
      <c r="M173" s="159"/>
      <c r="T173" s="160"/>
      <c r="AT173" s="155" t="s">
        <v>175</v>
      </c>
      <c r="AU173" s="155" t="s">
        <v>89</v>
      </c>
      <c r="AV173" s="13" t="s">
        <v>170</v>
      </c>
      <c r="AW173" s="13" t="s">
        <v>36</v>
      </c>
      <c r="AX173" s="13" t="s">
        <v>87</v>
      </c>
      <c r="AY173" s="155" t="s">
        <v>164</v>
      </c>
    </row>
    <row r="174" spans="2:65" s="1" customFormat="1" ht="24.2" customHeight="1">
      <c r="B174" s="31"/>
      <c r="C174" s="132" t="s">
        <v>277</v>
      </c>
      <c r="D174" s="132" t="s">
        <v>166</v>
      </c>
      <c r="E174" s="133" t="s">
        <v>2384</v>
      </c>
      <c r="F174" s="134" t="s">
        <v>2385</v>
      </c>
      <c r="G174" s="135" t="s">
        <v>169</v>
      </c>
      <c r="H174" s="136">
        <v>2.7040000000000002</v>
      </c>
      <c r="I174" s="137"/>
      <c r="J174" s="138">
        <f>ROUND(I174*H174,2)</f>
        <v>0</v>
      </c>
      <c r="K174" s="139"/>
      <c r="L174" s="31"/>
      <c r="M174" s="140" t="s">
        <v>1</v>
      </c>
      <c r="N174" s="141" t="s">
        <v>44</v>
      </c>
      <c r="P174" s="142">
        <f>O174*H174</f>
        <v>0</v>
      </c>
      <c r="Q174" s="142">
        <v>0</v>
      </c>
      <c r="R174" s="142">
        <f>Q174*H174</f>
        <v>0</v>
      </c>
      <c r="S174" s="142">
        <v>0.09</v>
      </c>
      <c r="T174" s="143">
        <f>S174*H174</f>
        <v>0.24336000000000002</v>
      </c>
      <c r="AR174" s="144" t="s">
        <v>170</v>
      </c>
      <c r="AT174" s="144" t="s">
        <v>166</v>
      </c>
      <c r="AU174" s="144" t="s">
        <v>89</v>
      </c>
      <c r="AY174" s="16" t="s">
        <v>164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6" t="s">
        <v>87</v>
      </c>
      <c r="BK174" s="145">
        <f>ROUND(I174*H174,2)</f>
        <v>0</v>
      </c>
      <c r="BL174" s="16" t="s">
        <v>170</v>
      </c>
      <c r="BM174" s="144" t="s">
        <v>2386</v>
      </c>
    </row>
    <row r="175" spans="2:65" s="12" customFormat="1" ht="11.25">
      <c r="B175" s="146"/>
      <c r="D175" s="147" t="s">
        <v>175</v>
      </c>
      <c r="E175" s="148" t="s">
        <v>1</v>
      </c>
      <c r="F175" s="149" t="s">
        <v>2387</v>
      </c>
      <c r="H175" s="150">
        <v>2.7040000000000002</v>
      </c>
      <c r="I175" s="151"/>
      <c r="L175" s="146"/>
      <c r="M175" s="152"/>
      <c r="T175" s="153"/>
      <c r="AT175" s="148" t="s">
        <v>175</v>
      </c>
      <c r="AU175" s="148" t="s">
        <v>89</v>
      </c>
      <c r="AV175" s="12" t="s">
        <v>89</v>
      </c>
      <c r="AW175" s="12" t="s">
        <v>36</v>
      </c>
      <c r="AX175" s="12" t="s">
        <v>79</v>
      </c>
      <c r="AY175" s="148" t="s">
        <v>164</v>
      </c>
    </row>
    <row r="176" spans="2:65" s="13" customFormat="1" ht="11.25">
      <c r="B176" s="154"/>
      <c r="D176" s="147" t="s">
        <v>175</v>
      </c>
      <c r="E176" s="155" t="s">
        <v>1</v>
      </c>
      <c r="F176" s="156" t="s">
        <v>177</v>
      </c>
      <c r="H176" s="157">
        <v>2.7040000000000002</v>
      </c>
      <c r="I176" s="158"/>
      <c r="L176" s="154"/>
      <c r="M176" s="159"/>
      <c r="T176" s="160"/>
      <c r="AT176" s="155" t="s">
        <v>175</v>
      </c>
      <c r="AU176" s="155" t="s">
        <v>89</v>
      </c>
      <c r="AV176" s="13" t="s">
        <v>170</v>
      </c>
      <c r="AW176" s="13" t="s">
        <v>36</v>
      </c>
      <c r="AX176" s="13" t="s">
        <v>87</v>
      </c>
      <c r="AY176" s="155" t="s">
        <v>164</v>
      </c>
    </row>
    <row r="177" spans="2:65" s="1" customFormat="1" ht="24.2" customHeight="1">
      <c r="B177" s="31"/>
      <c r="C177" s="132" t="s">
        <v>281</v>
      </c>
      <c r="D177" s="132" t="s">
        <v>166</v>
      </c>
      <c r="E177" s="133" t="s">
        <v>2388</v>
      </c>
      <c r="F177" s="134" t="s">
        <v>2389</v>
      </c>
      <c r="G177" s="135" t="s">
        <v>299</v>
      </c>
      <c r="H177" s="136">
        <v>2</v>
      </c>
      <c r="I177" s="137"/>
      <c r="J177" s="138">
        <f>ROUND(I177*H177,2)</f>
        <v>0</v>
      </c>
      <c r="K177" s="139"/>
      <c r="L177" s="31"/>
      <c r="M177" s="140" t="s">
        <v>1</v>
      </c>
      <c r="N177" s="141" t="s">
        <v>44</v>
      </c>
      <c r="P177" s="142">
        <f>O177*H177</f>
        <v>0</v>
      </c>
      <c r="Q177" s="142">
        <v>0.11903</v>
      </c>
      <c r="R177" s="142">
        <f>Q177*H177</f>
        <v>0.23805999999999999</v>
      </c>
      <c r="S177" s="142">
        <v>0</v>
      </c>
      <c r="T177" s="143">
        <f>S177*H177</f>
        <v>0</v>
      </c>
      <c r="AR177" s="144" t="s">
        <v>170</v>
      </c>
      <c r="AT177" s="144" t="s">
        <v>166</v>
      </c>
      <c r="AU177" s="144" t="s">
        <v>89</v>
      </c>
      <c r="AY177" s="16" t="s">
        <v>164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6" t="s">
        <v>87</v>
      </c>
      <c r="BK177" s="145">
        <f>ROUND(I177*H177,2)</f>
        <v>0</v>
      </c>
      <c r="BL177" s="16" t="s">
        <v>170</v>
      </c>
      <c r="BM177" s="144" t="s">
        <v>2390</v>
      </c>
    </row>
    <row r="178" spans="2:65" s="1" customFormat="1" ht="24.2" customHeight="1">
      <c r="B178" s="31"/>
      <c r="C178" s="132" t="s">
        <v>7</v>
      </c>
      <c r="D178" s="132" t="s">
        <v>166</v>
      </c>
      <c r="E178" s="133" t="s">
        <v>2391</v>
      </c>
      <c r="F178" s="134" t="s">
        <v>2392</v>
      </c>
      <c r="G178" s="135" t="s">
        <v>299</v>
      </c>
      <c r="H178" s="136">
        <v>27.04</v>
      </c>
      <c r="I178" s="137"/>
      <c r="J178" s="138">
        <f>ROUND(I178*H178,2)</f>
        <v>0</v>
      </c>
      <c r="K178" s="139"/>
      <c r="L178" s="31"/>
      <c r="M178" s="140" t="s">
        <v>1</v>
      </c>
      <c r="N178" s="141" t="s">
        <v>44</v>
      </c>
      <c r="P178" s="142">
        <f>O178*H178</f>
        <v>0</v>
      </c>
      <c r="Q178" s="142">
        <v>0</v>
      </c>
      <c r="R178" s="142">
        <f>Q178*H178</f>
        <v>0</v>
      </c>
      <c r="S178" s="142">
        <v>0</v>
      </c>
      <c r="T178" s="143">
        <f>S178*H178</f>
        <v>0</v>
      </c>
      <c r="AR178" s="144" t="s">
        <v>170</v>
      </c>
      <c r="AT178" s="144" t="s">
        <v>166</v>
      </c>
      <c r="AU178" s="144" t="s">
        <v>89</v>
      </c>
      <c r="AY178" s="16" t="s">
        <v>164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6" t="s">
        <v>87</v>
      </c>
      <c r="BK178" s="145">
        <f>ROUND(I178*H178,2)</f>
        <v>0</v>
      </c>
      <c r="BL178" s="16" t="s">
        <v>170</v>
      </c>
      <c r="BM178" s="144" t="s">
        <v>2393</v>
      </c>
    </row>
    <row r="179" spans="2:65" s="12" customFormat="1" ht="11.25">
      <c r="B179" s="146"/>
      <c r="D179" s="147" t="s">
        <v>175</v>
      </c>
      <c r="E179" s="148" t="s">
        <v>1</v>
      </c>
      <c r="F179" s="149" t="s">
        <v>2394</v>
      </c>
      <c r="H179" s="150">
        <v>27.04</v>
      </c>
      <c r="I179" s="151"/>
      <c r="L179" s="146"/>
      <c r="M179" s="152"/>
      <c r="T179" s="153"/>
      <c r="AT179" s="148" t="s">
        <v>175</v>
      </c>
      <c r="AU179" s="148" t="s">
        <v>89</v>
      </c>
      <c r="AV179" s="12" t="s">
        <v>89</v>
      </c>
      <c r="AW179" s="12" t="s">
        <v>36</v>
      </c>
      <c r="AX179" s="12" t="s">
        <v>79</v>
      </c>
      <c r="AY179" s="148" t="s">
        <v>164</v>
      </c>
    </row>
    <row r="180" spans="2:65" s="13" customFormat="1" ht="11.25">
      <c r="B180" s="154"/>
      <c r="D180" s="147" t="s">
        <v>175</v>
      </c>
      <c r="E180" s="155" t="s">
        <v>1</v>
      </c>
      <c r="F180" s="156" t="s">
        <v>177</v>
      </c>
      <c r="H180" s="157">
        <v>27.04</v>
      </c>
      <c r="I180" s="158"/>
      <c r="L180" s="154"/>
      <c r="M180" s="159"/>
      <c r="T180" s="160"/>
      <c r="AT180" s="155" t="s">
        <v>175</v>
      </c>
      <c r="AU180" s="155" t="s">
        <v>89</v>
      </c>
      <c r="AV180" s="13" t="s">
        <v>170</v>
      </c>
      <c r="AW180" s="13" t="s">
        <v>36</v>
      </c>
      <c r="AX180" s="13" t="s">
        <v>87</v>
      </c>
      <c r="AY180" s="155" t="s">
        <v>164</v>
      </c>
    </row>
    <row r="181" spans="2:65" s="1" customFormat="1" ht="37.9" customHeight="1">
      <c r="B181" s="31"/>
      <c r="C181" s="132" t="s">
        <v>291</v>
      </c>
      <c r="D181" s="132" t="s">
        <v>166</v>
      </c>
      <c r="E181" s="133" t="s">
        <v>2395</v>
      </c>
      <c r="F181" s="134" t="s">
        <v>2396</v>
      </c>
      <c r="G181" s="135" t="s">
        <v>169</v>
      </c>
      <c r="H181" s="136">
        <v>6</v>
      </c>
      <c r="I181" s="137"/>
      <c r="J181" s="138">
        <f>ROUND(I181*H181,2)</f>
        <v>0</v>
      </c>
      <c r="K181" s="139"/>
      <c r="L181" s="31"/>
      <c r="M181" s="140" t="s">
        <v>1</v>
      </c>
      <c r="N181" s="141" t="s">
        <v>44</v>
      </c>
      <c r="P181" s="142">
        <f>O181*H181</f>
        <v>0</v>
      </c>
      <c r="Q181" s="142">
        <v>0</v>
      </c>
      <c r="R181" s="142">
        <f>Q181*H181</f>
        <v>0</v>
      </c>
      <c r="S181" s="142">
        <v>0</v>
      </c>
      <c r="T181" s="143">
        <f>S181*H181</f>
        <v>0</v>
      </c>
      <c r="AR181" s="144" t="s">
        <v>170</v>
      </c>
      <c r="AT181" s="144" t="s">
        <v>166</v>
      </c>
      <c r="AU181" s="144" t="s">
        <v>89</v>
      </c>
      <c r="AY181" s="16" t="s">
        <v>164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6" t="s">
        <v>87</v>
      </c>
      <c r="BK181" s="145">
        <f>ROUND(I181*H181,2)</f>
        <v>0</v>
      </c>
      <c r="BL181" s="16" t="s">
        <v>170</v>
      </c>
      <c r="BM181" s="144" t="s">
        <v>2397</v>
      </c>
    </row>
    <row r="182" spans="2:65" s="1" customFormat="1" ht="37.9" customHeight="1">
      <c r="B182" s="31"/>
      <c r="C182" s="132" t="s">
        <v>296</v>
      </c>
      <c r="D182" s="132" t="s">
        <v>166</v>
      </c>
      <c r="E182" s="133" t="s">
        <v>2398</v>
      </c>
      <c r="F182" s="134" t="s">
        <v>2399</v>
      </c>
      <c r="G182" s="135" t="s">
        <v>169</v>
      </c>
      <c r="H182" s="136">
        <v>120</v>
      </c>
      <c r="I182" s="137"/>
      <c r="J182" s="138">
        <f>ROUND(I182*H182,2)</f>
        <v>0</v>
      </c>
      <c r="K182" s="139"/>
      <c r="L182" s="31"/>
      <c r="M182" s="140" t="s">
        <v>1</v>
      </c>
      <c r="N182" s="141" t="s">
        <v>44</v>
      </c>
      <c r="P182" s="142">
        <f>O182*H182</f>
        <v>0</v>
      </c>
      <c r="Q182" s="142">
        <v>0</v>
      </c>
      <c r="R182" s="142">
        <f>Q182*H182</f>
        <v>0</v>
      </c>
      <c r="S182" s="142">
        <v>0</v>
      </c>
      <c r="T182" s="143">
        <f>S182*H182</f>
        <v>0</v>
      </c>
      <c r="AR182" s="144" t="s">
        <v>170</v>
      </c>
      <c r="AT182" s="144" t="s">
        <v>166</v>
      </c>
      <c r="AU182" s="144" t="s">
        <v>89</v>
      </c>
      <c r="AY182" s="16" t="s">
        <v>164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6" t="s">
        <v>87</v>
      </c>
      <c r="BK182" s="145">
        <f>ROUND(I182*H182,2)</f>
        <v>0</v>
      </c>
      <c r="BL182" s="16" t="s">
        <v>170</v>
      </c>
      <c r="BM182" s="144" t="s">
        <v>2400</v>
      </c>
    </row>
    <row r="183" spans="2:65" s="12" customFormat="1" ht="11.25">
      <c r="B183" s="146"/>
      <c r="D183" s="147" t="s">
        <v>175</v>
      </c>
      <c r="E183" s="148" t="s">
        <v>1</v>
      </c>
      <c r="F183" s="149" t="s">
        <v>2401</v>
      </c>
      <c r="H183" s="150">
        <v>120</v>
      </c>
      <c r="I183" s="151"/>
      <c r="L183" s="146"/>
      <c r="M183" s="152"/>
      <c r="T183" s="153"/>
      <c r="AT183" s="148" t="s">
        <v>175</v>
      </c>
      <c r="AU183" s="148" t="s">
        <v>89</v>
      </c>
      <c r="AV183" s="12" t="s">
        <v>89</v>
      </c>
      <c r="AW183" s="12" t="s">
        <v>36</v>
      </c>
      <c r="AX183" s="12" t="s">
        <v>87</v>
      </c>
      <c r="AY183" s="148" t="s">
        <v>164</v>
      </c>
    </row>
    <row r="184" spans="2:65" s="11" customFormat="1" ht="22.9" customHeight="1">
      <c r="B184" s="120"/>
      <c r="D184" s="121" t="s">
        <v>78</v>
      </c>
      <c r="E184" s="130" t="s">
        <v>1036</v>
      </c>
      <c r="F184" s="130" t="s">
        <v>1037</v>
      </c>
      <c r="I184" s="123"/>
      <c r="J184" s="131">
        <f>BK184</f>
        <v>0</v>
      </c>
      <c r="L184" s="120"/>
      <c r="M184" s="125"/>
      <c r="P184" s="126">
        <f>SUM(P185:P189)</f>
        <v>0</v>
      </c>
      <c r="R184" s="126">
        <f>SUM(R185:R189)</f>
        <v>0</v>
      </c>
      <c r="T184" s="127">
        <f>SUM(T185:T189)</f>
        <v>0</v>
      </c>
      <c r="AR184" s="121" t="s">
        <v>87</v>
      </c>
      <c r="AT184" s="128" t="s">
        <v>78</v>
      </c>
      <c r="AU184" s="128" t="s">
        <v>87</v>
      </c>
      <c r="AY184" s="121" t="s">
        <v>164</v>
      </c>
      <c r="BK184" s="129">
        <f>SUM(BK185:BK189)</f>
        <v>0</v>
      </c>
    </row>
    <row r="185" spans="2:65" s="1" customFormat="1" ht="24.2" customHeight="1">
      <c r="B185" s="31"/>
      <c r="C185" s="132" t="s">
        <v>301</v>
      </c>
      <c r="D185" s="132" t="s">
        <v>166</v>
      </c>
      <c r="E185" s="133" t="s">
        <v>2402</v>
      </c>
      <c r="F185" s="134" t="s">
        <v>2403</v>
      </c>
      <c r="G185" s="135" t="s">
        <v>269</v>
      </c>
      <c r="H185" s="136">
        <v>14.531000000000001</v>
      </c>
      <c r="I185" s="137"/>
      <c r="J185" s="138">
        <f>ROUND(I185*H185,2)</f>
        <v>0</v>
      </c>
      <c r="K185" s="139"/>
      <c r="L185" s="31"/>
      <c r="M185" s="140" t="s">
        <v>1</v>
      </c>
      <c r="N185" s="141" t="s">
        <v>44</v>
      </c>
      <c r="P185" s="142">
        <f>O185*H185</f>
        <v>0</v>
      </c>
      <c r="Q185" s="142">
        <v>0</v>
      </c>
      <c r="R185" s="142">
        <f>Q185*H185</f>
        <v>0</v>
      </c>
      <c r="S185" s="142">
        <v>0</v>
      </c>
      <c r="T185" s="143">
        <f>S185*H185</f>
        <v>0</v>
      </c>
      <c r="AR185" s="144" t="s">
        <v>170</v>
      </c>
      <c r="AT185" s="144" t="s">
        <v>166</v>
      </c>
      <c r="AU185" s="144" t="s">
        <v>89</v>
      </c>
      <c r="AY185" s="16" t="s">
        <v>164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6" t="s">
        <v>87</v>
      </c>
      <c r="BK185" s="145">
        <f>ROUND(I185*H185,2)</f>
        <v>0</v>
      </c>
      <c r="BL185" s="16" t="s">
        <v>170</v>
      </c>
      <c r="BM185" s="144" t="s">
        <v>2404</v>
      </c>
    </row>
    <row r="186" spans="2:65" s="1" customFormat="1" ht="24.2" customHeight="1">
      <c r="B186" s="31"/>
      <c r="C186" s="132" t="s">
        <v>306</v>
      </c>
      <c r="D186" s="132" t="s">
        <v>166</v>
      </c>
      <c r="E186" s="133" t="s">
        <v>2405</v>
      </c>
      <c r="F186" s="134" t="s">
        <v>2406</v>
      </c>
      <c r="G186" s="135" t="s">
        <v>269</v>
      </c>
      <c r="H186" s="136">
        <v>14.531000000000001</v>
      </c>
      <c r="I186" s="137"/>
      <c r="J186" s="138">
        <f>ROUND(I186*H186,2)</f>
        <v>0</v>
      </c>
      <c r="K186" s="139"/>
      <c r="L186" s="31"/>
      <c r="M186" s="140" t="s">
        <v>1</v>
      </c>
      <c r="N186" s="141" t="s">
        <v>44</v>
      </c>
      <c r="P186" s="142">
        <f>O186*H186</f>
        <v>0</v>
      </c>
      <c r="Q186" s="142">
        <v>0</v>
      </c>
      <c r="R186" s="142">
        <f>Q186*H186</f>
        <v>0</v>
      </c>
      <c r="S186" s="142">
        <v>0</v>
      </c>
      <c r="T186" s="143">
        <f>S186*H186</f>
        <v>0</v>
      </c>
      <c r="AR186" s="144" t="s">
        <v>170</v>
      </c>
      <c r="AT186" s="144" t="s">
        <v>166</v>
      </c>
      <c r="AU186" s="144" t="s">
        <v>89</v>
      </c>
      <c r="AY186" s="16" t="s">
        <v>164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6" t="s">
        <v>87</v>
      </c>
      <c r="BK186" s="145">
        <f>ROUND(I186*H186,2)</f>
        <v>0</v>
      </c>
      <c r="BL186" s="16" t="s">
        <v>170</v>
      </c>
      <c r="BM186" s="144" t="s">
        <v>2407</v>
      </c>
    </row>
    <row r="187" spans="2:65" s="1" customFormat="1" ht="24.2" customHeight="1">
      <c r="B187" s="31"/>
      <c r="C187" s="132" t="s">
        <v>315</v>
      </c>
      <c r="D187" s="132" t="s">
        <v>166</v>
      </c>
      <c r="E187" s="133" t="s">
        <v>2408</v>
      </c>
      <c r="F187" s="134" t="s">
        <v>2409</v>
      </c>
      <c r="G187" s="135" t="s">
        <v>269</v>
      </c>
      <c r="H187" s="136">
        <v>145.31</v>
      </c>
      <c r="I187" s="137"/>
      <c r="J187" s="138">
        <f>ROUND(I187*H187,2)</f>
        <v>0</v>
      </c>
      <c r="K187" s="139"/>
      <c r="L187" s="31"/>
      <c r="M187" s="140" t="s">
        <v>1</v>
      </c>
      <c r="N187" s="141" t="s">
        <v>44</v>
      </c>
      <c r="P187" s="142">
        <f>O187*H187</f>
        <v>0</v>
      </c>
      <c r="Q187" s="142">
        <v>0</v>
      </c>
      <c r="R187" s="142">
        <f>Q187*H187</f>
        <v>0</v>
      </c>
      <c r="S187" s="142">
        <v>0</v>
      </c>
      <c r="T187" s="143">
        <f>S187*H187</f>
        <v>0</v>
      </c>
      <c r="AR187" s="144" t="s">
        <v>170</v>
      </c>
      <c r="AT187" s="144" t="s">
        <v>166</v>
      </c>
      <c r="AU187" s="144" t="s">
        <v>89</v>
      </c>
      <c r="AY187" s="16" t="s">
        <v>164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6" t="s">
        <v>87</v>
      </c>
      <c r="BK187" s="145">
        <f>ROUND(I187*H187,2)</f>
        <v>0</v>
      </c>
      <c r="BL187" s="16" t="s">
        <v>170</v>
      </c>
      <c r="BM187" s="144" t="s">
        <v>2410</v>
      </c>
    </row>
    <row r="188" spans="2:65" s="12" customFormat="1" ht="11.25">
      <c r="B188" s="146"/>
      <c r="D188" s="147" t="s">
        <v>175</v>
      </c>
      <c r="F188" s="149" t="s">
        <v>2411</v>
      </c>
      <c r="H188" s="150">
        <v>145.31</v>
      </c>
      <c r="I188" s="151"/>
      <c r="L188" s="146"/>
      <c r="M188" s="152"/>
      <c r="T188" s="153"/>
      <c r="AT188" s="148" t="s">
        <v>175</v>
      </c>
      <c r="AU188" s="148" t="s">
        <v>89</v>
      </c>
      <c r="AV188" s="12" t="s">
        <v>89</v>
      </c>
      <c r="AW188" s="12" t="s">
        <v>4</v>
      </c>
      <c r="AX188" s="12" t="s">
        <v>87</v>
      </c>
      <c r="AY188" s="148" t="s">
        <v>164</v>
      </c>
    </row>
    <row r="189" spans="2:65" s="1" customFormat="1" ht="49.15" customHeight="1">
      <c r="B189" s="31"/>
      <c r="C189" s="132" t="s">
        <v>320</v>
      </c>
      <c r="D189" s="132" t="s">
        <v>166</v>
      </c>
      <c r="E189" s="133" t="s">
        <v>2412</v>
      </c>
      <c r="F189" s="134" t="s">
        <v>2413</v>
      </c>
      <c r="G189" s="135" t="s">
        <v>269</v>
      </c>
      <c r="H189" s="136">
        <v>10.518000000000001</v>
      </c>
      <c r="I189" s="137"/>
      <c r="J189" s="138">
        <f>ROUND(I189*H189,2)</f>
        <v>0</v>
      </c>
      <c r="K189" s="139"/>
      <c r="L189" s="31"/>
      <c r="M189" s="140" t="s">
        <v>1</v>
      </c>
      <c r="N189" s="141" t="s">
        <v>44</v>
      </c>
      <c r="P189" s="142">
        <f>O189*H189</f>
        <v>0</v>
      </c>
      <c r="Q189" s="142">
        <v>0</v>
      </c>
      <c r="R189" s="142">
        <f>Q189*H189</f>
        <v>0</v>
      </c>
      <c r="S189" s="142">
        <v>0</v>
      </c>
      <c r="T189" s="143">
        <f>S189*H189</f>
        <v>0</v>
      </c>
      <c r="AR189" s="144" t="s">
        <v>170</v>
      </c>
      <c r="AT189" s="144" t="s">
        <v>166</v>
      </c>
      <c r="AU189" s="144" t="s">
        <v>89</v>
      </c>
      <c r="AY189" s="16" t="s">
        <v>164</v>
      </c>
      <c r="BE189" s="145">
        <f>IF(N189="základní",J189,0)</f>
        <v>0</v>
      </c>
      <c r="BF189" s="145">
        <f>IF(N189="snížená",J189,0)</f>
        <v>0</v>
      </c>
      <c r="BG189" s="145">
        <f>IF(N189="zákl. přenesená",J189,0)</f>
        <v>0</v>
      </c>
      <c r="BH189" s="145">
        <f>IF(N189="sníž. přenesená",J189,0)</f>
        <v>0</v>
      </c>
      <c r="BI189" s="145">
        <f>IF(N189="nulová",J189,0)</f>
        <v>0</v>
      </c>
      <c r="BJ189" s="16" t="s">
        <v>87</v>
      </c>
      <c r="BK189" s="145">
        <f>ROUND(I189*H189,2)</f>
        <v>0</v>
      </c>
      <c r="BL189" s="16" t="s">
        <v>170</v>
      </c>
      <c r="BM189" s="144" t="s">
        <v>2414</v>
      </c>
    </row>
    <row r="190" spans="2:65" s="11" customFormat="1" ht="22.9" customHeight="1">
      <c r="B190" s="120"/>
      <c r="D190" s="121" t="s">
        <v>78</v>
      </c>
      <c r="E190" s="130" t="s">
        <v>1043</v>
      </c>
      <c r="F190" s="130" t="s">
        <v>1044</v>
      </c>
      <c r="I190" s="123"/>
      <c r="J190" s="131">
        <f>BK190</f>
        <v>0</v>
      </c>
      <c r="L190" s="120"/>
      <c r="M190" s="125"/>
      <c r="P190" s="126">
        <f>P191</f>
        <v>0</v>
      </c>
      <c r="R190" s="126">
        <f>R191</f>
        <v>0</v>
      </c>
      <c r="T190" s="127">
        <f>T191</f>
        <v>0</v>
      </c>
      <c r="AR190" s="121" t="s">
        <v>87</v>
      </c>
      <c r="AT190" s="128" t="s">
        <v>78</v>
      </c>
      <c r="AU190" s="128" t="s">
        <v>87</v>
      </c>
      <c r="AY190" s="121" t="s">
        <v>164</v>
      </c>
      <c r="BK190" s="129">
        <f>BK191</f>
        <v>0</v>
      </c>
    </row>
    <row r="191" spans="2:65" s="1" customFormat="1" ht="24.2" customHeight="1">
      <c r="B191" s="31"/>
      <c r="C191" s="132" t="s">
        <v>325</v>
      </c>
      <c r="D191" s="132" t="s">
        <v>166</v>
      </c>
      <c r="E191" s="133" t="s">
        <v>1046</v>
      </c>
      <c r="F191" s="134" t="s">
        <v>1047</v>
      </c>
      <c r="G191" s="135" t="s">
        <v>269</v>
      </c>
      <c r="H191" s="136">
        <v>14.773999999999999</v>
      </c>
      <c r="I191" s="137"/>
      <c r="J191" s="138">
        <f>ROUND(I191*H191,2)</f>
        <v>0</v>
      </c>
      <c r="K191" s="139"/>
      <c r="L191" s="31"/>
      <c r="M191" s="140" t="s">
        <v>1</v>
      </c>
      <c r="N191" s="141" t="s">
        <v>44</v>
      </c>
      <c r="P191" s="142">
        <f>O191*H191</f>
        <v>0</v>
      </c>
      <c r="Q191" s="142">
        <v>0</v>
      </c>
      <c r="R191" s="142">
        <f>Q191*H191</f>
        <v>0</v>
      </c>
      <c r="S191" s="142">
        <v>0</v>
      </c>
      <c r="T191" s="143">
        <f>S191*H191</f>
        <v>0</v>
      </c>
      <c r="AR191" s="144" t="s">
        <v>170</v>
      </c>
      <c r="AT191" s="144" t="s">
        <v>166</v>
      </c>
      <c r="AU191" s="144" t="s">
        <v>89</v>
      </c>
      <c r="AY191" s="16" t="s">
        <v>164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6" t="s">
        <v>87</v>
      </c>
      <c r="BK191" s="145">
        <f>ROUND(I191*H191,2)</f>
        <v>0</v>
      </c>
      <c r="BL191" s="16" t="s">
        <v>170</v>
      </c>
      <c r="BM191" s="144" t="s">
        <v>2415</v>
      </c>
    </row>
    <row r="192" spans="2:65" s="11" customFormat="1" ht="25.9" customHeight="1">
      <c r="B192" s="120"/>
      <c r="D192" s="121" t="s">
        <v>78</v>
      </c>
      <c r="E192" s="122" t="s">
        <v>1049</v>
      </c>
      <c r="F192" s="122" t="s">
        <v>1050</v>
      </c>
      <c r="I192" s="123"/>
      <c r="J192" s="124">
        <f>BK192</f>
        <v>0</v>
      </c>
      <c r="L192" s="120"/>
      <c r="M192" s="125"/>
      <c r="P192" s="126">
        <f>P193+P202+P215+P221+P237</f>
        <v>0</v>
      </c>
      <c r="R192" s="126">
        <f>R193+R202+R215+R221+R237</f>
        <v>3.95319786</v>
      </c>
      <c r="T192" s="127">
        <f>T193+T202+T215+T221+T237</f>
        <v>2.3577610999999998</v>
      </c>
      <c r="AR192" s="121" t="s">
        <v>89</v>
      </c>
      <c r="AT192" s="128" t="s">
        <v>78</v>
      </c>
      <c r="AU192" s="128" t="s">
        <v>79</v>
      </c>
      <c r="AY192" s="121" t="s">
        <v>164</v>
      </c>
      <c r="BK192" s="129">
        <f>BK193+BK202+BK215+BK221+BK237</f>
        <v>0</v>
      </c>
    </row>
    <row r="193" spans="2:65" s="11" customFormat="1" ht="22.9" customHeight="1">
      <c r="B193" s="120"/>
      <c r="D193" s="121" t="s">
        <v>78</v>
      </c>
      <c r="E193" s="130" t="s">
        <v>1390</v>
      </c>
      <c r="F193" s="130" t="s">
        <v>1391</v>
      </c>
      <c r="I193" s="123"/>
      <c r="J193" s="131">
        <f>BK193</f>
        <v>0</v>
      </c>
      <c r="L193" s="120"/>
      <c r="M193" s="125"/>
      <c r="P193" s="126">
        <f>SUM(P194:P201)</f>
        <v>0</v>
      </c>
      <c r="R193" s="126">
        <f>SUM(R194:R201)</f>
        <v>0.40579000000000004</v>
      </c>
      <c r="T193" s="127">
        <f>SUM(T194:T201)</f>
        <v>0</v>
      </c>
      <c r="AR193" s="121" t="s">
        <v>89</v>
      </c>
      <c r="AT193" s="128" t="s">
        <v>78</v>
      </c>
      <c r="AU193" s="128" t="s">
        <v>87</v>
      </c>
      <c r="AY193" s="121" t="s">
        <v>164</v>
      </c>
      <c r="BK193" s="129">
        <f>SUM(BK194:BK201)</f>
        <v>0</v>
      </c>
    </row>
    <row r="194" spans="2:65" s="1" customFormat="1" ht="33" customHeight="1">
      <c r="B194" s="31"/>
      <c r="C194" s="132" t="s">
        <v>330</v>
      </c>
      <c r="D194" s="132" t="s">
        <v>166</v>
      </c>
      <c r="E194" s="133" t="s">
        <v>2416</v>
      </c>
      <c r="F194" s="134" t="s">
        <v>2417</v>
      </c>
      <c r="G194" s="135" t="s">
        <v>169</v>
      </c>
      <c r="H194" s="136">
        <v>37.4</v>
      </c>
      <c r="I194" s="137"/>
      <c r="J194" s="138">
        <f>ROUND(I194*H194,2)</f>
        <v>0</v>
      </c>
      <c r="K194" s="139"/>
      <c r="L194" s="31"/>
      <c r="M194" s="140" t="s">
        <v>1</v>
      </c>
      <c r="N194" s="141" t="s">
        <v>44</v>
      </c>
      <c r="P194" s="142">
        <f>O194*H194</f>
        <v>0</v>
      </c>
      <c r="Q194" s="142">
        <v>1.25E-3</v>
      </c>
      <c r="R194" s="142">
        <f>Q194*H194</f>
        <v>4.675E-2</v>
      </c>
      <c r="S194" s="142">
        <v>0</v>
      </c>
      <c r="T194" s="143">
        <f>S194*H194</f>
        <v>0</v>
      </c>
      <c r="AR194" s="144" t="s">
        <v>260</v>
      </c>
      <c r="AT194" s="144" t="s">
        <v>166</v>
      </c>
      <c r="AU194" s="144" t="s">
        <v>89</v>
      </c>
      <c r="AY194" s="16" t="s">
        <v>164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6" t="s">
        <v>87</v>
      </c>
      <c r="BK194" s="145">
        <f>ROUND(I194*H194,2)</f>
        <v>0</v>
      </c>
      <c r="BL194" s="16" t="s">
        <v>260</v>
      </c>
      <c r="BM194" s="144" t="s">
        <v>2418</v>
      </c>
    </row>
    <row r="195" spans="2:65" s="14" customFormat="1" ht="11.25">
      <c r="B195" s="161"/>
      <c r="D195" s="147" t="s">
        <v>175</v>
      </c>
      <c r="E195" s="162" t="s">
        <v>1</v>
      </c>
      <c r="F195" s="163" t="s">
        <v>2382</v>
      </c>
      <c r="H195" s="162" t="s">
        <v>1</v>
      </c>
      <c r="I195" s="164"/>
      <c r="L195" s="161"/>
      <c r="M195" s="165"/>
      <c r="T195" s="166"/>
      <c r="AT195" s="162" t="s">
        <v>175</v>
      </c>
      <c r="AU195" s="162" t="s">
        <v>89</v>
      </c>
      <c r="AV195" s="14" t="s">
        <v>87</v>
      </c>
      <c r="AW195" s="14" t="s">
        <v>36</v>
      </c>
      <c r="AX195" s="14" t="s">
        <v>79</v>
      </c>
      <c r="AY195" s="162" t="s">
        <v>164</v>
      </c>
    </row>
    <row r="196" spans="2:65" s="12" customFormat="1" ht="11.25">
      <c r="B196" s="146"/>
      <c r="D196" s="147" t="s">
        <v>175</v>
      </c>
      <c r="E196" s="148" t="s">
        <v>1</v>
      </c>
      <c r="F196" s="149" t="s">
        <v>2419</v>
      </c>
      <c r="H196" s="150">
        <v>16.25</v>
      </c>
      <c r="I196" s="151"/>
      <c r="L196" s="146"/>
      <c r="M196" s="152"/>
      <c r="T196" s="153"/>
      <c r="AT196" s="148" t="s">
        <v>175</v>
      </c>
      <c r="AU196" s="148" t="s">
        <v>89</v>
      </c>
      <c r="AV196" s="12" t="s">
        <v>89</v>
      </c>
      <c r="AW196" s="12" t="s">
        <v>36</v>
      </c>
      <c r="AX196" s="12" t="s">
        <v>79</v>
      </c>
      <c r="AY196" s="148" t="s">
        <v>164</v>
      </c>
    </row>
    <row r="197" spans="2:65" s="14" customFormat="1" ht="11.25">
      <c r="B197" s="161"/>
      <c r="D197" s="147" t="s">
        <v>175</v>
      </c>
      <c r="E197" s="162" t="s">
        <v>1</v>
      </c>
      <c r="F197" s="163" t="s">
        <v>2420</v>
      </c>
      <c r="H197" s="162" t="s">
        <v>1</v>
      </c>
      <c r="I197" s="164"/>
      <c r="L197" s="161"/>
      <c r="M197" s="165"/>
      <c r="T197" s="166"/>
      <c r="AT197" s="162" t="s">
        <v>175</v>
      </c>
      <c r="AU197" s="162" t="s">
        <v>89</v>
      </c>
      <c r="AV197" s="14" t="s">
        <v>87</v>
      </c>
      <c r="AW197" s="14" t="s">
        <v>36</v>
      </c>
      <c r="AX197" s="14" t="s">
        <v>79</v>
      </c>
      <c r="AY197" s="162" t="s">
        <v>164</v>
      </c>
    </row>
    <row r="198" spans="2:65" s="12" customFormat="1" ht="11.25">
      <c r="B198" s="146"/>
      <c r="D198" s="147" t="s">
        <v>175</v>
      </c>
      <c r="E198" s="148" t="s">
        <v>1</v>
      </c>
      <c r="F198" s="149" t="s">
        <v>2421</v>
      </c>
      <c r="H198" s="150">
        <v>21.15</v>
      </c>
      <c r="I198" s="151"/>
      <c r="L198" s="146"/>
      <c r="M198" s="152"/>
      <c r="T198" s="153"/>
      <c r="AT198" s="148" t="s">
        <v>175</v>
      </c>
      <c r="AU198" s="148" t="s">
        <v>89</v>
      </c>
      <c r="AV198" s="12" t="s">
        <v>89</v>
      </c>
      <c r="AW198" s="12" t="s">
        <v>36</v>
      </c>
      <c r="AX198" s="12" t="s">
        <v>79</v>
      </c>
      <c r="AY198" s="148" t="s">
        <v>164</v>
      </c>
    </row>
    <row r="199" spans="2:65" s="13" customFormat="1" ht="11.25">
      <c r="B199" s="154"/>
      <c r="D199" s="147" t="s">
        <v>175</v>
      </c>
      <c r="E199" s="155" t="s">
        <v>1</v>
      </c>
      <c r="F199" s="156" t="s">
        <v>177</v>
      </c>
      <c r="H199" s="157">
        <v>37.4</v>
      </c>
      <c r="I199" s="158"/>
      <c r="L199" s="154"/>
      <c r="M199" s="159"/>
      <c r="T199" s="160"/>
      <c r="AT199" s="155" t="s">
        <v>175</v>
      </c>
      <c r="AU199" s="155" t="s">
        <v>89</v>
      </c>
      <c r="AV199" s="13" t="s">
        <v>170</v>
      </c>
      <c r="AW199" s="13" t="s">
        <v>36</v>
      </c>
      <c r="AX199" s="13" t="s">
        <v>87</v>
      </c>
      <c r="AY199" s="155" t="s">
        <v>164</v>
      </c>
    </row>
    <row r="200" spans="2:65" s="1" customFormat="1" ht="24.2" customHeight="1">
      <c r="B200" s="31"/>
      <c r="C200" s="167" t="s">
        <v>334</v>
      </c>
      <c r="D200" s="167" t="s">
        <v>282</v>
      </c>
      <c r="E200" s="168" t="s">
        <v>2422</v>
      </c>
      <c r="F200" s="169" t="s">
        <v>2423</v>
      </c>
      <c r="G200" s="170" t="s">
        <v>169</v>
      </c>
      <c r="H200" s="171">
        <v>44.88</v>
      </c>
      <c r="I200" s="172"/>
      <c r="J200" s="173">
        <f>ROUND(I200*H200,2)</f>
        <v>0</v>
      </c>
      <c r="K200" s="174"/>
      <c r="L200" s="175"/>
      <c r="M200" s="176" t="s">
        <v>1</v>
      </c>
      <c r="N200" s="177" t="s">
        <v>44</v>
      </c>
      <c r="P200" s="142">
        <f>O200*H200</f>
        <v>0</v>
      </c>
      <c r="Q200" s="142">
        <v>8.0000000000000002E-3</v>
      </c>
      <c r="R200" s="142">
        <f>Q200*H200</f>
        <v>0.35904000000000003</v>
      </c>
      <c r="S200" s="142">
        <v>0</v>
      </c>
      <c r="T200" s="143">
        <f>S200*H200</f>
        <v>0</v>
      </c>
      <c r="AR200" s="144" t="s">
        <v>349</v>
      </c>
      <c r="AT200" s="144" t="s">
        <v>282</v>
      </c>
      <c r="AU200" s="144" t="s">
        <v>89</v>
      </c>
      <c r="AY200" s="16" t="s">
        <v>164</v>
      </c>
      <c r="BE200" s="145">
        <f>IF(N200="základní",J200,0)</f>
        <v>0</v>
      </c>
      <c r="BF200" s="145">
        <f>IF(N200="snížená",J200,0)</f>
        <v>0</v>
      </c>
      <c r="BG200" s="145">
        <f>IF(N200="zákl. přenesená",J200,0)</f>
        <v>0</v>
      </c>
      <c r="BH200" s="145">
        <f>IF(N200="sníž. přenesená",J200,0)</f>
        <v>0</v>
      </c>
      <c r="BI200" s="145">
        <f>IF(N200="nulová",J200,0)</f>
        <v>0</v>
      </c>
      <c r="BJ200" s="16" t="s">
        <v>87</v>
      </c>
      <c r="BK200" s="145">
        <f>ROUND(I200*H200,2)</f>
        <v>0</v>
      </c>
      <c r="BL200" s="16" t="s">
        <v>260</v>
      </c>
      <c r="BM200" s="144" t="s">
        <v>2424</v>
      </c>
    </row>
    <row r="201" spans="2:65" s="12" customFormat="1" ht="11.25">
      <c r="B201" s="146"/>
      <c r="D201" s="147" t="s">
        <v>175</v>
      </c>
      <c r="F201" s="149" t="s">
        <v>2425</v>
      </c>
      <c r="H201" s="150">
        <v>44.88</v>
      </c>
      <c r="I201" s="151"/>
      <c r="L201" s="146"/>
      <c r="M201" s="152"/>
      <c r="T201" s="153"/>
      <c r="AT201" s="148" t="s">
        <v>175</v>
      </c>
      <c r="AU201" s="148" t="s">
        <v>89</v>
      </c>
      <c r="AV201" s="12" t="s">
        <v>89</v>
      </c>
      <c r="AW201" s="12" t="s">
        <v>4</v>
      </c>
      <c r="AX201" s="12" t="s">
        <v>87</v>
      </c>
      <c r="AY201" s="148" t="s">
        <v>164</v>
      </c>
    </row>
    <row r="202" spans="2:65" s="11" customFormat="1" ht="22.9" customHeight="1">
      <c r="B202" s="120"/>
      <c r="D202" s="121" t="s">
        <v>78</v>
      </c>
      <c r="E202" s="130" t="s">
        <v>2002</v>
      </c>
      <c r="F202" s="130" t="s">
        <v>2003</v>
      </c>
      <c r="I202" s="123"/>
      <c r="J202" s="131">
        <f>BK202</f>
        <v>0</v>
      </c>
      <c r="L202" s="120"/>
      <c r="M202" s="125"/>
      <c r="P202" s="126">
        <f>SUM(P203:P214)</f>
        <v>0</v>
      </c>
      <c r="R202" s="126">
        <f>SUM(R203:R214)</f>
        <v>2.0480493200000001</v>
      </c>
      <c r="T202" s="127">
        <f>SUM(T203:T214)</f>
        <v>0</v>
      </c>
      <c r="AR202" s="121" t="s">
        <v>89</v>
      </c>
      <c r="AT202" s="128" t="s">
        <v>78</v>
      </c>
      <c r="AU202" s="128" t="s">
        <v>87</v>
      </c>
      <c r="AY202" s="121" t="s">
        <v>164</v>
      </c>
      <c r="BK202" s="129">
        <f>SUM(BK203:BK214)</f>
        <v>0</v>
      </c>
    </row>
    <row r="203" spans="2:65" s="1" customFormat="1" ht="16.5" customHeight="1">
      <c r="B203" s="31"/>
      <c r="C203" s="132" t="s">
        <v>341</v>
      </c>
      <c r="D203" s="132" t="s">
        <v>166</v>
      </c>
      <c r="E203" s="133" t="s">
        <v>2005</v>
      </c>
      <c r="F203" s="134" t="s">
        <v>2006</v>
      </c>
      <c r="G203" s="135" t="s">
        <v>169</v>
      </c>
      <c r="H203" s="136">
        <v>38.07</v>
      </c>
      <c r="I203" s="137"/>
      <c r="J203" s="138">
        <f>ROUND(I203*H203,2)</f>
        <v>0</v>
      </c>
      <c r="K203" s="139"/>
      <c r="L203" s="31"/>
      <c r="M203" s="140" t="s">
        <v>1</v>
      </c>
      <c r="N203" s="141" t="s">
        <v>44</v>
      </c>
      <c r="P203" s="142">
        <f>O203*H203</f>
        <v>0</v>
      </c>
      <c r="Q203" s="142">
        <v>2.9999999999999997E-4</v>
      </c>
      <c r="R203" s="142">
        <f>Q203*H203</f>
        <v>1.1420999999999999E-2</v>
      </c>
      <c r="S203" s="142">
        <v>0</v>
      </c>
      <c r="T203" s="143">
        <f>S203*H203</f>
        <v>0</v>
      </c>
      <c r="AR203" s="144" t="s">
        <v>260</v>
      </c>
      <c r="AT203" s="144" t="s">
        <v>166</v>
      </c>
      <c r="AU203" s="144" t="s">
        <v>89</v>
      </c>
      <c r="AY203" s="16" t="s">
        <v>164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6" t="s">
        <v>87</v>
      </c>
      <c r="BK203" s="145">
        <f>ROUND(I203*H203,2)</f>
        <v>0</v>
      </c>
      <c r="BL203" s="16" t="s">
        <v>260</v>
      </c>
      <c r="BM203" s="144" t="s">
        <v>2426</v>
      </c>
    </row>
    <row r="204" spans="2:65" s="1" customFormat="1" ht="33" customHeight="1">
      <c r="B204" s="31"/>
      <c r="C204" s="132" t="s">
        <v>349</v>
      </c>
      <c r="D204" s="132" t="s">
        <v>166</v>
      </c>
      <c r="E204" s="133" t="s">
        <v>2031</v>
      </c>
      <c r="F204" s="134" t="s">
        <v>2032</v>
      </c>
      <c r="G204" s="135" t="s">
        <v>299</v>
      </c>
      <c r="H204" s="136">
        <v>82.796000000000006</v>
      </c>
      <c r="I204" s="137"/>
      <c r="J204" s="138">
        <f>ROUND(I204*H204,2)</f>
        <v>0</v>
      </c>
      <c r="K204" s="139"/>
      <c r="L204" s="31"/>
      <c r="M204" s="140" t="s">
        <v>1</v>
      </c>
      <c r="N204" s="141" t="s">
        <v>44</v>
      </c>
      <c r="P204" s="142">
        <f>O204*H204</f>
        <v>0</v>
      </c>
      <c r="Q204" s="142">
        <v>4.2999999999999999E-4</v>
      </c>
      <c r="R204" s="142">
        <f>Q204*H204</f>
        <v>3.560228E-2</v>
      </c>
      <c r="S204" s="142">
        <v>0</v>
      </c>
      <c r="T204" s="143">
        <f>S204*H204</f>
        <v>0</v>
      </c>
      <c r="AR204" s="144" t="s">
        <v>260</v>
      </c>
      <c r="AT204" s="144" t="s">
        <v>166</v>
      </c>
      <c r="AU204" s="144" t="s">
        <v>89</v>
      </c>
      <c r="AY204" s="16" t="s">
        <v>164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6" t="s">
        <v>87</v>
      </c>
      <c r="BK204" s="145">
        <f>ROUND(I204*H204,2)</f>
        <v>0</v>
      </c>
      <c r="BL204" s="16" t="s">
        <v>260</v>
      </c>
      <c r="BM204" s="144" t="s">
        <v>2427</v>
      </c>
    </row>
    <row r="205" spans="2:65" s="12" customFormat="1" ht="11.25">
      <c r="B205" s="146"/>
      <c r="D205" s="147" t="s">
        <v>175</v>
      </c>
      <c r="E205" s="148" t="s">
        <v>1</v>
      </c>
      <c r="F205" s="149" t="s">
        <v>2428</v>
      </c>
      <c r="H205" s="150">
        <v>82.796000000000006</v>
      </c>
      <c r="I205" s="151"/>
      <c r="L205" s="146"/>
      <c r="M205" s="152"/>
      <c r="T205" s="153"/>
      <c r="AT205" s="148" t="s">
        <v>175</v>
      </c>
      <c r="AU205" s="148" t="s">
        <v>89</v>
      </c>
      <c r="AV205" s="12" t="s">
        <v>89</v>
      </c>
      <c r="AW205" s="12" t="s">
        <v>36</v>
      </c>
      <c r="AX205" s="12" t="s">
        <v>79</v>
      </c>
      <c r="AY205" s="148" t="s">
        <v>164</v>
      </c>
    </row>
    <row r="206" spans="2:65" s="13" customFormat="1" ht="11.25">
      <c r="B206" s="154"/>
      <c r="D206" s="147" t="s">
        <v>175</v>
      </c>
      <c r="E206" s="155" t="s">
        <v>1</v>
      </c>
      <c r="F206" s="156" t="s">
        <v>177</v>
      </c>
      <c r="H206" s="157">
        <v>82.796000000000006</v>
      </c>
      <c r="I206" s="158"/>
      <c r="L206" s="154"/>
      <c r="M206" s="159"/>
      <c r="T206" s="160"/>
      <c r="AT206" s="155" t="s">
        <v>175</v>
      </c>
      <c r="AU206" s="155" t="s">
        <v>89</v>
      </c>
      <c r="AV206" s="13" t="s">
        <v>170</v>
      </c>
      <c r="AW206" s="13" t="s">
        <v>36</v>
      </c>
      <c r="AX206" s="13" t="s">
        <v>87</v>
      </c>
      <c r="AY206" s="155" t="s">
        <v>164</v>
      </c>
    </row>
    <row r="207" spans="2:65" s="1" customFormat="1" ht="24.2" customHeight="1">
      <c r="B207" s="31"/>
      <c r="C207" s="167" t="s">
        <v>360</v>
      </c>
      <c r="D207" s="167" t="s">
        <v>282</v>
      </c>
      <c r="E207" s="168" t="s">
        <v>2043</v>
      </c>
      <c r="F207" s="169" t="s">
        <v>2044</v>
      </c>
      <c r="G207" s="170" t="s">
        <v>299</v>
      </c>
      <c r="H207" s="171">
        <v>90</v>
      </c>
      <c r="I207" s="172"/>
      <c r="J207" s="173">
        <f>ROUND(I207*H207,2)</f>
        <v>0</v>
      </c>
      <c r="K207" s="174"/>
      <c r="L207" s="175"/>
      <c r="M207" s="176" t="s">
        <v>1</v>
      </c>
      <c r="N207" s="177" t="s">
        <v>44</v>
      </c>
      <c r="P207" s="142">
        <f>O207*H207</f>
        <v>0</v>
      </c>
      <c r="Q207" s="142">
        <v>1.98E-3</v>
      </c>
      <c r="R207" s="142">
        <f>Q207*H207</f>
        <v>0.1782</v>
      </c>
      <c r="S207" s="142">
        <v>0</v>
      </c>
      <c r="T207" s="143">
        <f>S207*H207</f>
        <v>0</v>
      </c>
      <c r="AR207" s="144" t="s">
        <v>349</v>
      </c>
      <c r="AT207" s="144" t="s">
        <v>282</v>
      </c>
      <c r="AU207" s="144" t="s">
        <v>89</v>
      </c>
      <c r="AY207" s="16" t="s">
        <v>164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6" t="s">
        <v>87</v>
      </c>
      <c r="BK207" s="145">
        <f>ROUND(I207*H207,2)</f>
        <v>0</v>
      </c>
      <c r="BL207" s="16" t="s">
        <v>260</v>
      </c>
      <c r="BM207" s="144" t="s">
        <v>2429</v>
      </c>
    </row>
    <row r="208" spans="2:65" s="1" customFormat="1" ht="37.9" customHeight="1">
      <c r="B208" s="31"/>
      <c r="C208" s="132" t="s">
        <v>366</v>
      </c>
      <c r="D208" s="132" t="s">
        <v>166</v>
      </c>
      <c r="E208" s="133" t="s">
        <v>2049</v>
      </c>
      <c r="F208" s="134" t="s">
        <v>2050</v>
      </c>
      <c r="G208" s="135" t="s">
        <v>169</v>
      </c>
      <c r="H208" s="136">
        <v>54.32</v>
      </c>
      <c r="I208" s="137"/>
      <c r="J208" s="138">
        <f>ROUND(I208*H208,2)</f>
        <v>0</v>
      </c>
      <c r="K208" s="139"/>
      <c r="L208" s="31"/>
      <c r="M208" s="140" t="s">
        <v>1</v>
      </c>
      <c r="N208" s="141" t="s">
        <v>44</v>
      </c>
      <c r="P208" s="142">
        <f>O208*H208</f>
        <v>0</v>
      </c>
      <c r="Q208" s="142">
        <v>9.2200000000000008E-3</v>
      </c>
      <c r="R208" s="142">
        <f>Q208*H208</f>
        <v>0.50083040000000001</v>
      </c>
      <c r="S208" s="142">
        <v>0</v>
      </c>
      <c r="T208" s="143">
        <f>S208*H208</f>
        <v>0</v>
      </c>
      <c r="AR208" s="144" t="s">
        <v>260</v>
      </c>
      <c r="AT208" s="144" t="s">
        <v>166</v>
      </c>
      <c r="AU208" s="144" t="s">
        <v>89</v>
      </c>
      <c r="AY208" s="16" t="s">
        <v>164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6" t="s">
        <v>87</v>
      </c>
      <c r="BK208" s="145">
        <f>ROUND(I208*H208,2)</f>
        <v>0</v>
      </c>
      <c r="BL208" s="16" t="s">
        <v>260</v>
      </c>
      <c r="BM208" s="144" t="s">
        <v>2430</v>
      </c>
    </row>
    <row r="209" spans="2:65" s="12" customFormat="1" ht="11.25">
      <c r="B209" s="146"/>
      <c r="D209" s="147" t="s">
        <v>175</v>
      </c>
      <c r="E209" s="148" t="s">
        <v>1</v>
      </c>
      <c r="F209" s="149" t="s">
        <v>2431</v>
      </c>
      <c r="H209" s="150">
        <v>54.32</v>
      </c>
      <c r="I209" s="151"/>
      <c r="L209" s="146"/>
      <c r="M209" s="152"/>
      <c r="T209" s="153"/>
      <c r="AT209" s="148" t="s">
        <v>175</v>
      </c>
      <c r="AU209" s="148" t="s">
        <v>89</v>
      </c>
      <c r="AV209" s="12" t="s">
        <v>89</v>
      </c>
      <c r="AW209" s="12" t="s">
        <v>36</v>
      </c>
      <c r="AX209" s="12" t="s">
        <v>79</v>
      </c>
      <c r="AY209" s="148" t="s">
        <v>164</v>
      </c>
    </row>
    <row r="210" spans="2:65" s="13" customFormat="1" ht="11.25">
      <c r="B210" s="154"/>
      <c r="D210" s="147" t="s">
        <v>175</v>
      </c>
      <c r="E210" s="155" t="s">
        <v>1</v>
      </c>
      <c r="F210" s="156" t="s">
        <v>177</v>
      </c>
      <c r="H210" s="157">
        <v>54.32</v>
      </c>
      <c r="I210" s="158"/>
      <c r="L210" s="154"/>
      <c r="M210" s="159"/>
      <c r="T210" s="160"/>
      <c r="AT210" s="155" t="s">
        <v>175</v>
      </c>
      <c r="AU210" s="155" t="s">
        <v>89</v>
      </c>
      <c r="AV210" s="13" t="s">
        <v>170</v>
      </c>
      <c r="AW210" s="13" t="s">
        <v>36</v>
      </c>
      <c r="AX210" s="13" t="s">
        <v>87</v>
      </c>
      <c r="AY210" s="155" t="s">
        <v>164</v>
      </c>
    </row>
    <row r="211" spans="2:65" s="1" customFormat="1" ht="33" customHeight="1">
      <c r="B211" s="31"/>
      <c r="C211" s="167" t="s">
        <v>376</v>
      </c>
      <c r="D211" s="167" t="s">
        <v>282</v>
      </c>
      <c r="E211" s="168" t="s">
        <v>2053</v>
      </c>
      <c r="F211" s="169" t="s">
        <v>2054</v>
      </c>
      <c r="G211" s="170" t="s">
        <v>169</v>
      </c>
      <c r="H211" s="171">
        <v>59.752000000000002</v>
      </c>
      <c r="I211" s="172"/>
      <c r="J211" s="173">
        <f>ROUND(I211*H211,2)</f>
        <v>0</v>
      </c>
      <c r="K211" s="174"/>
      <c r="L211" s="175"/>
      <c r="M211" s="176" t="s">
        <v>1</v>
      </c>
      <c r="N211" s="177" t="s">
        <v>44</v>
      </c>
      <c r="P211" s="142">
        <f>O211*H211</f>
        <v>0</v>
      </c>
      <c r="Q211" s="142">
        <v>2.1999999999999999E-2</v>
      </c>
      <c r="R211" s="142">
        <f>Q211*H211</f>
        <v>1.3145439999999999</v>
      </c>
      <c r="S211" s="142">
        <v>0</v>
      </c>
      <c r="T211" s="143">
        <f>S211*H211</f>
        <v>0</v>
      </c>
      <c r="AR211" s="144" t="s">
        <v>349</v>
      </c>
      <c r="AT211" s="144" t="s">
        <v>282</v>
      </c>
      <c r="AU211" s="144" t="s">
        <v>89</v>
      </c>
      <c r="AY211" s="16" t="s">
        <v>164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6" t="s">
        <v>87</v>
      </c>
      <c r="BK211" s="145">
        <f>ROUND(I211*H211,2)</f>
        <v>0</v>
      </c>
      <c r="BL211" s="16" t="s">
        <v>260</v>
      </c>
      <c r="BM211" s="144" t="s">
        <v>2432</v>
      </c>
    </row>
    <row r="212" spans="2:65" s="12" customFormat="1" ht="11.25">
      <c r="B212" s="146"/>
      <c r="D212" s="147" t="s">
        <v>175</v>
      </c>
      <c r="F212" s="149" t="s">
        <v>2433</v>
      </c>
      <c r="H212" s="150">
        <v>59.752000000000002</v>
      </c>
      <c r="I212" s="151"/>
      <c r="L212" s="146"/>
      <c r="M212" s="152"/>
      <c r="T212" s="153"/>
      <c r="AT212" s="148" t="s">
        <v>175</v>
      </c>
      <c r="AU212" s="148" t="s">
        <v>89</v>
      </c>
      <c r="AV212" s="12" t="s">
        <v>89</v>
      </c>
      <c r="AW212" s="12" t="s">
        <v>4</v>
      </c>
      <c r="AX212" s="12" t="s">
        <v>87</v>
      </c>
      <c r="AY212" s="148" t="s">
        <v>164</v>
      </c>
    </row>
    <row r="213" spans="2:65" s="1" customFormat="1" ht="16.5" customHeight="1">
      <c r="B213" s="31"/>
      <c r="C213" s="132" t="s">
        <v>386</v>
      </c>
      <c r="D213" s="132" t="s">
        <v>166</v>
      </c>
      <c r="E213" s="133" t="s">
        <v>2067</v>
      </c>
      <c r="F213" s="134" t="s">
        <v>2068</v>
      </c>
      <c r="G213" s="135" t="s">
        <v>299</v>
      </c>
      <c r="H213" s="136">
        <v>82.796000000000006</v>
      </c>
      <c r="I213" s="137"/>
      <c r="J213" s="138">
        <f>ROUND(I213*H213,2)</f>
        <v>0</v>
      </c>
      <c r="K213" s="139"/>
      <c r="L213" s="31"/>
      <c r="M213" s="140" t="s">
        <v>1</v>
      </c>
      <c r="N213" s="141" t="s">
        <v>44</v>
      </c>
      <c r="P213" s="142">
        <f>O213*H213</f>
        <v>0</v>
      </c>
      <c r="Q213" s="142">
        <v>9.0000000000000006E-5</v>
      </c>
      <c r="R213" s="142">
        <f>Q213*H213</f>
        <v>7.4516400000000007E-3</v>
      </c>
      <c r="S213" s="142">
        <v>0</v>
      </c>
      <c r="T213" s="143">
        <f>S213*H213</f>
        <v>0</v>
      </c>
      <c r="AR213" s="144" t="s">
        <v>260</v>
      </c>
      <c r="AT213" s="144" t="s">
        <v>166</v>
      </c>
      <c r="AU213" s="144" t="s">
        <v>89</v>
      </c>
      <c r="AY213" s="16" t="s">
        <v>164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6" t="s">
        <v>87</v>
      </c>
      <c r="BK213" s="145">
        <f>ROUND(I213*H213,2)</f>
        <v>0</v>
      </c>
      <c r="BL213" s="16" t="s">
        <v>260</v>
      </c>
      <c r="BM213" s="144" t="s">
        <v>2434</v>
      </c>
    </row>
    <row r="214" spans="2:65" s="1" customFormat="1" ht="24.2" customHeight="1">
      <c r="B214" s="31"/>
      <c r="C214" s="132" t="s">
        <v>392</v>
      </c>
      <c r="D214" s="132" t="s">
        <v>166</v>
      </c>
      <c r="E214" s="133" t="s">
        <v>2075</v>
      </c>
      <c r="F214" s="134" t="s">
        <v>2076</v>
      </c>
      <c r="G214" s="135" t="s">
        <v>1088</v>
      </c>
      <c r="H214" s="178"/>
      <c r="I214" s="137"/>
      <c r="J214" s="138">
        <f>ROUND(I214*H214,2)</f>
        <v>0</v>
      </c>
      <c r="K214" s="139"/>
      <c r="L214" s="31"/>
      <c r="M214" s="140" t="s">
        <v>1</v>
      </c>
      <c r="N214" s="141" t="s">
        <v>44</v>
      </c>
      <c r="P214" s="142">
        <f>O214*H214</f>
        <v>0</v>
      </c>
      <c r="Q214" s="142">
        <v>0</v>
      </c>
      <c r="R214" s="142">
        <f>Q214*H214</f>
        <v>0</v>
      </c>
      <c r="S214" s="142">
        <v>0</v>
      </c>
      <c r="T214" s="143">
        <f>S214*H214</f>
        <v>0</v>
      </c>
      <c r="AR214" s="144" t="s">
        <v>260</v>
      </c>
      <c r="AT214" s="144" t="s">
        <v>166</v>
      </c>
      <c r="AU214" s="144" t="s">
        <v>89</v>
      </c>
      <c r="AY214" s="16" t="s">
        <v>164</v>
      </c>
      <c r="BE214" s="145">
        <f>IF(N214="základní",J214,0)</f>
        <v>0</v>
      </c>
      <c r="BF214" s="145">
        <f>IF(N214="snížená",J214,0)</f>
        <v>0</v>
      </c>
      <c r="BG214" s="145">
        <f>IF(N214="zákl. přenesená",J214,0)</f>
        <v>0</v>
      </c>
      <c r="BH214" s="145">
        <f>IF(N214="sníž. přenesená",J214,0)</f>
        <v>0</v>
      </c>
      <c r="BI214" s="145">
        <f>IF(N214="nulová",J214,0)</f>
        <v>0</v>
      </c>
      <c r="BJ214" s="16" t="s">
        <v>87</v>
      </c>
      <c r="BK214" s="145">
        <f>ROUND(I214*H214,2)</f>
        <v>0</v>
      </c>
      <c r="BL214" s="16" t="s">
        <v>260</v>
      </c>
      <c r="BM214" s="144" t="s">
        <v>2435</v>
      </c>
    </row>
    <row r="215" spans="2:65" s="11" customFormat="1" ht="22.9" customHeight="1">
      <c r="B215" s="120"/>
      <c r="D215" s="121" t="s">
        <v>78</v>
      </c>
      <c r="E215" s="130" t="s">
        <v>2436</v>
      </c>
      <c r="F215" s="130" t="s">
        <v>2437</v>
      </c>
      <c r="I215" s="123"/>
      <c r="J215" s="131">
        <f>BK215</f>
        <v>0</v>
      </c>
      <c r="L215" s="120"/>
      <c r="M215" s="125"/>
      <c r="P215" s="126">
        <f>SUM(P216:P220)</f>
        <v>0</v>
      </c>
      <c r="R215" s="126">
        <f>SUM(R216:R220)</f>
        <v>0</v>
      </c>
      <c r="T215" s="127">
        <f>SUM(T216:T220)</f>
        <v>2.3329999999999997</v>
      </c>
      <c r="AR215" s="121" t="s">
        <v>89</v>
      </c>
      <c r="AT215" s="128" t="s">
        <v>78</v>
      </c>
      <c r="AU215" s="128" t="s">
        <v>87</v>
      </c>
      <c r="AY215" s="121" t="s">
        <v>164</v>
      </c>
      <c r="BK215" s="129">
        <f>SUM(BK216:BK220)</f>
        <v>0</v>
      </c>
    </row>
    <row r="216" spans="2:65" s="1" customFormat="1" ht="24.2" customHeight="1">
      <c r="B216" s="31"/>
      <c r="C216" s="132" t="s">
        <v>398</v>
      </c>
      <c r="D216" s="132" t="s">
        <v>166</v>
      </c>
      <c r="E216" s="133" t="s">
        <v>2438</v>
      </c>
      <c r="F216" s="134" t="s">
        <v>2439</v>
      </c>
      <c r="G216" s="135" t="s">
        <v>169</v>
      </c>
      <c r="H216" s="136">
        <v>75.069999999999993</v>
      </c>
      <c r="I216" s="137"/>
      <c r="J216" s="138">
        <f>ROUND(I216*H216,2)</f>
        <v>0</v>
      </c>
      <c r="K216" s="139"/>
      <c r="L216" s="31"/>
      <c r="M216" s="140" t="s">
        <v>1</v>
      </c>
      <c r="N216" s="141" t="s">
        <v>44</v>
      </c>
      <c r="P216" s="142">
        <f>O216*H216</f>
        <v>0</v>
      </c>
      <c r="Q216" s="142">
        <v>0</v>
      </c>
      <c r="R216" s="142">
        <f>Q216*H216</f>
        <v>0</v>
      </c>
      <c r="S216" s="142">
        <v>0</v>
      </c>
      <c r="T216" s="143">
        <f>S216*H216</f>
        <v>0</v>
      </c>
      <c r="AR216" s="144" t="s">
        <v>260</v>
      </c>
      <c r="AT216" s="144" t="s">
        <v>166</v>
      </c>
      <c r="AU216" s="144" t="s">
        <v>89</v>
      </c>
      <c r="AY216" s="16" t="s">
        <v>164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6" t="s">
        <v>87</v>
      </c>
      <c r="BK216" s="145">
        <f>ROUND(I216*H216,2)</f>
        <v>0</v>
      </c>
      <c r="BL216" s="16" t="s">
        <v>260</v>
      </c>
      <c r="BM216" s="144" t="s">
        <v>2440</v>
      </c>
    </row>
    <row r="217" spans="2:65" s="1" customFormat="1" ht="16.5" customHeight="1">
      <c r="B217" s="31"/>
      <c r="C217" s="132" t="s">
        <v>404</v>
      </c>
      <c r="D217" s="132" t="s">
        <v>166</v>
      </c>
      <c r="E217" s="133" t="s">
        <v>2441</v>
      </c>
      <c r="F217" s="134" t="s">
        <v>2442</v>
      </c>
      <c r="G217" s="135" t="s">
        <v>169</v>
      </c>
      <c r="H217" s="136">
        <v>75.069999999999993</v>
      </c>
      <c r="I217" s="137"/>
      <c r="J217" s="138">
        <f>ROUND(I217*H217,2)</f>
        <v>0</v>
      </c>
      <c r="K217" s="139"/>
      <c r="L217" s="31"/>
      <c r="M217" s="140" t="s">
        <v>1</v>
      </c>
      <c r="N217" s="141" t="s">
        <v>44</v>
      </c>
      <c r="P217" s="142">
        <f>O217*H217</f>
        <v>0</v>
      </c>
      <c r="Q217" s="142">
        <v>0</v>
      </c>
      <c r="R217" s="142">
        <f>Q217*H217</f>
        <v>0</v>
      </c>
      <c r="S217" s="142">
        <v>0</v>
      </c>
      <c r="T217" s="143">
        <f>S217*H217</f>
        <v>0</v>
      </c>
      <c r="AR217" s="144" t="s">
        <v>260</v>
      </c>
      <c r="AT217" s="144" t="s">
        <v>166</v>
      </c>
      <c r="AU217" s="144" t="s">
        <v>89</v>
      </c>
      <c r="AY217" s="16" t="s">
        <v>164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6" t="s">
        <v>87</v>
      </c>
      <c r="BK217" s="145">
        <f>ROUND(I217*H217,2)</f>
        <v>0</v>
      </c>
      <c r="BL217" s="16" t="s">
        <v>260</v>
      </c>
      <c r="BM217" s="144" t="s">
        <v>2443</v>
      </c>
    </row>
    <row r="218" spans="2:65" s="1" customFormat="1" ht="24.2" customHeight="1">
      <c r="B218" s="31"/>
      <c r="C218" s="132" t="s">
        <v>409</v>
      </c>
      <c r="D218" s="132" t="s">
        <v>166</v>
      </c>
      <c r="E218" s="133" t="s">
        <v>2444</v>
      </c>
      <c r="F218" s="134" t="s">
        <v>2445</v>
      </c>
      <c r="G218" s="135" t="s">
        <v>169</v>
      </c>
      <c r="H218" s="136">
        <v>93.32</v>
      </c>
      <c r="I218" s="137"/>
      <c r="J218" s="138">
        <f>ROUND(I218*H218,2)</f>
        <v>0</v>
      </c>
      <c r="K218" s="139"/>
      <c r="L218" s="31"/>
      <c r="M218" s="140" t="s">
        <v>1</v>
      </c>
      <c r="N218" s="141" t="s">
        <v>44</v>
      </c>
      <c r="P218" s="142">
        <f>O218*H218</f>
        <v>0</v>
      </c>
      <c r="Q218" s="142">
        <v>0</v>
      </c>
      <c r="R218" s="142">
        <f>Q218*H218</f>
        <v>0</v>
      </c>
      <c r="S218" s="142">
        <v>2.5000000000000001E-2</v>
      </c>
      <c r="T218" s="143">
        <f>S218*H218</f>
        <v>2.3329999999999997</v>
      </c>
      <c r="AR218" s="144" t="s">
        <v>260</v>
      </c>
      <c r="AT218" s="144" t="s">
        <v>166</v>
      </c>
      <c r="AU218" s="144" t="s">
        <v>89</v>
      </c>
      <c r="AY218" s="16" t="s">
        <v>164</v>
      </c>
      <c r="BE218" s="145">
        <f>IF(N218="základní",J218,0)</f>
        <v>0</v>
      </c>
      <c r="BF218" s="145">
        <f>IF(N218="snížená",J218,0)</f>
        <v>0</v>
      </c>
      <c r="BG218" s="145">
        <f>IF(N218="zákl. přenesená",J218,0)</f>
        <v>0</v>
      </c>
      <c r="BH218" s="145">
        <f>IF(N218="sníž. přenesená",J218,0)</f>
        <v>0</v>
      </c>
      <c r="BI218" s="145">
        <f>IF(N218="nulová",J218,0)</f>
        <v>0</v>
      </c>
      <c r="BJ218" s="16" t="s">
        <v>87</v>
      </c>
      <c r="BK218" s="145">
        <f>ROUND(I218*H218,2)</f>
        <v>0</v>
      </c>
      <c r="BL218" s="16" t="s">
        <v>260</v>
      </c>
      <c r="BM218" s="144" t="s">
        <v>2446</v>
      </c>
    </row>
    <row r="219" spans="2:65" s="12" customFormat="1" ht="11.25">
      <c r="B219" s="146"/>
      <c r="D219" s="147" t="s">
        <v>175</v>
      </c>
      <c r="E219" s="148" t="s">
        <v>1</v>
      </c>
      <c r="F219" s="149" t="s">
        <v>2447</v>
      </c>
      <c r="H219" s="150">
        <v>93.32</v>
      </c>
      <c r="I219" s="151"/>
      <c r="L219" s="146"/>
      <c r="M219" s="152"/>
      <c r="T219" s="153"/>
      <c r="AT219" s="148" t="s">
        <v>175</v>
      </c>
      <c r="AU219" s="148" t="s">
        <v>89</v>
      </c>
      <c r="AV219" s="12" t="s">
        <v>89</v>
      </c>
      <c r="AW219" s="12" t="s">
        <v>36</v>
      </c>
      <c r="AX219" s="12" t="s">
        <v>79</v>
      </c>
      <c r="AY219" s="148" t="s">
        <v>164</v>
      </c>
    </row>
    <row r="220" spans="2:65" s="13" customFormat="1" ht="11.25">
      <c r="B220" s="154"/>
      <c r="D220" s="147" t="s">
        <v>175</v>
      </c>
      <c r="E220" s="155" t="s">
        <v>1</v>
      </c>
      <c r="F220" s="156" t="s">
        <v>177</v>
      </c>
      <c r="H220" s="157">
        <v>93.32</v>
      </c>
      <c r="I220" s="158"/>
      <c r="L220" s="154"/>
      <c r="M220" s="159"/>
      <c r="T220" s="160"/>
      <c r="AT220" s="155" t="s">
        <v>175</v>
      </c>
      <c r="AU220" s="155" t="s">
        <v>89</v>
      </c>
      <c r="AV220" s="13" t="s">
        <v>170</v>
      </c>
      <c r="AW220" s="13" t="s">
        <v>36</v>
      </c>
      <c r="AX220" s="13" t="s">
        <v>87</v>
      </c>
      <c r="AY220" s="155" t="s">
        <v>164</v>
      </c>
    </row>
    <row r="221" spans="2:65" s="11" customFormat="1" ht="22.9" customHeight="1">
      <c r="B221" s="120"/>
      <c r="D221" s="121" t="s">
        <v>78</v>
      </c>
      <c r="E221" s="130" t="s">
        <v>2078</v>
      </c>
      <c r="F221" s="130" t="s">
        <v>2079</v>
      </c>
      <c r="I221" s="123"/>
      <c r="J221" s="131">
        <f>BK221</f>
        <v>0</v>
      </c>
      <c r="L221" s="120"/>
      <c r="M221" s="125"/>
      <c r="P221" s="126">
        <f>SUM(P222:P236)</f>
        <v>0</v>
      </c>
      <c r="R221" s="126">
        <f>SUM(R222:R236)</f>
        <v>1.3361865399999999</v>
      </c>
      <c r="T221" s="127">
        <f>SUM(T222:T236)</f>
        <v>0</v>
      </c>
      <c r="AR221" s="121" t="s">
        <v>89</v>
      </c>
      <c r="AT221" s="128" t="s">
        <v>78</v>
      </c>
      <c r="AU221" s="128" t="s">
        <v>87</v>
      </c>
      <c r="AY221" s="121" t="s">
        <v>164</v>
      </c>
      <c r="BK221" s="129">
        <f>SUM(BK222:BK236)</f>
        <v>0</v>
      </c>
    </row>
    <row r="222" spans="2:65" s="1" customFormat="1" ht="33" customHeight="1">
      <c r="B222" s="31"/>
      <c r="C222" s="132" t="s">
        <v>415</v>
      </c>
      <c r="D222" s="132" t="s">
        <v>166</v>
      </c>
      <c r="E222" s="133" t="s">
        <v>2081</v>
      </c>
      <c r="F222" s="134" t="s">
        <v>2082</v>
      </c>
      <c r="G222" s="135" t="s">
        <v>169</v>
      </c>
      <c r="H222" s="136">
        <v>91.32</v>
      </c>
      <c r="I222" s="137"/>
      <c r="J222" s="138">
        <f>ROUND(I222*H222,2)</f>
        <v>0</v>
      </c>
      <c r="K222" s="139"/>
      <c r="L222" s="31"/>
      <c r="M222" s="140" t="s">
        <v>1</v>
      </c>
      <c r="N222" s="141" t="s">
        <v>44</v>
      </c>
      <c r="P222" s="142">
        <f>O222*H222</f>
        <v>0</v>
      </c>
      <c r="Q222" s="142">
        <v>1.2E-2</v>
      </c>
      <c r="R222" s="142">
        <f>Q222*H222</f>
        <v>1.0958399999999999</v>
      </c>
      <c r="S222" s="142">
        <v>0</v>
      </c>
      <c r="T222" s="143">
        <f>S222*H222</f>
        <v>0</v>
      </c>
      <c r="AR222" s="144" t="s">
        <v>260</v>
      </c>
      <c r="AT222" s="144" t="s">
        <v>166</v>
      </c>
      <c r="AU222" s="144" t="s">
        <v>89</v>
      </c>
      <c r="AY222" s="16" t="s">
        <v>164</v>
      </c>
      <c r="BE222" s="145">
        <f>IF(N222="základní",J222,0)</f>
        <v>0</v>
      </c>
      <c r="BF222" s="145">
        <f>IF(N222="snížená",J222,0)</f>
        <v>0</v>
      </c>
      <c r="BG222" s="145">
        <f>IF(N222="zákl. přenesená",J222,0)</f>
        <v>0</v>
      </c>
      <c r="BH222" s="145">
        <f>IF(N222="sníž. přenesená",J222,0)</f>
        <v>0</v>
      </c>
      <c r="BI222" s="145">
        <f>IF(N222="nulová",J222,0)</f>
        <v>0</v>
      </c>
      <c r="BJ222" s="16" t="s">
        <v>87</v>
      </c>
      <c r="BK222" s="145">
        <f>ROUND(I222*H222,2)</f>
        <v>0</v>
      </c>
      <c r="BL222" s="16" t="s">
        <v>260</v>
      </c>
      <c r="BM222" s="144" t="s">
        <v>2448</v>
      </c>
    </row>
    <row r="223" spans="2:65" s="12" customFormat="1" ht="11.25">
      <c r="B223" s="146"/>
      <c r="D223" s="147" t="s">
        <v>175</v>
      </c>
      <c r="E223" s="148" t="s">
        <v>1</v>
      </c>
      <c r="F223" s="149" t="s">
        <v>2449</v>
      </c>
      <c r="H223" s="150">
        <v>91.32</v>
      </c>
      <c r="I223" s="151"/>
      <c r="L223" s="146"/>
      <c r="M223" s="152"/>
      <c r="T223" s="153"/>
      <c r="AT223" s="148" t="s">
        <v>175</v>
      </c>
      <c r="AU223" s="148" t="s">
        <v>89</v>
      </c>
      <c r="AV223" s="12" t="s">
        <v>89</v>
      </c>
      <c r="AW223" s="12" t="s">
        <v>36</v>
      </c>
      <c r="AX223" s="12" t="s">
        <v>87</v>
      </c>
      <c r="AY223" s="148" t="s">
        <v>164</v>
      </c>
    </row>
    <row r="224" spans="2:65" s="1" customFormat="1" ht="21.75" customHeight="1">
      <c r="B224" s="31"/>
      <c r="C224" s="132" t="s">
        <v>419</v>
      </c>
      <c r="D224" s="132" t="s">
        <v>166</v>
      </c>
      <c r="E224" s="133" t="s">
        <v>2096</v>
      </c>
      <c r="F224" s="134" t="s">
        <v>2097</v>
      </c>
      <c r="G224" s="135" t="s">
        <v>169</v>
      </c>
      <c r="H224" s="136">
        <v>35.270000000000003</v>
      </c>
      <c r="I224" s="137"/>
      <c r="J224" s="138">
        <f>ROUND(I224*H224,2)</f>
        <v>0</v>
      </c>
      <c r="K224" s="139"/>
      <c r="L224" s="31"/>
      <c r="M224" s="140" t="s">
        <v>1</v>
      </c>
      <c r="N224" s="141" t="s">
        <v>44</v>
      </c>
      <c r="P224" s="142">
        <f>O224*H224</f>
        <v>0</v>
      </c>
      <c r="Q224" s="142">
        <v>6.9999999999999999E-4</v>
      </c>
      <c r="R224" s="142">
        <f>Q224*H224</f>
        <v>2.4689000000000003E-2</v>
      </c>
      <c r="S224" s="142">
        <v>0</v>
      </c>
      <c r="T224" s="143">
        <f>S224*H224</f>
        <v>0</v>
      </c>
      <c r="AR224" s="144" t="s">
        <v>260</v>
      </c>
      <c r="AT224" s="144" t="s">
        <v>166</v>
      </c>
      <c r="AU224" s="144" t="s">
        <v>89</v>
      </c>
      <c r="AY224" s="16" t="s">
        <v>164</v>
      </c>
      <c r="BE224" s="145">
        <f>IF(N224="základní",J224,0)</f>
        <v>0</v>
      </c>
      <c r="BF224" s="145">
        <f>IF(N224="snížená",J224,0)</f>
        <v>0</v>
      </c>
      <c r="BG224" s="145">
        <f>IF(N224="zákl. přenesená",J224,0)</f>
        <v>0</v>
      </c>
      <c r="BH224" s="145">
        <f>IF(N224="sníž. přenesená",J224,0)</f>
        <v>0</v>
      </c>
      <c r="BI224" s="145">
        <f>IF(N224="nulová",J224,0)</f>
        <v>0</v>
      </c>
      <c r="BJ224" s="16" t="s">
        <v>87</v>
      </c>
      <c r="BK224" s="145">
        <f>ROUND(I224*H224,2)</f>
        <v>0</v>
      </c>
      <c r="BL224" s="16" t="s">
        <v>260</v>
      </c>
      <c r="BM224" s="144" t="s">
        <v>2450</v>
      </c>
    </row>
    <row r="225" spans="2:65" s="12" customFormat="1" ht="11.25">
      <c r="B225" s="146"/>
      <c r="D225" s="147" t="s">
        <v>175</v>
      </c>
      <c r="E225" s="148" t="s">
        <v>1</v>
      </c>
      <c r="F225" s="149" t="s">
        <v>2451</v>
      </c>
      <c r="H225" s="150">
        <v>35.270000000000003</v>
      </c>
      <c r="I225" s="151"/>
      <c r="L225" s="146"/>
      <c r="M225" s="152"/>
      <c r="T225" s="153"/>
      <c r="AT225" s="148" t="s">
        <v>175</v>
      </c>
      <c r="AU225" s="148" t="s">
        <v>89</v>
      </c>
      <c r="AV225" s="12" t="s">
        <v>89</v>
      </c>
      <c r="AW225" s="12" t="s">
        <v>36</v>
      </c>
      <c r="AX225" s="12" t="s">
        <v>87</v>
      </c>
      <c r="AY225" s="148" t="s">
        <v>164</v>
      </c>
    </row>
    <row r="226" spans="2:65" s="1" customFormat="1" ht="37.9" customHeight="1">
      <c r="B226" s="31"/>
      <c r="C226" s="167" t="s">
        <v>426</v>
      </c>
      <c r="D226" s="167" t="s">
        <v>282</v>
      </c>
      <c r="E226" s="168" t="s">
        <v>2102</v>
      </c>
      <c r="F226" s="169" t="s">
        <v>2103</v>
      </c>
      <c r="G226" s="170" t="s">
        <v>169</v>
      </c>
      <c r="H226" s="171">
        <v>38.796999999999997</v>
      </c>
      <c r="I226" s="172"/>
      <c r="J226" s="173">
        <f>ROUND(I226*H226,2)</f>
        <v>0</v>
      </c>
      <c r="K226" s="174"/>
      <c r="L226" s="175"/>
      <c r="M226" s="176" t="s">
        <v>1</v>
      </c>
      <c r="N226" s="177" t="s">
        <v>44</v>
      </c>
      <c r="P226" s="142">
        <f>O226*H226</f>
        <v>0</v>
      </c>
      <c r="Q226" s="142">
        <v>5.1000000000000004E-3</v>
      </c>
      <c r="R226" s="142">
        <f>Q226*H226</f>
        <v>0.1978647</v>
      </c>
      <c r="S226" s="142">
        <v>0</v>
      </c>
      <c r="T226" s="143">
        <f>S226*H226</f>
        <v>0</v>
      </c>
      <c r="AR226" s="144" t="s">
        <v>349</v>
      </c>
      <c r="AT226" s="144" t="s">
        <v>282</v>
      </c>
      <c r="AU226" s="144" t="s">
        <v>89</v>
      </c>
      <c r="AY226" s="16" t="s">
        <v>164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6" t="s">
        <v>87</v>
      </c>
      <c r="BK226" s="145">
        <f>ROUND(I226*H226,2)</f>
        <v>0</v>
      </c>
      <c r="BL226" s="16" t="s">
        <v>260</v>
      </c>
      <c r="BM226" s="144" t="s">
        <v>2452</v>
      </c>
    </row>
    <row r="227" spans="2:65" s="12" customFormat="1" ht="11.25">
      <c r="B227" s="146"/>
      <c r="D227" s="147" t="s">
        <v>175</v>
      </c>
      <c r="F227" s="149" t="s">
        <v>2453</v>
      </c>
      <c r="H227" s="150">
        <v>38.796999999999997</v>
      </c>
      <c r="I227" s="151"/>
      <c r="L227" s="146"/>
      <c r="M227" s="152"/>
      <c r="T227" s="153"/>
      <c r="AT227" s="148" t="s">
        <v>175</v>
      </c>
      <c r="AU227" s="148" t="s">
        <v>89</v>
      </c>
      <c r="AV227" s="12" t="s">
        <v>89</v>
      </c>
      <c r="AW227" s="12" t="s">
        <v>4</v>
      </c>
      <c r="AX227" s="12" t="s">
        <v>87</v>
      </c>
      <c r="AY227" s="148" t="s">
        <v>164</v>
      </c>
    </row>
    <row r="228" spans="2:65" s="1" customFormat="1" ht="16.5" customHeight="1">
      <c r="B228" s="31"/>
      <c r="C228" s="132" t="s">
        <v>430</v>
      </c>
      <c r="D228" s="132" t="s">
        <v>166</v>
      </c>
      <c r="E228" s="133" t="s">
        <v>2107</v>
      </c>
      <c r="F228" s="134" t="s">
        <v>2108</v>
      </c>
      <c r="G228" s="135" t="s">
        <v>299</v>
      </c>
      <c r="H228" s="136">
        <v>31.68</v>
      </c>
      <c r="I228" s="137"/>
      <c r="J228" s="138">
        <f>ROUND(I228*H228,2)</f>
        <v>0</v>
      </c>
      <c r="K228" s="139"/>
      <c r="L228" s="31"/>
      <c r="M228" s="140" t="s">
        <v>1</v>
      </c>
      <c r="N228" s="141" t="s">
        <v>44</v>
      </c>
      <c r="P228" s="142">
        <f>O228*H228</f>
        <v>0</v>
      </c>
      <c r="Q228" s="142">
        <v>1.0000000000000001E-5</v>
      </c>
      <c r="R228" s="142">
        <f>Q228*H228</f>
        <v>3.168E-4</v>
      </c>
      <c r="S228" s="142">
        <v>0</v>
      </c>
      <c r="T228" s="143">
        <f>S228*H228</f>
        <v>0</v>
      </c>
      <c r="AR228" s="144" t="s">
        <v>260</v>
      </c>
      <c r="AT228" s="144" t="s">
        <v>166</v>
      </c>
      <c r="AU228" s="144" t="s">
        <v>89</v>
      </c>
      <c r="AY228" s="16" t="s">
        <v>164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6" t="s">
        <v>87</v>
      </c>
      <c r="BK228" s="145">
        <f>ROUND(I228*H228,2)</f>
        <v>0</v>
      </c>
      <c r="BL228" s="16" t="s">
        <v>260</v>
      </c>
      <c r="BM228" s="144" t="s">
        <v>2454</v>
      </c>
    </row>
    <row r="229" spans="2:65" s="12" customFormat="1" ht="11.25">
      <c r="B229" s="146"/>
      <c r="D229" s="147" t="s">
        <v>175</v>
      </c>
      <c r="E229" s="148" t="s">
        <v>1</v>
      </c>
      <c r="F229" s="149" t="s">
        <v>2455</v>
      </c>
      <c r="H229" s="150">
        <v>31.68</v>
      </c>
      <c r="I229" s="151"/>
      <c r="L229" s="146"/>
      <c r="M229" s="152"/>
      <c r="T229" s="153"/>
      <c r="AT229" s="148" t="s">
        <v>175</v>
      </c>
      <c r="AU229" s="148" t="s">
        <v>89</v>
      </c>
      <c r="AV229" s="12" t="s">
        <v>89</v>
      </c>
      <c r="AW229" s="12" t="s">
        <v>36</v>
      </c>
      <c r="AX229" s="12" t="s">
        <v>79</v>
      </c>
      <c r="AY229" s="148" t="s">
        <v>164</v>
      </c>
    </row>
    <row r="230" spans="2:65" s="13" customFormat="1" ht="11.25">
      <c r="B230" s="154"/>
      <c r="D230" s="147" t="s">
        <v>175</v>
      </c>
      <c r="E230" s="155" t="s">
        <v>1</v>
      </c>
      <c r="F230" s="156" t="s">
        <v>177</v>
      </c>
      <c r="H230" s="157">
        <v>31.68</v>
      </c>
      <c r="I230" s="158"/>
      <c r="L230" s="154"/>
      <c r="M230" s="159"/>
      <c r="T230" s="160"/>
      <c r="AT230" s="155" t="s">
        <v>175</v>
      </c>
      <c r="AU230" s="155" t="s">
        <v>89</v>
      </c>
      <c r="AV230" s="13" t="s">
        <v>170</v>
      </c>
      <c r="AW230" s="13" t="s">
        <v>36</v>
      </c>
      <c r="AX230" s="13" t="s">
        <v>87</v>
      </c>
      <c r="AY230" s="155" t="s">
        <v>164</v>
      </c>
    </row>
    <row r="231" spans="2:65" s="1" customFormat="1" ht="21.75" customHeight="1">
      <c r="B231" s="31"/>
      <c r="C231" s="167" t="s">
        <v>436</v>
      </c>
      <c r="D231" s="167" t="s">
        <v>282</v>
      </c>
      <c r="E231" s="168" t="s">
        <v>2115</v>
      </c>
      <c r="F231" s="169" t="s">
        <v>2116</v>
      </c>
      <c r="G231" s="170" t="s">
        <v>299</v>
      </c>
      <c r="H231" s="171">
        <v>33</v>
      </c>
      <c r="I231" s="172"/>
      <c r="J231" s="173">
        <f>ROUND(I231*H231,2)</f>
        <v>0</v>
      </c>
      <c r="K231" s="174"/>
      <c r="L231" s="175"/>
      <c r="M231" s="176" t="s">
        <v>1</v>
      </c>
      <c r="N231" s="177" t="s">
        <v>44</v>
      </c>
      <c r="P231" s="142">
        <f>O231*H231</f>
        <v>0</v>
      </c>
      <c r="Q231" s="142">
        <v>5.0000000000000001E-4</v>
      </c>
      <c r="R231" s="142">
        <f>Q231*H231</f>
        <v>1.6500000000000001E-2</v>
      </c>
      <c r="S231" s="142">
        <v>0</v>
      </c>
      <c r="T231" s="143">
        <f>S231*H231</f>
        <v>0</v>
      </c>
      <c r="AR231" s="144" t="s">
        <v>349</v>
      </c>
      <c r="AT231" s="144" t="s">
        <v>282</v>
      </c>
      <c r="AU231" s="144" t="s">
        <v>89</v>
      </c>
      <c r="AY231" s="16" t="s">
        <v>164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6" t="s">
        <v>87</v>
      </c>
      <c r="BK231" s="145">
        <f>ROUND(I231*H231,2)</f>
        <v>0</v>
      </c>
      <c r="BL231" s="16" t="s">
        <v>260</v>
      </c>
      <c r="BM231" s="144" t="s">
        <v>2456</v>
      </c>
    </row>
    <row r="232" spans="2:65" s="1" customFormat="1" ht="16.5" customHeight="1">
      <c r="B232" s="31"/>
      <c r="C232" s="132" t="s">
        <v>440</v>
      </c>
      <c r="D232" s="132" t="s">
        <v>166</v>
      </c>
      <c r="E232" s="133" t="s">
        <v>2120</v>
      </c>
      <c r="F232" s="134" t="s">
        <v>2121</v>
      </c>
      <c r="G232" s="135" t="s">
        <v>299</v>
      </c>
      <c r="H232" s="136">
        <v>3.68</v>
      </c>
      <c r="I232" s="137"/>
      <c r="J232" s="138">
        <f>ROUND(I232*H232,2)</f>
        <v>0</v>
      </c>
      <c r="K232" s="139"/>
      <c r="L232" s="31"/>
      <c r="M232" s="140" t="s">
        <v>1</v>
      </c>
      <c r="N232" s="141" t="s">
        <v>44</v>
      </c>
      <c r="P232" s="142">
        <f>O232*H232</f>
        <v>0</v>
      </c>
      <c r="Q232" s="142">
        <v>0</v>
      </c>
      <c r="R232" s="142">
        <f>Q232*H232</f>
        <v>0</v>
      </c>
      <c r="S232" s="142">
        <v>0</v>
      </c>
      <c r="T232" s="143">
        <f>S232*H232</f>
        <v>0</v>
      </c>
      <c r="AR232" s="144" t="s">
        <v>260</v>
      </c>
      <c r="AT232" s="144" t="s">
        <v>166</v>
      </c>
      <c r="AU232" s="144" t="s">
        <v>89</v>
      </c>
      <c r="AY232" s="16" t="s">
        <v>164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6" t="s">
        <v>87</v>
      </c>
      <c r="BK232" s="145">
        <f>ROUND(I232*H232,2)</f>
        <v>0</v>
      </c>
      <c r="BL232" s="16" t="s">
        <v>260</v>
      </c>
      <c r="BM232" s="144" t="s">
        <v>2457</v>
      </c>
    </row>
    <row r="233" spans="2:65" s="12" customFormat="1" ht="11.25">
      <c r="B233" s="146"/>
      <c r="D233" s="147" t="s">
        <v>175</v>
      </c>
      <c r="E233" s="148" t="s">
        <v>1</v>
      </c>
      <c r="F233" s="149" t="s">
        <v>2458</v>
      </c>
      <c r="H233" s="150">
        <v>3.68</v>
      </c>
      <c r="I233" s="151"/>
      <c r="L233" s="146"/>
      <c r="M233" s="152"/>
      <c r="T233" s="153"/>
      <c r="AT233" s="148" t="s">
        <v>175</v>
      </c>
      <c r="AU233" s="148" t="s">
        <v>89</v>
      </c>
      <c r="AV233" s="12" t="s">
        <v>89</v>
      </c>
      <c r="AW233" s="12" t="s">
        <v>36</v>
      </c>
      <c r="AX233" s="12" t="s">
        <v>87</v>
      </c>
      <c r="AY233" s="148" t="s">
        <v>164</v>
      </c>
    </row>
    <row r="234" spans="2:65" s="1" customFormat="1" ht="21.75" customHeight="1">
      <c r="B234" s="31"/>
      <c r="C234" s="167" t="s">
        <v>444</v>
      </c>
      <c r="D234" s="167" t="s">
        <v>282</v>
      </c>
      <c r="E234" s="168" t="s">
        <v>2125</v>
      </c>
      <c r="F234" s="169" t="s">
        <v>2126</v>
      </c>
      <c r="G234" s="170" t="s">
        <v>299</v>
      </c>
      <c r="H234" s="171">
        <v>3.754</v>
      </c>
      <c r="I234" s="172"/>
      <c r="J234" s="173">
        <f>ROUND(I234*H234,2)</f>
        <v>0</v>
      </c>
      <c r="K234" s="174"/>
      <c r="L234" s="175"/>
      <c r="M234" s="176" t="s">
        <v>1</v>
      </c>
      <c r="N234" s="177" t="s">
        <v>44</v>
      </c>
      <c r="P234" s="142">
        <f>O234*H234</f>
        <v>0</v>
      </c>
      <c r="Q234" s="142">
        <v>2.5999999999999998E-4</v>
      </c>
      <c r="R234" s="142">
        <f>Q234*H234</f>
        <v>9.7603999999999996E-4</v>
      </c>
      <c r="S234" s="142">
        <v>0</v>
      </c>
      <c r="T234" s="143">
        <f>S234*H234</f>
        <v>0</v>
      </c>
      <c r="AR234" s="144" t="s">
        <v>349</v>
      </c>
      <c r="AT234" s="144" t="s">
        <v>282</v>
      </c>
      <c r="AU234" s="144" t="s">
        <v>89</v>
      </c>
      <c r="AY234" s="16" t="s">
        <v>164</v>
      </c>
      <c r="BE234" s="145">
        <f>IF(N234="základní",J234,0)</f>
        <v>0</v>
      </c>
      <c r="BF234" s="145">
        <f>IF(N234="snížená",J234,0)</f>
        <v>0</v>
      </c>
      <c r="BG234" s="145">
        <f>IF(N234="zákl. přenesená",J234,0)</f>
        <v>0</v>
      </c>
      <c r="BH234" s="145">
        <f>IF(N234="sníž. přenesená",J234,0)</f>
        <v>0</v>
      </c>
      <c r="BI234" s="145">
        <f>IF(N234="nulová",J234,0)</f>
        <v>0</v>
      </c>
      <c r="BJ234" s="16" t="s">
        <v>87</v>
      </c>
      <c r="BK234" s="145">
        <f>ROUND(I234*H234,2)</f>
        <v>0</v>
      </c>
      <c r="BL234" s="16" t="s">
        <v>260</v>
      </c>
      <c r="BM234" s="144" t="s">
        <v>2459</v>
      </c>
    </row>
    <row r="235" spans="2:65" s="12" customFormat="1" ht="11.25">
      <c r="B235" s="146"/>
      <c r="D235" s="147" t="s">
        <v>175</v>
      </c>
      <c r="F235" s="149" t="s">
        <v>2460</v>
      </c>
      <c r="H235" s="150">
        <v>3.754</v>
      </c>
      <c r="I235" s="151"/>
      <c r="L235" s="146"/>
      <c r="M235" s="152"/>
      <c r="T235" s="153"/>
      <c r="AT235" s="148" t="s">
        <v>175</v>
      </c>
      <c r="AU235" s="148" t="s">
        <v>89</v>
      </c>
      <c r="AV235" s="12" t="s">
        <v>89</v>
      </c>
      <c r="AW235" s="12" t="s">
        <v>4</v>
      </c>
      <c r="AX235" s="12" t="s">
        <v>87</v>
      </c>
      <c r="AY235" s="148" t="s">
        <v>164</v>
      </c>
    </row>
    <row r="236" spans="2:65" s="1" customFormat="1" ht="24.2" customHeight="1">
      <c r="B236" s="31"/>
      <c r="C236" s="132" t="s">
        <v>448</v>
      </c>
      <c r="D236" s="132" t="s">
        <v>166</v>
      </c>
      <c r="E236" s="133" t="s">
        <v>2130</v>
      </c>
      <c r="F236" s="134" t="s">
        <v>2131</v>
      </c>
      <c r="G236" s="135" t="s">
        <v>1088</v>
      </c>
      <c r="H236" s="178"/>
      <c r="I236" s="137"/>
      <c r="J236" s="138">
        <f>ROUND(I236*H236,2)</f>
        <v>0</v>
      </c>
      <c r="K236" s="139"/>
      <c r="L236" s="31"/>
      <c r="M236" s="140" t="s">
        <v>1</v>
      </c>
      <c r="N236" s="141" t="s">
        <v>44</v>
      </c>
      <c r="P236" s="142">
        <f>O236*H236</f>
        <v>0</v>
      </c>
      <c r="Q236" s="142">
        <v>0</v>
      </c>
      <c r="R236" s="142">
        <f>Q236*H236</f>
        <v>0</v>
      </c>
      <c r="S236" s="142">
        <v>0</v>
      </c>
      <c r="T236" s="143">
        <f>S236*H236</f>
        <v>0</v>
      </c>
      <c r="AR236" s="144" t="s">
        <v>260</v>
      </c>
      <c r="AT236" s="144" t="s">
        <v>166</v>
      </c>
      <c r="AU236" s="144" t="s">
        <v>89</v>
      </c>
      <c r="AY236" s="16" t="s">
        <v>164</v>
      </c>
      <c r="BE236" s="145">
        <f>IF(N236="základní",J236,0)</f>
        <v>0</v>
      </c>
      <c r="BF236" s="145">
        <f>IF(N236="snížená",J236,0)</f>
        <v>0</v>
      </c>
      <c r="BG236" s="145">
        <f>IF(N236="zákl. přenesená",J236,0)</f>
        <v>0</v>
      </c>
      <c r="BH236" s="145">
        <f>IF(N236="sníž. přenesená",J236,0)</f>
        <v>0</v>
      </c>
      <c r="BI236" s="145">
        <f>IF(N236="nulová",J236,0)</f>
        <v>0</v>
      </c>
      <c r="BJ236" s="16" t="s">
        <v>87</v>
      </c>
      <c r="BK236" s="145">
        <f>ROUND(I236*H236,2)</f>
        <v>0</v>
      </c>
      <c r="BL236" s="16" t="s">
        <v>260</v>
      </c>
      <c r="BM236" s="144" t="s">
        <v>2461</v>
      </c>
    </row>
    <row r="237" spans="2:65" s="11" customFormat="1" ht="22.9" customHeight="1">
      <c r="B237" s="120"/>
      <c r="D237" s="121" t="s">
        <v>78</v>
      </c>
      <c r="E237" s="130" t="s">
        <v>2237</v>
      </c>
      <c r="F237" s="130" t="s">
        <v>2238</v>
      </c>
      <c r="I237" s="123"/>
      <c r="J237" s="131">
        <f>BK237</f>
        <v>0</v>
      </c>
      <c r="L237" s="120"/>
      <c r="M237" s="125"/>
      <c r="P237" s="126">
        <f>SUM(P238:P251)</f>
        <v>0</v>
      </c>
      <c r="R237" s="126">
        <f>SUM(R238:R251)</f>
        <v>0.16317199999999998</v>
      </c>
      <c r="T237" s="127">
        <f>SUM(T238:T251)</f>
        <v>2.4761100000000001E-2</v>
      </c>
      <c r="AR237" s="121" t="s">
        <v>89</v>
      </c>
      <c r="AT237" s="128" t="s">
        <v>78</v>
      </c>
      <c r="AU237" s="128" t="s">
        <v>87</v>
      </c>
      <c r="AY237" s="121" t="s">
        <v>164</v>
      </c>
      <c r="BK237" s="129">
        <f>SUM(BK238:BK251)</f>
        <v>0</v>
      </c>
    </row>
    <row r="238" spans="2:65" s="1" customFormat="1" ht="16.5" customHeight="1">
      <c r="B238" s="31"/>
      <c r="C238" s="132" t="s">
        <v>453</v>
      </c>
      <c r="D238" s="132" t="s">
        <v>166</v>
      </c>
      <c r="E238" s="133" t="s">
        <v>2462</v>
      </c>
      <c r="F238" s="134" t="s">
        <v>2463</v>
      </c>
      <c r="G238" s="135" t="s">
        <v>169</v>
      </c>
      <c r="H238" s="136">
        <v>70.23</v>
      </c>
      <c r="I238" s="137"/>
      <c r="J238" s="138">
        <f>ROUND(I238*H238,2)</f>
        <v>0</v>
      </c>
      <c r="K238" s="139"/>
      <c r="L238" s="31"/>
      <c r="M238" s="140" t="s">
        <v>1</v>
      </c>
      <c r="N238" s="141" t="s">
        <v>44</v>
      </c>
      <c r="P238" s="142">
        <f>O238*H238</f>
        <v>0</v>
      </c>
      <c r="Q238" s="142">
        <v>1E-3</v>
      </c>
      <c r="R238" s="142">
        <f>Q238*H238</f>
        <v>7.0230000000000001E-2</v>
      </c>
      <c r="S238" s="142">
        <v>3.1E-4</v>
      </c>
      <c r="T238" s="143">
        <f>S238*H238</f>
        <v>2.17713E-2</v>
      </c>
      <c r="AR238" s="144" t="s">
        <v>260</v>
      </c>
      <c r="AT238" s="144" t="s">
        <v>166</v>
      </c>
      <c r="AU238" s="144" t="s">
        <v>89</v>
      </c>
      <c r="AY238" s="16" t="s">
        <v>164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6" t="s">
        <v>87</v>
      </c>
      <c r="BK238" s="145">
        <f>ROUND(I238*H238,2)</f>
        <v>0</v>
      </c>
      <c r="BL238" s="16" t="s">
        <v>260</v>
      </c>
      <c r="BM238" s="144" t="s">
        <v>2464</v>
      </c>
    </row>
    <row r="239" spans="2:65" s="1" customFormat="1" ht="24.2" customHeight="1">
      <c r="B239" s="31"/>
      <c r="C239" s="132" t="s">
        <v>457</v>
      </c>
      <c r="D239" s="132" t="s">
        <v>166</v>
      </c>
      <c r="E239" s="133" t="s">
        <v>2240</v>
      </c>
      <c r="F239" s="134" t="s">
        <v>2241</v>
      </c>
      <c r="G239" s="135" t="s">
        <v>299</v>
      </c>
      <c r="H239" s="136">
        <v>118.22</v>
      </c>
      <c r="I239" s="137"/>
      <c r="J239" s="138">
        <f>ROUND(I239*H239,2)</f>
        <v>0</v>
      </c>
      <c r="K239" s="139"/>
      <c r="L239" s="31"/>
      <c r="M239" s="140" t="s">
        <v>1</v>
      </c>
      <c r="N239" s="141" t="s">
        <v>44</v>
      </c>
      <c r="P239" s="142">
        <f>O239*H239</f>
        <v>0</v>
      </c>
      <c r="Q239" s="142">
        <v>0</v>
      </c>
      <c r="R239" s="142">
        <f>Q239*H239</f>
        <v>0</v>
      </c>
      <c r="S239" s="142">
        <v>0</v>
      </c>
      <c r="T239" s="143">
        <f>S239*H239</f>
        <v>0</v>
      </c>
      <c r="AR239" s="144" t="s">
        <v>260</v>
      </c>
      <c r="AT239" s="144" t="s">
        <v>166</v>
      </c>
      <c r="AU239" s="144" t="s">
        <v>89</v>
      </c>
      <c r="AY239" s="16" t="s">
        <v>164</v>
      </c>
      <c r="BE239" s="145">
        <f>IF(N239="základní",J239,0)</f>
        <v>0</v>
      </c>
      <c r="BF239" s="145">
        <f>IF(N239="snížená",J239,0)</f>
        <v>0</v>
      </c>
      <c r="BG239" s="145">
        <f>IF(N239="zákl. přenesená",J239,0)</f>
        <v>0</v>
      </c>
      <c r="BH239" s="145">
        <f>IF(N239="sníž. přenesená",J239,0)</f>
        <v>0</v>
      </c>
      <c r="BI239" s="145">
        <f>IF(N239="nulová",J239,0)</f>
        <v>0</v>
      </c>
      <c r="BJ239" s="16" t="s">
        <v>87</v>
      </c>
      <c r="BK239" s="145">
        <f>ROUND(I239*H239,2)</f>
        <v>0</v>
      </c>
      <c r="BL239" s="16" t="s">
        <v>260</v>
      </c>
      <c r="BM239" s="144" t="s">
        <v>2465</v>
      </c>
    </row>
    <row r="240" spans="2:65" s="12" customFormat="1" ht="22.5">
      <c r="B240" s="146"/>
      <c r="D240" s="147" t="s">
        <v>175</v>
      </c>
      <c r="E240" s="148" t="s">
        <v>1</v>
      </c>
      <c r="F240" s="149" t="s">
        <v>2466</v>
      </c>
      <c r="H240" s="150">
        <v>118.22</v>
      </c>
      <c r="I240" s="151"/>
      <c r="L240" s="146"/>
      <c r="M240" s="152"/>
      <c r="T240" s="153"/>
      <c r="AT240" s="148" t="s">
        <v>175</v>
      </c>
      <c r="AU240" s="148" t="s">
        <v>89</v>
      </c>
      <c r="AV240" s="12" t="s">
        <v>89</v>
      </c>
      <c r="AW240" s="12" t="s">
        <v>36</v>
      </c>
      <c r="AX240" s="12" t="s">
        <v>79</v>
      </c>
      <c r="AY240" s="148" t="s">
        <v>164</v>
      </c>
    </row>
    <row r="241" spans="2:65" s="13" customFormat="1" ht="11.25">
      <c r="B241" s="154"/>
      <c r="D241" s="147" t="s">
        <v>175</v>
      </c>
      <c r="E241" s="155" t="s">
        <v>1</v>
      </c>
      <c r="F241" s="156" t="s">
        <v>177</v>
      </c>
      <c r="H241" s="157">
        <v>118.22</v>
      </c>
      <c r="I241" s="158"/>
      <c r="L241" s="154"/>
      <c r="M241" s="159"/>
      <c r="T241" s="160"/>
      <c r="AT241" s="155" t="s">
        <v>175</v>
      </c>
      <c r="AU241" s="155" t="s">
        <v>89</v>
      </c>
      <c r="AV241" s="13" t="s">
        <v>170</v>
      </c>
      <c r="AW241" s="13" t="s">
        <v>36</v>
      </c>
      <c r="AX241" s="13" t="s">
        <v>87</v>
      </c>
      <c r="AY241" s="155" t="s">
        <v>164</v>
      </c>
    </row>
    <row r="242" spans="2:65" s="1" customFormat="1" ht="16.5" customHeight="1">
      <c r="B242" s="31"/>
      <c r="C242" s="132" t="s">
        <v>461</v>
      </c>
      <c r="D242" s="132" t="s">
        <v>166</v>
      </c>
      <c r="E242" s="133" t="s">
        <v>2246</v>
      </c>
      <c r="F242" s="134" t="s">
        <v>2247</v>
      </c>
      <c r="G242" s="135" t="s">
        <v>169</v>
      </c>
      <c r="H242" s="136">
        <v>73.34</v>
      </c>
      <c r="I242" s="137"/>
      <c r="J242" s="138">
        <f>ROUND(I242*H242,2)</f>
        <v>0</v>
      </c>
      <c r="K242" s="139"/>
      <c r="L242" s="31"/>
      <c r="M242" s="140" t="s">
        <v>1</v>
      </c>
      <c r="N242" s="141" t="s">
        <v>44</v>
      </c>
      <c r="P242" s="142">
        <f>O242*H242</f>
        <v>0</v>
      </c>
      <c r="Q242" s="142">
        <v>0</v>
      </c>
      <c r="R242" s="142">
        <f>Q242*H242</f>
        <v>0</v>
      </c>
      <c r="S242" s="142">
        <v>3.0000000000000001E-5</v>
      </c>
      <c r="T242" s="143">
        <f>S242*H242</f>
        <v>2.2002000000000002E-3</v>
      </c>
      <c r="AR242" s="144" t="s">
        <v>260</v>
      </c>
      <c r="AT242" s="144" t="s">
        <v>166</v>
      </c>
      <c r="AU242" s="144" t="s">
        <v>89</v>
      </c>
      <c r="AY242" s="16" t="s">
        <v>164</v>
      </c>
      <c r="BE242" s="145">
        <f>IF(N242="základní",J242,0)</f>
        <v>0</v>
      </c>
      <c r="BF242" s="145">
        <f>IF(N242="snížená",J242,0)</f>
        <v>0</v>
      </c>
      <c r="BG242" s="145">
        <f>IF(N242="zákl. přenesená",J242,0)</f>
        <v>0</v>
      </c>
      <c r="BH242" s="145">
        <f>IF(N242="sníž. přenesená",J242,0)</f>
        <v>0</v>
      </c>
      <c r="BI242" s="145">
        <f>IF(N242="nulová",J242,0)</f>
        <v>0</v>
      </c>
      <c r="BJ242" s="16" t="s">
        <v>87</v>
      </c>
      <c r="BK242" s="145">
        <f>ROUND(I242*H242,2)</f>
        <v>0</v>
      </c>
      <c r="BL242" s="16" t="s">
        <v>260</v>
      </c>
      <c r="BM242" s="144" t="s">
        <v>2467</v>
      </c>
    </row>
    <row r="243" spans="2:65" s="1" customFormat="1" ht="21.75" customHeight="1">
      <c r="B243" s="31"/>
      <c r="C243" s="132" t="s">
        <v>468</v>
      </c>
      <c r="D243" s="132" t="s">
        <v>166</v>
      </c>
      <c r="E243" s="133" t="s">
        <v>2250</v>
      </c>
      <c r="F243" s="134" t="s">
        <v>2251</v>
      </c>
      <c r="G243" s="135" t="s">
        <v>169</v>
      </c>
      <c r="H243" s="136">
        <v>26.32</v>
      </c>
      <c r="I243" s="137"/>
      <c r="J243" s="138">
        <f>ROUND(I243*H243,2)</f>
        <v>0</v>
      </c>
      <c r="K243" s="139"/>
      <c r="L243" s="31"/>
      <c r="M243" s="140" t="s">
        <v>1</v>
      </c>
      <c r="N243" s="141" t="s">
        <v>44</v>
      </c>
      <c r="P243" s="142">
        <f>O243*H243</f>
        <v>0</v>
      </c>
      <c r="Q243" s="142">
        <v>0</v>
      </c>
      <c r="R243" s="142">
        <f>Q243*H243</f>
        <v>0</v>
      </c>
      <c r="S243" s="142">
        <v>3.0000000000000001E-5</v>
      </c>
      <c r="T243" s="143">
        <f>S243*H243</f>
        <v>7.896E-4</v>
      </c>
      <c r="AR243" s="144" t="s">
        <v>260</v>
      </c>
      <c r="AT243" s="144" t="s">
        <v>166</v>
      </c>
      <c r="AU243" s="144" t="s">
        <v>89</v>
      </c>
      <c r="AY243" s="16" t="s">
        <v>164</v>
      </c>
      <c r="BE243" s="145">
        <f>IF(N243="základní",J243,0)</f>
        <v>0</v>
      </c>
      <c r="BF243" s="145">
        <f>IF(N243="snížená",J243,0)</f>
        <v>0</v>
      </c>
      <c r="BG243" s="145">
        <f>IF(N243="zákl. přenesená",J243,0)</f>
        <v>0</v>
      </c>
      <c r="BH243" s="145">
        <f>IF(N243="sníž. přenesená",J243,0)</f>
        <v>0</v>
      </c>
      <c r="BI243" s="145">
        <f>IF(N243="nulová",J243,0)</f>
        <v>0</v>
      </c>
      <c r="BJ243" s="16" t="s">
        <v>87</v>
      </c>
      <c r="BK243" s="145">
        <f>ROUND(I243*H243,2)</f>
        <v>0</v>
      </c>
      <c r="BL243" s="16" t="s">
        <v>260</v>
      </c>
      <c r="BM243" s="144" t="s">
        <v>2468</v>
      </c>
    </row>
    <row r="244" spans="2:65" s="12" customFormat="1" ht="11.25">
      <c r="B244" s="146"/>
      <c r="D244" s="147" t="s">
        <v>175</v>
      </c>
      <c r="E244" s="148" t="s">
        <v>1</v>
      </c>
      <c r="F244" s="149" t="s">
        <v>2469</v>
      </c>
      <c r="H244" s="150">
        <v>26.32</v>
      </c>
      <c r="I244" s="151"/>
      <c r="L244" s="146"/>
      <c r="M244" s="152"/>
      <c r="T244" s="153"/>
      <c r="AT244" s="148" t="s">
        <v>175</v>
      </c>
      <c r="AU244" s="148" t="s">
        <v>89</v>
      </c>
      <c r="AV244" s="12" t="s">
        <v>89</v>
      </c>
      <c r="AW244" s="12" t="s">
        <v>36</v>
      </c>
      <c r="AX244" s="12" t="s">
        <v>79</v>
      </c>
      <c r="AY244" s="148" t="s">
        <v>164</v>
      </c>
    </row>
    <row r="245" spans="2:65" s="13" customFormat="1" ht="11.25">
      <c r="B245" s="154"/>
      <c r="D245" s="147" t="s">
        <v>175</v>
      </c>
      <c r="E245" s="155" t="s">
        <v>1</v>
      </c>
      <c r="F245" s="156" t="s">
        <v>177</v>
      </c>
      <c r="H245" s="157">
        <v>26.32</v>
      </c>
      <c r="I245" s="158"/>
      <c r="L245" s="154"/>
      <c r="M245" s="159"/>
      <c r="T245" s="160"/>
      <c r="AT245" s="155" t="s">
        <v>175</v>
      </c>
      <c r="AU245" s="155" t="s">
        <v>89</v>
      </c>
      <c r="AV245" s="13" t="s">
        <v>170</v>
      </c>
      <c r="AW245" s="13" t="s">
        <v>36</v>
      </c>
      <c r="AX245" s="13" t="s">
        <v>87</v>
      </c>
      <c r="AY245" s="155" t="s">
        <v>164</v>
      </c>
    </row>
    <row r="246" spans="2:65" s="1" customFormat="1" ht="24.2" customHeight="1">
      <c r="B246" s="31"/>
      <c r="C246" s="167" t="s">
        <v>476</v>
      </c>
      <c r="D246" s="167" t="s">
        <v>282</v>
      </c>
      <c r="E246" s="168" t="s">
        <v>2266</v>
      </c>
      <c r="F246" s="169" t="s">
        <v>2267</v>
      </c>
      <c r="G246" s="170" t="s">
        <v>299</v>
      </c>
      <c r="H246" s="171">
        <v>150</v>
      </c>
      <c r="I246" s="172"/>
      <c r="J246" s="173">
        <f>ROUND(I246*H246,2)</f>
        <v>0</v>
      </c>
      <c r="K246" s="174"/>
      <c r="L246" s="175"/>
      <c r="M246" s="176" t="s">
        <v>1</v>
      </c>
      <c r="N246" s="177" t="s">
        <v>44</v>
      </c>
      <c r="P246" s="142">
        <f>O246*H246</f>
        <v>0</v>
      </c>
      <c r="Q246" s="142">
        <v>0</v>
      </c>
      <c r="R246" s="142">
        <f>Q246*H246</f>
        <v>0</v>
      </c>
      <c r="S246" s="142">
        <v>0</v>
      </c>
      <c r="T246" s="143">
        <f>S246*H246</f>
        <v>0</v>
      </c>
      <c r="AR246" s="144" t="s">
        <v>349</v>
      </c>
      <c r="AT246" s="144" t="s">
        <v>282</v>
      </c>
      <c r="AU246" s="144" t="s">
        <v>89</v>
      </c>
      <c r="AY246" s="16" t="s">
        <v>164</v>
      </c>
      <c r="BE246" s="145">
        <f>IF(N246="základní",J246,0)</f>
        <v>0</v>
      </c>
      <c r="BF246" s="145">
        <f>IF(N246="snížená",J246,0)</f>
        <v>0</v>
      </c>
      <c r="BG246" s="145">
        <f>IF(N246="zákl. přenesená",J246,0)</f>
        <v>0</v>
      </c>
      <c r="BH246" s="145">
        <f>IF(N246="sníž. přenesená",J246,0)</f>
        <v>0</v>
      </c>
      <c r="BI246" s="145">
        <f>IF(N246="nulová",J246,0)</f>
        <v>0</v>
      </c>
      <c r="BJ246" s="16" t="s">
        <v>87</v>
      </c>
      <c r="BK246" s="145">
        <f>ROUND(I246*H246,2)</f>
        <v>0</v>
      </c>
      <c r="BL246" s="16" t="s">
        <v>260</v>
      </c>
      <c r="BM246" s="144" t="s">
        <v>2470</v>
      </c>
    </row>
    <row r="247" spans="2:65" s="1" customFormat="1" ht="16.5" customHeight="1">
      <c r="B247" s="31"/>
      <c r="C247" s="167" t="s">
        <v>481</v>
      </c>
      <c r="D247" s="167" t="s">
        <v>282</v>
      </c>
      <c r="E247" s="168" t="s">
        <v>2271</v>
      </c>
      <c r="F247" s="169" t="s">
        <v>2272</v>
      </c>
      <c r="G247" s="170" t="s">
        <v>169</v>
      </c>
      <c r="H247" s="171">
        <v>100</v>
      </c>
      <c r="I247" s="172"/>
      <c r="J247" s="173">
        <f>ROUND(I247*H247,2)</f>
        <v>0</v>
      </c>
      <c r="K247" s="174"/>
      <c r="L247" s="175"/>
      <c r="M247" s="176" t="s">
        <v>1</v>
      </c>
      <c r="N247" s="177" t="s">
        <v>44</v>
      </c>
      <c r="P247" s="142">
        <f>O247*H247</f>
        <v>0</v>
      </c>
      <c r="Q247" s="142">
        <v>4.0000000000000003E-5</v>
      </c>
      <c r="R247" s="142">
        <f>Q247*H247</f>
        <v>4.0000000000000001E-3</v>
      </c>
      <c r="S247" s="142">
        <v>0</v>
      </c>
      <c r="T247" s="143">
        <f>S247*H247</f>
        <v>0</v>
      </c>
      <c r="AR247" s="144" t="s">
        <v>349</v>
      </c>
      <c r="AT247" s="144" t="s">
        <v>282</v>
      </c>
      <c r="AU247" s="144" t="s">
        <v>89</v>
      </c>
      <c r="AY247" s="16" t="s">
        <v>164</v>
      </c>
      <c r="BE247" s="145">
        <f>IF(N247="základní",J247,0)</f>
        <v>0</v>
      </c>
      <c r="BF247" s="145">
        <f>IF(N247="snížená",J247,0)</f>
        <v>0</v>
      </c>
      <c r="BG247" s="145">
        <f>IF(N247="zákl. přenesená",J247,0)</f>
        <v>0</v>
      </c>
      <c r="BH247" s="145">
        <f>IF(N247="sníž. přenesená",J247,0)</f>
        <v>0</v>
      </c>
      <c r="BI247" s="145">
        <f>IF(N247="nulová",J247,0)</f>
        <v>0</v>
      </c>
      <c r="BJ247" s="16" t="s">
        <v>87</v>
      </c>
      <c r="BK247" s="145">
        <f>ROUND(I247*H247,2)</f>
        <v>0</v>
      </c>
      <c r="BL247" s="16" t="s">
        <v>260</v>
      </c>
      <c r="BM247" s="144" t="s">
        <v>2471</v>
      </c>
    </row>
    <row r="248" spans="2:65" s="1" customFormat="1" ht="24.2" customHeight="1">
      <c r="B248" s="31"/>
      <c r="C248" s="132" t="s">
        <v>486</v>
      </c>
      <c r="D248" s="132" t="s">
        <v>166</v>
      </c>
      <c r="E248" s="133" t="s">
        <v>2275</v>
      </c>
      <c r="F248" s="134" t="s">
        <v>2276</v>
      </c>
      <c r="G248" s="135" t="s">
        <v>169</v>
      </c>
      <c r="H248" s="136">
        <v>177.88399999999999</v>
      </c>
      <c r="I248" s="137"/>
      <c r="J248" s="138">
        <f>ROUND(I248*H248,2)</f>
        <v>0</v>
      </c>
      <c r="K248" s="139"/>
      <c r="L248" s="31"/>
      <c r="M248" s="140" t="s">
        <v>1</v>
      </c>
      <c r="N248" s="141" t="s">
        <v>44</v>
      </c>
      <c r="P248" s="142">
        <f>O248*H248</f>
        <v>0</v>
      </c>
      <c r="Q248" s="142">
        <v>2.1000000000000001E-4</v>
      </c>
      <c r="R248" s="142">
        <f>Q248*H248</f>
        <v>3.7355639999999996E-2</v>
      </c>
      <c r="S248" s="142">
        <v>0</v>
      </c>
      <c r="T248" s="143">
        <f>S248*H248</f>
        <v>0</v>
      </c>
      <c r="AR248" s="144" t="s">
        <v>260</v>
      </c>
      <c r="AT248" s="144" t="s">
        <v>166</v>
      </c>
      <c r="AU248" s="144" t="s">
        <v>89</v>
      </c>
      <c r="AY248" s="16" t="s">
        <v>164</v>
      </c>
      <c r="BE248" s="145">
        <f>IF(N248="základní",J248,0)</f>
        <v>0</v>
      </c>
      <c r="BF248" s="145">
        <f>IF(N248="snížená",J248,0)</f>
        <v>0</v>
      </c>
      <c r="BG248" s="145">
        <f>IF(N248="zákl. přenesená",J248,0)</f>
        <v>0</v>
      </c>
      <c r="BH248" s="145">
        <f>IF(N248="sníž. přenesená",J248,0)</f>
        <v>0</v>
      </c>
      <c r="BI248" s="145">
        <f>IF(N248="nulová",J248,0)</f>
        <v>0</v>
      </c>
      <c r="BJ248" s="16" t="s">
        <v>87</v>
      </c>
      <c r="BK248" s="145">
        <f>ROUND(I248*H248,2)</f>
        <v>0</v>
      </c>
      <c r="BL248" s="16" t="s">
        <v>260</v>
      </c>
      <c r="BM248" s="144" t="s">
        <v>2472</v>
      </c>
    </row>
    <row r="249" spans="2:65" s="12" customFormat="1" ht="11.25">
      <c r="B249" s="146"/>
      <c r="D249" s="147" t="s">
        <v>175</v>
      </c>
      <c r="E249" s="148" t="s">
        <v>1</v>
      </c>
      <c r="F249" s="149" t="s">
        <v>2473</v>
      </c>
      <c r="H249" s="150">
        <v>177.88399999999999</v>
      </c>
      <c r="I249" s="151"/>
      <c r="L249" s="146"/>
      <c r="M249" s="152"/>
      <c r="T249" s="153"/>
      <c r="AT249" s="148" t="s">
        <v>175</v>
      </c>
      <c r="AU249" s="148" t="s">
        <v>89</v>
      </c>
      <c r="AV249" s="12" t="s">
        <v>89</v>
      </c>
      <c r="AW249" s="12" t="s">
        <v>36</v>
      </c>
      <c r="AX249" s="12" t="s">
        <v>79</v>
      </c>
      <c r="AY249" s="148" t="s">
        <v>164</v>
      </c>
    </row>
    <row r="250" spans="2:65" s="13" customFormat="1" ht="11.25">
      <c r="B250" s="154"/>
      <c r="D250" s="147" t="s">
        <v>175</v>
      </c>
      <c r="E250" s="155" t="s">
        <v>1</v>
      </c>
      <c r="F250" s="156" t="s">
        <v>177</v>
      </c>
      <c r="H250" s="157">
        <v>177.88399999999999</v>
      </c>
      <c r="I250" s="158"/>
      <c r="L250" s="154"/>
      <c r="M250" s="159"/>
      <c r="T250" s="160"/>
      <c r="AT250" s="155" t="s">
        <v>175</v>
      </c>
      <c r="AU250" s="155" t="s">
        <v>89</v>
      </c>
      <c r="AV250" s="13" t="s">
        <v>170</v>
      </c>
      <c r="AW250" s="13" t="s">
        <v>36</v>
      </c>
      <c r="AX250" s="13" t="s">
        <v>87</v>
      </c>
      <c r="AY250" s="155" t="s">
        <v>164</v>
      </c>
    </row>
    <row r="251" spans="2:65" s="1" customFormat="1" ht="33" customHeight="1">
      <c r="B251" s="31"/>
      <c r="C251" s="132" t="s">
        <v>493</v>
      </c>
      <c r="D251" s="132" t="s">
        <v>166</v>
      </c>
      <c r="E251" s="133" t="s">
        <v>2280</v>
      </c>
      <c r="F251" s="134" t="s">
        <v>2281</v>
      </c>
      <c r="G251" s="135" t="s">
        <v>169</v>
      </c>
      <c r="H251" s="136">
        <v>177.88399999999999</v>
      </c>
      <c r="I251" s="137"/>
      <c r="J251" s="138">
        <f>ROUND(I251*H251,2)</f>
        <v>0</v>
      </c>
      <c r="K251" s="139"/>
      <c r="L251" s="31"/>
      <c r="M251" s="182" t="s">
        <v>1</v>
      </c>
      <c r="N251" s="183" t="s">
        <v>44</v>
      </c>
      <c r="O251" s="184"/>
      <c r="P251" s="185">
        <f>O251*H251</f>
        <v>0</v>
      </c>
      <c r="Q251" s="185">
        <v>2.9E-4</v>
      </c>
      <c r="R251" s="185">
        <f>Q251*H251</f>
        <v>5.1586359999999998E-2</v>
      </c>
      <c r="S251" s="185">
        <v>0</v>
      </c>
      <c r="T251" s="186">
        <f>S251*H251</f>
        <v>0</v>
      </c>
      <c r="AR251" s="144" t="s">
        <v>260</v>
      </c>
      <c r="AT251" s="144" t="s">
        <v>166</v>
      </c>
      <c r="AU251" s="144" t="s">
        <v>89</v>
      </c>
      <c r="AY251" s="16" t="s">
        <v>164</v>
      </c>
      <c r="BE251" s="145">
        <f>IF(N251="základní",J251,0)</f>
        <v>0</v>
      </c>
      <c r="BF251" s="145">
        <f>IF(N251="snížená",J251,0)</f>
        <v>0</v>
      </c>
      <c r="BG251" s="145">
        <f>IF(N251="zákl. přenesená",J251,0)</f>
        <v>0</v>
      </c>
      <c r="BH251" s="145">
        <f>IF(N251="sníž. přenesená",J251,0)</f>
        <v>0</v>
      </c>
      <c r="BI251" s="145">
        <f>IF(N251="nulová",J251,0)</f>
        <v>0</v>
      </c>
      <c r="BJ251" s="16" t="s">
        <v>87</v>
      </c>
      <c r="BK251" s="145">
        <f>ROUND(I251*H251,2)</f>
        <v>0</v>
      </c>
      <c r="BL251" s="16" t="s">
        <v>260</v>
      </c>
      <c r="BM251" s="144" t="s">
        <v>2474</v>
      </c>
    </row>
    <row r="252" spans="2:65" s="1" customFormat="1" ht="6.95" customHeight="1">
      <c r="B252" s="43"/>
      <c r="C252" s="44"/>
      <c r="D252" s="44"/>
      <c r="E252" s="44"/>
      <c r="F252" s="44"/>
      <c r="G252" s="44"/>
      <c r="H252" s="44"/>
      <c r="I252" s="44"/>
      <c r="J252" s="44"/>
      <c r="K252" s="44"/>
      <c r="L252" s="31"/>
    </row>
  </sheetData>
  <sheetProtection algorithmName="SHA-512" hashValue="Z8RCqT1Hizf/d7NcsZImK0jejs/lOPI2ImcjQY+snkWWsIF1edU8YO/L46LR4XeI6CgL2lbhjEG1B/bqr4qKrg==" saltValue="NipvI6PBP9Q0t27GXKuFLcnVfkV59KO3RpxUEhMq24XqSYAxQvgKZ6rN1frIE0/gOVqxBeCmSWnELLnkJ5Mvkg==" spinCount="100000" sheet="1" objects="1" scenarios="1" formatColumns="0" formatRows="0" autoFilter="0"/>
  <autoFilter ref="C127:K251" xr:uid="{00000000-0009-0000-0000-000002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4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110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a přístavba objektu ZŠ Kamenné Žehrovice</v>
      </c>
      <c r="F7" s="226"/>
      <c r="G7" s="226"/>
      <c r="H7" s="226"/>
      <c r="L7" s="19"/>
    </row>
    <row r="8" spans="2:46" s="1" customFormat="1" ht="12" customHeight="1">
      <c r="B8" s="31"/>
      <c r="D8" s="26" t="s">
        <v>111</v>
      </c>
      <c r="L8" s="31"/>
    </row>
    <row r="9" spans="2:46" s="1" customFormat="1" ht="16.5" customHeight="1">
      <c r="B9" s="31"/>
      <c r="E9" s="187" t="s">
        <v>2475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20</v>
      </c>
      <c r="J11" s="24" t="s">
        <v>1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51" t="str">
        <f>'Rekapitulace stavby'!AN8</f>
        <v>26. 3. 2025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26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29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26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26" t="s">
        <v>29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39</v>
      </c>
      <c r="J30" s="65">
        <f>ROUND(J132,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0">
        <f>ROUND((SUM(BE132:BE343)),  2)</f>
        <v>0</v>
      </c>
      <c r="I33" s="91">
        <v>0.21</v>
      </c>
      <c r="J33" s="90">
        <f>ROUND(((SUM(BE132:BE343))*I33),  2)</f>
        <v>0</v>
      </c>
      <c r="L33" s="31"/>
    </row>
    <row r="34" spans="2:12" s="1" customFormat="1" ht="14.45" customHeight="1">
      <c r="B34" s="31"/>
      <c r="E34" s="26" t="s">
        <v>45</v>
      </c>
      <c r="F34" s="90">
        <f>ROUND((SUM(BF132:BF343)),  2)</f>
        <v>0</v>
      </c>
      <c r="I34" s="91">
        <v>0.12</v>
      </c>
      <c r="J34" s="90">
        <f>ROUND(((SUM(BF132:BF343))*I34),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0">
        <f>ROUND((SUM(BG132:BG343)),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0">
        <f>ROUND((SUM(BH132:BH343)),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0">
        <f>ROUND((SUM(BI132:BI343)),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49</v>
      </c>
      <c r="E39" s="56"/>
      <c r="F39" s="56"/>
      <c r="G39" s="94" t="s">
        <v>50</v>
      </c>
      <c r="H39" s="95" t="s">
        <v>51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54</v>
      </c>
      <c r="E61" s="33"/>
      <c r="F61" s="98" t="s">
        <v>55</v>
      </c>
      <c r="G61" s="42" t="s">
        <v>54</v>
      </c>
      <c r="H61" s="33"/>
      <c r="I61" s="33"/>
      <c r="J61" s="99" t="s">
        <v>55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54</v>
      </c>
      <c r="E76" s="33"/>
      <c r="F76" s="98" t="s">
        <v>55</v>
      </c>
      <c r="G76" s="42" t="s">
        <v>54</v>
      </c>
      <c r="H76" s="33"/>
      <c r="I76" s="33"/>
      <c r="J76" s="99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a přístavba objektu ZŠ Kamenné Žehrovice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111</v>
      </c>
      <c r="L86" s="31"/>
    </row>
    <row r="87" spans="2:47" s="1" customFormat="1" ht="16.5" customHeight="1">
      <c r="B87" s="31"/>
      <c r="E87" s="187" t="str">
        <f>E9</f>
        <v>03 - Vodovod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21</v>
      </c>
      <c r="F89" s="24" t="str">
        <f>F12</f>
        <v>Karlovarská třída 150, Kamenné Žehrovice</v>
      </c>
      <c r="I89" s="26" t="s">
        <v>23</v>
      </c>
      <c r="J89" s="51" t="str">
        <f>IF(J12="","",J12)</f>
        <v>26. 3. 2025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25</v>
      </c>
      <c r="F91" s="24" t="str">
        <f>E15</f>
        <v>Obec Kamnenné Žehrovice</v>
      </c>
      <c r="I91" s="26" t="s">
        <v>32</v>
      </c>
      <c r="J91" s="29" t="str">
        <f>E21</f>
        <v>Aripros s.r.o.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Aripros s.r.o.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114</v>
      </c>
      <c r="D94" s="92"/>
      <c r="E94" s="92"/>
      <c r="F94" s="92"/>
      <c r="G94" s="92"/>
      <c r="H94" s="92"/>
      <c r="I94" s="92"/>
      <c r="J94" s="101" t="s">
        <v>115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116</v>
      </c>
      <c r="J96" s="65">
        <f>J132</f>
        <v>0</v>
      </c>
      <c r="L96" s="31"/>
      <c r="AU96" s="16" t="s">
        <v>117</v>
      </c>
    </row>
    <row r="97" spans="2:12" s="8" customFormat="1" ht="24.95" customHeight="1">
      <c r="B97" s="103"/>
      <c r="D97" s="104" t="s">
        <v>118</v>
      </c>
      <c r="E97" s="105"/>
      <c r="F97" s="105"/>
      <c r="G97" s="105"/>
      <c r="H97" s="105"/>
      <c r="I97" s="105"/>
      <c r="J97" s="106">
        <f>J133</f>
        <v>0</v>
      </c>
      <c r="L97" s="103"/>
    </row>
    <row r="98" spans="2:12" s="9" customFormat="1" ht="19.899999999999999" customHeight="1">
      <c r="B98" s="107"/>
      <c r="D98" s="108" t="s">
        <v>119</v>
      </c>
      <c r="E98" s="109"/>
      <c r="F98" s="109"/>
      <c r="G98" s="109"/>
      <c r="H98" s="109"/>
      <c r="I98" s="109"/>
      <c r="J98" s="110">
        <f>J134</f>
        <v>0</v>
      </c>
      <c r="L98" s="107"/>
    </row>
    <row r="99" spans="2:12" s="9" customFormat="1" ht="19.899999999999999" customHeight="1">
      <c r="B99" s="107"/>
      <c r="D99" s="108" t="s">
        <v>122</v>
      </c>
      <c r="E99" s="109"/>
      <c r="F99" s="109"/>
      <c r="G99" s="109"/>
      <c r="H99" s="109"/>
      <c r="I99" s="109"/>
      <c r="J99" s="110">
        <f>J167</f>
        <v>0</v>
      </c>
      <c r="L99" s="107"/>
    </row>
    <row r="100" spans="2:12" s="9" customFormat="1" ht="19.899999999999999" customHeight="1">
      <c r="B100" s="107"/>
      <c r="D100" s="108" t="s">
        <v>124</v>
      </c>
      <c r="E100" s="109"/>
      <c r="F100" s="109"/>
      <c r="G100" s="109"/>
      <c r="H100" s="109"/>
      <c r="I100" s="109"/>
      <c r="J100" s="110">
        <f>J174</f>
        <v>0</v>
      </c>
      <c r="L100" s="107"/>
    </row>
    <row r="101" spans="2:12" s="9" customFormat="1" ht="19.899999999999999" customHeight="1">
      <c r="B101" s="107"/>
      <c r="D101" s="108" t="s">
        <v>2476</v>
      </c>
      <c r="E101" s="109"/>
      <c r="F101" s="109"/>
      <c r="G101" s="109"/>
      <c r="H101" s="109"/>
      <c r="I101" s="109"/>
      <c r="J101" s="110">
        <f>J181</f>
        <v>0</v>
      </c>
      <c r="L101" s="107"/>
    </row>
    <row r="102" spans="2:12" s="9" customFormat="1" ht="19.899999999999999" customHeight="1">
      <c r="B102" s="107"/>
      <c r="D102" s="108" t="s">
        <v>125</v>
      </c>
      <c r="E102" s="109"/>
      <c r="F102" s="109"/>
      <c r="G102" s="109"/>
      <c r="H102" s="109"/>
      <c r="I102" s="109"/>
      <c r="J102" s="110">
        <f>J215</f>
        <v>0</v>
      </c>
      <c r="L102" s="107"/>
    </row>
    <row r="103" spans="2:12" s="9" customFormat="1" ht="19.899999999999999" customHeight="1">
      <c r="B103" s="107"/>
      <c r="D103" s="108" t="s">
        <v>126</v>
      </c>
      <c r="E103" s="109"/>
      <c r="F103" s="109"/>
      <c r="G103" s="109"/>
      <c r="H103" s="109"/>
      <c r="I103" s="109"/>
      <c r="J103" s="110">
        <f>J230</f>
        <v>0</v>
      </c>
      <c r="L103" s="107"/>
    </row>
    <row r="104" spans="2:12" s="9" customFormat="1" ht="19.899999999999999" customHeight="1">
      <c r="B104" s="107"/>
      <c r="D104" s="108" t="s">
        <v>127</v>
      </c>
      <c r="E104" s="109"/>
      <c r="F104" s="109"/>
      <c r="G104" s="109"/>
      <c r="H104" s="109"/>
      <c r="I104" s="109"/>
      <c r="J104" s="110">
        <f>J236</f>
        <v>0</v>
      </c>
      <c r="L104" s="107"/>
    </row>
    <row r="105" spans="2:12" s="8" customFormat="1" ht="24.95" customHeight="1">
      <c r="B105" s="103"/>
      <c r="D105" s="104" t="s">
        <v>128</v>
      </c>
      <c r="E105" s="105"/>
      <c r="F105" s="105"/>
      <c r="G105" s="105"/>
      <c r="H105" s="105"/>
      <c r="I105" s="105"/>
      <c r="J105" s="106">
        <f>J238</f>
        <v>0</v>
      </c>
      <c r="L105" s="103"/>
    </row>
    <row r="106" spans="2:12" s="9" customFormat="1" ht="19.899999999999999" customHeight="1">
      <c r="B106" s="107"/>
      <c r="D106" s="108" t="s">
        <v>2477</v>
      </c>
      <c r="E106" s="109"/>
      <c r="F106" s="109"/>
      <c r="G106" s="109"/>
      <c r="H106" s="109"/>
      <c r="I106" s="109"/>
      <c r="J106" s="110">
        <f>J239</f>
        <v>0</v>
      </c>
      <c r="L106" s="107"/>
    </row>
    <row r="107" spans="2:12" s="9" customFormat="1" ht="19.899999999999999" customHeight="1">
      <c r="B107" s="107"/>
      <c r="D107" s="108" t="s">
        <v>2478</v>
      </c>
      <c r="E107" s="109"/>
      <c r="F107" s="109"/>
      <c r="G107" s="109"/>
      <c r="H107" s="109"/>
      <c r="I107" s="109"/>
      <c r="J107" s="110">
        <f>J309</f>
        <v>0</v>
      </c>
      <c r="L107" s="107"/>
    </row>
    <row r="108" spans="2:12" s="9" customFormat="1" ht="19.899999999999999" customHeight="1">
      <c r="B108" s="107"/>
      <c r="D108" s="108" t="s">
        <v>2479</v>
      </c>
      <c r="E108" s="109"/>
      <c r="F108" s="109"/>
      <c r="G108" s="109"/>
      <c r="H108" s="109"/>
      <c r="I108" s="109"/>
      <c r="J108" s="110">
        <f>J316</f>
        <v>0</v>
      </c>
      <c r="L108" s="107"/>
    </row>
    <row r="109" spans="2:12" s="9" customFormat="1" ht="19.899999999999999" customHeight="1">
      <c r="B109" s="107"/>
      <c r="D109" s="108" t="s">
        <v>2480</v>
      </c>
      <c r="E109" s="109"/>
      <c r="F109" s="109"/>
      <c r="G109" s="109"/>
      <c r="H109" s="109"/>
      <c r="I109" s="109"/>
      <c r="J109" s="110">
        <f>J326</f>
        <v>0</v>
      </c>
      <c r="L109" s="107"/>
    </row>
    <row r="110" spans="2:12" s="9" customFormat="1" ht="19.899999999999999" customHeight="1">
      <c r="B110" s="107"/>
      <c r="D110" s="108" t="s">
        <v>2481</v>
      </c>
      <c r="E110" s="109"/>
      <c r="F110" s="109"/>
      <c r="G110" s="109"/>
      <c r="H110" s="109"/>
      <c r="I110" s="109"/>
      <c r="J110" s="110">
        <f>J330</f>
        <v>0</v>
      </c>
      <c r="L110" s="107"/>
    </row>
    <row r="111" spans="2:12" s="9" customFormat="1" ht="19.899999999999999" customHeight="1">
      <c r="B111" s="107"/>
      <c r="D111" s="108" t="s">
        <v>2482</v>
      </c>
      <c r="E111" s="109"/>
      <c r="F111" s="109"/>
      <c r="G111" s="109"/>
      <c r="H111" s="109"/>
      <c r="I111" s="109"/>
      <c r="J111" s="110">
        <f>J336</f>
        <v>0</v>
      </c>
      <c r="L111" s="107"/>
    </row>
    <row r="112" spans="2:12" s="9" customFormat="1" ht="19.899999999999999" customHeight="1">
      <c r="B112" s="107"/>
      <c r="D112" s="108" t="s">
        <v>2483</v>
      </c>
      <c r="E112" s="109"/>
      <c r="F112" s="109"/>
      <c r="G112" s="109"/>
      <c r="H112" s="109"/>
      <c r="I112" s="109"/>
      <c r="J112" s="110">
        <f>J339</f>
        <v>0</v>
      </c>
      <c r="L112" s="107"/>
    </row>
    <row r="113" spans="2:12" s="1" customFormat="1" ht="21.75" customHeight="1">
      <c r="B113" s="31"/>
      <c r="L113" s="31"/>
    </row>
    <row r="114" spans="2:12" s="1" customFormat="1" ht="6.95" customHeight="1"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31"/>
    </row>
    <row r="118" spans="2:12" s="1" customFormat="1" ht="6.95" customHeight="1">
      <c r="B118" s="45"/>
      <c r="C118" s="46"/>
      <c r="D118" s="46"/>
      <c r="E118" s="46"/>
      <c r="F118" s="46"/>
      <c r="G118" s="46"/>
      <c r="H118" s="46"/>
      <c r="I118" s="46"/>
      <c r="J118" s="46"/>
      <c r="K118" s="46"/>
      <c r="L118" s="31"/>
    </row>
    <row r="119" spans="2:12" s="1" customFormat="1" ht="24.95" customHeight="1">
      <c r="B119" s="31"/>
      <c r="C119" s="20" t="s">
        <v>149</v>
      </c>
      <c r="L119" s="31"/>
    </row>
    <row r="120" spans="2:12" s="1" customFormat="1" ht="6.95" customHeight="1">
      <c r="B120" s="31"/>
      <c r="L120" s="31"/>
    </row>
    <row r="121" spans="2:12" s="1" customFormat="1" ht="12" customHeight="1">
      <c r="B121" s="31"/>
      <c r="C121" s="26" t="s">
        <v>16</v>
      </c>
      <c r="L121" s="31"/>
    </row>
    <row r="122" spans="2:12" s="1" customFormat="1" ht="16.5" customHeight="1">
      <c r="B122" s="31"/>
      <c r="E122" s="225" t="str">
        <f>E7</f>
        <v>Stavební úpravy a přístavba objektu ZŠ Kamenné Žehrovice</v>
      </c>
      <c r="F122" s="226"/>
      <c r="G122" s="226"/>
      <c r="H122" s="226"/>
      <c r="L122" s="31"/>
    </row>
    <row r="123" spans="2:12" s="1" customFormat="1" ht="12" customHeight="1">
      <c r="B123" s="31"/>
      <c r="C123" s="26" t="s">
        <v>111</v>
      </c>
      <c r="L123" s="31"/>
    </row>
    <row r="124" spans="2:12" s="1" customFormat="1" ht="16.5" customHeight="1">
      <c r="B124" s="31"/>
      <c r="E124" s="187" t="str">
        <f>E9</f>
        <v>03 - Vodovod</v>
      </c>
      <c r="F124" s="227"/>
      <c r="G124" s="227"/>
      <c r="H124" s="227"/>
      <c r="L124" s="31"/>
    </row>
    <row r="125" spans="2:12" s="1" customFormat="1" ht="6.95" customHeight="1">
      <c r="B125" s="31"/>
      <c r="L125" s="31"/>
    </row>
    <row r="126" spans="2:12" s="1" customFormat="1" ht="12" customHeight="1">
      <c r="B126" s="31"/>
      <c r="C126" s="26" t="s">
        <v>21</v>
      </c>
      <c r="F126" s="24" t="str">
        <f>F12</f>
        <v>Karlovarská třída 150, Kamenné Žehrovice</v>
      </c>
      <c r="I126" s="26" t="s">
        <v>23</v>
      </c>
      <c r="J126" s="51" t="str">
        <f>IF(J12="","",J12)</f>
        <v>26. 3. 2025</v>
      </c>
      <c r="L126" s="31"/>
    </row>
    <row r="127" spans="2:12" s="1" customFormat="1" ht="6.95" customHeight="1">
      <c r="B127" s="31"/>
      <c r="L127" s="31"/>
    </row>
    <row r="128" spans="2:12" s="1" customFormat="1" ht="15.2" customHeight="1">
      <c r="B128" s="31"/>
      <c r="C128" s="26" t="s">
        <v>25</v>
      </c>
      <c r="F128" s="24" t="str">
        <f>E15</f>
        <v>Obec Kamnenné Žehrovice</v>
      </c>
      <c r="I128" s="26" t="s">
        <v>32</v>
      </c>
      <c r="J128" s="29" t="str">
        <f>E21</f>
        <v>Aripros s.r.o.</v>
      </c>
      <c r="L128" s="31"/>
    </row>
    <row r="129" spans="2:65" s="1" customFormat="1" ht="15.2" customHeight="1">
      <c r="B129" s="31"/>
      <c r="C129" s="26" t="s">
        <v>30</v>
      </c>
      <c r="F129" s="24" t="str">
        <f>IF(E18="","",E18)</f>
        <v>Vyplň údaj</v>
      </c>
      <c r="I129" s="26" t="s">
        <v>37</v>
      </c>
      <c r="J129" s="29" t="str">
        <f>E24</f>
        <v>Aripros s.r.o.</v>
      </c>
      <c r="L129" s="31"/>
    </row>
    <row r="130" spans="2:65" s="1" customFormat="1" ht="10.35" customHeight="1">
      <c r="B130" s="31"/>
      <c r="L130" s="31"/>
    </row>
    <row r="131" spans="2:65" s="10" customFormat="1" ht="29.25" customHeight="1">
      <c r="B131" s="111"/>
      <c r="C131" s="112" t="s">
        <v>150</v>
      </c>
      <c r="D131" s="113" t="s">
        <v>64</v>
      </c>
      <c r="E131" s="113" t="s">
        <v>60</v>
      </c>
      <c r="F131" s="113" t="s">
        <v>61</v>
      </c>
      <c r="G131" s="113" t="s">
        <v>151</v>
      </c>
      <c r="H131" s="113" t="s">
        <v>152</v>
      </c>
      <c r="I131" s="113" t="s">
        <v>153</v>
      </c>
      <c r="J131" s="114" t="s">
        <v>115</v>
      </c>
      <c r="K131" s="115" t="s">
        <v>154</v>
      </c>
      <c r="L131" s="111"/>
      <c r="M131" s="58" t="s">
        <v>1</v>
      </c>
      <c r="N131" s="59" t="s">
        <v>43</v>
      </c>
      <c r="O131" s="59" t="s">
        <v>155</v>
      </c>
      <c r="P131" s="59" t="s">
        <v>156</v>
      </c>
      <c r="Q131" s="59" t="s">
        <v>157</v>
      </c>
      <c r="R131" s="59" t="s">
        <v>158</v>
      </c>
      <c r="S131" s="59" t="s">
        <v>159</v>
      </c>
      <c r="T131" s="60" t="s">
        <v>160</v>
      </c>
    </row>
    <row r="132" spans="2:65" s="1" customFormat="1" ht="22.9" customHeight="1">
      <c r="B132" s="31"/>
      <c r="C132" s="63" t="s">
        <v>161</v>
      </c>
      <c r="J132" s="116">
        <f>BK132</f>
        <v>0</v>
      </c>
      <c r="L132" s="31"/>
      <c r="M132" s="61"/>
      <c r="N132" s="52"/>
      <c r="O132" s="52"/>
      <c r="P132" s="117">
        <f>P133+P238</f>
        <v>0</v>
      </c>
      <c r="Q132" s="52"/>
      <c r="R132" s="117">
        <f>R133+R238</f>
        <v>6.6793910000000007</v>
      </c>
      <c r="S132" s="52"/>
      <c r="T132" s="118">
        <f>T133+T238</f>
        <v>5.0579000000000001</v>
      </c>
      <c r="AT132" s="16" t="s">
        <v>78</v>
      </c>
      <c r="AU132" s="16" t="s">
        <v>117</v>
      </c>
      <c r="BK132" s="119">
        <f>BK133+BK238</f>
        <v>0</v>
      </c>
    </row>
    <row r="133" spans="2:65" s="11" customFormat="1" ht="25.9" customHeight="1">
      <c r="B133" s="120"/>
      <c r="D133" s="121" t="s">
        <v>78</v>
      </c>
      <c r="E133" s="122" t="s">
        <v>162</v>
      </c>
      <c r="F133" s="122" t="s">
        <v>163</v>
      </c>
      <c r="I133" s="123"/>
      <c r="J133" s="124">
        <f>BK133</f>
        <v>0</v>
      </c>
      <c r="L133" s="120"/>
      <c r="M133" s="125"/>
      <c r="P133" s="126">
        <f>P134+P167+P174+P181+P215+P230+P236</f>
        <v>0</v>
      </c>
      <c r="R133" s="126">
        <f>R134+R167+R174+R181+R215+R230+R236</f>
        <v>5.7868810000000002</v>
      </c>
      <c r="T133" s="127">
        <f>T134+T167+T174+T181+T215+T230+T236</f>
        <v>5.0579000000000001</v>
      </c>
      <c r="AR133" s="121" t="s">
        <v>87</v>
      </c>
      <c r="AT133" s="128" t="s">
        <v>78</v>
      </c>
      <c r="AU133" s="128" t="s">
        <v>79</v>
      </c>
      <c r="AY133" s="121" t="s">
        <v>164</v>
      </c>
      <c r="BK133" s="129">
        <f>BK134+BK167+BK174+BK181+BK215+BK230+BK236</f>
        <v>0</v>
      </c>
    </row>
    <row r="134" spans="2:65" s="11" customFormat="1" ht="22.9" customHeight="1">
      <c r="B134" s="120"/>
      <c r="D134" s="121" t="s">
        <v>78</v>
      </c>
      <c r="E134" s="130" t="s">
        <v>87</v>
      </c>
      <c r="F134" s="130" t="s">
        <v>165</v>
      </c>
      <c r="I134" s="123"/>
      <c r="J134" s="131">
        <f>BK134</f>
        <v>0</v>
      </c>
      <c r="L134" s="120"/>
      <c r="M134" s="125"/>
      <c r="P134" s="126">
        <f>SUM(P135:P166)</f>
        <v>0</v>
      </c>
      <c r="R134" s="126">
        <f>SUM(R135:R166)</f>
        <v>0.1512</v>
      </c>
      <c r="T134" s="127">
        <f>SUM(T135:T166)</f>
        <v>0</v>
      </c>
      <c r="AR134" s="121" t="s">
        <v>87</v>
      </c>
      <c r="AT134" s="128" t="s">
        <v>78</v>
      </c>
      <c r="AU134" s="128" t="s">
        <v>87</v>
      </c>
      <c r="AY134" s="121" t="s">
        <v>164</v>
      </c>
      <c r="BK134" s="129">
        <f>SUM(BK135:BK166)</f>
        <v>0</v>
      </c>
    </row>
    <row r="135" spans="2:65" s="1" customFormat="1" ht="33" customHeight="1">
      <c r="B135" s="31"/>
      <c r="C135" s="132" t="s">
        <v>87</v>
      </c>
      <c r="D135" s="132" t="s">
        <v>166</v>
      </c>
      <c r="E135" s="133" t="s">
        <v>2484</v>
      </c>
      <c r="F135" s="134" t="s">
        <v>2485</v>
      </c>
      <c r="G135" s="135" t="s">
        <v>205</v>
      </c>
      <c r="H135" s="136">
        <v>4.032</v>
      </c>
      <c r="I135" s="137"/>
      <c r="J135" s="138">
        <f>ROUND(I135*H135,2)</f>
        <v>0</v>
      </c>
      <c r="K135" s="139"/>
      <c r="L135" s="31"/>
      <c r="M135" s="140" t="s">
        <v>1</v>
      </c>
      <c r="N135" s="141" t="s">
        <v>44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170</v>
      </c>
      <c r="AT135" s="144" t="s">
        <v>166</v>
      </c>
      <c r="AU135" s="144" t="s">
        <v>89</v>
      </c>
      <c r="AY135" s="16" t="s">
        <v>164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6" t="s">
        <v>87</v>
      </c>
      <c r="BK135" s="145">
        <f>ROUND(I135*H135,2)</f>
        <v>0</v>
      </c>
      <c r="BL135" s="16" t="s">
        <v>170</v>
      </c>
      <c r="BM135" s="144" t="s">
        <v>2486</v>
      </c>
    </row>
    <row r="136" spans="2:65" s="14" customFormat="1" ht="11.25">
      <c r="B136" s="161"/>
      <c r="D136" s="147" t="s">
        <v>175</v>
      </c>
      <c r="E136" s="162" t="s">
        <v>1</v>
      </c>
      <c r="F136" s="163" t="s">
        <v>2487</v>
      </c>
      <c r="H136" s="162" t="s">
        <v>1</v>
      </c>
      <c r="I136" s="164"/>
      <c r="L136" s="161"/>
      <c r="M136" s="165"/>
      <c r="T136" s="166"/>
      <c r="AT136" s="162" t="s">
        <v>175</v>
      </c>
      <c r="AU136" s="162" t="s">
        <v>89</v>
      </c>
      <c r="AV136" s="14" t="s">
        <v>87</v>
      </c>
      <c r="AW136" s="14" t="s">
        <v>36</v>
      </c>
      <c r="AX136" s="14" t="s">
        <v>79</v>
      </c>
      <c r="AY136" s="162" t="s">
        <v>164</v>
      </c>
    </row>
    <row r="137" spans="2:65" s="12" customFormat="1" ht="11.25">
      <c r="B137" s="146"/>
      <c r="D137" s="147" t="s">
        <v>175</v>
      </c>
      <c r="E137" s="148" t="s">
        <v>1</v>
      </c>
      <c r="F137" s="149" t="s">
        <v>2488</v>
      </c>
      <c r="H137" s="150">
        <v>4.032</v>
      </c>
      <c r="I137" s="151"/>
      <c r="L137" s="146"/>
      <c r="M137" s="152"/>
      <c r="T137" s="153"/>
      <c r="AT137" s="148" t="s">
        <v>175</v>
      </c>
      <c r="AU137" s="148" t="s">
        <v>89</v>
      </c>
      <c r="AV137" s="12" t="s">
        <v>89</v>
      </c>
      <c r="AW137" s="12" t="s">
        <v>36</v>
      </c>
      <c r="AX137" s="12" t="s">
        <v>79</v>
      </c>
      <c r="AY137" s="148" t="s">
        <v>164</v>
      </c>
    </row>
    <row r="138" spans="2:65" s="13" customFormat="1" ht="11.25">
      <c r="B138" s="154"/>
      <c r="D138" s="147" t="s">
        <v>175</v>
      </c>
      <c r="E138" s="155" t="s">
        <v>1</v>
      </c>
      <c r="F138" s="156" t="s">
        <v>177</v>
      </c>
      <c r="H138" s="157">
        <v>4.032</v>
      </c>
      <c r="I138" s="158"/>
      <c r="L138" s="154"/>
      <c r="M138" s="159"/>
      <c r="T138" s="160"/>
      <c r="AT138" s="155" t="s">
        <v>175</v>
      </c>
      <c r="AU138" s="155" t="s">
        <v>89</v>
      </c>
      <c r="AV138" s="13" t="s">
        <v>170</v>
      </c>
      <c r="AW138" s="13" t="s">
        <v>36</v>
      </c>
      <c r="AX138" s="13" t="s">
        <v>87</v>
      </c>
      <c r="AY138" s="155" t="s">
        <v>164</v>
      </c>
    </row>
    <row r="139" spans="2:65" s="1" customFormat="1" ht="37.9" customHeight="1">
      <c r="B139" s="31"/>
      <c r="C139" s="132" t="s">
        <v>89</v>
      </c>
      <c r="D139" s="132" t="s">
        <v>166</v>
      </c>
      <c r="E139" s="133" t="s">
        <v>2489</v>
      </c>
      <c r="F139" s="134" t="s">
        <v>2490</v>
      </c>
      <c r="G139" s="135" t="s">
        <v>205</v>
      </c>
      <c r="H139" s="136">
        <v>4.32</v>
      </c>
      <c r="I139" s="137"/>
      <c r="J139" s="138">
        <f>ROUND(I139*H139,2)</f>
        <v>0</v>
      </c>
      <c r="K139" s="139"/>
      <c r="L139" s="31"/>
      <c r="M139" s="140" t="s">
        <v>1</v>
      </c>
      <c r="N139" s="141" t="s">
        <v>44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170</v>
      </c>
      <c r="AT139" s="144" t="s">
        <v>166</v>
      </c>
      <c r="AU139" s="144" t="s">
        <v>89</v>
      </c>
      <c r="AY139" s="16" t="s">
        <v>164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6" t="s">
        <v>87</v>
      </c>
      <c r="BK139" s="145">
        <f>ROUND(I139*H139,2)</f>
        <v>0</v>
      </c>
      <c r="BL139" s="16" t="s">
        <v>170</v>
      </c>
      <c r="BM139" s="144" t="s">
        <v>2491</v>
      </c>
    </row>
    <row r="140" spans="2:65" s="14" customFormat="1" ht="11.25">
      <c r="B140" s="161"/>
      <c r="D140" s="147" t="s">
        <v>175</v>
      </c>
      <c r="E140" s="162" t="s">
        <v>1</v>
      </c>
      <c r="F140" s="163" t="s">
        <v>2492</v>
      </c>
      <c r="H140" s="162" t="s">
        <v>1</v>
      </c>
      <c r="I140" s="164"/>
      <c r="L140" s="161"/>
      <c r="M140" s="165"/>
      <c r="T140" s="166"/>
      <c r="AT140" s="162" t="s">
        <v>175</v>
      </c>
      <c r="AU140" s="162" t="s">
        <v>89</v>
      </c>
      <c r="AV140" s="14" t="s">
        <v>87</v>
      </c>
      <c r="AW140" s="14" t="s">
        <v>36</v>
      </c>
      <c r="AX140" s="14" t="s">
        <v>79</v>
      </c>
      <c r="AY140" s="162" t="s">
        <v>164</v>
      </c>
    </row>
    <row r="141" spans="2:65" s="12" customFormat="1" ht="11.25">
      <c r="B141" s="146"/>
      <c r="D141" s="147" t="s">
        <v>175</v>
      </c>
      <c r="E141" s="148" t="s">
        <v>1</v>
      </c>
      <c r="F141" s="149" t="s">
        <v>2493</v>
      </c>
      <c r="H141" s="150">
        <v>4.32</v>
      </c>
      <c r="I141" s="151"/>
      <c r="L141" s="146"/>
      <c r="M141" s="152"/>
      <c r="T141" s="153"/>
      <c r="AT141" s="148" t="s">
        <v>175</v>
      </c>
      <c r="AU141" s="148" t="s">
        <v>89</v>
      </c>
      <c r="AV141" s="12" t="s">
        <v>89</v>
      </c>
      <c r="AW141" s="12" t="s">
        <v>36</v>
      </c>
      <c r="AX141" s="12" t="s">
        <v>79</v>
      </c>
      <c r="AY141" s="148" t="s">
        <v>164</v>
      </c>
    </row>
    <row r="142" spans="2:65" s="13" customFormat="1" ht="11.25">
      <c r="B142" s="154"/>
      <c r="D142" s="147" t="s">
        <v>175</v>
      </c>
      <c r="E142" s="155" t="s">
        <v>1</v>
      </c>
      <c r="F142" s="156" t="s">
        <v>177</v>
      </c>
      <c r="H142" s="157">
        <v>4.32</v>
      </c>
      <c r="I142" s="158"/>
      <c r="L142" s="154"/>
      <c r="M142" s="159"/>
      <c r="T142" s="160"/>
      <c r="AT142" s="155" t="s">
        <v>175</v>
      </c>
      <c r="AU142" s="155" t="s">
        <v>89</v>
      </c>
      <c r="AV142" s="13" t="s">
        <v>170</v>
      </c>
      <c r="AW142" s="13" t="s">
        <v>36</v>
      </c>
      <c r="AX142" s="13" t="s">
        <v>87</v>
      </c>
      <c r="AY142" s="155" t="s">
        <v>164</v>
      </c>
    </row>
    <row r="143" spans="2:65" s="1" customFormat="1" ht="33" customHeight="1">
      <c r="B143" s="31"/>
      <c r="C143" s="132" t="s">
        <v>178</v>
      </c>
      <c r="D143" s="132" t="s">
        <v>166</v>
      </c>
      <c r="E143" s="133" t="s">
        <v>2494</v>
      </c>
      <c r="F143" s="134" t="s">
        <v>2495</v>
      </c>
      <c r="G143" s="135" t="s">
        <v>205</v>
      </c>
      <c r="H143" s="136">
        <v>82.08</v>
      </c>
      <c r="I143" s="137"/>
      <c r="J143" s="138">
        <f>ROUND(I143*H143,2)</f>
        <v>0</v>
      </c>
      <c r="K143" s="139"/>
      <c r="L143" s="31"/>
      <c r="M143" s="140" t="s">
        <v>1</v>
      </c>
      <c r="N143" s="141" t="s">
        <v>44</v>
      </c>
      <c r="P143" s="142">
        <f>O143*H143</f>
        <v>0</v>
      </c>
      <c r="Q143" s="142">
        <v>0</v>
      </c>
      <c r="R143" s="142">
        <f>Q143*H143</f>
        <v>0</v>
      </c>
      <c r="S143" s="142">
        <v>0</v>
      </c>
      <c r="T143" s="143">
        <f>S143*H143</f>
        <v>0</v>
      </c>
      <c r="AR143" s="144" t="s">
        <v>170</v>
      </c>
      <c r="AT143" s="144" t="s">
        <v>166</v>
      </c>
      <c r="AU143" s="144" t="s">
        <v>89</v>
      </c>
      <c r="AY143" s="16" t="s">
        <v>164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6" t="s">
        <v>87</v>
      </c>
      <c r="BK143" s="145">
        <f>ROUND(I143*H143,2)</f>
        <v>0</v>
      </c>
      <c r="BL143" s="16" t="s">
        <v>170</v>
      </c>
      <c r="BM143" s="144" t="s">
        <v>2496</v>
      </c>
    </row>
    <row r="144" spans="2:65" s="14" customFormat="1" ht="11.25">
      <c r="B144" s="161"/>
      <c r="D144" s="147" t="s">
        <v>175</v>
      </c>
      <c r="E144" s="162" t="s">
        <v>1</v>
      </c>
      <c r="F144" s="163" t="s">
        <v>2492</v>
      </c>
      <c r="H144" s="162" t="s">
        <v>1</v>
      </c>
      <c r="I144" s="164"/>
      <c r="L144" s="161"/>
      <c r="M144" s="165"/>
      <c r="T144" s="166"/>
      <c r="AT144" s="162" t="s">
        <v>175</v>
      </c>
      <c r="AU144" s="162" t="s">
        <v>89</v>
      </c>
      <c r="AV144" s="14" t="s">
        <v>87</v>
      </c>
      <c r="AW144" s="14" t="s">
        <v>36</v>
      </c>
      <c r="AX144" s="14" t="s">
        <v>79</v>
      </c>
      <c r="AY144" s="162" t="s">
        <v>164</v>
      </c>
    </row>
    <row r="145" spans="2:65" s="12" customFormat="1" ht="11.25">
      <c r="B145" s="146"/>
      <c r="D145" s="147" t="s">
        <v>175</v>
      </c>
      <c r="E145" s="148" t="s">
        <v>1</v>
      </c>
      <c r="F145" s="149" t="s">
        <v>2497</v>
      </c>
      <c r="H145" s="150">
        <v>82.08</v>
      </c>
      <c r="I145" s="151"/>
      <c r="L145" s="146"/>
      <c r="M145" s="152"/>
      <c r="T145" s="153"/>
      <c r="AT145" s="148" t="s">
        <v>175</v>
      </c>
      <c r="AU145" s="148" t="s">
        <v>89</v>
      </c>
      <c r="AV145" s="12" t="s">
        <v>89</v>
      </c>
      <c r="AW145" s="12" t="s">
        <v>36</v>
      </c>
      <c r="AX145" s="12" t="s">
        <v>79</v>
      </c>
      <c r="AY145" s="148" t="s">
        <v>164</v>
      </c>
    </row>
    <row r="146" spans="2:65" s="13" customFormat="1" ht="11.25">
      <c r="B146" s="154"/>
      <c r="D146" s="147" t="s">
        <v>175</v>
      </c>
      <c r="E146" s="155" t="s">
        <v>1</v>
      </c>
      <c r="F146" s="156" t="s">
        <v>177</v>
      </c>
      <c r="H146" s="157">
        <v>82.08</v>
      </c>
      <c r="I146" s="158"/>
      <c r="L146" s="154"/>
      <c r="M146" s="159"/>
      <c r="T146" s="160"/>
      <c r="AT146" s="155" t="s">
        <v>175</v>
      </c>
      <c r="AU146" s="155" t="s">
        <v>89</v>
      </c>
      <c r="AV146" s="13" t="s">
        <v>170</v>
      </c>
      <c r="AW146" s="13" t="s">
        <v>36</v>
      </c>
      <c r="AX146" s="13" t="s">
        <v>87</v>
      </c>
      <c r="AY146" s="155" t="s">
        <v>164</v>
      </c>
    </row>
    <row r="147" spans="2:65" s="1" customFormat="1" ht="21.75" customHeight="1">
      <c r="B147" s="31"/>
      <c r="C147" s="132" t="s">
        <v>170</v>
      </c>
      <c r="D147" s="132" t="s">
        <v>166</v>
      </c>
      <c r="E147" s="133" t="s">
        <v>2498</v>
      </c>
      <c r="F147" s="134" t="s">
        <v>2499</v>
      </c>
      <c r="G147" s="135" t="s">
        <v>169</v>
      </c>
      <c r="H147" s="136">
        <v>180</v>
      </c>
      <c r="I147" s="137"/>
      <c r="J147" s="138">
        <f>ROUND(I147*H147,2)</f>
        <v>0</v>
      </c>
      <c r="K147" s="139"/>
      <c r="L147" s="31"/>
      <c r="M147" s="140" t="s">
        <v>1</v>
      </c>
      <c r="N147" s="141" t="s">
        <v>44</v>
      </c>
      <c r="P147" s="142">
        <f>O147*H147</f>
        <v>0</v>
      </c>
      <c r="Q147" s="142">
        <v>8.4000000000000003E-4</v>
      </c>
      <c r="R147" s="142">
        <f>Q147*H147</f>
        <v>0.1512</v>
      </c>
      <c r="S147" s="142">
        <v>0</v>
      </c>
      <c r="T147" s="143">
        <f>S147*H147</f>
        <v>0</v>
      </c>
      <c r="AR147" s="144" t="s">
        <v>170</v>
      </c>
      <c r="AT147" s="144" t="s">
        <v>166</v>
      </c>
      <c r="AU147" s="144" t="s">
        <v>89</v>
      </c>
      <c r="AY147" s="16" t="s">
        <v>164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6" t="s">
        <v>87</v>
      </c>
      <c r="BK147" s="145">
        <f>ROUND(I147*H147,2)</f>
        <v>0</v>
      </c>
      <c r="BL147" s="16" t="s">
        <v>170</v>
      </c>
      <c r="BM147" s="144" t="s">
        <v>2500</v>
      </c>
    </row>
    <row r="148" spans="2:65" s="1" customFormat="1" ht="24.2" customHeight="1">
      <c r="B148" s="31"/>
      <c r="C148" s="132" t="s">
        <v>186</v>
      </c>
      <c r="D148" s="132" t="s">
        <v>166</v>
      </c>
      <c r="E148" s="133" t="s">
        <v>2501</v>
      </c>
      <c r="F148" s="134" t="s">
        <v>2502</v>
      </c>
      <c r="G148" s="135" t="s">
        <v>169</v>
      </c>
      <c r="H148" s="136">
        <v>180</v>
      </c>
      <c r="I148" s="137"/>
      <c r="J148" s="138">
        <f>ROUND(I148*H148,2)</f>
        <v>0</v>
      </c>
      <c r="K148" s="139"/>
      <c r="L148" s="31"/>
      <c r="M148" s="140" t="s">
        <v>1</v>
      </c>
      <c r="N148" s="141" t="s">
        <v>44</v>
      </c>
      <c r="P148" s="142">
        <f>O148*H148</f>
        <v>0</v>
      </c>
      <c r="Q148" s="142">
        <v>0</v>
      </c>
      <c r="R148" s="142">
        <f>Q148*H148</f>
        <v>0</v>
      </c>
      <c r="S148" s="142">
        <v>0</v>
      </c>
      <c r="T148" s="143">
        <f>S148*H148</f>
        <v>0</v>
      </c>
      <c r="AR148" s="144" t="s">
        <v>170</v>
      </c>
      <c r="AT148" s="144" t="s">
        <v>166</v>
      </c>
      <c r="AU148" s="144" t="s">
        <v>89</v>
      </c>
      <c r="AY148" s="16" t="s">
        <v>164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6" t="s">
        <v>87</v>
      </c>
      <c r="BK148" s="145">
        <f>ROUND(I148*H148,2)</f>
        <v>0</v>
      </c>
      <c r="BL148" s="16" t="s">
        <v>170</v>
      </c>
      <c r="BM148" s="144" t="s">
        <v>2503</v>
      </c>
    </row>
    <row r="149" spans="2:65" s="14" customFormat="1" ht="11.25">
      <c r="B149" s="161"/>
      <c r="D149" s="147" t="s">
        <v>175</v>
      </c>
      <c r="E149" s="162" t="s">
        <v>1</v>
      </c>
      <c r="F149" s="163" t="s">
        <v>2492</v>
      </c>
      <c r="H149" s="162" t="s">
        <v>1</v>
      </c>
      <c r="I149" s="164"/>
      <c r="L149" s="161"/>
      <c r="M149" s="165"/>
      <c r="T149" s="166"/>
      <c r="AT149" s="162" t="s">
        <v>175</v>
      </c>
      <c r="AU149" s="162" t="s">
        <v>89</v>
      </c>
      <c r="AV149" s="14" t="s">
        <v>87</v>
      </c>
      <c r="AW149" s="14" t="s">
        <v>36</v>
      </c>
      <c r="AX149" s="14" t="s">
        <v>79</v>
      </c>
      <c r="AY149" s="162" t="s">
        <v>164</v>
      </c>
    </row>
    <row r="150" spans="2:65" s="12" customFormat="1" ht="11.25">
      <c r="B150" s="146"/>
      <c r="D150" s="147" t="s">
        <v>175</v>
      </c>
      <c r="E150" s="148" t="s">
        <v>1</v>
      </c>
      <c r="F150" s="149" t="s">
        <v>2504</v>
      </c>
      <c r="H150" s="150">
        <v>180</v>
      </c>
      <c r="I150" s="151"/>
      <c r="L150" s="146"/>
      <c r="M150" s="152"/>
      <c r="T150" s="153"/>
      <c r="AT150" s="148" t="s">
        <v>175</v>
      </c>
      <c r="AU150" s="148" t="s">
        <v>89</v>
      </c>
      <c r="AV150" s="12" t="s">
        <v>89</v>
      </c>
      <c r="AW150" s="12" t="s">
        <v>36</v>
      </c>
      <c r="AX150" s="12" t="s">
        <v>79</v>
      </c>
      <c r="AY150" s="148" t="s">
        <v>164</v>
      </c>
    </row>
    <row r="151" spans="2:65" s="13" customFormat="1" ht="11.25">
      <c r="B151" s="154"/>
      <c r="D151" s="147" t="s">
        <v>175</v>
      </c>
      <c r="E151" s="155" t="s">
        <v>1</v>
      </c>
      <c r="F151" s="156" t="s">
        <v>177</v>
      </c>
      <c r="H151" s="157">
        <v>180</v>
      </c>
      <c r="I151" s="158"/>
      <c r="L151" s="154"/>
      <c r="M151" s="159"/>
      <c r="T151" s="160"/>
      <c r="AT151" s="155" t="s">
        <v>175</v>
      </c>
      <c r="AU151" s="155" t="s">
        <v>89</v>
      </c>
      <c r="AV151" s="13" t="s">
        <v>170</v>
      </c>
      <c r="AW151" s="13" t="s">
        <v>36</v>
      </c>
      <c r="AX151" s="13" t="s">
        <v>87</v>
      </c>
      <c r="AY151" s="155" t="s">
        <v>164</v>
      </c>
    </row>
    <row r="152" spans="2:65" s="1" customFormat="1" ht="37.9" customHeight="1">
      <c r="B152" s="31"/>
      <c r="C152" s="132" t="s">
        <v>191</v>
      </c>
      <c r="D152" s="132" t="s">
        <v>166</v>
      </c>
      <c r="E152" s="133" t="s">
        <v>236</v>
      </c>
      <c r="F152" s="134" t="s">
        <v>237</v>
      </c>
      <c r="G152" s="135" t="s">
        <v>205</v>
      </c>
      <c r="H152" s="136">
        <v>16.344000000000001</v>
      </c>
      <c r="I152" s="137"/>
      <c r="J152" s="138">
        <f>ROUND(I152*H152,2)</f>
        <v>0</v>
      </c>
      <c r="K152" s="139"/>
      <c r="L152" s="31"/>
      <c r="M152" s="140" t="s">
        <v>1</v>
      </c>
      <c r="N152" s="141" t="s">
        <v>44</v>
      </c>
      <c r="P152" s="142">
        <f>O152*H152</f>
        <v>0</v>
      </c>
      <c r="Q152" s="142">
        <v>0</v>
      </c>
      <c r="R152" s="142">
        <f>Q152*H152</f>
        <v>0</v>
      </c>
      <c r="S152" s="142">
        <v>0</v>
      </c>
      <c r="T152" s="143">
        <f>S152*H152</f>
        <v>0</v>
      </c>
      <c r="AR152" s="144" t="s">
        <v>170</v>
      </c>
      <c r="AT152" s="144" t="s">
        <v>166</v>
      </c>
      <c r="AU152" s="144" t="s">
        <v>89</v>
      </c>
      <c r="AY152" s="16" t="s">
        <v>164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6" t="s">
        <v>87</v>
      </c>
      <c r="BK152" s="145">
        <f>ROUND(I152*H152,2)</f>
        <v>0</v>
      </c>
      <c r="BL152" s="16" t="s">
        <v>170</v>
      </c>
      <c r="BM152" s="144" t="s">
        <v>2505</v>
      </c>
    </row>
    <row r="153" spans="2:65" s="14" customFormat="1" ht="11.25">
      <c r="B153" s="161"/>
      <c r="D153" s="147" t="s">
        <v>175</v>
      </c>
      <c r="E153" s="162" t="s">
        <v>1</v>
      </c>
      <c r="F153" s="163" t="s">
        <v>2492</v>
      </c>
      <c r="H153" s="162" t="s">
        <v>1</v>
      </c>
      <c r="I153" s="164"/>
      <c r="L153" s="161"/>
      <c r="M153" s="165"/>
      <c r="T153" s="166"/>
      <c r="AT153" s="162" t="s">
        <v>175</v>
      </c>
      <c r="AU153" s="162" t="s">
        <v>89</v>
      </c>
      <c r="AV153" s="14" t="s">
        <v>87</v>
      </c>
      <c r="AW153" s="14" t="s">
        <v>36</v>
      </c>
      <c r="AX153" s="14" t="s">
        <v>79</v>
      </c>
      <c r="AY153" s="162" t="s">
        <v>164</v>
      </c>
    </row>
    <row r="154" spans="2:65" s="12" customFormat="1" ht="11.25">
      <c r="B154" s="146"/>
      <c r="D154" s="147" t="s">
        <v>175</v>
      </c>
      <c r="E154" s="148" t="s">
        <v>1</v>
      </c>
      <c r="F154" s="149" t="s">
        <v>2506</v>
      </c>
      <c r="H154" s="150">
        <v>14.4</v>
      </c>
      <c r="I154" s="151"/>
      <c r="L154" s="146"/>
      <c r="M154" s="152"/>
      <c r="T154" s="153"/>
      <c r="AT154" s="148" t="s">
        <v>175</v>
      </c>
      <c r="AU154" s="148" t="s">
        <v>89</v>
      </c>
      <c r="AV154" s="12" t="s">
        <v>89</v>
      </c>
      <c r="AW154" s="12" t="s">
        <v>36</v>
      </c>
      <c r="AX154" s="12" t="s">
        <v>79</v>
      </c>
      <c r="AY154" s="148" t="s">
        <v>164</v>
      </c>
    </row>
    <row r="155" spans="2:65" s="14" customFormat="1" ht="11.25">
      <c r="B155" s="161"/>
      <c r="D155" s="147" t="s">
        <v>175</v>
      </c>
      <c r="E155" s="162" t="s">
        <v>1</v>
      </c>
      <c r="F155" s="163" t="s">
        <v>2487</v>
      </c>
      <c r="H155" s="162" t="s">
        <v>1</v>
      </c>
      <c r="I155" s="164"/>
      <c r="L155" s="161"/>
      <c r="M155" s="165"/>
      <c r="T155" s="166"/>
      <c r="AT155" s="162" t="s">
        <v>175</v>
      </c>
      <c r="AU155" s="162" t="s">
        <v>89</v>
      </c>
      <c r="AV155" s="14" t="s">
        <v>87</v>
      </c>
      <c r="AW155" s="14" t="s">
        <v>36</v>
      </c>
      <c r="AX155" s="14" t="s">
        <v>79</v>
      </c>
      <c r="AY155" s="162" t="s">
        <v>164</v>
      </c>
    </row>
    <row r="156" spans="2:65" s="12" customFormat="1" ht="11.25">
      <c r="B156" s="146"/>
      <c r="D156" s="147" t="s">
        <v>175</v>
      </c>
      <c r="E156" s="148" t="s">
        <v>1</v>
      </c>
      <c r="F156" s="149" t="s">
        <v>2507</v>
      </c>
      <c r="H156" s="150">
        <v>1.944</v>
      </c>
      <c r="I156" s="151"/>
      <c r="L156" s="146"/>
      <c r="M156" s="152"/>
      <c r="T156" s="153"/>
      <c r="AT156" s="148" t="s">
        <v>175</v>
      </c>
      <c r="AU156" s="148" t="s">
        <v>89</v>
      </c>
      <c r="AV156" s="12" t="s">
        <v>89</v>
      </c>
      <c r="AW156" s="12" t="s">
        <v>36</v>
      </c>
      <c r="AX156" s="12" t="s">
        <v>79</v>
      </c>
      <c r="AY156" s="148" t="s">
        <v>164</v>
      </c>
    </row>
    <row r="157" spans="2:65" s="13" customFormat="1" ht="11.25">
      <c r="B157" s="154"/>
      <c r="D157" s="147" t="s">
        <v>175</v>
      </c>
      <c r="E157" s="155" t="s">
        <v>1</v>
      </c>
      <c r="F157" s="156" t="s">
        <v>177</v>
      </c>
      <c r="H157" s="157">
        <v>16.344000000000001</v>
      </c>
      <c r="I157" s="158"/>
      <c r="L157" s="154"/>
      <c r="M157" s="159"/>
      <c r="T157" s="160"/>
      <c r="AT157" s="155" t="s">
        <v>175</v>
      </c>
      <c r="AU157" s="155" t="s">
        <v>89</v>
      </c>
      <c r="AV157" s="13" t="s">
        <v>170</v>
      </c>
      <c r="AW157" s="13" t="s">
        <v>36</v>
      </c>
      <c r="AX157" s="13" t="s">
        <v>87</v>
      </c>
      <c r="AY157" s="155" t="s">
        <v>164</v>
      </c>
    </row>
    <row r="158" spans="2:65" s="1" customFormat="1" ht="37.9" customHeight="1">
      <c r="B158" s="31"/>
      <c r="C158" s="132" t="s">
        <v>197</v>
      </c>
      <c r="D158" s="132" t="s">
        <v>166</v>
      </c>
      <c r="E158" s="133" t="s">
        <v>251</v>
      </c>
      <c r="F158" s="134" t="s">
        <v>252</v>
      </c>
      <c r="G158" s="135" t="s">
        <v>205</v>
      </c>
      <c r="H158" s="136">
        <v>163.44</v>
      </c>
      <c r="I158" s="137"/>
      <c r="J158" s="138">
        <f>ROUND(I158*H158,2)</f>
        <v>0</v>
      </c>
      <c r="K158" s="139"/>
      <c r="L158" s="31"/>
      <c r="M158" s="140" t="s">
        <v>1</v>
      </c>
      <c r="N158" s="141" t="s">
        <v>44</v>
      </c>
      <c r="P158" s="142">
        <f>O158*H158</f>
        <v>0</v>
      </c>
      <c r="Q158" s="142">
        <v>0</v>
      </c>
      <c r="R158" s="142">
        <f>Q158*H158</f>
        <v>0</v>
      </c>
      <c r="S158" s="142">
        <v>0</v>
      </c>
      <c r="T158" s="143">
        <f>S158*H158</f>
        <v>0</v>
      </c>
      <c r="AR158" s="144" t="s">
        <v>170</v>
      </c>
      <c r="AT158" s="144" t="s">
        <v>166</v>
      </c>
      <c r="AU158" s="144" t="s">
        <v>89</v>
      </c>
      <c r="AY158" s="16" t="s">
        <v>164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6" t="s">
        <v>87</v>
      </c>
      <c r="BK158" s="145">
        <f>ROUND(I158*H158,2)</f>
        <v>0</v>
      </c>
      <c r="BL158" s="16" t="s">
        <v>170</v>
      </c>
      <c r="BM158" s="144" t="s">
        <v>2508</v>
      </c>
    </row>
    <row r="159" spans="2:65" s="12" customFormat="1" ht="11.25">
      <c r="B159" s="146"/>
      <c r="D159" s="147" t="s">
        <v>175</v>
      </c>
      <c r="E159" s="148" t="s">
        <v>1</v>
      </c>
      <c r="F159" s="149" t="s">
        <v>2509</v>
      </c>
      <c r="H159" s="150">
        <v>163.44</v>
      </c>
      <c r="I159" s="151"/>
      <c r="L159" s="146"/>
      <c r="M159" s="152"/>
      <c r="T159" s="153"/>
      <c r="AT159" s="148" t="s">
        <v>175</v>
      </c>
      <c r="AU159" s="148" t="s">
        <v>89</v>
      </c>
      <c r="AV159" s="12" t="s">
        <v>89</v>
      </c>
      <c r="AW159" s="12" t="s">
        <v>36</v>
      </c>
      <c r="AX159" s="12" t="s">
        <v>79</v>
      </c>
      <c r="AY159" s="148" t="s">
        <v>164</v>
      </c>
    </row>
    <row r="160" spans="2:65" s="13" customFormat="1" ht="11.25">
      <c r="B160" s="154"/>
      <c r="D160" s="147" t="s">
        <v>175</v>
      </c>
      <c r="E160" s="155" t="s">
        <v>1</v>
      </c>
      <c r="F160" s="156" t="s">
        <v>177</v>
      </c>
      <c r="H160" s="157">
        <v>163.44</v>
      </c>
      <c r="I160" s="158"/>
      <c r="L160" s="154"/>
      <c r="M160" s="159"/>
      <c r="T160" s="160"/>
      <c r="AT160" s="155" t="s">
        <v>175</v>
      </c>
      <c r="AU160" s="155" t="s">
        <v>89</v>
      </c>
      <c r="AV160" s="13" t="s">
        <v>170</v>
      </c>
      <c r="AW160" s="13" t="s">
        <v>36</v>
      </c>
      <c r="AX160" s="13" t="s">
        <v>87</v>
      </c>
      <c r="AY160" s="155" t="s">
        <v>164</v>
      </c>
    </row>
    <row r="161" spans="2:65" s="1" customFormat="1" ht="24.2" customHeight="1">
      <c r="B161" s="31"/>
      <c r="C161" s="132" t="s">
        <v>202</v>
      </c>
      <c r="D161" s="132" t="s">
        <v>166</v>
      </c>
      <c r="E161" s="133" t="s">
        <v>267</v>
      </c>
      <c r="F161" s="134" t="s">
        <v>268</v>
      </c>
      <c r="G161" s="135" t="s">
        <v>269</v>
      </c>
      <c r="H161" s="136">
        <v>16.344000000000001</v>
      </c>
      <c r="I161" s="137"/>
      <c r="J161" s="138">
        <f>ROUND(I161*H161,2)</f>
        <v>0</v>
      </c>
      <c r="K161" s="139"/>
      <c r="L161" s="31"/>
      <c r="M161" s="140" t="s">
        <v>1</v>
      </c>
      <c r="N161" s="141" t="s">
        <v>44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170</v>
      </c>
      <c r="AT161" s="144" t="s">
        <v>166</v>
      </c>
      <c r="AU161" s="144" t="s">
        <v>89</v>
      </c>
      <c r="AY161" s="16" t="s">
        <v>164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6" t="s">
        <v>87</v>
      </c>
      <c r="BK161" s="145">
        <f>ROUND(I161*H161,2)</f>
        <v>0</v>
      </c>
      <c r="BL161" s="16" t="s">
        <v>170</v>
      </c>
      <c r="BM161" s="144" t="s">
        <v>2510</v>
      </c>
    </row>
    <row r="162" spans="2:65" s="12" customFormat="1" ht="11.25">
      <c r="B162" s="146"/>
      <c r="D162" s="147" t="s">
        <v>175</v>
      </c>
      <c r="E162" s="148" t="s">
        <v>1</v>
      </c>
      <c r="F162" s="149" t="s">
        <v>2511</v>
      </c>
      <c r="H162" s="150">
        <v>16.344000000000001</v>
      </c>
      <c r="I162" s="151"/>
      <c r="L162" s="146"/>
      <c r="M162" s="152"/>
      <c r="T162" s="153"/>
      <c r="AT162" s="148" t="s">
        <v>175</v>
      </c>
      <c r="AU162" s="148" t="s">
        <v>89</v>
      </c>
      <c r="AV162" s="12" t="s">
        <v>89</v>
      </c>
      <c r="AW162" s="12" t="s">
        <v>36</v>
      </c>
      <c r="AX162" s="12" t="s">
        <v>87</v>
      </c>
      <c r="AY162" s="148" t="s">
        <v>164</v>
      </c>
    </row>
    <row r="163" spans="2:65" s="1" customFormat="1" ht="24.2" customHeight="1">
      <c r="B163" s="31"/>
      <c r="C163" s="132" t="s">
        <v>209</v>
      </c>
      <c r="D163" s="132" t="s">
        <v>166</v>
      </c>
      <c r="E163" s="133" t="s">
        <v>2512</v>
      </c>
      <c r="F163" s="134" t="s">
        <v>2513</v>
      </c>
      <c r="G163" s="135" t="s">
        <v>205</v>
      </c>
      <c r="H163" s="136">
        <v>72</v>
      </c>
      <c r="I163" s="137"/>
      <c r="J163" s="138">
        <f>ROUND(I163*H163,2)</f>
        <v>0</v>
      </c>
      <c r="K163" s="139"/>
      <c r="L163" s="31"/>
      <c r="M163" s="140" t="s">
        <v>1</v>
      </c>
      <c r="N163" s="141" t="s">
        <v>44</v>
      </c>
      <c r="P163" s="142">
        <f>O163*H163</f>
        <v>0</v>
      </c>
      <c r="Q163" s="142">
        <v>0</v>
      </c>
      <c r="R163" s="142">
        <f>Q163*H163</f>
        <v>0</v>
      </c>
      <c r="S163" s="142">
        <v>0</v>
      </c>
      <c r="T163" s="143">
        <f>S163*H163</f>
        <v>0</v>
      </c>
      <c r="AR163" s="144" t="s">
        <v>170</v>
      </c>
      <c r="AT163" s="144" t="s">
        <v>166</v>
      </c>
      <c r="AU163" s="144" t="s">
        <v>89</v>
      </c>
      <c r="AY163" s="16" t="s">
        <v>164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6" t="s">
        <v>87</v>
      </c>
      <c r="BK163" s="145">
        <f>ROUND(I163*H163,2)</f>
        <v>0</v>
      </c>
      <c r="BL163" s="16" t="s">
        <v>170</v>
      </c>
      <c r="BM163" s="144" t="s">
        <v>2514</v>
      </c>
    </row>
    <row r="164" spans="2:65" s="14" customFormat="1" ht="11.25">
      <c r="B164" s="161"/>
      <c r="D164" s="147" t="s">
        <v>175</v>
      </c>
      <c r="E164" s="162" t="s">
        <v>1</v>
      </c>
      <c r="F164" s="163" t="s">
        <v>2492</v>
      </c>
      <c r="H164" s="162" t="s">
        <v>1</v>
      </c>
      <c r="I164" s="164"/>
      <c r="L164" s="161"/>
      <c r="M164" s="165"/>
      <c r="T164" s="166"/>
      <c r="AT164" s="162" t="s">
        <v>175</v>
      </c>
      <c r="AU164" s="162" t="s">
        <v>89</v>
      </c>
      <c r="AV164" s="14" t="s">
        <v>87</v>
      </c>
      <c r="AW164" s="14" t="s">
        <v>36</v>
      </c>
      <c r="AX164" s="14" t="s">
        <v>79</v>
      </c>
      <c r="AY164" s="162" t="s">
        <v>164</v>
      </c>
    </row>
    <row r="165" spans="2:65" s="12" customFormat="1" ht="11.25">
      <c r="B165" s="146"/>
      <c r="D165" s="147" t="s">
        <v>175</v>
      </c>
      <c r="E165" s="148" t="s">
        <v>1</v>
      </c>
      <c r="F165" s="149" t="s">
        <v>2515</v>
      </c>
      <c r="H165" s="150">
        <v>72</v>
      </c>
      <c r="I165" s="151"/>
      <c r="L165" s="146"/>
      <c r="M165" s="152"/>
      <c r="T165" s="153"/>
      <c r="AT165" s="148" t="s">
        <v>175</v>
      </c>
      <c r="AU165" s="148" t="s">
        <v>89</v>
      </c>
      <c r="AV165" s="12" t="s">
        <v>89</v>
      </c>
      <c r="AW165" s="12" t="s">
        <v>36</v>
      </c>
      <c r="AX165" s="12" t="s">
        <v>79</v>
      </c>
      <c r="AY165" s="148" t="s">
        <v>164</v>
      </c>
    </row>
    <row r="166" spans="2:65" s="13" customFormat="1" ht="11.25">
      <c r="B166" s="154"/>
      <c r="D166" s="147" t="s">
        <v>175</v>
      </c>
      <c r="E166" s="155" t="s">
        <v>1</v>
      </c>
      <c r="F166" s="156" t="s">
        <v>177</v>
      </c>
      <c r="H166" s="157">
        <v>72</v>
      </c>
      <c r="I166" s="158"/>
      <c r="L166" s="154"/>
      <c r="M166" s="159"/>
      <c r="T166" s="160"/>
      <c r="AT166" s="155" t="s">
        <v>175</v>
      </c>
      <c r="AU166" s="155" t="s">
        <v>89</v>
      </c>
      <c r="AV166" s="13" t="s">
        <v>170</v>
      </c>
      <c r="AW166" s="13" t="s">
        <v>36</v>
      </c>
      <c r="AX166" s="13" t="s">
        <v>87</v>
      </c>
      <c r="AY166" s="155" t="s">
        <v>164</v>
      </c>
    </row>
    <row r="167" spans="2:65" s="11" customFormat="1" ht="22.9" customHeight="1">
      <c r="B167" s="120"/>
      <c r="D167" s="121" t="s">
        <v>78</v>
      </c>
      <c r="E167" s="130" t="s">
        <v>170</v>
      </c>
      <c r="F167" s="130" t="s">
        <v>492</v>
      </c>
      <c r="I167" s="123"/>
      <c r="J167" s="131">
        <f>BK167</f>
        <v>0</v>
      </c>
      <c r="L167" s="120"/>
      <c r="M167" s="125"/>
      <c r="P167" s="126">
        <f>SUM(P168:P173)</f>
        <v>0</v>
      </c>
      <c r="R167" s="126">
        <f>SUM(R168:R173)</f>
        <v>0.16842000000000001</v>
      </c>
      <c r="T167" s="127">
        <f>SUM(T168:T173)</f>
        <v>0</v>
      </c>
      <c r="AR167" s="121" t="s">
        <v>87</v>
      </c>
      <c r="AT167" s="128" t="s">
        <v>78</v>
      </c>
      <c r="AU167" s="128" t="s">
        <v>87</v>
      </c>
      <c r="AY167" s="121" t="s">
        <v>164</v>
      </c>
      <c r="BK167" s="129">
        <f>SUM(BK168:BK173)</f>
        <v>0</v>
      </c>
    </row>
    <row r="168" spans="2:65" s="1" customFormat="1" ht="16.5" customHeight="1">
      <c r="B168" s="31"/>
      <c r="C168" s="132" t="s">
        <v>215</v>
      </c>
      <c r="D168" s="132" t="s">
        <v>166</v>
      </c>
      <c r="E168" s="133" t="s">
        <v>2516</v>
      </c>
      <c r="F168" s="134" t="s">
        <v>2517</v>
      </c>
      <c r="G168" s="135" t="s">
        <v>205</v>
      </c>
      <c r="H168" s="136">
        <v>14.4</v>
      </c>
      <c r="I168" s="137"/>
      <c r="J168" s="138">
        <f>ROUND(I168*H168,2)</f>
        <v>0</v>
      </c>
      <c r="K168" s="139"/>
      <c r="L168" s="31"/>
      <c r="M168" s="140" t="s">
        <v>1</v>
      </c>
      <c r="N168" s="141" t="s">
        <v>44</v>
      </c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AR168" s="144" t="s">
        <v>170</v>
      </c>
      <c r="AT168" s="144" t="s">
        <v>166</v>
      </c>
      <c r="AU168" s="144" t="s">
        <v>89</v>
      </c>
      <c r="AY168" s="16" t="s">
        <v>164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6" t="s">
        <v>87</v>
      </c>
      <c r="BK168" s="145">
        <f>ROUND(I168*H168,2)</f>
        <v>0</v>
      </c>
      <c r="BL168" s="16" t="s">
        <v>170</v>
      </c>
      <c r="BM168" s="144" t="s">
        <v>2518</v>
      </c>
    </row>
    <row r="169" spans="2:65" s="14" customFormat="1" ht="11.25">
      <c r="B169" s="161"/>
      <c r="D169" s="147" t="s">
        <v>175</v>
      </c>
      <c r="E169" s="162" t="s">
        <v>1</v>
      </c>
      <c r="F169" s="163" t="s">
        <v>2492</v>
      </c>
      <c r="H169" s="162" t="s">
        <v>1</v>
      </c>
      <c r="I169" s="164"/>
      <c r="L169" s="161"/>
      <c r="M169" s="165"/>
      <c r="T169" s="166"/>
      <c r="AT169" s="162" t="s">
        <v>175</v>
      </c>
      <c r="AU169" s="162" t="s">
        <v>89</v>
      </c>
      <c r="AV169" s="14" t="s">
        <v>87</v>
      </c>
      <c r="AW169" s="14" t="s">
        <v>36</v>
      </c>
      <c r="AX169" s="14" t="s">
        <v>79</v>
      </c>
      <c r="AY169" s="162" t="s">
        <v>164</v>
      </c>
    </row>
    <row r="170" spans="2:65" s="12" customFormat="1" ht="11.25">
      <c r="B170" s="146"/>
      <c r="D170" s="147" t="s">
        <v>175</v>
      </c>
      <c r="E170" s="148" t="s">
        <v>1</v>
      </c>
      <c r="F170" s="149" t="s">
        <v>2506</v>
      </c>
      <c r="H170" s="150">
        <v>14.4</v>
      </c>
      <c r="I170" s="151"/>
      <c r="L170" s="146"/>
      <c r="M170" s="152"/>
      <c r="T170" s="153"/>
      <c r="AT170" s="148" t="s">
        <v>175</v>
      </c>
      <c r="AU170" s="148" t="s">
        <v>89</v>
      </c>
      <c r="AV170" s="12" t="s">
        <v>89</v>
      </c>
      <c r="AW170" s="12" t="s">
        <v>36</v>
      </c>
      <c r="AX170" s="12" t="s">
        <v>79</v>
      </c>
      <c r="AY170" s="148" t="s">
        <v>164</v>
      </c>
    </row>
    <row r="171" spans="2:65" s="13" customFormat="1" ht="11.25">
      <c r="B171" s="154"/>
      <c r="D171" s="147" t="s">
        <v>175</v>
      </c>
      <c r="E171" s="155" t="s">
        <v>1</v>
      </c>
      <c r="F171" s="156" t="s">
        <v>177</v>
      </c>
      <c r="H171" s="157">
        <v>14.4</v>
      </c>
      <c r="I171" s="158"/>
      <c r="L171" s="154"/>
      <c r="M171" s="159"/>
      <c r="T171" s="160"/>
      <c r="AT171" s="155" t="s">
        <v>175</v>
      </c>
      <c r="AU171" s="155" t="s">
        <v>89</v>
      </c>
      <c r="AV171" s="13" t="s">
        <v>170</v>
      </c>
      <c r="AW171" s="13" t="s">
        <v>36</v>
      </c>
      <c r="AX171" s="13" t="s">
        <v>87</v>
      </c>
      <c r="AY171" s="155" t="s">
        <v>164</v>
      </c>
    </row>
    <row r="172" spans="2:65" s="1" customFormat="1" ht="24.2" customHeight="1">
      <c r="B172" s="31"/>
      <c r="C172" s="132" t="s">
        <v>222</v>
      </c>
      <c r="D172" s="132" t="s">
        <v>166</v>
      </c>
      <c r="E172" s="133" t="s">
        <v>2519</v>
      </c>
      <c r="F172" s="134" t="s">
        <v>2520</v>
      </c>
      <c r="G172" s="135" t="s">
        <v>181</v>
      </c>
      <c r="H172" s="136">
        <v>1</v>
      </c>
      <c r="I172" s="137"/>
      <c r="J172" s="138">
        <f>ROUND(I172*H172,2)</f>
        <v>0</v>
      </c>
      <c r="K172" s="139"/>
      <c r="L172" s="31"/>
      <c r="M172" s="140" t="s">
        <v>1</v>
      </c>
      <c r="N172" s="141" t="s">
        <v>44</v>
      </c>
      <c r="P172" s="142">
        <f>O172*H172</f>
        <v>0</v>
      </c>
      <c r="Q172" s="142">
        <v>8.7419999999999998E-2</v>
      </c>
      <c r="R172" s="142">
        <f>Q172*H172</f>
        <v>8.7419999999999998E-2</v>
      </c>
      <c r="S172" s="142">
        <v>0</v>
      </c>
      <c r="T172" s="143">
        <f>S172*H172</f>
        <v>0</v>
      </c>
      <c r="AR172" s="144" t="s">
        <v>170</v>
      </c>
      <c r="AT172" s="144" t="s">
        <v>166</v>
      </c>
      <c r="AU172" s="144" t="s">
        <v>89</v>
      </c>
      <c r="AY172" s="16" t="s">
        <v>164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6" t="s">
        <v>87</v>
      </c>
      <c r="BK172" s="145">
        <f>ROUND(I172*H172,2)</f>
        <v>0</v>
      </c>
      <c r="BL172" s="16" t="s">
        <v>170</v>
      </c>
      <c r="BM172" s="144" t="s">
        <v>2521</v>
      </c>
    </row>
    <row r="173" spans="2:65" s="1" customFormat="1" ht="24.2" customHeight="1">
      <c r="B173" s="31"/>
      <c r="C173" s="167" t="s">
        <v>8</v>
      </c>
      <c r="D173" s="167" t="s">
        <v>282</v>
      </c>
      <c r="E173" s="168" t="s">
        <v>2522</v>
      </c>
      <c r="F173" s="169" t="s">
        <v>2523</v>
      </c>
      <c r="G173" s="170" t="s">
        <v>181</v>
      </c>
      <c r="H173" s="171">
        <v>1</v>
      </c>
      <c r="I173" s="172"/>
      <c r="J173" s="173">
        <f>ROUND(I173*H173,2)</f>
        <v>0</v>
      </c>
      <c r="K173" s="174"/>
      <c r="L173" s="175"/>
      <c r="M173" s="176" t="s">
        <v>1</v>
      </c>
      <c r="N173" s="177" t="s">
        <v>44</v>
      </c>
      <c r="P173" s="142">
        <f>O173*H173</f>
        <v>0</v>
      </c>
      <c r="Q173" s="142">
        <v>8.1000000000000003E-2</v>
      </c>
      <c r="R173" s="142">
        <f>Q173*H173</f>
        <v>8.1000000000000003E-2</v>
      </c>
      <c r="S173" s="142">
        <v>0</v>
      </c>
      <c r="T173" s="143">
        <f>S173*H173</f>
        <v>0</v>
      </c>
      <c r="AR173" s="144" t="s">
        <v>202</v>
      </c>
      <c r="AT173" s="144" t="s">
        <v>282</v>
      </c>
      <c r="AU173" s="144" t="s">
        <v>89</v>
      </c>
      <c r="AY173" s="16" t="s">
        <v>164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6" t="s">
        <v>87</v>
      </c>
      <c r="BK173" s="145">
        <f>ROUND(I173*H173,2)</f>
        <v>0</v>
      </c>
      <c r="BL173" s="16" t="s">
        <v>170</v>
      </c>
      <c r="BM173" s="144" t="s">
        <v>2524</v>
      </c>
    </row>
    <row r="174" spans="2:65" s="11" customFormat="1" ht="22.9" customHeight="1">
      <c r="B174" s="120"/>
      <c r="D174" s="121" t="s">
        <v>78</v>
      </c>
      <c r="E174" s="130" t="s">
        <v>191</v>
      </c>
      <c r="F174" s="130" t="s">
        <v>642</v>
      </c>
      <c r="I174" s="123"/>
      <c r="J174" s="131">
        <f>BK174</f>
        <v>0</v>
      </c>
      <c r="L174" s="120"/>
      <c r="M174" s="125"/>
      <c r="P174" s="126">
        <f>SUM(P175:P180)</f>
        <v>0</v>
      </c>
      <c r="R174" s="126">
        <f>SUM(R175:R180)</f>
        <v>1.15944</v>
      </c>
      <c r="T174" s="127">
        <f>SUM(T175:T180)</f>
        <v>0</v>
      </c>
      <c r="AR174" s="121" t="s">
        <v>87</v>
      </c>
      <c r="AT174" s="128" t="s">
        <v>78</v>
      </c>
      <c r="AU174" s="128" t="s">
        <v>87</v>
      </c>
      <c r="AY174" s="121" t="s">
        <v>164</v>
      </c>
      <c r="BK174" s="129">
        <f>SUM(BK175:BK180)</f>
        <v>0</v>
      </c>
    </row>
    <row r="175" spans="2:65" s="1" customFormat="1" ht="24.2" customHeight="1">
      <c r="B175" s="31"/>
      <c r="C175" s="132" t="s">
        <v>235</v>
      </c>
      <c r="D175" s="132" t="s">
        <v>166</v>
      </c>
      <c r="E175" s="133" t="s">
        <v>2525</v>
      </c>
      <c r="F175" s="134" t="s">
        <v>2526</v>
      </c>
      <c r="G175" s="135" t="s">
        <v>181</v>
      </c>
      <c r="H175" s="136">
        <v>24</v>
      </c>
      <c r="I175" s="137"/>
      <c r="J175" s="138">
        <f>ROUND(I175*H175,2)</f>
        <v>0</v>
      </c>
      <c r="K175" s="139"/>
      <c r="L175" s="31"/>
      <c r="M175" s="140" t="s">
        <v>1</v>
      </c>
      <c r="N175" s="141" t="s">
        <v>44</v>
      </c>
      <c r="P175" s="142">
        <f>O175*H175</f>
        <v>0</v>
      </c>
      <c r="Q175" s="142">
        <v>1.0200000000000001E-2</v>
      </c>
      <c r="R175" s="142">
        <f>Q175*H175</f>
        <v>0.24480000000000002</v>
      </c>
      <c r="S175" s="142">
        <v>0</v>
      </c>
      <c r="T175" s="143">
        <f>S175*H175</f>
        <v>0</v>
      </c>
      <c r="AR175" s="144" t="s">
        <v>170</v>
      </c>
      <c r="AT175" s="144" t="s">
        <v>166</v>
      </c>
      <c r="AU175" s="144" t="s">
        <v>89</v>
      </c>
      <c r="AY175" s="16" t="s">
        <v>164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6" t="s">
        <v>87</v>
      </c>
      <c r="BK175" s="145">
        <f>ROUND(I175*H175,2)</f>
        <v>0</v>
      </c>
      <c r="BL175" s="16" t="s">
        <v>170</v>
      </c>
      <c r="BM175" s="144" t="s">
        <v>2527</v>
      </c>
    </row>
    <row r="176" spans="2:65" s="12" customFormat="1" ht="11.25">
      <c r="B176" s="146"/>
      <c r="D176" s="147" t="s">
        <v>175</v>
      </c>
      <c r="E176" s="148" t="s">
        <v>1</v>
      </c>
      <c r="F176" s="149" t="s">
        <v>301</v>
      </c>
      <c r="H176" s="150">
        <v>24</v>
      </c>
      <c r="I176" s="151"/>
      <c r="L176" s="146"/>
      <c r="M176" s="152"/>
      <c r="T176" s="153"/>
      <c r="AT176" s="148" t="s">
        <v>175</v>
      </c>
      <c r="AU176" s="148" t="s">
        <v>89</v>
      </c>
      <c r="AV176" s="12" t="s">
        <v>89</v>
      </c>
      <c r="AW176" s="12" t="s">
        <v>36</v>
      </c>
      <c r="AX176" s="12" t="s">
        <v>79</v>
      </c>
      <c r="AY176" s="148" t="s">
        <v>164</v>
      </c>
    </row>
    <row r="177" spans="2:65" s="13" customFormat="1" ht="11.25">
      <c r="B177" s="154"/>
      <c r="D177" s="147" t="s">
        <v>175</v>
      </c>
      <c r="E177" s="155" t="s">
        <v>1</v>
      </c>
      <c r="F177" s="156" t="s">
        <v>177</v>
      </c>
      <c r="H177" s="157">
        <v>24</v>
      </c>
      <c r="I177" s="158"/>
      <c r="L177" s="154"/>
      <c r="M177" s="159"/>
      <c r="T177" s="160"/>
      <c r="AT177" s="155" t="s">
        <v>175</v>
      </c>
      <c r="AU177" s="155" t="s">
        <v>89</v>
      </c>
      <c r="AV177" s="13" t="s">
        <v>170</v>
      </c>
      <c r="AW177" s="13" t="s">
        <v>36</v>
      </c>
      <c r="AX177" s="13" t="s">
        <v>87</v>
      </c>
      <c r="AY177" s="155" t="s">
        <v>164</v>
      </c>
    </row>
    <row r="178" spans="2:65" s="1" customFormat="1" ht="24.2" customHeight="1">
      <c r="B178" s="31"/>
      <c r="C178" s="132" t="s">
        <v>250</v>
      </c>
      <c r="D178" s="132" t="s">
        <v>166</v>
      </c>
      <c r="E178" s="133" t="s">
        <v>2528</v>
      </c>
      <c r="F178" s="134" t="s">
        <v>2529</v>
      </c>
      <c r="G178" s="135" t="s">
        <v>169</v>
      </c>
      <c r="H178" s="136">
        <v>22.2</v>
      </c>
      <c r="I178" s="137"/>
      <c r="J178" s="138">
        <f>ROUND(I178*H178,2)</f>
        <v>0</v>
      </c>
      <c r="K178" s="139"/>
      <c r="L178" s="31"/>
      <c r="M178" s="140" t="s">
        <v>1</v>
      </c>
      <c r="N178" s="141" t="s">
        <v>44</v>
      </c>
      <c r="P178" s="142">
        <f>O178*H178</f>
        <v>0</v>
      </c>
      <c r="Q178" s="142">
        <v>4.1200000000000001E-2</v>
      </c>
      <c r="R178" s="142">
        <f>Q178*H178</f>
        <v>0.91464000000000001</v>
      </c>
      <c r="S178" s="142">
        <v>0</v>
      </c>
      <c r="T178" s="143">
        <f>S178*H178</f>
        <v>0</v>
      </c>
      <c r="AR178" s="144" t="s">
        <v>170</v>
      </c>
      <c r="AT178" s="144" t="s">
        <v>166</v>
      </c>
      <c r="AU178" s="144" t="s">
        <v>89</v>
      </c>
      <c r="AY178" s="16" t="s">
        <v>164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6" t="s">
        <v>87</v>
      </c>
      <c r="BK178" s="145">
        <f>ROUND(I178*H178,2)</f>
        <v>0</v>
      </c>
      <c r="BL178" s="16" t="s">
        <v>170</v>
      </c>
      <c r="BM178" s="144" t="s">
        <v>2530</v>
      </c>
    </row>
    <row r="179" spans="2:65" s="12" customFormat="1" ht="11.25">
      <c r="B179" s="146"/>
      <c r="D179" s="147" t="s">
        <v>175</v>
      </c>
      <c r="E179" s="148" t="s">
        <v>1</v>
      </c>
      <c r="F179" s="149" t="s">
        <v>2531</v>
      </c>
      <c r="H179" s="150">
        <v>22.2</v>
      </c>
      <c r="I179" s="151"/>
      <c r="L179" s="146"/>
      <c r="M179" s="152"/>
      <c r="T179" s="153"/>
      <c r="AT179" s="148" t="s">
        <v>175</v>
      </c>
      <c r="AU179" s="148" t="s">
        <v>89</v>
      </c>
      <c r="AV179" s="12" t="s">
        <v>89</v>
      </c>
      <c r="AW179" s="12" t="s">
        <v>36</v>
      </c>
      <c r="AX179" s="12" t="s">
        <v>79</v>
      </c>
      <c r="AY179" s="148" t="s">
        <v>164</v>
      </c>
    </row>
    <row r="180" spans="2:65" s="13" customFormat="1" ht="11.25">
      <c r="B180" s="154"/>
      <c r="D180" s="147" t="s">
        <v>175</v>
      </c>
      <c r="E180" s="155" t="s">
        <v>1</v>
      </c>
      <c r="F180" s="156" t="s">
        <v>177</v>
      </c>
      <c r="H180" s="157">
        <v>22.2</v>
      </c>
      <c r="I180" s="158"/>
      <c r="L180" s="154"/>
      <c r="M180" s="159"/>
      <c r="T180" s="160"/>
      <c r="AT180" s="155" t="s">
        <v>175</v>
      </c>
      <c r="AU180" s="155" t="s">
        <v>89</v>
      </c>
      <c r="AV180" s="13" t="s">
        <v>170</v>
      </c>
      <c r="AW180" s="13" t="s">
        <v>36</v>
      </c>
      <c r="AX180" s="13" t="s">
        <v>87</v>
      </c>
      <c r="AY180" s="155" t="s">
        <v>164</v>
      </c>
    </row>
    <row r="181" spans="2:65" s="11" customFormat="1" ht="22.9" customHeight="1">
      <c r="B181" s="120"/>
      <c r="D181" s="121" t="s">
        <v>78</v>
      </c>
      <c r="E181" s="130" t="s">
        <v>202</v>
      </c>
      <c r="F181" s="130" t="s">
        <v>2532</v>
      </c>
      <c r="I181" s="123"/>
      <c r="J181" s="131">
        <f>BK181</f>
        <v>0</v>
      </c>
      <c r="L181" s="120"/>
      <c r="M181" s="125"/>
      <c r="P181" s="126">
        <f>SUM(P182:P214)</f>
        <v>0</v>
      </c>
      <c r="R181" s="126">
        <f>SUM(R182:R214)</f>
        <v>4.2414909999999999</v>
      </c>
      <c r="T181" s="127">
        <f>SUM(T182:T214)</f>
        <v>0</v>
      </c>
      <c r="AR181" s="121" t="s">
        <v>87</v>
      </c>
      <c r="AT181" s="128" t="s">
        <v>78</v>
      </c>
      <c r="AU181" s="128" t="s">
        <v>87</v>
      </c>
      <c r="AY181" s="121" t="s">
        <v>164</v>
      </c>
      <c r="BK181" s="129">
        <f>SUM(BK182:BK214)</f>
        <v>0</v>
      </c>
    </row>
    <row r="182" spans="2:65" s="1" customFormat="1" ht="33" customHeight="1">
      <c r="B182" s="31"/>
      <c r="C182" s="132" t="s">
        <v>255</v>
      </c>
      <c r="D182" s="132" t="s">
        <v>166</v>
      </c>
      <c r="E182" s="133" t="s">
        <v>2533</v>
      </c>
      <c r="F182" s="134" t="s">
        <v>2534</v>
      </c>
      <c r="G182" s="135" t="s">
        <v>299</v>
      </c>
      <c r="H182" s="136">
        <v>14</v>
      </c>
      <c r="I182" s="137"/>
      <c r="J182" s="138">
        <f>ROUND(I182*H182,2)</f>
        <v>0</v>
      </c>
      <c r="K182" s="139"/>
      <c r="L182" s="31"/>
      <c r="M182" s="140" t="s">
        <v>1</v>
      </c>
      <c r="N182" s="141" t="s">
        <v>44</v>
      </c>
      <c r="P182" s="142">
        <f>O182*H182</f>
        <v>0</v>
      </c>
      <c r="Q182" s="142">
        <v>0</v>
      </c>
      <c r="R182" s="142">
        <f>Q182*H182</f>
        <v>0</v>
      </c>
      <c r="S182" s="142">
        <v>0</v>
      </c>
      <c r="T182" s="143">
        <f>S182*H182</f>
        <v>0</v>
      </c>
      <c r="AR182" s="144" t="s">
        <v>260</v>
      </c>
      <c r="AT182" s="144" t="s">
        <v>166</v>
      </c>
      <c r="AU182" s="144" t="s">
        <v>89</v>
      </c>
      <c r="AY182" s="16" t="s">
        <v>164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6" t="s">
        <v>87</v>
      </c>
      <c r="BK182" s="145">
        <f>ROUND(I182*H182,2)</f>
        <v>0</v>
      </c>
      <c r="BL182" s="16" t="s">
        <v>260</v>
      </c>
      <c r="BM182" s="144" t="s">
        <v>2535</v>
      </c>
    </row>
    <row r="183" spans="2:65" s="1" customFormat="1" ht="37.9" customHeight="1">
      <c r="B183" s="31"/>
      <c r="C183" s="167" t="s">
        <v>260</v>
      </c>
      <c r="D183" s="167" t="s">
        <v>282</v>
      </c>
      <c r="E183" s="168" t="s">
        <v>2536</v>
      </c>
      <c r="F183" s="169" t="s">
        <v>2537</v>
      </c>
      <c r="G183" s="170" t="s">
        <v>299</v>
      </c>
      <c r="H183" s="171">
        <v>15.4</v>
      </c>
      <c r="I183" s="172"/>
      <c r="J183" s="173">
        <f>ROUND(I183*H183,2)</f>
        <v>0</v>
      </c>
      <c r="K183" s="174"/>
      <c r="L183" s="175"/>
      <c r="M183" s="176" t="s">
        <v>1</v>
      </c>
      <c r="N183" s="177" t="s">
        <v>44</v>
      </c>
      <c r="P183" s="142">
        <f>O183*H183</f>
        <v>0</v>
      </c>
      <c r="Q183" s="142">
        <v>5.0000000000000001E-4</v>
      </c>
      <c r="R183" s="142">
        <f>Q183*H183</f>
        <v>7.7000000000000002E-3</v>
      </c>
      <c r="S183" s="142">
        <v>0</v>
      </c>
      <c r="T183" s="143">
        <f>S183*H183</f>
        <v>0</v>
      </c>
      <c r="AR183" s="144" t="s">
        <v>349</v>
      </c>
      <c r="AT183" s="144" t="s">
        <v>282</v>
      </c>
      <c r="AU183" s="144" t="s">
        <v>89</v>
      </c>
      <c r="AY183" s="16" t="s">
        <v>164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6" t="s">
        <v>87</v>
      </c>
      <c r="BK183" s="145">
        <f>ROUND(I183*H183,2)</f>
        <v>0</v>
      </c>
      <c r="BL183" s="16" t="s">
        <v>260</v>
      </c>
      <c r="BM183" s="144" t="s">
        <v>2538</v>
      </c>
    </row>
    <row r="184" spans="2:65" s="12" customFormat="1" ht="11.25">
      <c r="B184" s="146"/>
      <c r="D184" s="147" t="s">
        <v>175</v>
      </c>
      <c r="F184" s="149" t="s">
        <v>2539</v>
      </c>
      <c r="H184" s="150">
        <v>15.4</v>
      </c>
      <c r="I184" s="151"/>
      <c r="L184" s="146"/>
      <c r="M184" s="152"/>
      <c r="T184" s="153"/>
      <c r="AT184" s="148" t="s">
        <v>175</v>
      </c>
      <c r="AU184" s="148" t="s">
        <v>89</v>
      </c>
      <c r="AV184" s="12" t="s">
        <v>89</v>
      </c>
      <c r="AW184" s="12" t="s">
        <v>4</v>
      </c>
      <c r="AX184" s="12" t="s">
        <v>87</v>
      </c>
      <c r="AY184" s="148" t="s">
        <v>164</v>
      </c>
    </row>
    <row r="185" spans="2:65" s="1" customFormat="1" ht="33" customHeight="1">
      <c r="B185" s="31"/>
      <c r="C185" s="132" t="s">
        <v>266</v>
      </c>
      <c r="D185" s="132" t="s">
        <v>166</v>
      </c>
      <c r="E185" s="133" t="s">
        <v>2540</v>
      </c>
      <c r="F185" s="134" t="s">
        <v>2541</v>
      </c>
      <c r="G185" s="135" t="s">
        <v>299</v>
      </c>
      <c r="H185" s="136">
        <v>43</v>
      </c>
      <c r="I185" s="137"/>
      <c r="J185" s="138">
        <f>ROUND(I185*H185,2)</f>
        <v>0</v>
      </c>
      <c r="K185" s="139"/>
      <c r="L185" s="31"/>
      <c r="M185" s="140" t="s">
        <v>1</v>
      </c>
      <c r="N185" s="141" t="s">
        <v>44</v>
      </c>
      <c r="P185" s="142">
        <f>O185*H185</f>
        <v>0</v>
      </c>
      <c r="Q185" s="142">
        <v>0</v>
      </c>
      <c r="R185" s="142">
        <f>Q185*H185</f>
        <v>0</v>
      </c>
      <c r="S185" s="142">
        <v>0</v>
      </c>
      <c r="T185" s="143">
        <f>S185*H185</f>
        <v>0</v>
      </c>
      <c r="AR185" s="144" t="s">
        <v>170</v>
      </c>
      <c r="AT185" s="144" t="s">
        <v>166</v>
      </c>
      <c r="AU185" s="144" t="s">
        <v>89</v>
      </c>
      <c r="AY185" s="16" t="s">
        <v>164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6" t="s">
        <v>87</v>
      </c>
      <c r="BK185" s="145">
        <f>ROUND(I185*H185,2)</f>
        <v>0</v>
      </c>
      <c r="BL185" s="16" t="s">
        <v>170</v>
      </c>
      <c r="BM185" s="144" t="s">
        <v>2542</v>
      </c>
    </row>
    <row r="186" spans="2:65" s="1" customFormat="1" ht="37.9" customHeight="1">
      <c r="B186" s="31"/>
      <c r="C186" s="167" t="s">
        <v>272</v>
      </c>
      <c r="D186" s="167" t="s">
        <v>282</v>
      </c>
      <c r="E186" s="168" t="s">
        <v>2543</v>
      </c>
      <c r="F186" s="169" t="s">
        <v>2544</v>
      </c>
      <c r="G186" s="170" t="s">
        <v>299</v>
      </c>
      <c r="H186" s="171">
        <v>47.3</v>
      </c>
      <c r="I186" s="172"/>
      <c r="J186" s="173">
        <f>ROUND(I186*H186,2)</f>
        <v>0</v>
      </c>
      <c r="K186" s="174"/>
      <c r="L186" s="175"/>
      <c r="M186" s="176" t="s">
        <v>1</v>
      </c>
      <c r="N186" s="177" t="s">
        <v>44</v>
      </c>
      <c r="P186" s="142">
        <f>O186*H186</f>
        <v>0</v>
      </c>
      <c r="Q186" s="142">
        <v>6.7000000000000002E-4</v>
      </c>
      <c r="R186" s="142">
        <f>Q186*H186</f>
        <v>3.1690999999999997E-2</v>
      </c>
      <c r="S186" s="142">
        <v>0</v>
      </c>
      <c r="T186" s="143">
        <f>S186*H186</f>
        <v>0</v>
      </c>
      <c r="AR186" s="144" t="s">
        <v>202</v>
      </c>
      <c r="AT186" s="144" t="s">
        <v>282</v>
      </c>
      <c r="AU186" s="144" t="s">
        <v>89</v>
      </c>
      <c r="AY186" s="16" t="s">
        <v>164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6" t="s">
        <v>87</v>
      </c>
      <c r="BK186" s="145">
        <f>ROUND(I186*H186,2)</f>
        <v>0</v>
      </c>
      <c r="BL186" s="16" t="s">
        <v>170</v>
      </c>
      <c r="BM186" s="144" t="s">
        <v>2545</v>
      </c>
    </row>
    <row r="187" spans="2:65" s="12" customFormat="1" ht="11.25">
      <c r="B187" s="146"/>
      <c r="D187" s="147" t="s">
        <v>175</v>
      </c>
      <c r="F187" s="149" t="s">
        <v>2546</v>
      </c>
      <c r="H187" s="150">
        <v>47.3</v>
      </c>
      <c r="I187" s="151"/>
      <c r="L187" s="146"/>
      <c r="M187" s="152"/>
      <c r="T187" s="153"/>
      <c r="AT187" s="148" t="s">
        <v>175</v>
      </c>
      <c r="AU187" s="148" t="s">
        <v>89</v>
      </c>
      <c r="AV187" s="12" t="s">
        <v>89</v>
      </c>
      <c r="AW187" s="12" t="s">
        <v>4</v>
      </c>
      <c r="AX187" s="12" t="s">
        <v>87</v>
      </c>
      <c r="AY187" s="148" t="s">
        <v>164</v>
      </c>
    </row>
    <row r="188" spans="2:65" s="1" customFormat="1" ht="33" customHeight="1">
      <c r="B188" s="31"/>
      <c r="C188" s="132" t="s">
        <v>277</v>
      </c>
      <c r="D188" s="132" t="s">
        <v>166</v>
      </c>
      <c r="E188" s="133" t="s">
        <v>2547</v>
      </c>
      <c r="F188" s="134" t="s">
        <v>2548</v>
      </c>
      <c r="G188" s="135" t="s">
        <v>299</v>
      </c>
      <c r="H188" s="136">
        <v>3</v>
      </c>
      <c r="I188" s="137"/>
      <c r="J188" s="138">
        <f>ROUND(I188*H188,2)</f>
        <v>0</v>
      </c>
      <c r="K188" s="139"/>
      <c r="L188" s="31"/>
      <c r="M188" s="140" t="s">
        <v>1</v>
      </c>
      <c r="N188" s="141" t="s">
        <v>44</v>
      </c>
      <c r="P188" s="142">
        <f>O188*H188</f>
        <v>0</v>
      </c>
      <c r="Q188" s="142">
        <v>0</v>
      </c>
      <c r="R188" s="142">
        <f>Q188*H188</f>
        <v>0</v>
      </c>
      <c r="S188" s="142">
        <v>0</v>
      </c>
      <c r="T188" s="143">
        <f>S188*H188</f>
        <v>0</v>
      </c>
      <c r="AR188" s="144" t="s">
        <v>170</v>
      </c>
      <c r="AT188" s="144" t="s">
        <v>166</v>
      </c>
      <c r="AU188" s="144" t="s">
        <v>89</v>
      </c>
      <c r="AY188" s="16" t="s">
        <v>164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6" t="s">
        <v>87</v>
      </c>
      <c r="BK188" s="145">
        <f>ROUND(I188*H188,2)</f>
        <v>0</v>
      </c>
      <c r="BL188" s="16" t="s">
        <v>170</v>
      </c>
      <c r="BM188" s="144" t="s">
        <v>2549</v>
      </c>
    </row>
    <row r="189" spans="2:65" s="1" customFormat="1" ht="37.9" customHeight="1">
      <c r="B189" s="31"/>
      <c r="C189" s="167" t="s">
        <v>281</v>
      </c>
      <c r="D189" s="167" t="s">
        <v>282</v>
      </c>
      <c r="E189" s="168" t="s">
        <v>2550</v>
      </c>
      <c r="F189" s="169" t="s">
        <v>2551</v>
      </c>
      <c r="G189" s="170" t="s">
        <v>299</v>
      </c>
      <c r="H189" s="171">
        <v>3.3</v>
      </c>
      <c r="I189" s="172"/>
      <c r="J189" s="173">
        <f>ROUND(I189*H189,2)</f>
        <v>0</v>
      </c>
      <c r="K189" s="174"/>
      <c r="L189" s="175"/>
      <c r="M189" s="176" t="s">
        <v>1</v>
      </c>
      <c r="N189" s="177" t="s">
        <v>44</v>
      </c>
      <c r="P189" s="142">
        <f>O189*H189</f>
        <v>0</v>
      </c>
      <c r="Q189" s="142">
        <v>1E-3</v>
      </c>
      <c r="R189" s="142">
        <f>Q189*H189</f>
        <v>3.3E-3</v>
      </c>
      <c r="S189" s="142">
        <v>0</v>
      </c>
      <c r="T189" s="143">
        <f>S189*H189</f>
        <v>0</v>
      </c>
      <c r="AR189" s="144" t="s">
        <v>202</v>
      </c>
      <c r="AT189" s="144" t="s">
        <v>282</v>
      </c>
      <c r="AU189" s="144" t="s">
        <v>89</v>
      </c>
      <c r="AY189" s="16" t="s">
        <v>164</v>
      </c>
      <c r="BE189" s="145">
        <f>IF(N189="základní",J189,0)</f>
        <v>0</v>
      </c>
      <c r="BF189" s="145">
        <f>IF(N189="snížená",J189,0)</f>
        <v>0</v>
      </c>
      <c r="BG189" s="145">
        <f>IF(N189="zákl. přenesená",J189,0)</f>
        <v>0</v>
      </c>
      <c r="BH189" s="145">
        <f>IF(N189="sníž. přenesená",J189,0)</f>
        <v>0</v>
      </c>
      <c r="BI189" s="145">
        <f>IF(N189="nulová",J189,0)</f>
        <v>0</v>
      </c>
      <c r="BJ189" s="16" t="s">
        <v>87</v>
      </c>
      <c r="BK189" s="145">
        <f>ROUND(I189*H189,2)</f>
        <v>0</v>
      </c>
      <c r="BL189" s="16" t="s">
        <v>170</v>
      </c>
      <c r="BM189" s="144" t="s">
        <v>2552</v>
      </c>
    </row>
    <row r="190" spans="2:65" s="12" customFormat="1" ht="11.25">
      <c r="B190" s="146"/>
      <c r="D190" s="147" t="s">
        <v>175</v>
      </c>
      <c r="F190" s="149" t="s">
        <v>2553</v>
      </c>
      <c r="H190" s="150">
        <v>3.3</v>
      </c>
      <c r="I190" s="151"/>
      <c r="L190" s="146"/>
      <c r="M190" s="152"/>
      <c r="T190" s="153"/>
      <c r="AT190" s="148" t="s">
        <v>175</v>
      </c>
      <c r="AU190" s="148" t="s">
        <v>89</v>
      </c>
      <c r="AV190" s="12" t="s">
        <v>89</v>
      </c>
      <c r="AW190" s="12" t="s">
        <v>4</v>
      </c>
      <c r="AX190" s="12" t="s">
        <v>87</v>
      </c>
      <c r="AY190" s="148" t="s">
        <v>164</v>
      </c>
    </row>
    <row r="191" spans="2:65" s="1" customFormat="1" ht="24.2" customHeight="1">
      <c r="B191" s="31"/>
      <c r="C191" s="132" t="s">
        <v>7</v>
      </c>
      <c r="D191" s="132" t="s">
        <v>166</v>
      </c>
      <c r="E191" s="133" t="s">
        <v>2554</v>
      </c>
      <c r="F191" s="134" t="s">
        <v>2555</v>
      </c>
      <c r="G191" s="135" t="s">
        <v>181</v>
      </c>
      <c r="H191" s="136">
        <v>2</v>
      </c>
      <c r="I191" s="137"/>
      <c r="J191" s="138">
        <f t="shared" ref="J191:J211" si="0">ROUND(I191*H191,2)</f>
        <v>0</v>
      </c>
      <c r="K191" s="139"/>
      <c r="L191" s="31"/>
      <c r="M191" s="140" t="s">
        <v>1</v>
      </c>
      <c r="N191" s="141" t="s">
        <v>44</v>
      </c>
      <c r="P191" s="142">
        <f t="shared" ref="P191:P211" si="1">O191*H191</f>
        <v>0</v>
      </c>
      <c r="Q191" s="142">
        <v>0</v>
      </c>
      <c r="R191" s="142">
        <f t="shared" ref="R191:R211" si="2">Q191*H191</f>
        <v>0</v>
      </c>
      <c r="S191" s="142">
        <v>0</v>
      </c>
      <c r="T191" s="143">
        <f t="shared" ref="T191:T211" si="3">S191*H191</f>
        <v>0</v>
      </c>
      <c r="AR191" s="144" t="s">
        <v>170</v>
      </c>
      <c r="AT191" s="144" t="s">
        <v>166</v>
      </c>
      <c r="AU191" s="144" t="s">
        <v>89</v>
      </c>
      <c r="AY191" s="16" t="s">
        <v>164</v>
      </c>
      <c r="BE191" s="145">
        <f t="shared" ref="BE191:BE211" si="4">IF(N191="základní",J191,0)</f>
        <v>0</v>
      </c>
      <c r="BF191" s="145">
        <f t="shared" ref="BF191:BF211" si="5">IF(N191="snížená",J191,0)</f>
        <v>0</v>
      </c>
      <c r="BG191" s="145">
        <f t="shared" ref="BG191:BG211" si="6">IF(N191="zákl. přenesená",J191,0)</f>
        <v>0</v>
      </c>
      <c r="BH191" s="145">
        <f t="shared" ref="BH191:BH211" si="7">IF(N191="sníž. přenesená",J191,0)</f>
        <v>0</v>
      </c>
      <c r="BI191" s="145">
        <f t="shared" ref="BI191:BI211" si="8">IF(N191="nulová",J191,0)</f>
        <v>0</v>
      </c>
      <c r="BJ191" s="16" t="s">
        <v>87</v>
      </c>
      <c r="BK191" s="145">
        <f t="shared" ref="BK191:BK211" si="9">ROUND(I191*H191,2)</f>
        <v>0</v>
      </c>
      <c r="BL191" s="16" t="s">
        <v>170</v>
      </c>
      <c r="BM191" s="144" t="s">
        <v>2556</v>
      </c>
    </row>
    <row r="192" spans="2:65" s="1" customFormat="1" ht="24.2" customHeight="1">
      <c r="B192" s="31"/>
      <c r="C192" s="167" t="s">
        <v>291</v>
      </c>
      <c r="D192" s="167" t="s">
        <v>282</v>
      </c>
      <c r="E192" s="168" t="s">
        <v>2557</v>
      </c>
      <c r="F192" s="169" t="s">
        <v>2558</v>
      </c>
      <c r="G192" s="170" t="s">
        <v>181</v>
      </c>
      <c r="H192" s="171">
        <v>2</v>
      </c>
      <c r="I192" s="172"/>
      <c r="J192" s="173">
        <f t="shared" si="0"/>
        <v>0</v>
      </c>
      <c r="K192" s="174"/>
      <c r="L192" s="175"/>
      <c r="M192" s="176" t="s">
        <v>1</v>
      </c>
      <c r="N192" s="177" t="s">
        <v>44</v>
      </c>
      <c r="P192" s="142">
        <f t="shared" si="1"/>
        <v>0</v>
      </c>
      <c r="Q192" s="142">
        <v>2.5999999999999998E-4</v>
      </c>
      <c r="R192" s="142">
        <f t="shared" si="2"/>
        <v>5.1999999999999995E-4</v>
      </c>
      <c r="S192" s="142">
        <v>0</v>
      </c>
      <c r="T192" s="143">
        <f t="shared" si="3"/>
        <v>0</v>
      </c>
      <c r="AR192" s="144" t="s">
        <v>202</v>
      </c>
      <c r="AT192" s="144" t="s">
        <v>282</v>
      </c>
      <c r="AU192" s="144" t="s">
        <v>89</v>
      </c>
      <c r="AY192" s="16" t="s">
        <v>164</v>
      </c>
      <c r="BE192" s="145">
        <f t="shared" si="4"/>
        <v>0</v>
      </c>
      <c r="BF192" s="145">
        <f t="shared" si="5"/>
        <v>0</v>
      </c>
      <c r="BG192" s="145">
        <f t="shared" si="6"/>
        <v>0</v>
      </c>
      <c r="BH192" s="145">
        <f t="shared" si="7"/>
        <v>0</v>
      </c>
      <c r="BI192" s="145">
        <f t="shared" si="8"/>
        <v>0</v>
      </c>
      <c r="BJ192" s="16" t="s">
        <v>87</v>
      </c>
      <c r="BK192" s="145">
        <f t="shared" si="9"/>
        <v>0</v>
      </c>
      <c r="BL192" s="16" t="s">
        <v>170</v>
      </c>
      <c r="BM192" s="144" t="s">
        <v>2559</v>
      </c>
    </row>
    <row r="193" spans="2:65" s="1" customFormat="1" ht="24.2" customHeight="1">
      <c r="B193" s="31"/>
      <c r="C193" s="132" t="s">
        <v>296</v>
      </c>
      <c r="D193" s="132" t="s">
        <v>166</v>
      </c>
      <c r="E193" s="133" t="s">
        <v>2560</v>
      </c>
      <c r="F193" s="134" t="s">
        <v>2561</v>
      </c>
      <c r="G193" s="135" t="s">
        <v>181</v>
      </c>
      <c r="H193" s="136">
        <v>2</v>
      </c>
      <c r="I193" s="137"/>
      <c r="J193" s="138">
        <f t="shared" si="0"/>
        <v>0</v>
      </c>
      <c r="K193" s="139"/>
      <c r="L193" s="31"/>
      <c r="M193" s="140" t="s">
        <v>1</v>
      </c>
      <c r="N193" s="141" t="s">
        <v>44</v>
      </c>
      <c r="P193" s="142">
        <f t="shared" si="1"/>
        <v>0</v>
      </c>
      <c r="Q193" s="142">
        <v>0</v>
      </c>
      <c r="R193" s="142">
        <f t="shared" si="2"/>
        <v>0</v>
      </c>
      <c r="S193" s="142">
        <v>0</v>
      </c>
      <c r="T193" s="143">
        <f t="shared" si="3"/>
        <v>0</v>
      </c>
      <c r="AR193" s="144" t="s">
        <v>170</v>
      </c>
      <c r="AT193" s="144" t="s">
        <v>166</v>
      </c>
      <c r="AU193" s="144" t="s">
        <v>89</v>
      </c>
      <c r="AY193" s="16" t="s">
        <v>164</v>
      </c>
      <c r="BE193" s="145">
        <f t="shared" si="4"/>
        <v>0</v>
      </c>
      <c r="BF193" s="145">
        <f t="shared" si="5"/>
        <v>0</v>
      </c>
      <c r="BG193" s="145">
        <f t="shared" si="6"/>
        <v>0</v>
      </c>
      <c r="BH193" s="145">
        <f t="shared" si="7"/>
        <v>0</v>
      </c>
      <c r="BI193" s="145">
        <f t="shared" si="8"/>
        <v>0</v>
      </c>
      <c r="BJ193" s="16" t="s">
        <v>87</v>
      </c>
      <c r="BK193" s="145">
        <f t="shared" si="9"/>
        <v>0</v>
      </c>
      <c r="BL193" s="16" t="s">
        <v>170</v>
      </c>
      <c r="BM193" s="144" t="s">
        <v>2562</v>
      </c>
    </row>
    <row r="194" spans="2:65" s="1" customFormat="1" ht="16.5" customHeight="1">
      <c r="B194" s="31"/>
      <c r="C194" s="167" t="s">
        <v>301</v>
      </c>
      <c r="D194" s="167" t="s">
        <v>282</v>
      </c>
      <c r="E194" s="168" t="s">
        <v>2563</v>
      </c>
      <c r="F194" s="169" t="s">
        <v>2564</v>
      </c>
      <c r="G194" s="170" t="s">
        <v>181</v>
      </c>
      <c r="H194" s="171">
        <v>2</v>
      </c>
      <c r="I194" s="172"/>
      <c r="J194" s="173">
        <f t="shared" si="0"/>
        <v>0</v>
      </c>
      <c r="K194" s="174"/>
      <c r="L194" s="175"/>
      <c r="M194" s="176" t="s">
        <v>1</v>
      </c>
      <c r="N194" s="177" t="s">
        <v>44</v>
      </c>
      <c r="P194" s="142">
        <f t="shared" si="1"/>
        <v>0</v>
      </c>
      <c r="Q194" s="142">
        <v>8.0000000000000007E-5</v>
      </c>
      <c r="R194" s="142">
        <f t="shared" si="2"/>
        <v>1.6000000000000001E-4</v>
      </c>
      <c r="S194" s="142">
        <v>0</v>
      </c>
      <c r="T194" s="143">
        <f t="shared" si="3"/>
        <v>0</v>
      </c>
      <c r="AR194" s="144" t="s">
        <v>202</v>
      </c>
      <c r="AT194" s="144" t="s">
        <v>282</v>
      </c>
      <c r="AU194" s="144" t="s">
        <v>89</v>
      </c>
      <c r="AY194" s="16" t="s">
        <v>164</v>
      </c>
      <c r="BE194" s="145">
        <f t="shared" si="4"/>
        <v>0</v>
      </c>
      <c r="BF194" s="145">
        <f t="shared" si="5"/>
        <v>0</v>
      </c>
      <c r="BG194" s="145">
        <f t="shared" si="6"/>
        <v>0</v>
      </c>
      <c r="BH194" s="145">
        <f t="shared" si="7"/>
        <v>0</v>
      </c>
      <c r="BI194" s="145">
        <f t="shared" si="8"/>
        <v>0</v>
      </c>
      <c r="BJ194" s="16" t="s">
        <v>87</v>
      </c>
      <c r="BK194" s="145">
        <f t="shared" si="9"/>
        <v>0</v>
      </c>
      <c r="BL194" s="16" t="s">
        <v>170</v>
      </c>
      <c r="BM194" s="144" t="s">
        <v>2565</v>
      </c>
    </row>
    <row r="195" spans="2:65" s="1" customFormat="1" ht="24.2" customHeight="1">
      <c r="B195" s="31"/>
      <c r="C195" s="132" t="s">
        <v>306</v>
      </c>
      <c r="D195" s="132" t="s">
        <v>166</v>
      </c>
      <c r="E195" s="133" t="s">
        <v>2566</v>
      </c>
      <c r="F195" s="134" t="s">
        <v>2567</v>
      </c>
      <c r="G195" s="135" t="s">
        <v>181</v>
      </c>
      <c r="H195" s="136">
        <v>4</v>
      </c>
      <c r="I195" s="137"/>
      <c r="J195" s="138">
        <f t="shared" si="0"/>
        <v>0</v>
      </c>
      <c r="K195" s="139"/>
      <c r="L195" s="31"/>
      <c r="M195" s="140" t="s">
        <v>1</v>
      </c>
      <c r="N195" s="141" t="s">
        <v>44</v>
      </c>
      <c r="P195" s="142">
        <f t="shared" si="1"/>
        <v>0</v>
      </c>
      <c r="Q195" s="142">
        <v>0</v>
      </c>
      <c r="R195" s="142">
        <f t="shared" si="2"/>
        <v>0</v>
      </c>
      <c r="S195" s="142">
        <v>0</v>
      </c>
      <c r="T195" s="143">
        <f t="shared" si="3"/>
        <v>0</v>
      </c>
      <c r="AR195" s="144" t="s">
        <v>170</v>
      </c>
      <c r="AT195" s="144" t="s">
        <v>166</v>
      </c>
      <c r="AU195" s="144" t="s">
        <v>89</v>
      </c>
      <c r="AY195" s="16" t="s">
        <v>164</v>
      </c>
      <c r="BE195" s="145">
        <f t="shared" si="4"/>
        <v>0</v>
      </c>
      <c r="BF195" s="145">
        <f t="shared" si="5"/>
        <v>0</v>
      </c>
      <c r="BG195" s="145">
        <f t="shared" si="6"/>
        <v>0</v>
      </c>
      <c r="BH195" s="145">
        <f t="shared" si="7"/>
        <v>0</v>
      </c>
      <c r="BI195" s="145">
        <f t="shared" si="8"/>
        <v>0</v>
      </c>
      <c r="BJ195" s="16" t="s">
        <v>87</v>
      </c>
      <c r="BK195" s="145">
        <f t="shared" si="9"/>
        <v>0</v>
      </c>
      <c r="BL195" s="16" t="s">
        <v>170</v>
      </c>
      <c r="BM195" s="144" t="s">
        <v>2568</v>
      </c>
    </row>
    <row r="196" spans="2:65" s="1" customFormat="1" ht="24.2" customHeight="1">
      <c r="B196" s="31"/>
      <c r="C196" s="167" t="s">
        <v>315</v>
      </c>
      <c r="D196" s="167" t="s">
        <v>282</v>
      </c>
      <c r="E196" s="168" t="s">
        <v>2569</v>
      </c>
      <c r="F196" s="169" t="s">
        <v>2570</v>
      </c>
      <c r="G196" s="170" t="s">
        <v>181</v>
      </c>
      <c r="H196" s="171">
        <v>4</v>
      </c>
      <c r="I196" s="172"/>
      <c r="J196" s="173">
        <f t="shared" si="0"/>
        <v>0</v>
      </c>
      <c r="K196" s="174"/>
      <c r="L196" s="175"/>
      <c r="M196" s="176" t="s">
        <v>1</v>
      </c>
      <c r="N196" s="177" t="s">
        <v>44</v>
      </c>
      <c r="P196" s="142">
        <f t="shared" si="1"/>
        <v>0</v>
      </c>
      <c r="Q196" s="142">
        <v>3.6000000000000002E-4</v>
      </c>
      <c r="R196" s="142">
        <f t="shared" si="2"/>
        <v>1.4400000000000001E-3</v>
      </c>
      <c r="S196" s="142">
        <v>0</v>
      </c>
      <c r="T196" s="143">
        <f t="shared" si="3"/>
        <v>0</v>
      </c>
      <c r="AR196" s="144" t="s">
        <v>202</v>
      </c>
      <c r="AT196" s="144" t="s">
        <v>282</v>
      </c>
      <c r="AU196" s="144" t="s">
        <v>89</v>
      </c>
      <c r="AY196" s="16" t="s">
        <v>164</v>
      </c>
      <c r="BE196" s="145">
        <f t="shared" si="4"/>
        <v>0</v>
      </c>
      <c r="BF196" s="145">
        <f t="shared" si="5"/>
        <v>0</v>
      </c>
      <c r="BG196" s="145">
        <f t="shared" si="6"/>
        <v>0</v>
      </c>
      <c r="BH196" s="145">
        <f t="shared" si="7"/>
        <v>0</v>
      </c>
      <c r="BI196" s="145">
        <f t="shared" si="8"/>
        <v>0</v>
      </c>
      <c r="BJ196" s="16" t="s">
        <v>87</v>
      </c>
      <c r="BK196" s="145">
        <f t="shared" si="9"/>
        <v>0</v>
      </c>
      <c r="BL196" s="16" t="s">
        <v>170</v>
      </c>
      <c r="BM196" s="144" t="s">
        <v>2571</v>
      </c>
    </row>
    <row r="197" spans="2:65" s="1" customFormat="1" ht="24.2" customHeight="1">
      <c r="B197" s="31"/>
      <c r="C197" s="132" t="s">
        <v>320</v>
      </c>
      <c r="D197" s="132" t="s">
        <v>166</v>
      </c>
      <c r="E197" s="133" t="s">
        <v>2572</v>
      </c>
      <c r="F197" s="134" t="s">
        <v>2573</v>
      </c>
      <c r="G197" s="135" t="s">
        <v>181</v>
      </c>
      <c r="H197" s="136">
        <v>2</v>
      </c>
      <c r="I197" s="137"/>
      <c r="J197" s="138">
        <f t="shared" si="0"/>
        <v>0</v>
      </c>
      <c r="K197" s="139"/>
      <c r="L197" s="31"/>
      <c r="M197" s="140" t="s">
        <v>1</v>
      </c>
      <c r="N197" s="141" t="s">
        <v>44</v>
      </c>
      <c r="P197" s="142">
        <f t="shared" si="1"/>
        <v>0</v>
      </c>
      <c r="Q197" s="142">
        <v>0</v>
      </c>
      <c r="R197" s="142">
        <f t="shared" si="2"/>
        <v>0</v>
      </c>
      <c r="S197" s="142">
        <v>0</v>
      </c>
      <c r="T197" s="143">
        <f t="shared" si="3"/>
        <v>0</v>
      </c>
      <c r="AR197" s="144" t="s">
        <v>170</v>
      </c>
      <c r="AT197" s="144" t="s">
        <v>166</v>
      </c>
      <c r="AU197" s="144" t="s">
        <v>89</v>
      </c>
      <c r="AY197" s="16" t="s">
        <v>164</v>
      </c>
      <c r="BE197" s="145">
        <f t="shared" si="4"/>
        <v>0</v>
      </c>
      <c r="BF197" s="145">
        <f t="shared" si="5"/>
        <v>0</v>
      </c>
      <c r="BG197" s="145">
        <f t="shared" si="6"/>
        <v>0</v>
      </c>
      <c r="BH197" s="145">
        <f t="shared" si="7"/>
        <v>0</v>
      </c>
      <c r="BI197" s="145">
        <f t="shared" si="8"/>
        <v>0</v>
      </c>
      <c r="BJ197" s="16" t="s">
        <v>87</v>
      </c>
      <c r="BK197" s="145">
        <f t="shared" si="9"/>
        <v>0</v>
      </c>
      <c r="BL197" s="16" t="s">
        <v>170</v>
      </c>
      <c r="BM197" s="144" t="s">
        <v>2574</v>
      </c>
    </row>
    <row r="198" spans="2:65" s="1" customFormat="1" ht="16.5" customHeight="1">
      <c r="B198" s="31"/>
      <c r="C198" s="167" t="s">
        <v>325</v>
      </c>
      <c r="D198" s="167" t="s">
        <v>282</v>
      </c>
      <c r="E198" s="168" t="s">
        <v>2575</v>
      </c>
      <c r="F198" s="169" t="s">
        <v>2576</v>
      </c>
      <c r="G198" s="170" t="s">
        <v>181</v>
      </c>
      <c r="H198" s="171">
        <v>2</v>
      </c>
      <c r="I198" s="172"/>
      <c r="J198" s="173">
        <f t="shared" si="0"/>
        <v>0</v>
      </c>
      <c r="K198" s="174"/>
      <c r="L198" s="175"/>
      <c r="M198" s="176" t="s">
        <v>1</v>
      </c>
      <c r="N198" s="177" t="s">
        <v>44</v>
      </c>
      <c r="P198" s="142">
        <f t="shared" si="1"/>
        <v>0</v>
      </c>
      <c r="Q198" s="142">
        <v>1.2999999999999999E-4</v>
      </c>
      <c r="R198" s="142">
        <f t="shared" si="2"/>
        <v>2.5999999999999998E-4</v>
      </c>
      <c r="S198" s="142">
        <v>0</v>
      </c>
      <c r="T198" s="143">
        <f t="shared" si="3"/>
        <v>0</v>
      </c>
      <c r="AR198" s="144" t="s">
        <v>202</v>
      </c>
      <c r="AT198" s="144" t="s">
        <v>282</v>
      </c>
      <c r="AU198" s="144" t="s">
        <v>89</v>
      </c>
      <c r="AY198" s="16" t="s">
        <v>164</v>
      </c>
      <c r="BE198" s="145">
        <f t="shared" si="4"/>
        <v>0</v>
      </c>
      <c r="BF198" s="145">
        <f t="shared" si="5"/>
        <v>0</v>
      </c>
      <c r="BG198" s="145">
        <f t="shared" si="6"/>
        <v>0</v>
      </c>
      <c r="BH198" s="145">
        <f t="shared" si="7"/>
        <v>0</v>
      </c>
      <c r="BI198" s="145">
        <f t="shared" si="8"/>
        <v>0</v>
      </c>
      <c r="BJ198" s="16" t="s">
        <v>87</v>
      </c>
      <c r="BK198" s="145">
        <f t="shared" si="9"/>
        <v>0</v>
      </c>
      <c r="BL198" s="16" t="s">
        <v>170</v>
      </c>
      <c r="BM198" s="144" t="s">
        <v>2577</v>
      </c>
    </row>
    <row r="199" spans="2:65" s="1" customFormat="1" ht="24.2" customHeight="1">
      <c r="B199" s="31"/>
      <c r="C199" s="132" t="s">
        <v>330</v>
      </c>
      <c r="D199" s="132" t="s">
        <v>166</v>
      </c>
      <c r="E199" s="133" t="s">
        <v>2578</v>
      </c>
      <c r="F199" s="134" t="s">
        <v>2579</v>
      </c>
      <c r="G199" s="135" t="s">
        <v>181</v>
      </c>
      <c r="H199" s="136">
        <v>2</v>
      </c>
      <c r="I199" s="137"/>
      <c r="J199" s="138">
        <f t="shared" si="0"/>
        <v>0</v>
      </c>
      <c r="K199" s="139"/>
      <c r="L199" s="31"/>
      <c r="M199" s="140" t="s">
        <v>1</v>
      </c>
      <c r="N199" s="141" t="s">
        <v>44</v>
      </c>
      <c r="P199" s="142">
        <f t="shared" si="1"/>
        <v>0</v>
      </c>
      <c r="Q199" s="142">
        <v>0</v>
      </c>
      <c r="R199" s="142">
        <f t="shared" si="2"/>
        <v>0</v>
      </c>
      <c r="S199" s="142">
        <v>0</v>
      </c>
      <c r="T199" s="143">
        <f t="shared" si="3"/>
        <v>0</v>
      </c>
      <c r="AR199" s="144" t="s">
        <v>170</v>
      </c>
      <c r="AT199" s="144" t="s">
        <v>166</v>
      </c>
      <c r="AU199" s="144" t="s">
        <v>89</v>
      </c>
      <c r="AY199" s="16" t="s">
        <v>164</v>
      </c>
      <c r="BE199" s="145">
        <f t="shared" si="4"/>
        <v>0</v>
      </c>
      <c r="BF199" s="145">
        <f t="shared" si="5"/>
        <v>0</v>
      </c>
      <c r="BG199" s="145">
        <f t="shared" si="6"/>
        <v>0</v>
      </c>
      <c r="BH199" s="145">
        <f t="shared" si="7"/>
        <v>0</v>
      </c>
      <c r="BI199" s="145">
        <f t="shared" si="8"/>
        <v>0</v>
      </c>
      <c r="BJ199" s="16" t="s">
        <v>87</v>
      </c>
      <c r="BK199" s="145">
        <f t="shared" si="9"/>
        <v>0</v>
      </c>
      <c r="BL199" s="16" t="s">
        <v>170</v>
      </c>
      <c r="BM199" s="144" t="s">
        <v>2580</v>
      </c>
    </row>
    <row r="200" spans="2:65" s="1" customFormat="1" ht="24.2" customHeight="1">
      <c r="B200" s="31"/>
      <c r="C200" s="167" t="s">
        <v>334</v>
      </c>
      <c r="D200" s="167" t="s">
        <v>282</v>
      </c>
      <c r="E200" s="168" t="s">
        <v>2581</v>
      </c>
      <c r="F200" s="169" t="s">
        <v>2582</v>
      </c>
      <c r="G200" s="170" t="s">
        <v>181</v>
      </c>
      <c r="H200" s="171">
        <v>1</v>
      </c>
      <c r="I200" s="172"/>
      <c r="J200" s="173">
        <f t="shared" si="0"/>
        <v>0</v>
      </c>
      <c r="K200" s="174"/>
      <c r="L200" s="175"/>
      <c r="M200" s="176" t="s">
        <v>1</v>
      </c>
      <c r="N200" s="177" t="s">
        <v>44</v>
      </c>
      <c r="P200" s="142">
        <f t="shared" si="1"/>
        <v>0</v>
      </c>
      <c r="Q200" s="142">
        <v>5.1000000000000004E-4</v>
      </c>
      <c r="R200" s="142">
        <f t="shared" si="2"/>
        <v>5.1000000000000004E-4</v>
      </c>
      <c r="S200" s="142">
        <v>0</v>
      </c>
      <c r="T200" s="143">
        <f t="shared" si="3"/>
        <v>0</v>
      </c>
      <c r="AR200" s="144" t="s">
        <v>202</v>
      </c>
      <c r="AT200" s="144" t="s">
        <v>282</v>
      </c>
      <c r="AU200" s="144" t="s">
        <v>89</v>
      </c>
      <c r="AY200" s="16" t="s">
        <v>164</v>
      </c>
      <c r="BE200" s="145">
        <f t="shared" si="4"/>
        <v>0</v>
      </c>
      <c r="BF200" s="145">
        <f t="shared" si="5"/>
        <v>0</v>
      </c>
      <c r="BG200" s="145">
        <f t="shared" si="6"/>
        <v>0</v>
      </c>
      <c r="BH200" s="145">
        <f t="shared" si="7"/>
        <v>0</v>
      </c>
      <c r="BI200" s="145">
        <f t="shared" si="8"/>
        <v>0</v>
      </c>
      <c r="BJ200" s="16" t="s">
        <v>87</v>
      </c>
      <c r="BK200" s="145">
        <f t="shared" si="9"/>
        <v>0</v>
      </c>
      <c r="BL200" s="16" t="s">
        <v>170</v>
      </c>
      <c r="BM200" s="144" t="s">
        <v>2583</v>
      </c>
    </row>
    <row r="201" spans="2:65" s="1" customFormat="1" ht="16.5" customHeight="1">
      <c r="B201" s="31"/>
      <c r="C201" s="167" t="s">
        <v>341</v>
      </c>
      <c r="D201" s="167" t="s">
        <v>282</v>
      </c>
      <c r="E201" s="168" t="s">
        <v>2584</v>
      </c>
      <c r="F201" s="169" t="s">
        <v>2585</v>
      </c>
      <c r="G201" s="170" t="s">
        <v>181</v>
      </c>
      <c r="H201" s="171">
        <v>1</v>
      </c>
      <c r="I201" s="172"/>
      <c r="J201" s="173">
        <f t="shared" si="0"/>
        <v>0</v>
      </c>
      <c r="K201" s="174"/>
      <c r="L201" s="175"/>
      <c r="M201" s="176" t="s">
        <v>1</v>
      </c>
      <c r="N201" s="177" t="s">
        <v>44</v>
      </c>
      <c r="P201" s="142">
        <f t="shared" si="1"/>
        <v>0</v>
      </c>
      <c r="Q201" s="142">
        <v>1.2E-4</v>
      </c>
      <c r="R201" s="142">
        <f t="shared" si="2"/>
        <v>1.2E-4</v>
      </c>
      <c r="S201" s="142">
        <v>0</v>
      </c>
      <c r="T201" s="143">
        <f t="shared" si="3"/>
        <v>0</v>
      </c>
      <c r="AR201" s="144" t="s">
        <v>202</v>
      </c>
      <c r="AT201" s="144" t="s">
        <v>282</v>
      </c>
      <c r="AU201" s="144" t="s">
        <v>89</v>
      </c>
      <c r="AY201" s="16" t="s">
        <v>164</v>
      </c>
      <c r="BE201" s="145">
        <f t="shared" si="4"/>
        <v>0</v>
      </c>
      <c r="BF201" s="145">
        <f t="shared" si="5"/>
        <v>0</v>
      </c>
      <c r="BG201" s="145">
        <f t="shared" si="6"/>
        <v>0</v>
      </c>
      <c r="BH201" s="145">
        <f t="shared" si="7"/>
        <v>0</v>
      </c>
      <c r="BI201" s="145">
        <f t="shared" si="8"/>
        <v>0</v>
      </c>
      <c r="BJ201" s="16" t="s">
        <v>87</v>
      </c>
      <c r="BK201" s="145">
        <f t="shared" si="9"/>
        <v>0</v>
      </c>
      <c r="BL201" s="16" t="s">
        <v>170</v>
      </c>
      <c r="BM201" s="144" t="s">
        <v>2586</v>
      </c>
    </row>
    <row r="202" spans="2:65" s="1" customFormat="1" ht="24.2" customHeight="1">
      <c r="B202" s="31"/>
      <c r="C202" s="132" t="s">
        <v>349</v>
      </c>
      <c r="D202" s="132" t="s">
        <v>166</v>
      </c>
      <c r="E202" s="133" t="s">
        <v>2587</v>
      </c>
      <c r="F202" s="134" t="s">
        <v>2588</v>
      </c>
      <c r="G202" s="135" t="s">
        <v>181</v>
      </c>
      <c r="H202" s="136">
        <v>1</v>
      </c>
      <c r="I202" s="137"/>
      <c r="J202" s="138">
        <f t="shared" si="0"/>
        <v>0</v>
      </c>
      <c r="K202" s="139"/>
      <c r="L202" s="31"/>
      <c r="M202" s="140" t="s">
        <v>1</v>
      </c>
      <c r="N202" s="141" t="s">
        <v>44</v>
      </c>
      <c r="P202" s="142">
        <f t="shared" si="1"/>
        <v>0</v>
      </c>
      <c r="Q202" s="142">
        <v>0</v>
      </c>
      <c r="R202" s="142">
        <f t="shared" si="2"/>
        <v>0</v>
      </c>
      <c r="S202" s="142">
        <v>0</v>
      </c>
      <c r="T202" s="143">
        <f t="shared" si="3"/>
        <v>0</v>
      </c>
      <c r="AR202" s="144" t="s">
        <v>170</v>
      </c>
      <c r="AT202" s="144" t="s">
        <v>166</v>
      </c>
      <c r="AU202" s="144" t="s">
        <v>89</v>
      </c>
      <c r="AY202" s="16" t="s">
        <v>164</v>
      </c>
      <c r="BE202" s="145">
        <f t="shared" si="4"/>
        <v>0</v>
      </c>
      <c r="BF202" s="145">
        <f t="shared" si="5"/>
        <v>0</v>
      </c>
      <c r="BG202" s="145">
        <f t="shared" si="6"/>
        <v>0</v>
      </c>
      <c r="BH202" s="145">
        <f t="shared" si="7"/>
        <v>0</v>
      </c>
      <c r="BI202" s="145">
        <f t="shared" si="8"/>
        <v>0</v>
      </c>
      <c r="BJ202" s="16" t="s">
        <v>87</v>
      </c>
      <c r="BK202" s="145">
        <f t="shared" si="9"/>
        <v>0</v>
      </c>
      <c r="BL202" s="16" t="s">
        <v>170</v>
      </c>
      <c r="BM202" s="144" t="s">
        <v>2589</v>
      </c>
    </row>
    <row r="203" spans="2:65" s="1" customFormat="1" ht="24.2" customHeight="1">
      <c r="B203" s="31"/>
      <c r="C203" s="167" t="s">
        <v>360</v>
      </c>
      <c r="D203" s="167" t="s">
        <v>282</v>
      </c>
      <c r="E203" s="168" t="s">
        <v>2590</v>
      </c>
      <c r="F203" s="169" t="s">
        <v>2591</v>
      </c>
      <c r="G203" s="170" t="s">
        <v>181</v>
      </c>
      <c r="H203" s="171">
        <v>1</v>
      </c>
      <c r="I203" s="172"/>
      <c r="J203" s="173">
        <f t="shared" si="0"/>
        <v>0</v>
      </c>
      <c r="K203" s="174"/>
      <c r="L203" s="175"/>
      <c r="M203" s="176" t="s">
        <v>1</v>
      </c>
      <c r="N203" s="177" t="s">
        <v>44</v>
      </c>
      <c r="P203" s="142">
        <f t="shared" si="1"/>
        <v>0</v>
      </c>
      <c r="Q203" s="142">
        <v>3.1E-4</v>
      </c>
      <c r="R203" s="142">
        <f t="shared" si="2"/>
        <v>3.1E-4</v>
      </c>
      <c r="S203" s="142">
        <v>0</v>
      </c>
      <c r="T203" s="143">
        <f t="shared" si="3"/>
        <v>0</v>
      </c>
      <c r="AR203" s="144" t="s">
        <v>202</v>
      </c>
      <c r="AT203" s="144" t="s">
        <v>282</v>
      </c>
      <c r="AU203" s="144" t="s">
        <v>89</v>
      </c>
      <c r="AY203" s="16" t="s">
        <v>164</v>
      </c>
      <c r="BE203" s="145">
        <f t="shared" si="4"/>
        <v>0</v>
      </c>
      <c r="BF203" s="145">
        <f t="shared" si="5"/>
        <v>0</v>
      </c>
      <c r="BG203" s="145">
        <f t="shared" si="6"/>
        <v>0</v>
      </c>
      <c r="BH203" s="145">
        <f t="shared" si="7"/>
        <v>0</v>
      </c>
      <c r="BI203" s="145">
        <f t="shared" si="8"/>
        <v>0</v>
      </c>
      <c r="BJ203" s="16" t="s">
        <v>87</v>
      </c>
      <c r="BK203" s="145">
        <f t="shared" si="9"/>
        <v>0</v>
      </c>
      <c r="BL203" s="16" t="s">
        <v>170</v>
      </c>
      <c r="BM203" s="144" t="s">
        <v>2592</v>
      </c>
    </row>
    <row r="204" spans="2:65" s="1" customFormat="1" ht="24.2" customHeight="1">
      <c r="B204" s="31"/>
      <c r="C204" s="132" t="s">
        <v>366</v>
      </c>
      <c r="D204" s="132" t="s">
        <v>166</v>
      </c>
      <c r="E204" s="133" t="s">
        <v>2593</v>
      </c>
      <c r="F204" s="134" t="s">
        <v>2594</v>
      </c>
      <c r="G204" s="135" t="s">
        <v>181</v>
      </c>
      <c r="H204" s="136">
        <v>1</v>
      </c>
      <c r="I204" s="137"/>
      <c r="J204" s="138">
        <f t="shared" si="0"/>
        <v>0</v>
      </c>
      <c r="K204" s="139"/>
      <c r="L204" s="31"/>
      <c r="M204" s="140" t="s">
        <v>1</v>
      </c>
      <c r="N204" s="141" t="s">
        <v>44</v>
      </c>
      <c r="P204" s="142">
        <f t="shared" si="1"/>
        <v>0</v>
      </c>
      <c r="Q204" s="142">
        <v>2.81E-3</v>
      </c>
      <c r="R204" s="142">
        <f t="shared" si="2"/>
        <v>2.81E-3</v>
      </c>
      <c r="S204" s="142">
        <v>0</v>
      </c>
      <c r="T204" s="143">
        <f t="shared" si="3"/>
        <v>0</v>
      </c>
      <c r="AR204" s="144" t="s">
        <v>170</v>
      </c>
      <c r="AT204" s="144" t="s">
        <v>166</v>
      </c>
      <c r="AU204" s="144" t="s">
        <v>89</v>
      </c>
      <c r="AY204" s="16" t="s">
        <v>164</v>
      </c>
      <c r="BE204" s="145">
        <f t="shared" si="4"/>
        <v>0</v>
      </c>
      <c r="BF204" s="145">
        <f t="shared" si="5"/>
        <v>0</v>
      </c>
      <c r="BG204" s="145">
        <f t="shared" si="6"/>
        <v>0</v>
      </c>
      <c r="BH204" s="145">
        <f t="shared" si="7"/>
        <v>0</v>
      </c>
      <c r="BI204" s="145">
        <f t="shared" si="8"/>
        <v>0</v>
      </c>
      <c r="BJ204" s="16" t="s">
        <v>87</v>
      </c>
      <c r="BK204" s="145">
        <f t="shared" si="9"/>
        <v>0</v>
      </c>
      <c r="BL204" s="16" t="s">
        <v>170</v>
      </c>
      <c r="BM204" s="144" t="s">
        <v>2595</v>
      </c>
    </row>
    <row r="205" spans="2:65" s="1" customFormat="1" ht="24.2" customHeight="1">
      <c r="B205" s="31"/>
      <c r="C205" s="132" t="s">
        <v>376</v>
      </c>
      <c r="D205" s="132" t="s">
        <v>166</v>
      </c>
      <c r="E205" s="133" t="s">
        <v>2596</v>
      </c>
      <c r="F205" s="134" t="s">
        <v>2597</v>
      </c>
      <c r="G205" s="135" t="s">
        <v>181</v>
      </c>
      <c r="H205" s="136">
        <v>1</v>
      </c>
      <c r="I205" s="137"/>
      <c r="J205" s="138">
        <f t="shared" si="0"/>
        <v>0</v>
      </c>
      <c r="K205" s="139"/>
      <c r="L205" s="31"/>
      <c r="M205" s="140" t="s">
        <v>1</v>
      </c>
      <c r="N205" s="141" t="s">
        <v>44</v>
      </c>
      <c r="P205" s="142">
        <f t="shared" si="1"/>
        <v>0</v>
      </c>
      <c r="Q205" s="142">
        <v>0.38051000000000001</v>
      </c>
      <c r="R205" s="142">
        <f t="shared" si="2"/>
        <v>0.38051000000000001</v>
      </c>
      <c r="S205" s="142">
        <v>0</v>
      </c>
      <c r="T205" s="143">
        <f t="shared" si="3"/>
        <v>0</v>
      </c>
      <c r="AR205" s="144" t="s">
        <v>170</v>
      </c>
      <c r="AT205" s="144" t="s">
        <v>166</v>
      </c>
      <c r="AU205" s="144" t="s">
        <v>89</v>
      </c>
      <c r="AY205" s="16" t="s">
        <v>164</v>
      </c>
      <c r="BE205" s="145">
        <f t="shared" si="4"/>
        <v>0</v>
      </c>
      <c r="BF205" s="145">
        <f t="shared" si="5"/>
        <v>0</v>
      </c>
      <c r="BG205" s="145">
        <f t="shared" si="6"/>
        <v>0</v>
      </c>
      <c r="BH205" s="145">
        <f t="shared" si="7"/>
        <v>0</v>
      </c>
      <c r="BI205" s="145">
        <f t="shared" si="8"/>
        <v>0</v>
      </c>
      <c r="BJ205" s="16" t="s">
        <v>87</v>
      </c>
      <c r="BK205" s="145">
        <f t="shared" si="9"/>
        <v>0</v>
      </c>
      <c r="BL205" s="16" t="s">
        <v>170</v>
      </c>
      <c r="BM205" s="144" t="s">
        <v>2598</v>
      </c>
    </row>
    <row r="206" spans="2:65" s="1" customFormat="1" ht="16.5" customHeight="1">
      <c r="B206" s="31"/>
      <c r="C206" s="167" t="s">
        <v>386</v>
      </c>
      <c r="D206" s="167" t="s">
        <v>282</v>
      </c>
      <c r="E206" s="168" t="s">
        <v>2599</v>
      </c>
      <c r="F206" s="169" t="s">
        <v>2600</v>
      </c>
      <c r="G206" s="170" t="s">
        <v>181</v>
      </c>
      <c r="H206" s="171">
        <v>1</v>
      </c>
      <c r="I206" s="172"/>
      <c r="J206" s="173">
        <f t="shared" si="0"/>
        <v>0</v>
      </c>
      <c r="K206" s="174"/>
      <c r="L206" s="175"/>
      <c r="M206" s="176" t="s">
        <v>1</v>
      </c>
      <c r="N206" s="177" t="s">
        <v>44</v>
      </c>
      <c r="P206" s="142">
        <f t="shared" si="1"/>
        <v>0</v>
      </c>
      <c r="Q206" s="142">
        <v>2.9870000000000001</v>
      </c>
      <c r="R206" s="142">
        <f t="shared" si="2"/>
        <v>2.9870000000000001</v>
      </c>
      <c r="S206" s="142">
        <v>0</v>
      </c>
      <c r="T206" s="143">
        <f t="shared" si="3"/>
        <v>0</v>
      </c>
      <c r="AR206" s="144" t="s">
        <v>202</v>
      </c>
      <c r="AT206" s="144" t="s">
        <v>282</v>
      </c>
      <c r="AU206" s="144" t="s">
        <v>89</v>
      </c>
      <c r="AY206" s="16" t="s">
        <v>164</v>
      </c>
      <c r="BE206" s="145">
        <f t="shared" si="4"/>
        <v>0</v>
      </c>
      <c r="BF206" s="145">
        <f t="shared" si="5"/>
        <v>0</v>
      </c>
      <c r="BG206" s="145">
        <f t="shared" si="6"/>
        <v>0</v>
      </c>
      <c r="BH206" s="145">
        <f t="shared" si="7"/>
        <v>0</v>
      </c>
      <c r="BI206" s="145">
        <f t="shared" si="8"/>
        <v>0</v>
      </c>
      <c r="BJ206" s="16" t="s">
        <v>87</v>
      </c>
      <c r="BK206" s="145">
        <f t="shared" si="9"/>
        <v>0</v>
      </c>
      <c r="BL206" s="16" t="s">
        <v>170</v>
      </c>
      <c r="BM206" s="144" t="s">
        <v>2601</v>
      </c>
    </row>
    <row r="207" spans="2:65" s="1" customFormat="1" ht="33" customHeight="1">
      <c r="B207" s="31"/>
      <c r="C207" s="132" t="s">
        <v>392</v>
      </c>
      <c r="D207" s="132" t="s">
        <v>166</v>
      </c>
      <c r="E207" s="133" t="s">
        <v>2602</v>
      </c>
      <c r="F207" s="134" t="s">
        <v>2603</v>
      </c>
      <c r="G207" s="135" t="s">
        <v>181</v>
      </c>
      <c r="H207" s="136">
        <v>1</v>
      </c>
      <c r="I207" s="137"/>
      <c r="J207" s="138">
        <f t="shared" si="0"/>
        <v>0</v>
      </c>
      <c r="K207" s="139"/>
      <c r="L207" s="31"/>
      <c r="M207" s="140" t="s">
        <v>1</v>
      </c>
      <c r="N207" s="141" t="s">
        <v>44</v>
      </c>
      <c r="P207" s="142">
        <f t="shared" si="1"/>
        <v>0</v>
      </c>
      <c r="Q207" s="142">
        <v>3.4009999999999999E-2</v>
      </c>
      <c r="R207" s="142">
        <f t="shared" si="2"/>
        <v>3.4009999999999999E-2</v>
      </c>
      <c r="S207" s="142">
        <v>0</v>
      </c>
      <c r="T207" s="143">
        <f t="shared" si="3"/>
        <v>0</v>
      </c>
      <c r="AR207" s="144" t="s">
        <v>170</v>
      </c>
      <c r="AT207" s="144" t="s">
        <v>166</v>
      </c>
      <c r="AU207" s="144" t="s">
        <v>89</v>
      </c>
      <c r="AY207" s="16" t="s">
        <v>164</v>
      </c>
      <c r="BE207" s="145">
        <f t="shared" si="4"/>
        <v>0</v>
      </c>
      <c r="BF207" s="145">
        <f t="shared" si="5"/>
        <v>0</v>
      </c>
      <c r="BG207" s="145">
        <f t="shared" si="6"/>
        <v>0</v>
      </c>
      <c r="BH207" s="145">
        <f t="shared" si="7"/>
        <v>0</v>
      </c>
      <c r="BI207" s="145">
        <f t="shared" si="8"/>
        <v>0</v>
      </c>
      <c r="BJ207" s="16" t="s">
        <v>87</v>
      </c>
      <c r="BK207" s="145">
        <f t="shared" si="9"/>
        <v>0</v>
      </c>
      <c r="BL207" s="16" t="s">
        <v>170</v>
      </c>
      <c r="BM207" s="144" t="s">
        <v>2604</v>
      </c>
    </row>
    <row r="208" spans="2:65" s="1" customFormat="1" ht="21.75" customHeight="1">
      <c r="B208" s="31"/>
      <c r="C208" s="167" t="s">
        <v>398</v>
      </c>
      <c r="D208" s="167" t="s">
        <v>282</v>
      </c>
      <c r="E208" s="168" t="s">
        <v>2605</v>
      </c>
      <c r="F208" s="169" t="s">
        <v>2606</v>
      </c>
      <c r="G208" s="170" t="s">
        <v>181</v>
      </c>
      <c r="H208" s="171">
        <v>1</v>
      </c>
      <c r="I208" s="172"/>
      <c r="J208" s="173">
        <f t="shared" si="0"/>
        <v>0</v>
      </c>
      <c r="K208" s="174"/>
      <c r="L208" s="175"/>
      <c r="M208" s="176" t="s">
        <v>1</v>
      </c>
      <c r="N208" s="177" t="s">
        <v>44</v>
      </c>
      <c r="P208" s="142">
        <f t="shared" si="1"/>
        <v>0</v>
      </c>
      <c r="Q208" s="142">
        <v>0.45300000000000001</v>
      </c>
      <c r="R208" s="142">
        <f t="shared" si="2"/>
        <v>0.45300000000000001</v>
      </c>
      <c r="S208" s="142">
        <v>0</v>
      </c>
      <c r="T208" s="143">
        <f t="shared" si="3"/>
        <v>0</v>
      </c>
      <c r="AR208" s="144" t="s">
        <v>202</v>
      </c>
      <c r="AT208" s="144" t="s">
        <v>282</v>
      </c>
      <c r="AU208" s="144" t="s">
        <v>89</v>
      </c>
      <c r="AY208" s="16" t="s">
        <v>164</v>
      </c>
      <c r="BE208" s="145">
        <f t="shared" si="4"/>
        <v>0</v>
      </c>
      <c r="BF208" s="145">
        <f t="shared" si="5"/>
        <v>0</v>
      </c>
      <c r="BG208" s="145">
        <f t="shared" si="6"/>
        <v>0</v>
      </c>
      <c r="BH208" s="145">
        <f t="shared" si="7"/>
        <v>0</v>
      </c>
      <c r="BI208" s="145">
        <f t="shared" si="8"/>
        <v>0</v>
      </c>
      <c r="BJ208" s="16" t="s">
        <v>87</v>
      </c>
      <c r="BK208" s="145">
        <f t="shared" si="9"/>
        <v>0</v>
      </c>
      <c r="BL208" s="16" t="s">
        <v>170</v>
      </c>
      <c r="BM208" s="144" t="s">
        <v>2607</v>
      </c>
    </row>
    <row r="209" spans="2:65" s="1" customFormat="1" ht="24.2" customHeight="1">
      <c r="B209" s="31"/>
      <c r="C209" s="132" t="s">
        <v>404</v>
      </c>
      <c r="D209" s="132" t="s">
        <v>166</v>
      </c>
      <c r="E209" s="133" t="s">
        <v>2608</v>
      </c>
      <c r="F209" s="134" t="s">
        <v>2609</v>
      </c>
      <c r="G209" s="135" t="s">
        <v>181</v>
      </c>
      <c r="H209" s="136">
        <v>1</v>
      </c>
      <c r="I209" s="137"/>
      <c r="J209" s="138">
        <f t="shared" si="0"/>
        <v>0</v>
      </c>
      <c r="K209" s="139"/>
      <c r="L209" s="31"/>
      <c r="M209" s="140" t="s">
        <v>1</v>
      </c>
      <c r="N209" s="141" t="s">
        <v>44</v>
      </c>
      <c r="P209" s="142">
        <f t="shared" si="1"/>
        <v>0</v>
      </c>
      <c r="Q209" s="142">
        <v>4.4749999999999998E-2</v>
      </c>
      <c r="R209" s="142">
        <f t="shared" si="2"/>
        <v>4.4749999999999998E-2</v>
      </c>
      <c r="S209" s="142">
        <v>0</v>
      </c>
      <c r="T209" s="143">
        <f t="shared" si="3"/>
        <v>0</v>
      </c>
      <c r="AR209" s="144" t="s">
        <v>170</v>
      </c>
      <c r="AT209" s="144" t="s">
        <v>166</v>
      </c>
      <c r="AU209" s="144" t="s">
        <v>89</v>
      </c>
      <c r="AY209" s="16" t="s">
        <v>164</v>
      </c>
      <c r="BE209" s="145">
        <f t="shared" si="4"/>
        <v>0</v>
      </c>
      <c r="BF209" s="145">
        <f t="shared" si="5"/>
        <v>0</v>
      </c>
      <c r="BG209" s="145">
        <f t="shared" si="6"/>
        <v>0</v>
      </c>
      <c r="BH209" s="145">
        <f t="shared" si="7"/>
        <v>0</v>
      </c>
      <c r="BI209" s="145">
        <f t="shared" si="8"/>
        <v>0</v>
      </c>
      <c r="BJ209" s="16" t="s">
        <v>87</v>
      </c>
      <c r="BK209" s="145">
        <f t="shared" si="9"/>
        <v>0</v>
      </c>
      <c r="BL209" s="16" t="s">
        <v>170</v>
      </c>
      <c r="BM209" s="144" t="s">
        <v>2610</v>
      </c>
    </row>
    <row r="210" spans="2:65" s="1" customFormat="1" ht="24.2" customHeight="1">
      <c r="B210" s="31"/>
      <c r="C210" s="167" t="s">
        <v>409</v>
      </c>
      <c r="D210" s="167" t="s">
        <v>282</v>
      </c>
      <c r="E210" s="168" t="s">
        <v>2611</v>
      </c>
      <c r="F210" s="169" t="s">
        <v>2612</v>
      </c>
      <c r="G210" s="170" t="s">
        <v>181</v>
      </c>
      <c r="H210" s="171">
        <v>1</v>
      </c>
      <c r="I210" s="172"/>
      <c r="J210" s="173">
        <f t="shared" si="0"/>
        <v>0</v>
      </c>
      <c r="K210" s="174"/>
      <c r="L210" s="175"/>
      <c r="M210" s="176" t="s">
        <v>1</v>
      </c>
      <c r="N210" s="177" t="s">
        <v>44</v>
      </c>
      <c r="P210" s="142">
        <f t="shared" si="1"/>
        <v>0</v>
      </c>
      <c r="Q210" s="142">
        <v>0.28799999999999998</v>
      </c>
      <c r="R210" s="142">
        <f t="shared" si="2"/>
        <v>0.28799999999999998</v>
      </c>
      <c r="S210" s="142">
        <v>0</v>
      </c>
      <c r="T210" s="143">
        <f t="shared" si="3"/>
        <v>0</v>
      </c>
      <c r="AR210" s="144" t="s">
        <v>202</v>
      </c>
      <c r="AT210" s="144" t="s">
        <v>282</v>
      </c>
      <c r="AU210" s="144" t="s">
        <v>89</v>
      </c>
      <c r="AY210" s="16" t="s">
        <v>164</v>
      </c>
      <c r="BE210" s="145">
        <f t="shared" si="4"/>
        <v>0</v>
      </c>
      <c r="BF210" s="145">
        <f t="shared" si="5"/>
        <v>0</v>
      </c>
      <c r="BG210" s="145">
        <f t="shared" si="6"/>
        <v>0</v>
      </c>
      <c r="BH210" s="145">
        <f t="shared" si="7"/>
        <v>0</v>
      </c>
      <c r="BI210" s="145">
        <f t="shared" si="8"/>
        <v>0</v>
      </c>
      <c r="BJ210" s="16" t="s">
        <v>87</v>
      </c>
      <c r="BK210" s="145">
        <f t="shared" si="9"/>
        <v>0</v>
      </c>
      <c r="BL210" s="16" t="s">
        <v>170</v>
      </c>
      <c r="BM210" s="144" t="s">
        <v>2613</v>
      </c>
    </row>
    <row r="211" spans="2:65" s="1" customFormat="1" ht="24.2" customHeight="1">
      <c r="B211" s="31"/>
      <c r="C211" s="132" t="s">
        <v>415</v>
      </c>
      <c r="D211" s="132" t="s">
        <v>166</v>
      </c>
      <c r="E211" s="133" t="s">
        <v>2614</v>
      </c>
      <c r="F211" s="134" t="s">
        <v>2615</v>
      </c>
      <c r="G211" s="135" t="s">
        <v>299</v>
      </c>
      <c r="H211" s="136">
        <v>60</v>
      </c>
      <c r="I211" s="137"/>
      <c r="J211" s="138">
        <f t="shared" si="0"/>
        <v>0</v>
      </c>
      <c r="K211" s="139"/>
      <c r="L211" s="31"/>
      <c r="M211" s="140" t="s">
        <v>1</v>
      </c>
      <c r="N211" s="141" t="s">
        <v>44</v>
      </c>
      <c r="P211" s="142">
        <f t="shared" si="1"/>
        <v>0</v>
      </c>
      <c r="Q211" s="142">
        <v>9.0000000000000006E-5</v>
      </c>
      <c r="R211" s="142">
        <f t="shared" si="2"/>
        <v>5.4000000000000003E-3</v>
      </c>
      <c r="S211" s="142">
        <v>0</v>
      </c>
      <c r="T211" s="143">
        <f t="shared" si="3"/>
        <v>0</v>
      </c>
      <c r="AR211" s="144" t="s">
        <v>170</v>
      </c>
      <c r="AT211" s="144" t="s">
        <v>166</v>
      </c>
      <c r="AU211" s="144" t="s">
        <v>89</v>
      </c>
      <c r="AY211" s="16" t="s">
        <v>164</v>
      </c>
      <c r="BE211" s="145">
        <f t="shared" si="4"/>
        <v>0</v>
      </c>
      <c r="BF211" s="145">
        <f t="shared" si="5"/>
        <v>0</v>
      </c>
      <c r="BG211" s="145">
        <f t="shared" si="6"/>
        <v>0</v>
      </c>
      <c r="BH211" s="145">
        <f t="shared" si="7"/>
        <v>0</v>
      </c>
      <c r="BI211" s="145">
        <f t="shared" si="8"/>
        <v>0</v>
      </c>
      <c r="BJ211" s="16" t="s">
        <v>87</v>
      </c>
      <c r="BK211" s="145">
        <f t="shared" si="9"/>
        <v>0</v>
      </c>
      <c r="BL211" s="16" t="s">
        <v>170</v>
      </c>
      <c r="BM211" s="144" t="s">
        <v>2616</v>
      </c>
    </row>
    <row r="212" spans="2:65" s="14" customFormat="1" ht="11.25">
      <c r="B212" s="161"/>
      <c r="D212" s="147" t="s">
        <v>175</v>
      </c>
      <c r="E212" s="162" t="s">
        <v>1</v>
      </c>
      <c r="F212" s="163" t="s">
        <v>2492</v>
      </c>
      <c r="H212" s="162" t="s">
        <v>1</v>
      </c>
      <c r="I212" s="164"/>
      <c r="L212" s="161"/>
      <c r="M212" s="165"/>
      <c r="T212" s="166"/>
      <c r="AT212" s="162" t="s">
        <v>175</v>
      </c>
      <c r="AU212" s="162" t="s">
        <v>89</v>
      </c>
      <c r="AV212" s="14" t="s">
        <v>87</v>
      </c>
      <c r="AW212" s="14" t="s">
        <v>36</v>
      </c>
      <c r="AX212" s="14" t="s">
        <v>79</v>
      </c>
      <c r="AY212" s="162" t="s">
        <v>164</v>
      </c>
    </row>
    <row r="213" spans="2:65" s="12" customFormat="1" ht="11.25">
      <c r="B213" s="146"/>
      <c r="D213" s="147" t="s">
        <v>175</v>
      </c>
      <c r="E213" s="148" t="s">
        <v>1</v>
      </c>
      <c r="F213" s="149" t="s">
        <v>2617</v>
      </c>
      <c r="H213" s="150">
        <v>60</v>
      </c>
      <c r="I213" s="151"/>
      <c r="L213" s="146"/>
      <c r="M213" s="152"/>
      <c r="T213" s="153"/>
      <c r="AT213" s="148" t="s">
        <v>175</v>
      </c>
      <c r="AU213" s="148" t="s">
        <v>89</v>
      </c>
      <c r="AV213" s="12" t="s">
        <v>89</v>
      </c>
      <c r="AW213" s="12" t="s">
        <v>36</v>
      </c>
      <c r="AX213" s="12" t="s">
        <v>79</v>
      </c>
      <c r="AY213" s="148" t="s">
        <v>164</v>
      </c>
    </row>
    <row r="214" spans="2:65" s="13" customFormat="1" ht="11.25">
      <c r="B214" s="154"/>
      <c r="D214" s="147" t="s">
        <v>175</v>
      </c>
      <c r="E214" s="155" t="s">
        <v>1</v>
      </c>
      <c r="F214" s="156" t="s">
        <v>177</v>
      </c>
      <c r="H214" s="157">
        <v>60</v>
      </c>
      <c r="I214" s="158"/>
      <c r="L214" s="154"/>
      <c r="M214" s="159"/>
      <c r="T214" s="160"/>
      <c r="AT214" s="155" t="s">
        <v>175</v>
      </c>
      <c r="AU214" s="155" t="s">
        <v>89</v>
      </c>
      <c r="AV214" s="13" t="s">
        <v>170</v>
      </c>
      <c r="AW214" s="13" t="s">
        <v>36</v>
      </c>
      <c r="AX214" s="13" t="s">
        <v>87</v>
      </c>
      <c r="AY214" s="155" t="s">
        <v>164</v>
      </c>
    </row>
    <row r="215" spans="2:65" s="11" customFormat="1" ht="22.9" customHeight="1">
      <c r="B215" s="120"/>
      <c r="D215" s="121" t="s">
        <v>78</v>
      </c>
      <c r="E215" s="130" t="s">
        <v>209</v>
      </c>
      <c r="F215" s="130" t="s">
        <v>908</v>
      </c>
      <c r="I215" s="123"/>
      <c r="J215" s="131">
        <f>BK215</f>
        <v>0</v>
      </c>
      <c r="L215" s="120"/>
      <c r="M215" s="125"/>
      <c r="P215" s="126">
        <f>SUM(P216:P229)</f>
        <v>0</v>
      </c>
      <c r="R215" s="126">
        <f>SUM(R216:R229)</f>
        <v>6.633E-2</v>
      </c>
      <c r="T215" s="127">
        <f>SUM(T216:T229)</f>
        <v>5.0579000000000001</v>
      </c>
      <c r="AR215" s="121" t="s">
        <v>87</v>
      </c>
      <c r="AT215" s="128" t="s">
        <v>78</v>
      </c>
      <c r="AU215" s="128" t="s">
        <v>87</v>
      </c>
      <c r="AY215" s="121" t="s">
        <v>164</v>
      </c>
      <c r="BK215" s="129">
        <f>SUM(BK216:BK229)</f>
        <v>0</v>
      </c>
    </row>
    <row r="216" spans="2:65" s="1" customFormat="1" ht="24.2" customHeight="1">
      <c r="B216" s="31"/>
      <c r="C216" s="132" t="s">
        <v>419</v>
      </c>
      <c r="D216" s="132" t="s">
        <v>166</v>
      </c>
      <c r="E216" s="133" t="s">
        <v>2618</v>
      </c>
      <c r="F216" s="134" t="s">
        <v>2619</v>
      </c>
      <c r="G216" s="135" t="s">
        <v>181</v>
      </c>
      <c r="H216" s="136">
        <v>1</v>
      </c>
      <c r="I216" s="137"/>
      <c r="J216" s="138">
        <f>ROUND(I216*H216,2)</f>
        <v>0</v>
      </c>
      <c r="K216" s="139"/>
      <c r="L216" s="31"/>
      <c r="M216" s="140" t="s">
        <v>1</v>
      </c>
      <c r="N216" s="141" t="s">
        <v>44</v>
      </c>
      <c r="P216" s="142">
        <f>O216*H216</f>
        <v>0</v>
      </c>
      <c r="Q216" s="142">
        <v>4.5900000000000003E-3</v>
      </c>
      <c r="R216" s="142">
        <f>Q216*H216</f>
        <v>4.5900000000000003E-3</v>
      </c>
      <c r="S216" s="142">
        <v>0</v>
      </c>
      <c r="T216" s="143">
        <f>S216*H216</f>
        <v>0</v>
      </c>
      <c r="AR216" s="144" t="s">
        <v>170</v>
      </c>
      <c r="AT216" s="144" t="s">
        <v>166</v>
      </c>
      <c r="AU216" s="144" t="s">
        <v>89</v>
      </c>
      <c r="AY216" s="16" t="s">
        <v>164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6" t="s">
        <v>87</v>
      </c>
      <c r="BK216" s="145">
        <f>ROUND(I216*H216,2)</f>
        <v>0</v>
      </c>
      <c r="BL216" s="16" t="s">
        <v>170</v>
      </c>
      <c r="BM216" s="144" t="s">
        <v>2620</v>
      </c>
    </row>
    <row r="217" spans="2:65" s="1" customFormat="1" ht="21.75" customHeight="1">
      <c r="B217" s="31"/>
      <c r="C217" s="167" t="s">
        <v>426</v>
      </c>
      <c r="D217" s="167" t="s">
        <v>282</v>
      </c>
      <c r="E217" s="168" t="s">
        <v>2621</v>
      </c>
      <c r="F217" s="169" t="s">
        <v>2622</v>
      </c>
      <c r="G217" s="170" t="s">
        <v>181</v>
      </c>
      <c r="H217" s="171">
        <v>1</v>
      </c>
      <c r="I217" s="172"/>
      <c r="J217" s="173">
        <f>ROUND(I217*H217,2)</f>
        <v>0</v>
      </c>
      <c r="K217" s="174"/>
      <c r="L217" s="175"/>
      <c r="M217" s="176" t="s">
        <v>1</v>
      </c>
      <c r="N217" s="177" t="s">
        <v>44</v>
      </c>
      <c r="P217" s="142">
        <f>O217*H217</f>
        <v>0</v>
      </c>
      <c r="Q217" s="142">
        <v>0.06</v>
      </c>
      <c r="R217" s="142">
        <f>Q217*H217</f>
        <v>0.06</v>
      </c>
      <c r="S217" s="142">
        <v>0</v>
      </c>
      <c r="T217" s="143">
        <f>S217*H217</f>
        <v>0</v>
      </c>
      <c r="AR217" s="144" t="s">
        <v>202</v>
      </c>
      <c r="AT217" s="144" t="s">
        <v>282</v>
      </c>
      <c r="AU217" s="144" t="s">
        <v>89</v>
      </c>
      <c r="AY217" s="16" t="s">
        <v>164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6" t="s">
        <v>87</v>
      </c>
      <c r="BK217" s="145">
        <f>ROUND(I217*H217,2)</f>
        <v>0</v>
      </c>
      <c r="BL217" s="16" t="s">
        <v>170</v>
      </c>
      <c r="BM217" s="144" t="s">
        <v>2623</v>
      </c>
    </row>
    <row r="218" spans="2:65" s="1" customFormat="1" ht="24.2" customHeight="1">
      <c r="B218" s="31"/>
      <c r="C218" s="132" t="s">
        <v>430</v>
      </c>
      <c r="D218" s="132" t="s">
        <v>166</v>
      </c>
      <c r="E218" s="133" t="s">
        <v>2624</v>
      </c>
      <c r="F218" s="134" t="s">
        <v>2625</v>
      </c>
      <c r="G218" s="135" t="s">
        <v>181</v>
      </c>
      <c r="H218" s="136">
        <v>20</v>
      </c>
      <c r="I218" s="137"/>
      <c r="J218" s="138">
        <f>ROUND(I218*H218,2)</f>
        <v>0</v>
      </c>
      <c r="K218" s="139"/>
      <c r="L218" s="31"/>
      <c r="M218" s="140" t="s">
        <v>1</v>
      </c>
      <c r="N218" s="141" t="s">
        <v>44</v>
      </c>
      <c r="P218" s="142">
        <f>O218*H218</f>
        <v>0</v>
      </c>
      <c r="Q218" s="142">
        <v>0</v>
      </c>
      <c r="R218" s="142">
        <f>Q218*H218</f>
        <v>0</v>
      </c>
      <c r="S218" s="142">
        <v>4.2999999999999997E-2</v>
      </c>
      <c r="T218" s="143">
        <f>S218*H218</f>
        <v>0.85999999999999988</v>
      </c>
      <c r="AR218" s="144" t="s">
        <v>170</v>
      </c>
      <c r="AT218" s="144" t="s">
        <v>166</v>
      </c>
      <c r="AU218" s="144" t="s">
        <v>89</v>
      </c>
      <c r="AY218" s="16" t="s">
        <v>164</v>
      </c>
      <c r="BE218" s="145">
        <f>IF(N218="základní",J218,0)</f>
        <v>0</v>
      </c>
      <c r="BF218" s="145">
        <f>IF(N218="snížená",J218,0)</f>
        <v>0</v>
      </c>
      <c r="BG218" s="145">
        <f>IF(N218="zákl. přenesená",J218,0)</f>
        <v>0</v>
      </c>
      <c r="BH218" s="145">
        <f>IF(N218="sníž. přenesená",J218,0)</f>
        <v>0</v>
      </c>
      <c r="BI218" s="145">
        <f>IF(N218="nulová",J218,0)</f>
        <v>0</v>
      </c>
      <c r="BJ218" s="16" t="s">
        <v>87</v>
      </c>
      <c r="BK218" s="145">
        <f>ROUND(I218*H218,2)</f>
        <v>0</v>
      </c>
      <c r="BL218" s="16" t="s">
        <v>170</v>
      </c>
      <c r="BM218" s="144" t="s">
        <v>2626</v>
      </c>
    </row>
    <row r="219" spans="2:65" s="1" customFormat="1" ht="24.2" customHeight="1">
      <c r="B219" s="31"/>
      <c r="C219" s="132" t="s">
        <v>436</v>
      </c>
      <c r="D219" s="132" t="s">
        <v>166</v>
      </c>
      <c r="E219" s="133" t="s">
        <v>2627</v>
      </c>
      <c r="F219" s="134" t="s">
        <v>2628</v>
      </c>
      <c r="G219" s="135" t="s">
        <v>181</v>
      </c>
      <c r="H219" s="136">
        <v>4</v>
      </c>
      <c r="I219" s="137"/>
      <c r="J219" s="138">
        <f>ROUND(I219*H219,2)</f>
        <v>0</v>
      </c>
      <c r="K219" s="139"/>
      <c r="L219" s="31"/>
      <c r="M219" s="140" t="s">
        <v>1</v>
      </c>
      <c r="N219" s="141" t="s">
        <v>44</v>
      </c>
      <c r="P219" s="142">
        <f>O219*H219</f>
        <v>0</v>
      </c>
      <c r="Q219" s="142">
        <v>0</v>
      </c>
      <c r="R219" s="142">
        <f>Q219*H219</f>
        <v>0</v>
      </c>
      <c r="S219" s="142">
        <v>0.129</v>
      </c>
      <c r="T219" s="143">
        <f>S219*H219</f>
        <v>0.51600000000000001</v>
      </c>
      <c r="AR219" s="144" t="s">
        <v>170</v>
      </c>
      <c r="AT219" s="144" t="s">
        <v>166</v>
      </c>
      <c r="AU219" s="144" t="s">
        <v>89</v>
      </c>
      <c r="AY219" s="16" t="s">
        <v>164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6" t="s">
        <v>87</v>
      </c>
      <c r="BK219" s="145">
        <f>ROUND(I219*H219,2)</f>
        <v>0</v>
      </c>
      <c r="BL219" s="16" t="s">
        <v>170</v>
      </c>
      <c r="BM219" s="144" t="s">
        <v>2629</v>
      </c>
    </row>
    <row r="220" spans="2:65" s="1" customFormat="1" ht="24.2" customHeight="1">
      <c r="B220" s="31"/>
      <c r="C220" s="132" t="s">
        <v>440</v>
      </c>
      <c r="D220" s="132" t="s">
        <v>166</v>
      </c>
      <c r="E220" s="133" t="s">
        <v>2630</v>
      </c>
      <c r="F220" s="134" t="s">
        <v>2631</v>
      </c>
      <c r="G220" s="135" t="s">
        <v>205</v>
      </c>
      <c r="H220" s="136">
        <v>0.14699999999999999</v>
      </c>
      <c r="I220" s="137"/>
      <c r="J220" s="138">
        <f>ROUND(I220*H220,2)</f>
        <v>0</v>
      </c>
      <c r="K220" s="139"/>
      <c r="L220" s="31"/>
      <c r="M220" s="140" t="s">
        <v>1</v>
      </c>
      <c r="N220" s="141" t="s">
        <v>44</v>
      </c>
      <c r="P220" s="142">
        <f>O220*H220</f>
        <v>0</v>
      </c>
      <c r="Q220" s="142">
        <v>0</v>
      </c>
      <c r="R220" s="142">
        <f>Q220*H220</f>
        <v>0</v>
      </c>
      <c r="S220" s="142">
        <v>1.5</v>
      </c>
      <c r="T220" s="143">
        <f>S220*H220</f>
        <v>0.22049999999999997</v>
      </c>
      <c r="AR220" s="144" t="s">
        <v>170</v>
      </c>
      <c r="AT220" s="144" t="s">
        <v>166</v>
      </c>
      <c r="AU220" s="144" t="s">
        <v>89</v>
      </c>
      <c r="AY220" s="16" t="s">
        <v>164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6" t="s">
        <v>87</v>
      </c>
      <c r="BK220" s="145">
        <f>ROUND(I220*H220,2)</f>
        <v>0</v>
      </c>
      <c r="BL220" s="16" t="s">
        <v>170</v>
      </c>
      <c r="BM220" s="144" t="s">
        <v>2632</v>
      </c>
    </row>
    <row r="221" spans="2:65" s="14" customFormat="1" ht="11.25">
      <c r="B221" s="161"/>
      <c r="D221" s="147" t="s">
        <v>175</v>
      </c>
      <c r="E221" s="162" t="s">
        <v>1</v>
      </c>
      <c r="F221" s="163" t="s">
        <v>2633</v>
      </c>
      <c r="H221" s="162" t="s">
        <v>1</v>
      </c>
      <c r="I221" s="164"/>
      <c r="L221" s="161"/>
      <c r="M221" s="165"/>
      <c r="T221" s="166"/>
      <c r="AT221" s="162" t="s">
        <v>175</v>
      </c>
      <c r="AU221" s="162" t="s">
        <v>89</v>
      </c>
      <c r="AV221" s="14" t="s">
        <v>87</v>
      </c>
      <c r="AW221" s="14" t="s">
        <v>36</v>
      </c>
      <c r="AX221" s="14" t="s">
        <v>79</v>
      </c>
      <c r="AY221" s="162" t="s">
        <v>164</v>
      </c>
    </row>
    <row r="222" spans="2:65" s="12" customFormat="1" ht="11.25">
      <c r="B222" s="146"/>
      <c r="D222" s="147" t="s">
        <v>175</v>
      </c>
      <c r="E222" s="148" t="s">
        <v>1</v>
      </c>
      <c r="F222" s="149" t="s">
        <v>2634</v>
      </c>
      <c r="H222" s="150">
        <v>0.14699999999999999</v>
      </c>
      <c r="I222" s="151"/>
      <c r="L222" s="146"/>
      <c r="M222" s="152"/>
      <c r="T222" s="153"/>
      <c r="AT222" s="148" t="s">
        <v>175</v>
      </c>
      <c r="AU222" s="148" t="s">
        <v>89</v>
      </c>
      <c r="AV222" s="12" t="s">
        <v>89</v>
      </c>
      <c r="AW222" s="12" t="s">
        <v>36</v>
      </c>
      <c r="AX222" s="12" t="s">
        <v>79</v>
      </c>
      <c r="AY222" s="148" t="s">
        <v>164</v>
      </c>
    </row>
    <row r="223" spans="2:65" s="13" customFormat="1" ht="11.25">
      <c r="B223" s="154"/>
      <c r="D223" s="147" t="s">
        <v>175</v>
      </c>
      <c r="E223" s="155" t="s">
        <v>1</v>
      </c>
      <c r="F223" s="156" t="s">
        <v>177</v>
      </c>
      <c r="H223" s="157">
        <v>0.14699999999999999</v>
      </c>
      <c r="I223" s="158"/>
      <c r="L223" s="154"/>
      <c r="M223" s="159"/>
      <c r="T223" s="160"/>
      <c r="AT223" s="155" t="s">
        <v>175</v>
      </c>
      <c r="AU223" s="155" t="s">
        <v>89</v>
      </c>
      <c r="AV223" s="13" t="s">
        <v>170</v>
      </c>
      <c r="AW223" s="13" t="s">
        <v>36</v>
      </c>
      <c r="AX223" s="13" t="s">
        <v>87</v>
      </c>
      <c r="AY223" s="155" t="s">
        <v>164</v>
      </c>
    </row>
    <row r="224" spans="2:65" s="1" customFormat="1" ht="33" customHeight="1">
      <c r="B224" s="31"/>
      <c r="C224" s="132" t="s">
        <v>444</v>
      </c>
      <c r="D224" s="132" t="s">
        <v>166</v>
      </c>
      <c r="E224" s="133" t="s">
        <v>2635</v>
      </c>
      <c r="F224" s="134" t="s">
        <v>2636</v>
      </c>
      <c r="G224" s="135" t="s">
        <v>299</v>
      </c>
      <c r="H224" s="136">
        <v>111</v>
      </c>
      <c r="I224" s="137"/>
      <c r="J224" s="138">
        <f>ROUND(I224*H224,2)</f>
        <v>0</v>
      </c>
      <c r="K224" s="139"/>
      <c r="L224" s="31"/>
      <c r="M224" s="140" t="s">
        <v>1</v>
      </c>
      <c r="N224" s="141" t="s">
        <v>44</v>
      </c>
      <c r="P224" s="142">
        <f>O224*H224</f>
        <v>0</v>
      </c>
      <c r="Q224" s="142">
        <v>0</v>
      </c>
      <c r="R224" s="142">
        <f>Q224*H224</f>
        <v>0</v>
      </c>
      <c r="S224" s="142">
        <v>3.1E-2</v>
      </c>
      <c r="T224" s="143">
        <f>S224*H224</f>
        <v>3.4409999999999998</v>
      </c>
      <c r="AR224" s="144" t="s">
        <v>170</v>
      </c>
      <c r="AT224" s="144" t="s">
        <v>166</v>
      </c>
      <c r="AU224" s="144" t="s">
        <v>89</v>
      </c>
      <c r="AY224" s="16" t="s">
        <v>164</v>
      </c>
      <c r="BE224" s="145">
        <f>IF(N224="základní",J224,0)</f>
        <v>0</v>
      </c>
      <c r="BF224" s="145">
        <f>IF(N224="snížená",J224,0)</f>
        <v>0</v>
      </c>
      <c r="BG224" s="145">
        <f>IF(N224="zákl. přenesená",J224,0)</f>
        <v>0</v>
      </c>
      <c r="BH224" s="145">
        <f>IF(N224="sníž. přenesená",J224,0)</f>
        <v>0</v>
      </c>
      <c r="BI224" s="145">
        <f>IF(N224="nulová",J224,0)</f>
        <v>0</v>
      </c>
      <c r="BJ224" s="16" t="s">
        <v>87</v>
      </c>
      <c r="BK224" s="145">
        <f>ROUND(I224*H224,2)</f>
        <v>0</v>
      </c>
      <c r="BL224" s="16" t="s">
        <v>170</v>
      </c>
      <c r="BM224" s="144" t="s">
        <v>2637</v>
      </c>
    </row>
    <row r="225" spans="2:65" s="12" customFormat="1" ht="11.25">
      <c r="B225" s="146"/>
      <c r="D225" s="147" t="s">
        <v>175</v>
      </c>
      <c r="E225" s="148" t="s">
        <v>1</v>
      </c>
      <c r="F225" s="149" t="s">
        <v>2638</v>
      </c>
      <c r="H225" s="150">
        <v>111</v>
      </c>
      <c r="I225" s="151"/>
      <c r="L225" s="146"/>
      <c r="M225" s="152"/>
      <c r="T225" s="153"/>
      <c r="AT225" s="148" t="s">
        <v>175</v>
      </c>
      <c r="AU225" s="148" t="s">
        <v>89</v>
      </c>
      <c r="AV225" s="12" t="s">
        <v>89</v>
      </c>
      <c r="AW225" s="12" t="s">
        <v>36</v>
      </c>
      <c r="AX225" s="12" t="s">
        <v>79</v>
      </c>
      <c r="AY225" s="148" t="s">
        <v>164</v>
      </c>
    </row>
    <row r="226" spans="2:65" s="13" customFormat="1" ht="11.25">
      <c r="B226" s="154"/>
      <c r="D226" s="147" t="s">
        <v>175</v>
      </c>
      <c r="E226" s="155" t="s">
        <v>1</v>
      </c>
      <c r="F226" s="156" t="s">
        <v>177</v>
      </c>
      <c r="H226" s="157">
        <v>111</v>
      </c>
      <c r="I226" s="158"/>
      <c r="L226" s="154"/>
      <c r="M226" s="159"/>
      <c r="T226" s="160"/>
      <c r="AT226" s="155" t="s">
        <v>175</v>
      </c>
      <c r="AU226" s="155" t="s">
        <v>89</v>
      </c>
      <c r="AV226" s="13" t="s">
        <v>170</v>
      </c>
      <c r="AW226" s="13" t="s">
        <v>36</v>
      </c>
      <c r="AX226" s="13" t="s">
        <v>87</v>
      </c>
      <c r="AY226" s="155" t="s">
        <v>164</v>
      </c>
    </row>
    <row r="227" spans="2:65" s="1" customFormat="1" ht="24.2" customHeight="1">
      <c r="B227" s="31"/>
      <c r="C227" s="132" t="s">
        <v>448</v>
      </c>
      <c r="D227" s="132" t="s">
        <v>166</v>
      </c>
      <c r="E227" s="133" t="s">
        <v>2639</v>
      </c>
      <c r="F227" s="134" t="s">
        <v>2640</v>
      </c>
      <c r="G227" s="135" t="s">
        <v>299</v>
      </c>
      <c r="H227" s="136">
        <v>1.2</v>
      </c>
      <c r="I227" s="137"/>
      <c r="J227" s="138">
        <f>ROUND(I227*H227,2)</f>
        <v>0</v>
      </c>
      <c r="K227" s="139"/>
      <c r="L227" s="31"/>
      <c r="M227" s="140" t="s">
        <v>1</v>
      </c>
      <c r="N227" s="141" t="s">
        <v>44</v>
      </c>
      <c r="P227" s="142">
        <f>O227*H227</f>
        <v>0</v>
      </c>
      <c r="Q227" s="142">
        <v>1.4499999999999999E-3</v>
      </c>
      <c r="R227" s="142">
        <f>Q227*H227</f>
        <v>1.7399999999999998E-3</v>
      </c>
      <c r="S227" s="142">
        <v>1.7000000000000001E-2</v>
      </c>
      <c r="T227" s="143">
        <f>S227*H227</f>
        <v>2.0400000000000001E-2</v>
      </c>
      <c r="AR227" s="144" t="s">
        <v>170</v>
      </c>
      <c r="AT227" s="144" t="s">
        <v>166</v>
      </c>
      <c r="AU227" s="144" t="s">
        <v>89</v>
      </c>
      <c r="AY227" s="16" t="s">
        <v>164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6" t="s">
        <v>87</v>
      </c>
      <c r="BK227" s="145">
        <f>ROUND(I227*H227,2)</f>
        <v>0</v>
      </c>
      <c r="BL227" s="16" t="s">
        <v>170</v>
      </c>
      <c r="BM227" s="144" t="s">
        <v>2641</v>
      </c>
    </row>
    <row r="228" spans="2:65" s="12" customFormat="1" ht="11.25">
      <c r="B228" s="146"/>
      <c r="D228" s="147" t="s">
        <v>175</v>
      </c>
      <c r="E228" s="148" t="s">
        <v>1</v>
      </c>
      <c r="F228" s="149" t="s">
        <v>2642</v>
      </c>
      <c r="H228" s="150">
        <v>1.2</v>
      </c>
      <c r="I228" s="151"/>
      <c r="L228" s="146"/>
      <c r="M228" s="152"/>
      <c r="T228" s="153"/>
      <c r="AT228" s="148" t="s">
        <v>175</v>
      </c>
      <c r="AU228" s="148" t="s">
        <v>89</v>
      </c>
      <c r="AV228" s="12" t="s">
        <v>89</v>
      </c>
      <c r="AW228" s="12" t="s">
        <v>36</v>
      </c>
      <c r="AX228" s="12" t="s">
        <v>79</v>
      </c>
      <c r="AY228" s="148" t="s">
        <v>164</v>
      </c>
    </row>
    <row r="229" spans="2:65" s="13" customFormat="1" ht="11.25">
      <c r="B229" s="154"/>
      <c r="D229" s="147" t="s">
        <v>175</v>
      </c>
      <c r="E229" s="155" t="s">
        <v>1</v>
      </c>
      <c r="F229" s="156" t="s">
        <v>177</v>
      </c>
      <c r="H229" s="157">
        <v>1.2</v>
      </c>
      <c r="I229" s="158"/>
      <c r="L229" s="154"/>
      <c r="M229" s="159"/>
      <c r="T229" s="160"/>
      <c r="AT229" s="155" t="s">
        <v>175</v>
      </c>
      <c r="AU229" s="155" t="s">
        <v>89</v>
      </c>
      <c r="AV229" s="13" t="s">
        <v>170</v>
      </c>
      <c r="AW229" s="13" t="s">
        <v>36</v>
      </c>
      <c r="AX229" s="13" t="s">
        <v>87</v>
      </c>
      <c r="AY229" s="155" t="s">
        <v>164</v>
      </c>
    </row>
    <row r="230" spans="2:65" s="11" customFormat="1" ht="22.9" customHeight="1">
      <c r="B230" s="120"/>
      <c r="D230" s="121" t="s">
        <v>78</v>
      </c>
      <c r="E230" s="130" t="s">
        <v>1036</v>
      </c>
      <c r="F230" s="130" t="s">
        <v>1037</v>
      </c>
      <c r="I230" s="123"/>
      <c r="J230" s="131">
        <f>BK230</f>
        <v>0</v>
      </c>
      <c r="L230" s="120"/>
      <c r="M230" s="125"/>
      <c r="P230" s="126">
        <f>SUM(P231:P235)</f>
        <v>0</v>
      </c>
      <c r="R230" s="126">
        <f>SUM(R231:R235)</f>
        <v>0</v>
      </c>
      <c r="T230" s="127">
        <f>SUM(T231:T235)</f>
        <v>0</v>
      </c>
      <c r="AR230" s="121" t="s">
        <v>87</v>
      </c>
      <c r="AT230" s="128" t="s">
        <v>78</v>
      </c>
      <c r="AU230" s="128" t="s">
        <v>87</v>
      </c>
      <c r="AY230" s="121" t="s">
        <v>164</v>
      </c>
      <c r="BK230" s="129">
        <f>SUM(BK231:BK235)</f>
        <v>0</v>
      </c>
    </row>
    <row r="231" spans="2:65" s="1" customFormat="1" ht="24.2" customHeight="1">
      <c r="B231" s="31"/>
      <c r="C231" s="132" t="s">
        <v>453</v>
      </c>
      <c r="D231" s="132" t="s">
        <v>166</v>
      </c>
      <c r="E231" s="133" t="s">
        <v>2402</v>
      </c>
      <c r="F231" s="134" t="s">
        <v>2403</v>
      </c>
      <c r="G231" s="135" t="s">
        <v>269</v>
      </c>
      <c r="H231" s="136">
        <v>5.0579999999999998</v>
      </c>
      <c r="I231" s="137"/>
      <c r="J231" s="138">
        <f>ROUND(I231*H231,2)</f>
        <v>0</v>
      </c>
      <c r="K231" s="139"/>
      <c r="L231" s="31"/>
      <c r="M231" s="140" t="s">
        <v>1</v>
      </c>
      <c r="N231" s="141" t="s">
        <v>44</v>
      </c>
      <c r="P231" s="142">
        <f>O231*H231</f>
        <v>0</v>
      </c>
      <c r="Q231" s="142">
        <v>0</v>
      </c>
      <c r="R231" s="142">
        <f>Q231*H231</f>
        <v>0</v>
      </c>
      <c r="S231" s="142">
        <v>0</v>
      </c>
      <c r="T231" s="143">
        <f>S231*H231</f>
        <v>0</v>
      </c>
      <c r="AR231" s="144" t="s">
        <v>170</v>
      </c>
      <c r="AT231" s="144" t="s">
        <v>166</v>
      </c>
      <c r="AU231" s="144" t="s">
        <v>89</v>
      </c>
      <c r="AY231" s="16" t="s">
        <v>164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6" t="s">
        <v>87</v>
      </c>
      <c r="BK231" s="145">
        <f>ROUND(I231*H231,2)</f>
        <v>0</v>
      </c>
      <c r="BL231" s="16" t="s">
        <v>170</v>
      </c>
      <c r="BM231" s="144" t="s">
        <v>2643</v>
      </c>
    </row>
    <row r="232" spans="2:65" s="1" customFormat="1" ht="24.2" customHeight="1">
      <c r="B232" s="31"/>
      <c r="C232" s="132" t="s">
        <v>457</v>
      </c>
      <c r="D232" s="132" t="s">
        <v>166</v>
      </c>
      <c r="E232" s="133" t="s">
        <v>2405</v>
      </c>
      <c r="F232" s="134" t="s">
        <v>2406</v>
      </c>
      <c r="G232" s="135" t="s">
        <v>269</v>
      </c>
      <c r="H232" s="136">
        <v>5.0579999999999998</v>
      </c>
      <c r="I232" s="137"/>
      <c r="J232" s="138">
        <f>ROUND(I232*H232,2)</f>
        <v>0</v>
      </c>
      <c r="K232" s="139"/>
      <c r="L232" s="31"/>
      <c r="M232" s="140" t="s">
        <v>1</v>
      </c>
      <c r="N232" s="141" t="s">
        <v>44</v>
      </c>
      <c r="P232" s="142">
        <f>O232*H232</f>
        <v>0</v>
      </c>
      <c r="Q232" s="142">
        <v>0</v>
      </c>
      <c r="R232" s="142">
        <f>Q232*H232</f>
        <v>0</v>
      </c>
      <c r="S232" s="142">
        <v>0</v>
      </c>
      <c r="T232" s="143">
        <f>S232*H232</f>
        <v>0</v>
      </c>
      <c r="AR232" s="144" t="s">
        <v>170</v>
      </c>
      <c r="AT232" s="144" t="s">
        <v>166</v>
      </c>
      <c r="AU232" s="144" t="s">
        <v>89</v>
      </c>
      <c r="AY232" s="16" t="s">
        <v>164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6" t="s">
        <v>87</v>
      </c>
      <c r="BK232" s="145">
        <f>ROUND(I232*H232,2)</f>
        <v>0</v>
      </c>
      <c r="BL232" s="16" t="s">
        <v>170</v>
      </c>
      <c r="BM232" s="144" t="s">
        <v>2644</v>
      </c>
    </row>
    <row r="233" spans="2:65" s="1" customFormat="1" ht="24.2" customHeight="1">
      <c r="B233" s="31"/>
      <c r="C233" s="132" t="s">
        <v>461</v>
      </c>
      <c r="D233" s="132" t="s">
        <v>166</v>
      </c>
      <c r="E233" s="133" t="s">
        <v>2408</v>
      </c>
      <c r="F233" s="134" t="s">
        <v>2409</v>
      </c>
      <c r="G233" s="135" t="s">
        <v>269</v>
      </c>
      <c r="H233" s="136">
        <v>50.58</v>
      </c>
      <c r="I233" s="137"/>
      <c r="J233" s="138">
        <f>ROUND(I233*H233,2)</f>
        <v>0</v>
      </c>
      <c r="K233" s="139"/>
      <c r="L233" s="31"/>
      <c r="M233" s="140" t="s">
        <v>1</v>
      </c>
      <c r="N233" s="141" t="s">
        <v>44</v>
      </c>
      <c r="P233" s="142">
        <f>O233*H233</f>
        <v>0</v>
      </c>
      <c r="Q233" s="142">
        <v>0</v>
      </c>
      <c r="R233" s="142">
        <f>Q233*H233</f>
        <v>0</v>
      </c>
      <c r="S233" s="142">
        <v>0</v>
      </c>
      <c r="T233" s="143">
        <f>S233*H233</f>
        <v>0</v>
      </c>
      <c r="AR233" s="144" t="s">
        <v>170</v>
      </c>
      <c r="AT233" s="144" t="s">
        <v>166</v>
      </c>
      <c r="AU233" s="144" t="s">
        <v>89</v>
      </c>
      <c r="AY233" s="16" t="s">
        <v>164</v>
      </c>
      <c r="BE233" s="145">
        <f>IF(N233="základní",J233,0)</f>
        <v>0</v>
      </c>
      <c r="BF233" s="145">
        <f>IF(N233="snížená",J233,0)</f>
        <v>0</v>
      </c>
      <c r="BG233" s="145">
        <f>IF(N233="zákl. přenesená",J233,0)</f>
        <v>0</v>
      </c>
      <c r="BH233" s="145">
        <f>IF(N233="sníž. přenesená",J233,0)</f>
        <v>0</v>
      </c>
      <c r="BI233" s="145">
        <f>IF(N233="nulová",J233,0)</f>
        <v>0</v>
      </c>
      <c r="BJ233" s="16" t="s">
        <v>87</v>
      </c>
      <c r="BK233" s="145">
        <f>ROUND(I233*H233,2)</f>
        <v>0</v>
      </c>
      <c r="BL233" s="16" t="s">
        <v>170</v>
      </c>
      <c r="BM233" s="144" t="s">
        <v>2645</v>
      </c>
    </row>
    <row r="234" spans="2:65" s="12" customFormat="1" ht="11.25">
      <c r="B234" s="146"/>
      <c r="D234" s="147" t="s">
        <v>175</v>
      </c>
      <c r="F234" s="149" t="s">
        <v>2646</v>
      </c>
      <c r="H234" s="150">
        <v>50.58</v>
      </c>
      <c r="I234" s="151"/>
      <c r="L234" s="146"/>
      <c r="M234" s="152"/>
      <c r="T234" s="153"/>
      <c r="AT234" s="148" t="s">
        <v>175</v>
      </c>
      <c r="AU234" s="148" t="s">
        <v>89</v>
      </c>
      <c r="AV234" s="12" t="s">
        <v>89</v>
      </c>
      <c r="AW234" s="12" t="s">
        <v>4</v>
      </c>
      <c r="AX234" s="12" t="s">
        <v>87</v>
      </c>
      <c r="AY234" s="148" t="s">
        <v>164</v>
      </c>
    </row>
    <row r="235" spans="2:65" s="1" customFormat="1" ht="49.15" customHeight="1">
      <c r="B235" s="31"/>
      <c r="C235" s="132" t="s">
        <v>468</v>
      </c>
      <c r="D235" s="132" t="s">
        <v>166</v>
      </c>
      <c r="E235" s="133" t="s">
        <v>2412</v>
      </c>
      <c r="F235" s="134" t="s">
        <v>2413</v>
      </c>
      <c r="G235" s="135" t="s">
        <v>269</v>
      </c>
      <c r="H235" s="136">
        <v>5.0579999999999998</v>
      </c>
      <c r="I235" s="137"/>
      <c r="J235" s="138">
        <f>ROUND(I235*H235,2)</f>
        <v>0</v>
      </c>
      <c r="K235" s="139"/>
      <c r="L235" s="31"/>
      <c r="M235" s="140" t="s">
        <v>1</v>
      </c>
      <c r="N235" s="141" t="s">
        <v>44</v>
      </c>
      <c r="P235" s="142">
        <f>O235*H235</f>
        <v>0</v>
      </c>
      <c r="Q235" s="142">
        <v>0</v>
      </c>
      <c r="R235" s="142">
        <f>Q235*H235</f>
        <v>0</v>
      </c>
      <c r="S235" s="142">
        <v>0</v>
      </c>
      <c r="T235" s="143">
        <f>S235*H235</f>
        <v>0</v>
      </c>
      <c r="AR235" s="144" t="s">
        <v>170</v>
      </c>
      <c r="AT235" s="144" t="s">
        <v>166</v>
      </c>
      <c r="AU235" s="144" t="s">
        <v>89</v>
      </c>
      <c r="AY235" s="16" t="s">
        <v>164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6" t="s">
        <v>87</v>
      </c>
      <c r="BK235" s="145">
        <f>ROUND(I235*H235,2)</f>
        <v>0</v>
      </c>
      <c r="BL235" s="16" t="s">
        <v>170</v>
      </c>
      <c r="BM235" s="144" t="s">
        <v>2647</v>
      </c>
    </row>
    <row r="236" spans="2:65" s="11" customFormat="1" ht="22.9" customHeight="1">
      <c r="B236" s="120"/>
      <c r="D236" s="121" t="s">
        <v>78</v>
      </c>
      <c r="E236" s="130" t="s">
        <v>1043</v>
      </c>
      <c r="F236" s="130" t="s">
        <v>1044</v>
      </c>
      <c r="I236" s="123"/>
      <c r="J236" s="131">
        <f>BK236</f>
        <v>0</v>
      </c>
      <c r="L236" s="120"/>
      <c r="M236" s="125"/>
      <c r="P236" s="126">
        <f>P237</f>
        <v>0</v>
      </c>
      <c r="R236" s="126">
        <f>R237</f>
        <v>0</v>
      </c>
      <c r="T236" s="127">
        <f>T237</f>
        <v>0</v>
      </c>
      <c r="AR236" s="121" t="s">
        <v>87</v>
      </c>
      <c r="AT236" s="128" t="s">
        <v>78</v>
      </c>
      <c r="AU236" s="128" t="s">
        <v>87</v>
      </c>
      <c r="AY236" s="121" t="s">
        <v>164</v>
      </c>
      <c r="BK236" s="129">
        <f>BK237</f>
        <v>0</v>
      </c>
    </row>
    <row r="237" spans="2:65" s="1" customFormat="1" ht="24.2" customHeight="1">
      <c r="B237" s="31"/>
      <c r="C237" s="132" t="s">
        <v>476</v>
      </c>
      <c r="D237" s="132" t="s">
        <v>166</v>
      </c>
      <c r="E237" s="133" t="s">
        <v>1046</v>
      </c>
      <c r="F237" s="134" t="s">
        <v>1047</v>
      </c>
      <c r="G237" s="135" t="s">
        <v>269</v>
      </c>
      <c r="H237" s="136">
        <v>5.7789999999999999</v>
      </c>
      <c r="I237" s="137"/>
      <c r="J237" s="138">
        <f>ROUND(I237*H237,2)</f>
        <v>0</v>
      </c>
      <c r="K237" s="139"/>
      <c r="L237" s="31"/>
      <c r="M237" s="140" t="s">
        <v>1</v>
      </c>
      <c r="N237" s="141" t="s">
        <v>44</v>
      </c>
      <c r="P237" s="142">
        <f>O237*H237</f>
        <v>0</v>
      </c>
      <c r="Q237" s="142">
        <v>0</v>
      </c>
      <c r="R237" s="142">
        <f>Q237*H237</f>
        <v>0</v>
      </c>
      <c r="S237" s="142">
        <v>0</v>
      </c>
      <c r="T237" s="143">
        <f>S237*H237</f>
        <v>0</v>
      </c>
      <c r="AR237" s="144" t="s">
        <v>170</v>
      </c>
      <c r="AT237" s="144" t="s">
        <v>166</v>
      </c>
      <c r="AU237" s="144" t="s">
        <v>89</v>
      </c>
      <c r="AY237" s="16" t="s">
        <v>164</v>
      </c>
      <c r="BE237" s="145">
        <f>IF(N237="základní",J237,0)</f>
        <v>0</v>
      </c>
      <c r="BF237" s="145">
        <f>IF(N237="snížená",J237,0)</f>
        <v>0</v>
      </c>
      <c r="BG237" s="145">
        <f>IF(N237="zákl. přenesená",J237,0)</f>
        <v>0</v>
      </c>
      <c r="BH237" s="145">
        <f>IF(N237="sníž. přenesená",J237,0)</f>
        <v>0</v>
      </c>
      <c r="BI237" s="145">
        <f>IF(N237="nulová",J237,0)</f>
        <v>0</v>
      </c>
      <c r="BJ237" s="16" t="s">
        <v>87</v>
      </c>
      <c r="BK237" s="145">
        <f>ROUND(I237*H237,2)</f>
        <v>0</v>
      </c>
      <c r="BL237" s="16" t="s">
        <v>170</v>
      </c>
      <c r="BM237" s="144" t="s">
        <v>2648</v>
      </c>
    </row>
    <row r="238" spans="2:65" s="11" customFormat="1" ht="25.9" customHeight="1">
      <c r="B238" s="120"/>
      <c r="D238" s="121" t="s">
        <v>78</v>
      </c>
      <c r="E238" s="122" t="s">
        <v>1049</v>
      </c>
      <c r="F238" s="122" t="s">
        <v>1050</v>
      </c>
      <c r="I238" s="123"/>
      <c r="J238" s="124">
        <f>BK238</f>
        <v>0</v>
      </c>
      <c r="L238" s="120"/>
      <c r="M238" s="125"/>
      <c r="P238" s="126">
        <f>P239+P309+P316+P326+P330+P336+P339</f>
        <v>0</v>
      </c>
      <c r="R238" s="126">
        <f>R239+R309+R316+R326+R330+R336+R339</f>
        <v>0.89251000000000014</v>
      </c>
      <c r="T238" s="127">
        <f>T239+T309+T316+T326+T330+T336+T339</f>
        <v>0</v>
      </c>
      <c r="AR238" s="121" t="s">
        <v>89</v>
      </c>
      <c r="AT238" s="128" t="s">
        <v>78</v>
      </c>
      <c r="AU238" s="128" t="s">
        <v>79</v>
      </c>
      <c r="AY238" s="121" t="s">
        <v>164</v>
      </c>
      <c r="BK238" s="129">
        <f>BK239+BK309+BK316+BK326+BK330+BK336+BK339</f>
        <v>0</v>
      </c>
    </row>
    <row r="239" spans="2:65" s="11" customFormat="1" ht="22.9" customHeight="1">
      <c r="B239" s="120"/>
      <c r="D239" s="121" t="s">
        <v>78</v>
      </c>
      <c r="E239" s="130" t="s">
        <v>2649</v>
      </c>
      <c r="F239" s="130" t="s">
        <v>2650</v>
      </c>
      <c r="I239" s="123"/>
      <c r="J239" s="131">
        <f>BK239</f>
        <v>0</v>
      </c>
      <c r="L239" s="120"/>
      <c r="M239" s="125"/>
      <c r="P239" s="126">
        <f>SUM(P240:P308)</f>
        <v>0</v>
      </c>
      <c r="R239" s="126">
        <f>SUM(R240:R308)</f>
        <v>0.48815000000000008</v>
      </c>
      <c r="T239" s="127">
        <f>SUM(T240:T308)</f>
        <v>0</v>
      </c>
      <c r="AR239" s="121" t="s">
        <v>89</v>
      </c>
      <c r="AT239" s="128" t="s">
        <v>78</v>
      </c>
      <c r="AU239" s="128" t="s">
        <v>87</v>
      </c>
      <c r="AY239" s="121" t="s">
        <v>164</v>
      </c>
      <c r="BK239" s="129">
        <f>SUM(BK240:BK308)</f>
        <v>0</v>
      </c>
    </row>
    <row r="240" spans="2:65" s="1" customFormat="1" ht="24.2" customHeight="1">
      <c r="B240" s="31"/>
      <c r="C240" s="132" t="s">
        <v>481</v>
      </c>
      <c r="D240" s="132" t="s">
        <v>166</v>
      </c>
      <c r="E240" s="133" t="s">
        <v>2651</v>
      </c>
      <c r="F240" s="134" t="s">
        <v>2652</v>
      </c>
      <c r="G240" s="135" t="s">
        <v>299</v>
      </c>
      <c r="H240" s="136">
        <v>6</v>
      </c>
      <c r="I240" s="137"/>
      <c r="J240" s="138">
        <f>ROUND(I240*H240,2)</f>
        <v>0</v>
      </c>
      <c r="K240" s="139"/>
      <c r="L240" s="31"/>
      <c r="M240" s="140" t="s">
        <v>1</v>
      </c>
      <c r="N240" s="141" t="s">
        <v>44</v>
      </c>
      <c r="P240" s="142">
        <f>O240*H240</f>
        <v>0</v>
      </c>
      <c r="Q240" s="142">
        <v>3.0899999999999999E-3</v>
      </c>
      <c r="R240" s="142">
        <f>Q240*H240</f>
        <v>1.8540000000000001E-2</v>
      </c>
      <c r="S240" s="142">
        <v>0</v>
      </c>
      <c r="T240" s="143">
        <f>S240*H240</f>
        <v>0</v>
      </c>
      <c r="AR240" s="144" t="s">
        <v>260</v>
      </c>
      <c r="AT240" s="144" t="s">
        <v>166</v>
      </c>
      <c r="AU240" s="144" t="s">
        <v>89</v>
      </c>
      <c r="AY240" s="16" t="s">
        <v>164</v>
      </c>
      <c r="BE240" s="145">
        <f>IF(N240="základní",J240,0)</f>
        <v>0</v>
      </c>
      <c r="BF240" s="145">
        <f>IF(N240="snížená",J240,0)</f>
        <v>0</v>
      </c>
      <c r="BG240" s="145">
        <f>IF(N240="zákl. přenesená",J240,0)</f>
        <v>0</v>
      </c>
      <c r="BH240" s="145">
        <f>IF(N240="sníž. přenesená",J240,0)</f>
        <v>0</v>
      </c>
      <c r="BI240" s="145">
        <f>IF(N240="nulová",J240,0)</f>
        <v>0</v>
      </c>
      <c r="BJ240" s="16" t="s">
        <v>87</v>
      </c>
      <c r="BK240" s="145">
        <f>ROUND(I240*H240,2)</f>
        <v>0</v>
      </c>
      <c r="BL240" s="16" t="s">
        <v>260</v>
      </c>
      <c r="BM240" s="144" t="s">
        <v>2653</v>
      </c>
    </row>
    <row r="241" spans="2:65" s="1" customFormat="1" ht="24.2" customHeight="1">
      <c r="B241" s="31"/>
      <c r="C241" s="132" t="s">
        <v>486</v>
      </c>
      <c r="D241" s="132" t="s">
        <v>166</v>
      </c>
      <c r="E241" s="133" t="s">
        <v>2654</v>
      </c>
      <c r="F241" s="134" t="s">
        <v>2655</v>
      </c>
      <c r="G241" s="135" t="s">
        <v>299</v>
      </c>
      <c r="H241" s="136">
        <v>10</v>
      </c>
      <c r="I241" s="137"/>
      <c r="J241" s="138">
        <f>ROUND(I241*H241,2)</f>
        <v>0</v>
      </c>
      <c r="K241" s="139"/>
      <c r="L241" s="31"/>
      <c r="M241" s="140" t="s">
        <v>1</v>
      </c>
      <c r="N241" s="141" t="s">
        <v>44</v>
      </c>
      <c r="P241" s="142">
        <f>O241*H241</f>
        <v>0</v>
      </c>
      <c r="Q241" s="142">
        <v>3.9300000000000003E-3</v>
      </c>
      <c r="R241" s="142">
        <f>Q241*H241</f>
        <v>3.9300000000000002E-2</v>
      </c>
      <c r="S241" s="142">
        <v>0</v>
      </c>
      <c r="T241" s="143">
        <f>S241*H241</f>
        <v>0</v>
      </c>
      <c r="AR241" s="144" t="s">
        <v>260</v>
      </c>
      <c r="AT241" s="144" t="s">
        <v>166</v>
      </c>
      <c r="AU241" s="144" t="s">
        <v>89</v>
      </c>
      <c r="AY241" s="16" t="s">
        <v>164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6" t="s">
        <v>87</v>
      </c>
      <c r="BK241" s="145">
        <f>ROUND(I241*H241,2)</f>
        <v>0</v>
      </c>
      <c r="BL241" s="16" t="s">
        <v>260</v>
      </c>
      <c r="BM241" s="144" t="s">
        <v>2656</v>
      </c>
    </row>
    <row r="242" spans="2:65" s="1" customFormat="1" ht="24.2" customHeight="1">
      <c r="B242" s="31"/>
      <c r="C242" s="132" t="s">
        <v>493</v>
      </c>
      <c r="D242" s="132" t="s">
        <v>166</v>
      </c>
      <c r="E242" s="133" t="s">
        <v>2657</v>
      </c>
      <c r="F242" s="134" t="s">
        <v>2658</v>
      </c>
      <c r="G242" s="135" t="s">
        <v>181</v>
      </c>
      <c r="H242" s="136">
        <v>10</v>
      </c>
      <c r="I242" s="137"/>
      <c r="J242" s="138">
        <f>ROUND(I242*H242,2)</f>
        <v>0</v>
      </c>
      <c r="K242" s="139"/>
      <c r="L242" s="31"/>
      <c r="M242" s="140" t="s">
        <v>1</v>
      </c>
      <c r="N242" s="141" t="s">
        <v>44</v>
      </c>
      <c r="P242" s="142">
        <f>O242*H242</f>
        <v>0</v>
      </c>
      <c r="Q242" s="142">
        <v>9.1E-4</v>
      </c>
      <c r="R242" s="142">
        <f>Q242*H242</f>
        <v>9.1000000000000004E-3</v>
      </c>
      <c r="S242" s="142">
        <v>0</v>
      </c>
      <c r="T242" s="143">
        <f>S242*H242</f>
        <v>0</v>
      </c>
      <c r="AR242" s="144" t="s">
        <v>260</v>
      </c>
      <c r="AT242" s="144" t="s">
        <v>166</v>
      </c>
      <c r="AU242" s="144" t="s">
        <v>89</v>
      </c>
      <c r="AY242" s="16" t="s">
        <v>164</v>
      </c>
      <c r="BE242" s="145">
        <f>IF(N242="základní",J242,0)</f>
        <v>0</v>
      </c>
      <c r="BF242" s="145">
        <f>IF(N242="snížená",J242,0)</f>
        <v>0</v>
      </c>
      <c r="BG242" s="145">
        <f>IF(N242="zákl. přenesená",J242,0)</f>
        <v>0</v>
      </c>
      <c r="BH242" s="145">
        <f>IF(N242="sníž. přenesená",J242,0)</f>
        <v>0</v>
      </c>
      <c r="BI242" s="145">
        <f>IF(N242="nulová",J242,0)</f>
        <v>0</v>
      </c>
      <c r="BJ242" s="16" t="s">
        <v>87</v>
      </c>
      <c r="BK242" s="145">
        <f>ROUND(I242*H242,2)</f>
        <v>0</v>
      </c>
      <c r="BL242" s="16" t="s">
        <v>260</v>
      </c>
      <c r="BM242" s="144" t="s">
        <v>2659</v>
      </c>
    </row>
    <row r="243" spans="2:65" s="1" customFormat="1" ht="24.2" customHeight="1">
      <c r="B243" s="31"/>
      <c r="C243" s="132" t="s">
        <v>497</v>
      </c>
      <c r="D243" s="132" t="s">
        <v>166</v>
      </c>
      <c r="E243" s="133" t="s">
        <v>2660</v>
      </c>
      <c r="F243" s="134" t="s">
        <v>2661</v>
      </c>
      <c r="G243" s="135" t="s">
        <v>299</v>
      </c>
      <c r="H243" s="136">
        <v>227.7</v>
      </c>
      <c r="I243" s="137"/>
      <c r="J243" s="138">
        <f>ROUND(I243*H243,2)</f>
        <v>0</v>
      </c>
      <c r="K243" s="139"/>
      <c r="L243" s="31"/>
      <c r="M243" s="140" t="s">
        <v>1</v>
      </c>
      <c r="N243" s="141" t="s">
        <v>44</v>
      </c>
      <c r="P243" s="142">
        <f>O243*H243</f>
        <v>0</v>
      </c>
      <c r="Q243" s="142">
        <v>6.4000000000000005E-4</v>
      </c>
      <c r="R243" s="142">
        <f>Q243*H243</f>
        <v>0.145728</v>
      </c>
      <c r="S243" s="142">
        <v>0</v>
      </c>
      <c r="T243" s="143">
        <f>S243*H243</f>
        <v>0</v>
      </c>
      <c r="AR243" s="144" t="s">
        <v>260</v>
      </c>
      <c r="AT243" s="144" t="s">
        <v>166</v>
      </c>
      <c r="AU243" s="144" t="s">
        <v>89</v>
      </c>
      <c r="AY243" s="16" t="s">
        <v>164</v>
      </c>
      <c r="BE243" s="145">
        <f>IF(N243="základní",J243,0)</f>
        <v>0</v>
      </c>
      <c r="BF243" s="145">
        <f>IF(N243="snížená",J243,0)</f>
        <v>0</v>
      </c>
      <c r="BG243" s="145">
        <f>IF(N243="zákl. přenesená",J243,0)</f>
        <v>0</v>
      </c>
      <c r="BH243" s="145">
        <f>IF(N243="sníž. přenesená",J243,0)</f>
        <v>0</v>
      </c>
      <c r="BI243" s="145">
        <f>IF(N243="nulová",J243,0)</f>
        <v>0</v>
      </c>
      <c r="BJ243" s="16" t="s">
        <v>87</v>
      </c>
      <c r="BK243" s="145">
        <f>ROUND(I243*H243,2)</f>
        <v>0</v>
      </c>
      <c r="BL243" s="16" t="s">
        <v>260</v>
      </c>
      <c r="BM243" s="144" t="s">
        <v>2662</v>
      </c>
    </row>
    <row r="244" spans="2:65" s="14" customFormat="1" ht="11.25">
      <c r="B244" s="161"/>
      <c r="D244" s="147" t="s">
        <v>175</v>
      </c>
      <c r="E244" s="162" t="s">
        <v>1</v>
      </c>
      <c r="F244" s="163" t="s">
        <v>2663</v>
      </c>
      <c r="H244" s="162" t="s">
        <v>1</v>
      </c>
      <c r="I244" s="164"/>
      <c r="L244" s="161"/>
      <c r="M244" s="165"/>
      <c r="T244" s="166"/>
      <c r="AT244" s="162" t="s">
        <v>175</v>
      </c>
      <c r="AU244" s="162" t="s">
        <v>89</v>
      </c>
      <c r="AV244" s="14" t="s">
        <v>87</v>
      </c>
      <c r="AW244" s="14" t="s">
        <v>36</v>
      </c>
      <c r="AX244" s="14" t="s">
        <v>79</v>
      </c>
      <c r="AY244" s="162" t="s">
        <v>164</v>
      </c>
    </row>
    <row r="245" spans="2:65" s="12" customFormat="1" ht="11.25">
      <c r="B245" s="146"/>
      <c r="D245" s="147" t="s">
        <v>175</v>
      </c>
      <c r="E245" s="148" t="s">
        <v>1</v>
      </c>
      <c r="F245" s="149" t="s">
        <v>2664</v>
      </c>
      <c r="H245" s="150">
        <v>133.30000000000001</v>
      </c>
      <c r="I245" s="151"/>
      <c r="L245" s="146"/>
      <c r="M245" s="152"/>
      <c r="T245" s="153"/>
      <c r="AT245" s="148" t="s">
        <v>175</v>
      </c>
      <c r="AU245" s="148" t="s">
        <v>89</v>
      </c>
      <c r="AV245" s="12" t="s">
        <v>89</v>
      </c>
      <c r="AW245" s="12" t="s">
        <v>36</v>
      </c>
      <c r="AX245" s="12" t="s">
        <v>79</v>
      </c>
      <c r="AY245" s="148" t="s">
        <v>164</v>
      </c>
    </row>
    <row r="246" spans="2:65" s="14" customFormat="1" ht="11.25">
      <c r="B246" s="161"/>
      <c r="D246" s="147" t="s">
        <v>175</v>
      </c>
      <c r="E246" s="162" t="s">
        <v>1</v>
      </c>
      <c r="F246" s="163" t="s">
        <v>2665</v>
      </c>
      <c r="H246" s="162" t="s">
        <v>1</v>
      </c>
      <c r="I246" s="164"/>
      <c r="L246" s="161"/>
      <c r="M246" s="165"/>
      <c r="T246" s="166"/>
      <c r="AT246" s="162" t="s">
        <v>175</v>
      </c>
      <c r="AU246" s="162" t="s">
        <v>89</v>
      </c>
      <c r="AV246" s="14" t="s">
        <v>87</v>
      </c>
      <c r="AW246" s="14" t="s">
        <v>36</v>
      </c>
      <c r="AX246" s="14" t="s">
        <v>79</v>
      </c>
      <c r="AY246" s="162" t="s">
        <v>164</v>
      </c>
    </row>
    <row r="247" spans="2:65" s="12" customFormat="1" ht="11.25">
      <c r="B247" s="146"/>
      <c r="D247" s="147" t="s">
        <v>175</v>
      </c>
      <c r="E247" s="148" t="s">
        <v>1</v>
      </c>
      <c r="F247" s="149" t="s">
        <v>2666</v>
      </c>
      <c r="H247" s="150">
        <v>94.4</v>
      </c>
      <c r="I247" s="151"/>
      <c r="L247" s="146"/>
      <c r="M247" s="152"/>
      <c r="T247" s="153"/>
      <c r="AT247" s="148" t="s">
        <v>175</v>
      </c>
      <c r="AU247" s="148" t="s">
        <v>89</v>
      </c>
      <c r="AV247" s="12" t="s">
        <v>89</v>
      </c>
      <c r="AW247" s="12" t="s">
        <v>36</v>
      </c>
      <c r="AX247" s="12" t="s">
        <v>79</v>
      </c>
      <c r="AY247" s="148" t="s">
        <v>164</v>
      </c>
    </row>
    <row r="248" spans="2:65" s="13" customFormat="1" ht="11.25">
      <c r="B248" s="154"/>
      <c r="D248" s="147" t="s">
        <v>175</v>
      </c>
      <c r="E248" s="155" t="s">
        <v>1</v>
      </c>
      <c r="F248" s="156" t="s">
        <v>177</v>
      </c>
      <c r="H248" s="157">
        <v>227.7</v>
      </c>
      <c r="I248" s="158"/>
      <c r="L248" s="154"/>
      <c r="M248" s="159"/>
      <c r="T248" s="160"/>
      <c r="AT248" s="155" t="s">
        <v>175</v>
      </c>
      <c r="AU248" s="155" t="s">
        <v>89</v>
      </c>
      <c r="AV248" s="13" t="s">
        <v>170</v>
      </c>
      <c r="AW248" s="13" t="s">
        <v>36</v>
      </c>
      <c r="AX248" s="13" t="s">
        <v>87</v>
      </c>
      <c r="AY248" s="155" t="s">
        <v>164</v>
      </c>
    </row>
    <row r="249" spans="2:65" s="1" customFormat="1" ht="24.2" customHeight="1">
      <c r="B249" s="31"/>
      <c r="C249" s="132" t="s">
        <v>501</v>
      </c>
      <c r="D249" s="132" t="s">
        <v>166</v>
      </c>
      <c r="E249" s="133" t="s">
        <v>2667</v>
      </c>
      <c r="F249" s="134" t="s">
        <v>2668</v>
      </c>
      <c r="G249" s="135" t="s">
        <v>299</v>
      </c>
      <c r="H249" s="136">
        <v>42.3</v>
      </c>
      <c r="I249" s="137"/>
      <c r="J249" s="138">
        <f>ROUND(I249*H249,2)</f>
        <v>0</v>
      </c>
      <c r="K249" s="139"/>
      <c r="L249" s="31"/>
      <c r="M249" s="140" t="s">
        <v>1</v>
      </c>
      <c r="N249" s="141" t="s">
        <v>44</v>
      </c>
      <c r="P249" s="142">
        <f>O249*H249</f>
        <v>0</v>
      </c>
      <c r="Q249" s="142">
        <v>9.7999999999999997E-4</v>
      </c>
      <c r="R249" s="142">
        <f>Q249*H249</f>
        <v>4.1453999999999998E-2</v>
      </c>
      <c r="S249" s="142">
        <v>0</v>
      </c>
      <c r="T249" s="143">
        <f>S249*H249</f>
        <v>0</v>
      </c>
      <c r="AR249" s="144" t="s">
        <v>260</v>
      </c>
      <c r="AT249" s="144" t="s">
        <v>166</v>
      </c>
      <c r="AU249" s="144" t="s">
        <v>89</v>
      </c>
      <c r="AY249" s="16" t="s">
        <v>164</v>
      </c>
      <c r="BE249" s="145">
        <f>IF(N249="základní",J249,0)</f>
        <v>0</v>
      </c>
      <c r="BF249" s="145">
        <f>IF(N249="snížená",J249,0)</f>
        <v>0</v>
      </c>
      <c r="BG249" s="145">
        <f>IF(N249="zákl. přenesená",J249,0)</f>
        <v>0</v>
      </c>
      <c r="BH249" s="145">
        <f>IF(N249="sníž. přenesená",J249,0)</f>
        <v>0</v>
      </c>
      <c r="BI249" s="145">
        <f>IF(N249="nulová",J249,0)</f>
        <v>0</v>
      </c>
      <c r="BJ249" s="16" t="s">
        <v>87</v>
      </c>
      <c r="BK249" s="145">
        <f>ROUND(I249*H249,2)</f>
        <v>0</v>
      </c>
      <c r="BL249" s="16" t="s">
        <v>260</v>
      </c>
      <c r="BM249" s="144" t="s">
        <v>2669</v>
      </c>
    </row>
    <row r="250" spans="2:65" s="14" customFormat="1" ht="11.25">
      <c r="B250" s="161"/>
      <c r="D250" s="147" t="s">
        <v>175</v>
      </c>
      <c r="E250" s="162" t="s">
        <v>1</v>
      </c>
      <c r="F250" s="163" t="s">
        <v>2663</v>
      </c>
      <c r="H250" s="162" t="s">
        <v>1</v>
      </c>
      <c r="I250" s="164"/>
      <c r="L250" s="161"/>
      <c r="M250" s="165"/>
      <c r="T250" s="166"/>
      <c r="AT250" s="162" t="s">
        <v>175</v>
      </c>
      <c r="AU250" s="162" t="s">
        <v>89</v>
      </c>
      <c r="AV250" s="14" t="s">
        <v>87</v>
      </c>
      <c r="AW250" s="14" t="s">
        <v>36</v>
      </c>
      <c r="AX250" s="14" t="s">
        <v>79</v>
      </c>
      <c r="AY250" s="162" t="s">
        <v>164</v>
      </c>
    </row>
    <row r="251" spans="2:65" s="12" customFormat="1" ht="11.25">
      <c r="B251" s="146"/>
      <c r="D251" s="147" t="s">
        <v>175</v>
      </c>
      <c r="E251" s="148" t="s">
        <v>1</v>
      </c>
      <c r="F251" s="149" t="s">
        <v>2670</v>
      </c>
      <c r="H251" s="150">
        <v>30.3</v>
      </c>
      <c r="I251" s="151"/>
      <c r="L251" s="146"/>
      <c r="M251" s="152"/>
      <c r="T251" s="153"/>
      <c r="AT251" s="148" t="s">
        <v>175</v>
      </c>
      <c r="AU251" s="148" t="s">
        <v>89</v>
      </c>
      <c r="AV251" s="12" t="s">
        <v>89</v>
      </c>
      <c r="AW251" s="12" t="s">
        <v>36</v>
      </c>
      <c r="AX251" s="12" t="s">
        <v>79</v>
      </c>
      <c r="AY251" s="148" t="s">
        <v>164</v>
      </c>
    </row>
    <row r="252" spans="2:65" s="14" customFormat="1" ht="11.25">
      <c r="B252" s="161"/>
      <c r="D252" s="147" t="s">
        <v>175</v>
      </c>
      <c r="E252" s="162" t="s">
        <v>1</v>
      </c>
      <c r="F252" s="163" t="s">
        <v>2671</v>
      </c>
      <c r="H252" s="162" t="s">
        <v>1</v>
      </c>
      <c r="I252" s="164"/>
      <c r="L252" s="161"/>
      <c r="M252" s="165"/>
      <c r="T252" s="166"/>
      <c r="AT252" s="162" t="s">
        <v>175</v>
      </c>
      <c r="AU252" s="162" t="s">
        <v>89</v>
      </c>
      <c r="AV252" s="14" t="s">
        <v>87</v>
      </c>
      <c r="AW252" s="14" t="s">
        <v>36</v>
      </c>
      <c r="AX252" s="14" t="s">
        <v>79</v>
      </c>
      <c r="AY252" s="162" t="s">
        <v>164</v>
      </c>
    </row>
    <row r="253" spans="2:65" s="12" customFormat="1" ht="11.25">
      <c r="B253" s="146"/>
      <c r="D253" s="147" t="s">
        <v>175</v>
      </c>
      <c r="E253" s="148" t="s">
        <v>1</v>
      </c>
      <c r="F253" s="149" t="s">
        <v>8</v>
      </c>
      <c r="H253" s="150">
        <v>12</v>
      </c>
      <c r="I253" s="151"/>
      <c r="L253" s="146"/>
      <c r="M253" s="152"/>
      <c r="T253" s="153"/>
      <c r="AT253" s="148" t="s">
        <v>175</v>
      </c>
      <c r="AU253" s="148" t="s">
        <v>89</v>
      </c>
      <c r="AV253" s="12" t="s">
        <v>89</v>
      </c>
      <c r="AW253" s="12" t="s">
        <v>36</v>
      </c>
      <c r="AX253" s="12" t="s">
        <v>79</v>
      </c>
      <c r="AY253" s="148" t="s">
        <v>164</v>
      </c>
    </row>
    <row r="254" spans="2:65" s="13" customFormat="1" ht="11.25">
      <c r="B254" s="154"/>
      <c r="D254" s="147" t="s">
        <v>175</v>
      </c>
      <c r="E254" s="155" t="s">
        <v>1</v>
      </c>
      <c r="F254" s="156" t="s">
        <v>177</v>
      </c>
      <c r="H254" s="157">
        <v>42.3</v>
      </c>
      <c r="I254" s="158"/>
      <c r="L254" s="154"/>
      <c r="M254" s="159"/>
      <c r="T254" s="160"/>
      <c r="AT254" s="155" t="s">
        <v>175</v>
      </c>
      <c r="AU254" s="155" t="s">
        <v>89</v>
      </c>
      <c r="AV254" s="13" t="s">
        <v>170</v>
      </c>
      <c r="AW254" s="13" t="s">
        <v>36</v>
      </c>
      <c r="AX254" s="13" t="s">
        <v>87</v>
      </c>
      <c r="AY254" s="155" t="s">
        <v>164</v>
      </c>
    </row>
    <row r="255" spans="2:65" s="1" customFormat="1" ht="24.2" customHeight="1">
      <c r="B255" s="31"/>
      <c r="C255" s="132" t="s">
        <v>506</v>
      </c>
      <c r="D255" s="132" t="s">
        <v>166</v>
      </c>
      <c r="E255" s="133" t="s">
        <v>2672</v>
      </c>
      <c r="F255" s="134" t="s">
        <v>2673</v>
      </c>
      <c r="G255" s="135" t="s">
        <v>299</v>
      </c>
      <c r="H255" s="136">
        <v>16.600000000000001</v>
      </c>
      <c r="I255" s="137"/>
      <c r="J255" s="138">
        <f>ROUND(I255*H255,2)</f>
        <v>0</v>
      </c>
      <c r="K255" s="139"/>
      <c r="L255" s="31"/>
      <c r="M255" s="140" t="s">
        <v>1</v>
      </c>
      <c r="N255" s="141" t="s">
        <v>44</v>
      </c>
      <c r="P255" s="142">
        <f>O255*H255</f>
        <v>0</v>
      </c>
      <c r="Q255" s="142">
        <v>1.15E-3</v>
      </c>
      <c r="R255" s="142">
        <f>Q255*H255</f>
        <v>1.9090000000000003E-2</v>
      </c>
      <c r="S255" s="142">
        <v>0</v>
      </c>
      <c r="T255" s="143">
        <f>S255*H255</f>
        <v>0</v>
      </c>
      <c r="AR255" s="144" t="s">
        <v>260</v>
      </c>
      <c r="AT255" s="144" t="s">
        <v>166</v>
      </c>
      <c r="AU255" s="144" t="s">
        <v>89</v>
      </c>
      <c r="AY255" s="16" t="s">
        <v>164</v>
      </c>
      <c r="BE255" s="145">
        <f>IF(N255="základní",J255,0)</f>
        <v>0</v>
      </c>
      <c r="BF255" s="145">
        <f>IF(N255="snížená",J255,0)</f>
        <v>0</v>
      </c>
      <c r="BG255" s="145">
        <f>IF(N255="zákl. přenesená",J255,0)</f>
        <v>0</v>
      </c>
      <c r="BH255" s="145">
        <f>IF(N255="sníž. přenesená",J255,0)</f>
        <v>0</v>
      </c>
      <c r="BI255" s="145">
        <f>IF(N255="nulová",J255,0)</f>
        <v>0</v>
      </c>
      <c r="BJ255" s="16" t="s">
        <v>87</v>
      </c>
      <c r="BK255" s="145">
        <f>ROUND(I255*H255,2)</f>
        <v>0</v>
      </c>
      <c r="BL255" s="16" t="s">
        <v>260</v>
      </c>
      <c r="BM255" s="144" t="s">
        <v>2674</v>
      </c>
    </row>
    <row r="256" spans="2:65" s="14" customFormat="1" ht="11.25">
      <c r="B256" s="161"/>
      <c r="D256" s="147" t="s">
        <v>175</v>
      </c>
      <c r="E256" s="162" t="s">
        <v>1</v>
      </c>
      <c r="F256" s="163" t="s">
        <v>2663</v>
      </c>
      <c r="H256" s="162" t="s">
        <v>1</v>
      </c>
      <c r="I256" s="164"/>
      <c r="L256" s="161"/>
      <c r="M256" s="165"/>
      <c r="T256" s="166"/>
      <c r="AT256" s="162" t="s">
        <v>175</v>
      </c>
      <c r="AU256" s="162" t="s">
        <v>89</v>
      </c>
      <c r="AV256" s="14" t="s">
        <v>87</v>
      </c>
      <c r="AW256" s="14" t="s">
        <v>36</v>
      </c>
      <c r="AX256" s="14" t="s">
        <v>79</v>
      </c>
      <c r="AY256" s="162" t="s">
        <v>164</v>
      </c>
    </row>
    <row r="257" spans="2:65" s="12" customFormat="1" ht="11.25">
      <c r="B257" s="146"/>
      <c r="D257" s="147" t="s">
        <v>175</v>
      </c>
      <c r="E257" s="148" t="s">
        <v>1</v>
      </c>
      <c r="F257" s="149" t="s">
        <v>191</v>
      </c>
      <c r="H257" s="150">
        <v>6</v>
      </c>
      <c r="I257" s="151"/>
      <c r="L257" s="146"/>
      <c r="M257" s="152"/>
      <c r="T257" s="153"/>
      <c r="AT257" s="148" t="s">
        <v>175</v>
      </c>
      <c r="AU257" s="148" t="s">
        <v>89</v>
      </c>
      <c r="AV257" s="12" t="s">
        <v>89</v>
      </c>
      <c r="AW257" s="12" t="s">
        <v>36</v>
      </c>
      <c r="AX257" s="12" t="s">
        <v>79</v>
      </c>
      <c r="AY257" s="148" t="s">
        <v>164</v>
      </c>
    </row>
    <row r="258" spans="2:65" s="14" customFormat="1" ht="11.25">
      <c r="B258" s="161"/>
      <c r="D258" s="147" t="s">
        <v>175</v>
      </c>
      <c r="E258" s="162" t="s">
        <v>1</v>
      </c>
      <c r="F258" s="163" t="s">
        <v>2671</v>
      </c>
      <c r="H258" s="162" t="s">
        <v>1</v>
      </c>
      <c r="I258" s="164"/>
      <c r="L258" s="161"/>
      <c r="M258" s="165"/>
      <c r="T258" s="166"/>
      <c r="AT258" s="162" t="s">
        <v>175</v>
      </c>
      <c r="AU258" s="162" t="s">
        <v>89</v>
      </c>
      <c r="AV258" s="14" t="s">
        <v>87</v>
      </c>
      <c r="AW258" s="14" t="s">
        <v>36</v>
      </c>
      <c r="AX258" s="14" t="s">
        <v>79</v>
      </c>
      <c r="AY258" s="162" t="s">
        <v>164</v>
      </c>
    </row>
    <row r="259" spans="2:65" s="12" customFormat="1" ht="11.25">
      <c r="B259" s="146"/>
      <c r="D259" s="147" t="s">
        <v>175</v>
      </c>
      <c r="E259" s="148" t="s">
        <v>1</v>
      </c>
      <c r="F259" s="149" t="s">
        <v>2675</v>
      </c>
      <c r="H259" s="150">
        <v>10.6</v>
      </c>
      <c r="I259" s="151"/>
      <c r="L259" s="146"/>
      <c r="M259" s="152"/>
      <c r="T259" s="153"/>
      <c r="AT259" s="148" t="s">
        <v>175</v>
      </c>
      <c r="AU259" s="148" t="s">
        <v>89</v>
      </c>
      <c r="AV259" s="12" t="s">
        <v>89</v>
      </c>
      <c r="AW259" s="12" t="s">
        <v>36</v>
      </c>
      <c r="AX259" s="12" t="s">
        <v>79</v>
      </c>
      <c r="AY259" s="148" t="s">
        <v>164</v>
      </c>
    </row>
    <row r="260" spans="2:65" s="13" customFormat="1" ht="11.25">
      <c r="B260" s="154"/>
      <c r="D260" s="147" t="s">
        <v>175</v>
      </c>
      <c r="E260" s="155" t="s">
        <v>1</v>
      </c>
      <c r="F260" s="156" t="s">
        <v>177</v>
      </c>
      <c r="H260" s="157">
        <v>16.600000000000001</v>
      </c>
      <c r="I260" s="158"/>
      <c r="L260" s="154"/>
      <c r="M260" s="159"/>
      <c r="T260" s="160"/>
      <c r="AT260" s="155" t="s">
        <v>175</v>
      </c>
      <c r="AU260" s="155" t="s">
        <v>89</v>
      </c>
      <c r="AV260" s="13" t="s">
        <v>170</v>
      </c>
      <c r="AW260" s="13" t="s">
        <v>36</v>
      </c>
      <c r="AX260" s="13" t="s">
        <v>87</v>
      </c>
      <c r="AY260" s="155" t="s">
        <v>164</v>
      </c>
    </row>
    <row r="261" spans="2:65" s="1" customFormat="1" ht="24.2" customHeight="1">
      <c r="B261" s="31"/>
      <c r="C261" s="132" t="s">
        <v>512</v>
      </c>
      <c r="D261" s="132" t="s">
        <v>166</v>
      </c>
      <c r="E261" s="133" t="s">
        <v>2676</v>
      </c>
      <c r="F261" s="134" t="s">
        <v>2677</v>
      </c>
      <c r="G261" s="135" t="s">
        <v>299</v>
      </c>
      <c r="H261" s="136">
        <v>3.7</v>
      </c>
      <c r="I261" s="137"/>
      <c r="J261" s="138">
        <f>ROUND(I261*H261,2)</f>
        <v>0</v>
      </c>
      <c r="K261" s="139"/>
      <c r="L261" s="31"/>
      <c r="M261" s="140" t="s">
        <v>1</v>
      </c>
      <c r="N261" s="141" t="s">
        <v>44</v>
      </c>
      <c r="P261" s="142">
        <f>O261*H261</f>
        <v>0</v>
      </c>
      <c r="Q261" s="142">
        <v>2.3700000000000001E-3</v>
      </c>
      <c r="R261" s="142">
        <f>Q261*H261</f>
        <v>8.7690000000000008E-3</v>
      </c>
      <c r="S261" s="142">
        <v>0</v>
      </c>
      <c r="T261" s="143">
        <f>S261*H261</f>
        <v>0</v>
      </c>
      <c r="AR261" s="144" t="s">
        <v>260</v>
      </c>
      <c r="AT261" s="144" t="s">
        <v>166</v>
      </c>
      <c r="AU261" s="144" t="s">
        <v>89</v>
      </c>
      <c r="AY261" s="16" t="s">
        <v>164</v>
      </c>
      <c r="BE261" s="145">
        <f>IF(N261="základní",J261,0)</f>
        <v>0</v>
      </c>
      <c r="BF261" s="145">
        <f>IF(N261="snížená",J261,0)</f>
        <v>0</v>
      </c>
      <c r="BG261" s="145">
        <f>IF(N261="zákl. přenesená",J261,0)</f>
        <v>0</v>
      </c>
      <c r="BH261" s="145">
        <f>IF(N261="sníž. přenesená",J261,0)</f>
        <v>0</v>
      </c>
      <c r="BI261" s="145">
        <f>IF(N261="nulová",J261,0)</f>
        <v>0</v>
      </c>
      <c r="BJ261" s="16" t="s">
        <v>87</v>
      </c>
      <c r="BK261" s="145">
        <f>ROUND(I261*H261,2)</f>
        <v>0</v>
      </c>
      <c r="BL261" s="16" t="s">
        <v>260</v>
      </c>
      <c r="BM261" s="144" t="s">
        <v>2678</v>
      </c>
    </row>
    <row r="262" spans="2:65" s="12" customFormat="1" ht="11.25">
      <c r="B262" s="146"/>
      <c r="D262" s="147" t="s">
        <v>175</v>
      </c>
      <c r="E262" s="148" t="s">
        <v>1</v>
      </c>
      <c r="F262" s="149" t="s">
        <v>2679</v>
      </c>
      <c r="H262" s="150">
        <v>3.7</v>
      </c>
      <c r="I262" s="151"/>
      <c r="L262" s="146"/>
      <c r="M262" s="152"/>
      <c r="T262" s="153"/>
      <c r="AT262" s="148" t="s">
        <v>175</v>
      </c>
      <c r="AU262" s="148" t="s">
        <v>89</v>
      </c>
      <c r="AV262" s="12" t="s">
        <v>89</v>
      </c>
      <c r="AW262" s="12" t="s">
        <v>36</v>
      </c>
      <c r="AX262" s="12" t="s">
        <v>79</v>
      </c>
      <c r="AY262" s="148" t="s">
        <v>164</v>
      </c>
    </row>
    <row r="263" spans="2:65" s="13" customFormat="1" ht="11.25">
      <c r="B263" s="154"/>
      <c r="D263" s="147" t="s">
        <v>175</v>
      </c>
      <c r="E263" s="155" t="s">
        <v>1</v>
      </c>
      <c r="F263" s="156" t="s">
        <v>177</v>
      </c>
      <c r="H263" s="157">
        <v>3.7</v>
      </c>
      <c r="I263" s="158"/>
      <c r="L263" s="154"/>
      <c r="M263" s="159"/>
      <c r="T263" s="160"/>
      <c r="AT263" s="155" t="s">
        <v>175</v>
      </c>
      <c r="AU263" s="155" t="s">
        <v>89</v>
      </c>
      <c r="AV263" s="13" t="s">
        <v>170</v>
      </c>
      <c r="AW263" s="13" t="s">
        <v>36</v>
      </c>
      <c r="AX263" s="13" t="s">
        <v>87</v>
      </c>
      <c r="AY263" s="155" t="s">
        <v>164</v>
      </c>
    </row>
    <row r="264" spans="2:65" s="1" customFormat="1" ht="37.9" customHeight="1">
      <c r="B264" s="31"/>
      <c r="C264" s="132" t="s">
        <v>518</v>
      </c>
      <c r="D264" s="132" t="s">
        <v>166</v>
      </c>
      <c r="E264" s="133" t="s">
        <v>2680</v>
      </c>
      <c r="F264" s="134" t="s">
        <v>2681</v>
      </c>
      <c r="G264" s="135" t="s">
        <v>299</v>
      </c>
      <c r="H264" s="136">
        <v>140</v>
      </c>
      <c r="I264" s="137"/>
      <c r="J264" s="138">
        <f>ROUND(I264*H264,2)</f>
        <v>0</v>
      </c>
      <c r="K264" s="139"/>
      <c r="L264" s="31"/>
      <c r="M264" s="140" t="s">
        <v>1</v>
      </c>
      <c r="N264" s="141" t="s">
        <v>44</v>
      </c>
      <c r="P264" s="142">
        <f>O264*H264</f>
        <v>0</v>
      </c>
      <c r="Q264" s="142">
        <v>3.4000000000000002E-4</v>
      </c>
      <c r="R264" s="142">
        <f>Q264*H264</f>
        <v>4.7600000000000003E-2</v>
      </c>
      <c r="S264" s="142">
        <v>0</v>
      </c>
      <c r="T264" s="143">
        <f>S264*H264</f>
        <v>0</v>
      </c>
      <c r="AR264" s="144" t="s">
        <v>260</v>
      </c>
      <c r="AT264" s="144" t="s">
        <v>166</v>
      </c>
      <c r="AU264" s="144" t="s">
        <v>89</v>
      </c>
      <c r="AY264" s="16" t="s">
        <v>164</v>
      </c>
      <c r="BE264" s="145">
        <f>IF(N264="základní",J264,0)</f>
        <v>0</v>
      </c>
      <c r="BF264" s="145">
        <f>IF(N264="snížená",J264,0)</f>
        <v>0</v>
      </c>
      <c r="BG264" s="145">
        <f>IF(N264="zákl. přenesená",J264,0)</f>
        <v>0</v>
      </c>
      <c r="BH264" s="145">
        <f>IF(N264="sníž. přenesená",J264,0)</f>
        <v>0</v>
      </c>
      <c r="BI264" s="145">
        <f>IF(N264="nulová",J264,0)</f>
        <v>0</v>
      </c>
      <c r="BJ264" s="16" t="s">
        <v>87</v>
      </c>
      <c r="BK264" s="145">
        <f>ROUND(I264*H264,2)</f>
        <v>0</v>
      </c>
      <c r="BL264" s="16" t="s">
        <v>260</v>
      </c>
      <c r="BM264" s="144" t="s">
        <v>2682</v>
      </c>
    </row>
    <row r="265" spans="2:65" s="1" customFormat="1" ht="37.9" customHeight="1">
      <c r="B265" s="31"/>
      <c r="C265" s="132" t="s">
        <v>522</v>
      </c>
      <c r="D265" s="132" t="s">
        <v>166</v>
      </c>
      <c r="E265" s="133" t="s">
        <v>2683</v>
      </c>
      <c r="F265" s="134" t="s">
        <v>2684</v>
      </c>
      <c r="G265" s="135" t="s">
        <v>299</v>
      </c>
      <c r="H265" s="136">
        <v>42</v>
      </c>
      <c r="I265" s="137"/>
      <c r="J265" s="138">
        <f>ROUND(I265*H265,2)</f>
        <v>0</v>
      </c>
      <c r="K265" s="139"/>
      <c r="L265" s="31"/>
      <c r="M265" s="140" t="s">
        <v>1</v>
      </c>
      <c r="N265" s="141" t="s">
        <v>44</v>
      </c>
      <c r="P265" s="142">
        <f>O265*H265</f>
        <v>0</v>
      </c>
      <c r="Q265" s="142">
        <v>1E-4</v>
      </c>
      <c r="R265" s="142">
        <f>Q265*H265</f>
        <v>4.2000000000000006E-3</v>
      </c>
      <c r="S265" s="142">
        <v>0</v>
      </c>
      <c r="T265" s="143">
        <f>S265*H265</f>
        <v>0</v>
      </c>
      <c r="AR265" s="144" t="s">
        <v>260</v>
      </c>
      <c r="AT265" s="144" t="s">
        <v>166</v>
      </c>
      <c r="AU265" s="144" t="s">
        <v>89</v>
      </c>
      <c r="AY265" s="16" t="s">
        <v>164</v>
      </c>
      <c r="BE265" s="145">
        <f>IF(N265="základní",J265,0)</f>
        <v>0</v>
      </c>
      <c r="BF265" s="145">
        <f>IF(N265="snížená",J265,0)</f>
        <v>0</v>
      </c>
      <c r="BG265" s="145">
        <f>IF(N265="zákl. přenesená",J265,0)</f>
        <v>0</v>
      </c>
      <c r="BH265" s="145">
        <f>IF(N265="sníž. přenesená",J265,0)</f>
        <v>0</v>
      </c>
      <c r="BI265" s="145">
        <f>IF(N265="nulová",J265,0)</f>
        <v>0</v>
      </c>
      <c r="BJ265" s="16" t="s">
        <v>87</v>
      </c>
      <c r="BK265" s="145">
        <f>ROUND(I265*H265,2)</f>
        <v>0</v>
      </c>
      <c r="BL265" s="16" t="s">
        <v>260</v>
      </c>
      <c r="BM265" s="144" t="s">
        <v>2685</v>
      </c>
    </row>
    <row r="266" spans="2:65" s="12" customFormat="1" ht="11.25">
      <c r="B266" s="146"/>
      <c r="D266" s="147" t="s">
        <v>175</v>
      </c>
      <c r="E266" s="148" t="s">
        <v>1</v>
      </c>
      <c r="F266" s="149" t="s">
        <v>2686</v>
      </c>
      <c r="H266" s="150">
        <v>42</v>
      </c>
      <c r="I266" s="151"/>
      <c r="L266" s="146"/>
      <c r="M266" s="152"/>
      <c r="T266" s="153"/>
      <c r="AT266" s="148" t="s">
        <v>175</v>
      </c>
      <c r="AU266" s="148" t="s">
        <v>89</v>
      </c>
      <c r="AV266" s="12" t="s">
        <v>89</v>
      </c>
      <c r="AW266" s="12" t="s">
        <v>36</v>
      </c>
      <c r="AX266" s="12" t="s">
        <v>79</v>
      </c>
      <c r="AY266" s="148" t="s">
        <v>164</v>
      </c>
    </row>
    <row r="267" spans="2:65" s="13" customFormat="1" ht="11.25">
      <c r="B267" s="154"/>
      <c r="D267" s="147" t="s">
        <v>175</v>
      </c>
      <c r="E267" s="155" t="s">
        <v>1</v>
      </c>
      <c r="F267" s="156" t="s">
        <v>177</v>
      </c>
      <c r="H267" s="157">
        <v>42</v>
      </c>
      <c r="I267" s="158"/>
      <c r="L267" s="154"/>
      <c r="M267" s="159"/>
      <c r="T267" s="160"/>
      <c r="AT267" s="155" t="s">
        <v>175</v>
      </c>
      <c r="AU267" s="155" t="s">
        <v>89</v>
      </c>
      <c r="AV267" s="13" t="s">
        <v>170</v>
      </c>
      <c r="AW267" s="13" t="s">
        <v>36</v>
      </c>
      <c r="AX267" s="13" t="s">
        <v>87</v>
      </c>
      <c r="AY267" s="155" t="s">
        <v>164</v>
      </c>
    </row>
    <row r="268" spans="2:65" s="1" customFormat="1" ht="16.5" customHeight="1">
      <c r="B268" s="31"/>
      <c r="C268" s="132" t="s">
        <v>527</v>
      </c>
      <c r="D268" s="132" t="s">
        <v>166</v>
      </c>
      <c r="E268" s="133" t="s">
        <v>2687</v>
      </c>
      <c r="F268" s="134" t="s">
        <v>2688</v>
      </c>
      <c r="G268" s="135" t="s">
        <v>299</v>
      </c>
      <c r="H268" s="136">
        <v>200</v>
      </c>
      <c r="I268" s="137"/>
      <c r="J268" s="138">
        <f>ROUND(I268*H268,2)</f>
        <v>0</v>
      </c>
      <c r="K268" s="139"/>
      <c r="L268" s="31"/>
      <c r="M268" s="140" t="s">
        <v>1</v>
      </c>
      <c r="N268" s="141" t="s">
        <v>44</v>
      </c>
      <c r="P268" s="142">
        <f>O268*H268</f>
        <v>0</v>
      </c>
      <c r="Q268" s="142">
        <v>1.9000000000000001E-4</v>
      </c>
      <c r="R268" s="142">
        <f>Q268*H268</f>
        <v>3.7999999999999999E-2</v>
      </c>
      <c r="S268" s="142">
        <v>0</v>
      </c>
      <c r="T268" s="143">
        <f>S268*H268</f>
        <v>0</v>
      </c>
      <c r="AR268" s="144" t="s">
        <v>260</v>
      </c>
      <c r="AT268" s="144" t="s">
        <v>166</v>
      </c>
      <c r="AU268" s="144" t="s">
        <v>89</v>
      </c>
      <c r="AY268" s="16" t="s">
        <v>164</v>
      </c>
      <c r="BE268" s="145">
        <f>IF(N268="základní",J268,0)</f>
        <v>0</v>
      </c>
      <c r="BF268" s="145">
        <f>IF(N268="snížená",J268,0)</f>
        <v>0</v>
      </c>
      <c r="BG268" s="145">
        <f>IF(N268="zákl. přenesená",J268,0)</f>
        <v>0</v>
      </c>
      <c r="BH268" s="145">
        <f>IF(N268="sníž. přenesená",J268,0)</f>
        <v>0</v>
      </c>
      <c r="BI268" s="145">
        <f>IF(N268="nulová",J268,0)</f>
        <v>0</v>
      </c>
      <c r="BJ268" s="16" t="s">
        <v>87</v>
      </c>
      <c r="BK268" s="145">
        <f>ROUND(I268*H268,2)</f>
        <v>0</v>
      </c>
      <c r="BL268" s="16" t="s">
        <v>260</v>
      </c>
      <c r="BM268" s="144" t="s">
        <v>2689</v>
      </c>
    </row>
    <row r="269" spans="2:65" s="12" customFormat="1" ht="11.25">
      <c r="B269" s="146"/>
      <c r="D269" s="147" t="s">
        <v>175</v>
      </c>
      <c r="E269" s="148" t="s">
        <v>1</v>
      </c>
      <c r="F269" s="149" t="s">
        <v>1286</v>
      </c>
      <c r="H269" s="150">
        <v>200</v>
      </c>
      <c r="I269" s="151"/>
      <c r="L269" s="146"/>
      <c r="M269" s="152"/>
      <c r="T269" s="153"/>
      <c r="AT269" s="148" t="s">
        <v>175</v>
      </c>
      <c r="AU269" s="148" t="s">
        <v>89</v>
      </c>
      <c r="AV269" s="12" t="s">
        <v>89</v>
      </c>
      <c r="AW269" s="12" t="s">
        <v>36</v>
      </c>
      <c r="AX269" s="12" t="s">
        <v>79</v>
      </c>
      <c r="AY269" s="148" t="s">
        <v>164</v>
      </c>
    </row>
    <row r="270" spans="2:65" s="13" customFormat="1" ht="11.25">
      <c r="B270" s="154"/>
      <c r="D270" s="147" t="s">
        <v>175</v>
      </c>
      <c r="E270" s="155" t="s">
        <v>1</v>
      </c>
      <c r="F270" s="156" t="s">
        <v>177</v>
      </c>
      <c r="H270" s="157">
        <v>200</v>
      </c>
      <c r="I270" s="158"/>
      <c r="L270" s="154"/>
      <c r="M270" s="159"/>
      <c r="T270" s="160"/>
      <c r="AT270" s="155" t="s">
        <v>175</v>
      </c>
      <c r="AU270" s="155" t="s">
        <v>89</v>
      </c>
      <c r="AV270" s="13" t="s">
        <v>170</v>
      </c>
      <c r="AW270" s="13" t="s">
        <v>36</v>
      </c>
      <c r="AX270" s="13" t="s">
        <v>87</v>
      </c>
      <c r="AY270" s="155" t="s">
        <v>164</v>
      </c>
    </row>
    <row r="271" spans="2:65" s="1" customFormat="1" ht="16.5" customHeight="1">
      <c r="B271" s="31"/>
      <c r="C271" s="132" t="s">
        <v>532</v>
      </c>
      <c r="D271" s="132" t="s">
        <v>166</v>
      </c>
      <c r="E271" s="133" t="s">
        <v>2690</v>
      </c>
      <c r="F271" s="134" t="s">
        <v>2691</v>
      </c>
      <c r="G271" s="135" t="s">
        <v>299</v>
      </c>
      <c r="H271" s="136">
        <v>30</v>
      </c>
      <c r="I271" s="137"/>
      <c r="J271" s="138">
        <f>ROUND(I271*H271,2)</f>
        <v>0</v>
      </c>
      <c r="K271" s="139"/>
      <c r="L271" s="31"/>
      <c r="M271" s="140" t="s">
        <v>1</v>
      </c>
      <c r="N271" s="141" t="s">
        <v>44</v>
      </c>
      <c r="P271" s="142">
        <f>O271*H271</f>
        <v>0</v>
      </c>
      <c r="Q271" s="142">
        <v>2.5000000000000001E-4</v>
      </c>
      <c r="R271" s="142">
        <f>Q271*H271</f>
        <v>7.4999999999999997E-3</v>
      </c>
      <c r="S271" s="142">
        <v>0</v>
      </c>
      <c r="T271" s="143">
        <f>S271*H271</f>
        <v>0</v>
      </c>
      <c r="AR271" s="144" t="s">
        <v>260</v>
      </c>
      <c r="AT271" s="144" t="s">
        <v>166</v>
      </c>
      <c r="AU271" s="144" t="s">
        <v>89</v>
      </c>
      <c r="AY271" s="16" t="s">
        <v>164</v>
      </c>
      <c r="BE271" s="145">
        <f>IF(N271="základní",J271,0)</f>
        <v>0</v>
      </c>
      <c r="BF271" s="145">
        <f>IF(N271="snížená",J271,0)</f>
        <v>0</v>
      </c>
      <c r="BG271" s="145">
        <f>IF(N271="zákl. přenesená",J271,0)</f>
        <v>0</v>
      </c>
      <c r="BH271" s="145">
        <f>IF(N271="sníž. přenesená",J271,0)</f>
        <v>0</v>
      </c>
      <c r="BI271" s="145">
        <f>IF(N271="nulová",J271,0)</f>
        <v>0</v>
      </c>
      <c r="BJ271" s="16" t="s">
        <v>87</v>
      </c>
      <c r="BK271" s="145">
        <f>ROUND(I271*H271,2)</f>
        <v>0</v>
      </c>
      <c r="BL271" s="16" t="s">
        <v>260</v>
      </c>
      <c r="BM271" s="144" t="s">
        <v>2692</v>
      </c>
    </row>
    <row r="272" spans="2:65" s="12" customFormat="1" ht="11.25">
      <c r="B272" s="146"/>
      <c r="D272" s="147" t="s">
        <v>175</v>
      </c>
      <c r="E272" s="148" t="s">
        <v>1</v>
      </c>
      <c r="F272" s="149" t="s">
        <v>334</v>
      </c>
      <c r="H272" s="150">
        <v>30</v>
      </c>
      <c r="I272" s="151"/>
      <c r="L272" s="146"/>
      <c r="M272" s="152"/>
      <c r="T272" s="153"/>
      <c r="AT272" s="148" t="s">
        <v>175</v>
      </c>
      <c r="AU272" s="148" t="s">
        <v>89</v>
      </c>
      <c r="AV272" s="12" t="s">
        <v>89</v>
      </c>
      <c r="AW272" s="12" t="s">
        <v>36</v>
      </c>
      <c r="AX272" s="12" t="s">
        <v>79</v>
      </c>
      <c r="AY272" s="148" t="s">
        <v>164</v>
      </c>
    </row>
    <row r="273" spans="2:65" s="13" customFormat="1" ht="11.25">
      <c r="B273" s="154"/>
      <c r="D273" s="147" t="s">
        <v>175</v>
      </c>
      <c r="E273" s="155" t="s">
        <v>1</v>
      </c>
      <c r="F273" s="156" t="s">
        <v>177</v>
      </c>
      <c r="H273" s="157">
        <v>30</v>
      </c>
      <c r="I273" s="158"/>
      <c r="L273" s="154"/>
      <c r="M273" s="159"/>
      <c r="T273" s="160"/>
      <c r="AT273" s="155" t="s">
        <v>175</v>
      </c>
      <c r="AU273" s="155" t="s">
        <v>89</v>
      </c>
      <c r="AV273" s="13" t="s">
        <v>170</v>
      </c>
      <c r="AW273" s="13" t="s">
        <v>36</v>
      </c>
      <c r="AX273" s="13" t="s">
        <v>87</v>
      </c>
      <c r="AY273" s="155" t="s">
        <v>164</v>
      </c>
    </row>
    <row r="274" spans="2:65" s="1" customFormat="1" ht="16.5" customHeight="1">
      <c r="B274" s="31"/>
      <c r="C274" s="132" t="s">
        <v>537</v>
      </c>
      <c r="D274" s="132" t="s">
        <v>166</v>
      </c>
      <c r="E274" s="133" t="s">
        <v>2693</v>
      </c>
      <c r="F274" s="134" t="s">
        <v>2694</v>
      </c>
      <c r="G274" s="135" t="s">
        <v>299</v>
      </c>
      <c r="H274" s="136">
        <v>10</v>
      </c>
      <c r="I274" s="137"/>
      <c r="J274" s="138">
        <f>ROUND(I274*H274,2)</f>
        <v>0</v>
      </c>
      <c r="K274" s="139"/>
      <c r="L274" s="31"/>
      <c r="M274" s="140" t="s">
        <v>1</v>
      </c>
      <c r="N274" s="141" t="s">
        <v>44</v>
      </c>
      <c r="P274" s="142">
        <f>O274*H274</f>
        <v>0</v>
      </c>
      <c r="Q274" s="142">
        <v>2.5999999999999998E-4</v>
      </c>
      <c r="R274" s="142">
        <f>Q274*H274</f>
        <v>2.5999999999999999E-3</v>
      </c>
      <c r="S274" s="142">
        <v>0</v>
      </c>
      <c r="T274" s="143">
        <f>S274*H274</f>
        <v>0</v>
      </c>
      <c r="AR274" s="144" t="s">
        <v>260</v>
      </c>
      <c r="AT274" s="144" t="s">
        <v>166</v>
      </c>
      <c r="AU274" s="144" t="s">
        <v>89</v>
      </c>
      <c r="AY274" s="16" t="s">
        <v>164</v>
      </c>
      <c r="BE274" s="145">
        <f>IF(N274="základní",J274,0)</f>
        <v>0</v>
      </c>
      <c r="BF274" s="145">
        <f>IF(N274="snížená",J274,0)</f>
        <v>0</v>
      </c>
      <c r="BG274" s="145">
        <f>IF(N274="zákl. přenesená",J274,0)</f>
        <v>0</v>
      </c>
      <c r="BH274" s="145">
        <f>IF(N274="sníž. přenesená",J274,0)</f>
        <v>0</v>
      </c>
      <c r="BI274" s="145">
        <f>IF(N274="nulová",J274,0)</f>
        <v>0</v>
      </c>
      <c r="BJ274" s="16" t="s">
        <v>87</v>
      </c>
      <c r="BK274" s="145">
        <f>ROUND(I274*H274,2)</f>
        <v>0</v>
      </c>
      <c r="BL274" s="16" t="s">
        <v>260</v>
      </c>
      <c r="BM274" s="144" t="s">
        <v>2695</v>
      </c>
    </row>
    <row r="275" spans="2:65" s="12" customFormat="1" ht="11.25">
      <c r="B275" s="146"/>
      <c r="D275" s="147" t="s">
        <v>175</v>
      </c>
      <c r="E275" s="148" t="s">
        <v>1</v>
      </c>
      <c r="F275" s="149" t="s">
        <v>215</v>
      </c>
      <c r="H275" s="150">
        <v>10</v>
      </c>
      <c r="I275" s="151"/>
      <c r="L275" s="146"/>
      <c r="M275" s="152"/>
      <c r="T275" s="153"/>
      <c r="AT275" s="148" t="s">
        <v>175</v>
      </c>
      <c r="AU275" s="148" t="s">
        <v>89</v>
      </c>
      <c r="AV275" s="12" t="s">
        <v>89</v>
      </c>
      <c r="AW275" s="12" t="s">
        <v>36</v>
      </c>
      <c r="AX275" s="12" t="s">
        <v>79</v>
      </c>
      <c r="AY275" s="148" t="s">
        <v>164</v>
      </c>
    </row>
    <row r="276" spans="2:65" s="13" customFormat="1" ht="11.25">
      <c r="B276" s="154"/>
      <c r="D276" s="147" t="s">
        <v>175</v>
      </c>
      <c r="E276" s="155" t="s">
        <v>1</v>
      </c>
      <c r="F276" s="156" t="s">
        <v>177</v>
      </c>
      <c r="H276" s="157">
        <v>10</v>
      </c>
      <c r="I276" s="158"/>
      <c r="L276" s="154"/>
      <c r="M276" s="159"/>
      <c r="T276" s="160"/>
      <c r="AT276" s="155" t="s">
        <v>175</v>
      </c>
      <c r="AU276" s="155" t="s">
        <v>89</v>
      </c>
      <c r="AV276" s="13" t="s">
        <v>170</v>
      </c>
      <c r="AW276" s="13" t="s">
        <v>36</v>
      </c>
      <c r="AX276" s="13" t="s">
        <v>87</v>
      </c>
      <c r="AY276" s="155" t="s">
        <v>164</v>
      </c>
    </row>
    <row r="277" spans="2:65" s="1" customFormat="1" ht="16.5" customHeight="1">
      <c r="B277" s="31"/>
      <c r="C277" s="132" t="s">
        <v>541</v>
      </c>
      <c r="D277" s="132" t="s">
        <v>166</v>
      </c>
      <c r="E277" s="133" t="s">
        <v>2696</v>
      </c>
      <c r="F277" s="134" t="s">
        <v>2697</v>
      </c>
      <c r="G277" s="135" t="s">
        <v>181</v>
      </c>
      <c r="H277" s="136">
        <v>56</v>
      </c>
      <c r="I277" s="137"/>
      <c r="J277" s="138">
        <f t="shared" ref="J277:J302" si="10">ROUND(I277*H277,2)</f>
        <v>0</v>
      </c>
      <c r="K277" s="139"/>
      <c r="L277" s="31"/>
      <c r="M277" s="140" t="s">
        <v>1</v>
      </c>
      <c r="N277" s="141" t="s">
        <v>44</v>
      </c>
      <c r="P277" s="142">
        <f t="shared" ref="P277:P302" si="11">O277*H277</f>
        <v>0</v>
      </c>
      <c r="Q277" s="142">
        <v>0</v>
      </c>
      <c r="R277" s="142">
        <f t="shared" ref="R277:R302" si="12">Q277*H277</f>
        <v>0</v>
      </c>
      <c r="S277" s="142">
        <v>0</v>
      </c>
      <c r="T277" s="143">
        <f t="shared" ref="T277:T302" si="13">S277*H277</f>
        <v>0</v>
      </c>
      <c r="AR277" s="144" t="s">
        <v>260</v>
      </c>
      <c r="AT277" s="144" t="s">
        <v>166</v>
      </c>
      <c r="AU277" s="144" t="s">
        <v>89</v>
      </c>
      <c r="AY277" s="16" t="s">
        <v>164</v>
      </c>
      <c r="BE277" s="145">
        <f t="shared" ref="BE277:BE302" si="14">IF(N277="základní",J277,0)</f>
        <v>0</v>
      </c>
      <c r="BF277" s="145">
        <f t="shared" ref="BF277:BF302" si="15">IF(N277="snížená",J277,0)</f>
        <v>0</v>
      </c>
      <c r="BG277" s="145">
        <f t="shared" ref="BG277:BG302" si="16">IF(N277="zákl. přenesená",J277,0)</f>
        <v>0</v>
      </c>
      <c r="BH277" s="145">
        <f t="shared" ref="BH277:BH302" si="17">IF(N277="sníž. přenesená",J277,0)</f>
        <v>0</v>
      </c>
      <c r="BI277" s="145">
        <f t="shared" ref="BI277:BI302" si="18">IF(N277="nulová",J277,0)</f>
        <v>0</v>
      </c>
      <c r="BJ277" s="16" t="s">
        <v>87</v>
      </c>
      <c r="BK277" s="145">
        <f t="shared" ref="BK277:BK302" si="19">ROUND(I277*H277,2)</f>
        <v>0</v>
      </c>
      <c r="BL277" s="16" t="s">
        <v>260</v>
      </c>
      <c r="BM277" s="144" t="s">
        <v>2698</v>
      </c>
    </row>
    <row r="278" spans="2:65" s="1" customFormat="1" ht="21.75" customHeight="1">
      <c r="B278" s="31"/>
      <c r="C278" s="132" t="s">
        <v>547</v>
      </c>
      <c r="D278" s="132" t="s">
        <v>166</v>
      </c>
      <c r="E278" s="133" t="s">
        <v>2699</v>
      </c>
      <c r="F278" s="134" t="s">
        <v>2700</v>
      </c>
      <c r="G278" s="135" t="s">
        <v>181</v>
      </c>
      <c r="H278" s="136">
        <v>56</v>
      </c>
      <c r="I278" s="137"/>
      <c r="J278" s="138">
        <f t="shared" si="10"/>
        <v>0</v>
      </c>
      <c r="K278" s="139"/>
      <c r="L278" s="31"/>
      <c r="M278" s="140" t="s">
        <v>1</v>
      </c>
      <c r="N278" s="141" t="s">
        <v>44</v>
      </c>
      <c r="P278" s="142">
        <f t="shared" si="11"/>
        <v>0</v>
      </c>
      <c r="Q278" s="142">
        <v>1.7000000000000001E-4</v>
      </c>
      <c r="R278" s="142">
        <f t="shared" si="12"/>
        <v>9.5200000000000007E-3</v>
      </c>
      <c r="S278" s="142">
        <v>0</v>
      </c>
      <c r="T278" s="143">
        <f t="shared" si="13"/>
        <v>0</v>
      </c>
      <c r="AR278" s="144" t="s">
        <v>260</v>
      </c>
      <c r="AT278" s="144" t="s">
        <v>166</v>
      </c>
      <c r="AU278" s="144" t="s">
        <v>89</v>
      </c>
      <c r="AY278" s="16" t="s">
        <v>164</v>
      </c>
      <c r="BE278" s="145">
        <f t="shared" si="14"/>
        <v>0</v>
      </c>
      <c r="BF278" s="145">
        <f t="shared" si="15"/>
        <v>0</v>
      </c>
      <c r="BG278" s="145">
        <f t="shared" si="16"/>
        <v>0</v>
      </c>
      <c r="BH278" s="145">
        <f t="shared" si="17"/>
        <v>0</v>
      </c>
      <c r="BI278" s="145">
        <f t="shared" si="18"/>
        <v>0</v>
      </c>
      <c r="BJ278" s="16" t="s">
        <v>87</v>
      </c>
      <c r="BK278" s="145">
        <f t="shared" si="19"/>
        <v>0</v>
      </c>
      <c r="BL278" s="16" t="s">
        <v>260</v>
      </c>
      <c r="BM278" s="144" t="s">
        <v>2701</v>
      </c>
    </row>
    <row r="279" spans="2:65" s="1" customFormat="1" ht="24.2" customHeight="1">
      <c r="B279" s="31"/>
      <c r="C279" s="132" t="s">
        <v>552</v>
      </c>
      <c r="D279" s="132" t="s">
        <v>166</v>
      </c>
      <c r="E279" s="133" t="s">
        <v>2702</v>
      </c>
      <c r="F279" s="134" t="s">
        <v>2703</v>
      </c>
      <c r="G279" s="135" t="s">
        <v>181</v>
      </c>
      <c r="H279" s="136">
        <v>2</v>
      </c>
      <c r="I279" s="137"/>
      <c r="J279" s="138">
        <f t="shared" si="10"/>
        <v>0</v>
      </c>
      <c r="K279" s="139"/>
      <c r="L279" s="31"/>
      <c r="M279" s="140" t="s">
        <v>1</v>
      </c>
      <c r="N279" s="141" t="s">
        <v>44</v>
      </c>
      <c r="P279" s="142">
        <f t="shared" si="11"/>
        <v>0</v>
      </c>
      <c r="Q279" s="142">
        <v>1.9000000000000001E-4</v>
      </c>
      <c r="R279" s="142">
        <f t="shared" si="12"/>
        <v>3.8000000000000002E-4</v>
      </c>
      <c r="S279" s="142">
        <v>0</v>
      </c>
      <c r="T279" s="143">
        <f t="shared" si="13"/>
        <v>0</v>
      </c>
      <c r="AR279" s="144" t="s">
        <v>260</v>
      </c>
      <c r="AT279" s="144" t="s">
        <v>166</v>
      </c>
      <c r="AU279" s="144" t="s">
        <v>89</v>
      </c>
      <c r="AY279" s="16" t="s">
        <v>164</v>
      </c>
      <c r="BE279" s="145">
        <f t="shared" si="14"/>
        <v>0</v>
      </c>
      <c r="BF279" s="145">
        <f t="shared" si="15"/>
        <v>0</v>
      </c>
      <c r="BG279" s="145">
        <f t="shared" si="16"/>
        <v>0</v>
      </c>
      <c r="BH279" s="145">
        <f t="shared" si="17"/>
        <v>0</v>
      </c>
      <c r="BI279" s="145">
        <f t="shared" si="18"/>
        <v>0</v>
      </c>
      <c r="BJ279" s="16" t="s">
        <v>87</v>
      </c>
      <c r="BK279" s="145">
        <f t="shared" si="19"/>
        <v>0</v>
      </c>
      <c r="BL279" s="16" t="s">
        <v>260</v>
      </c>
      <c r="BM279" s="144" t="s">
        <v>2704</v>
      </c>
    </row>
    <row r="280" spans="2:65" s="1" customFormat="1" ht="24.2" customHeight="1">
      <c r="B280" s="31"/>
      <c r="C280" s="132" t="s">
        <v>557</v>
      </c>
      <c r="D280" s="132" t="s">
        <v>166</v>
      </c>
      <c r="E280" s="133" t="s">
        <v>2705</v>
      </c>
      <c r="F280" s="134" t="s">
        <v>2706</v>
      </c>
      <c r="G280" s="135" t="s">
        <v>181</v>
      </c>
      <c r="H280" s="136">
        <v>4</v>
      </c>
      <c r="I280" s="137"/>
      <c r="J280" s="138">
        <f t="shared" si="10"/>
        <v>0</v>
      </c>
      <c r="K280" s="139"/>
      <c r="L280" s="31"/>
      <c r="M280" s="140" t="s">
        <v>1</v>
      </c>
      <c r="N280" s="141" t="s">
        <v>44</v>
      </c>
      <c r="P280" s="142">
        <f t="shared" si="11"/>
        <v>0</v>
      </c>
      <c r="Q280" s="142">
        <v>6.0000000000000002E-5</v>
      </c>
      <c r="R280" s="142">
        <f t="shared" si="12"/>
        <v>2.4000000000000001E-4</v>
      </c>
      <c r="S280" s="142">
        <v>0</v>
      </c>
      <c r="T280" s="143">
        <f t="shared" si="13"/>
        <v>0</v>
      </c>
      <c r="AR280" s="144" t="s">
        <v>260</v>
      </c>
      <c r="AT280" s="144" t="s">
        <v>166</v>
      </c>
      <c r="AU280" s="144" t="s">
        <v>89</v>
      </c>
      <c r="AY280" s="16" t="s">
        <v>164</v>
      </c>
      <c r="BE280" s="145">
        <f t="shared" si="14"/>
        <v>0</v>
      </c>
      <c r="BF280" s="145">
        <f t="shared" si="15"/>
        <v>0</v>
      </c>
      <c r="BG280" s="145">
        <f t="shared" si="16"/>
        <v>0</v>
      </c>
      <c r="BH280" s="145">
        <f t="shared" si="17"/>
        <v>0</v>
      </c>
      <c r="BI280" s="145">
        <f t="shared" si="18"/>
        <v>0</v>
      </c>
      <c r="BJ280" s="16" t="s">
        <v>87</v>
      </c>
      <c r="BK280" s="145">
        <f t="shared" si="19"/>
        <v>0</v>
      </c>
      <c r="BL280" s="16" t="s">
        <v>260</v>
      </c>
      <c r="BM280" s="144" t="s">
        <v>2707</v>
      </c>
    </row>
    <row r="281" spans="2:65" s="1" customFormat="1" ht="24.2" customHeight="1">
      <c r="B281" s="31"/>
      <c r="C281" s="132" t="s">
        <v>562</v>
      </c>
      <c r="D281" s="132" t="s">
        <v>166</v>
      </c>
      <c r="E281" s="133" t="s">
        <v>2708</v>
      </c>
      <c r="F281" s="134" t="s">
        <v>2709</v>
      </c>
      <c r="G281" s="135" t="s">
        <v>181</v>
      </c>
      <c r="H281" s="136">
        <v>2</v>
      </c>
      <c r="I281" s="137"/>
      <c r="J281" s="138">
        <f t="shared" si="10"/>
        <v>0</v>
      </c>
      <c r="K281" s="139"/>
      <c r="L281" s="31"/>
      <c r="M281" s="140" t="s">
        <v>1</v>
      </c>
      <c r="N281" s="141" t="s">
        <v>44</v>
      </c>
      <c r="P281" s="142">
        <f t="shared" si="11"/>
        <v>0</v>
      </c>
      <c r="Q281" s="142">
        <v>1.1E-4</v>
      </c>
      <c r="R281" s="142">
        <f t="shared" si="12"/>
        <v>2.2000000000000001E-4</v>
      </c>
      <c r="S281" s="142">
        <v>0</v>
      </c>
      <c r="T281" s="143">
        <f t="shared" si="13"/>
        <v>0</v>
      </c>
      <c r="AR281" s="144" t="s">
        <v>260</v>
      </c>
      <c r="AT281" s="144" t="s">
        <v>166</v>
      </c>
      <c r="AU281" s="144" t="s">
        <v>89</v>
      </c>
      <c r="AY281" s="16" t="s">
        <v>164</v>
      </c>
      <c r="BE281" s="145">
        <f t="shared" si="14"/>
        <v>0</v>
      </c>
      <c r="BF281" s="145">
        <f t="shared" si="15"/>
        <v>0</v>
      </c>
      <c r="BG281" s="145">
        <f t="shared" si="16"/>
        <v>0</v>
      </c>
      <c r="BH281" s="145">
        <f t="shared" si="17"/>
        <v>0</v>
      </c>
      <c r="BI281" s="145">
        <f t="shared" si="18"/>
        <v>0</v>
      </c>
      <c r="BJ281" s="16" t="s">
        <v>87</v>
      </c>
      <c r="BK281" s="145">
        <f t="shared" si="19"/>
        <v>0</v>
      </c>
      <c r="BL281" s="16" t="s">
        <v>260</v>
      </c>
      <c r="BM281" s="144" t="s">
        <v>2710</v>
      </c>
    </row>
    <row r="282" spans="2:65" s="1" customFormat="1" ht="24.2" customHeight="1">
      <c r="B282" s="31"/>
      <c r="C282" s="132" t="s">
        <v>570</v>
      </c>
      <c r="D282" s="132" t="s">
        <v>166</v>
      </c>
      <c r="E282" s="133" t="s">
        <v>2711</v>
      </c>
      <c r="F282" s="134" t="s">
        <v>2712</v>
      </c>
      <c r="G282" s="135" t="s">
        <v>181</v>
      </c>
      <c r="H282" s="136">
        <v>4</v>
      </c>
      <c r="I282" s="137"/>
      <c r="J282" s="138">
        <f t="shared" si="10"/>
        <v>0</v>
      </c>
      <c r="K282" s="139"/>
      <c r="L282" s="31"/>
      <c r="M282" s="140" t="s">
        <v>1</v>
      </c>
      <c r="N282" s="141" t="s">
        <v>44</v>
      </c>
      <c r="P282" s="142">
        <f t="shared" si="11"/>
        <v>0</v>
      </c>
      <c r="Q282" s="142">
        <v>2.0000000000000001E-4</v>
      </c>
      <c r="R282" s="142">
        <f t="shared" si="12"/>
        <v>8.0000000000000004E-4</v>
      </c>
      <c r="S282" s="142">
        <v>0</v>
      </c>
      <c r="T282" s="143">
        <f t="shared" si="13"/>
        <v>0</v>
      </c>
      <c r="AR282" s="144" t="s">
        <v>260</v>
      </c>
      <c r="AT282" s="144" t="s">
        <v>166</v>
      </c>
      <c r="AU282" s="144" t="s">
        <v>89</v>
      </c>
      <c r="AY282" s="16" t="s">
        <v>164</v>
      </c>
      <c r="BE282" s="145">
        <f t="shared" si="14"/>
        <v>0</v>
      </c>
      <c r="BF282" s="145">
        <f t="shared" si="15"/>
        <v>0</v>
      </c>
      <c r="BG282" s="145">
        <f t="shared" si="16"/>
        <v>0</v>
      </c>
      <c r="BH282" s="145">
        <f t="shared" si="17"/>
        <v>0</v>
      </c>
      <c r="BI282" s="145">
        <f t="shared" si="18"/>
        <v>0</v>
      </c>
      <c r="BJ282" s="16" t="s">
        <v>87</v>
      </c>
      <c r="BK282" s="145">
        <f t="shared" si="19"/>
        <v>0</v>
      </c>
      <c r="BL282" s="16" t="s">
        <v>260</v>
      </c>
      <c r="BM282" s="144" t="s">
        <v>2713</v>
      </c>
    </row>
    <row r="283" spans="2:65" s="1" customFormat="1" ht="24.2" customHeight="1">
      <c r="B283" s="31"/>
      <c r="C283" s="132" t="s">
        <v>580</v>
      </c>
      <c r="D283" s="132" t="s">
        <v>166</v>
      </c>
      <c r="E283" s="133" t="s">
        <v>2714</v>
      </c>
      <c r="F283" s="134" t="s">
        <v>2715</v>
      </c>
      <c r="G283" s="135" t="s">
        <v>181</v>
      </c>
      <c r="H283" s="136">
        <v>2</v>
      </c>
      <c r="I283" s="137"/>
      <c r="J283" s="138">
        <f t="shared" si="10"/>
        <v>0</v>
      </c>
      <c r="K283" s="139"/>
      <c r="L283" s="31"/>
      <c r="M283" s="140" t="s">
        <v>1</v>
      </c>
      <c r="N283" s="141" t="s">
        <v>44</v>
      </c>
      <c r="P283" s="142">
        <f t="shared" si="11"/>
        <v>0</v>
      </c>
      <c r="Q283" s="142">
        <v>2.9999999999999997E-4</v>
      </c>
      <c r="R283" s="142">
        <f t="shared" si="12"/>
        <v>5.9999999999999995E-4</v>
      </c>
      <c r="S283" s="142">
        <v>0</v>
      </c>
      <c r="T283" s="143">
        <f t="shared" si="13"/>
        <v>0</v>
      </c>
      <c r="AR283" s="144" t="s">
        <v>260</v>
      </c>
      <c r="AT283" s="144" t="s">
        <v>166</v>
      </c>
      <c r="AU283" s="144" t="s">
        <v>89</v>
      </c>
      <c r="AY283" s="16" t="s">
        <v>164</v>
      </c>
      <c r="BE283" s="145">
        <f t="shared" si="14"/>
        <v>0</v>
      </c>
      <c r="BF283" s="145">
        <f t="shared" si="15"/>
        <v>0</v>
      </c>
      <c r="BG283" s="145">
        <f t="shared" si="16"/>
        <v>0</v>
      </c>
      <c r="BH283" s="145">
        <f t="shared" si="17"/>
        <v>0</v>
      </c>
      <c r="BI283" s="145">
        <f t="shared" si="18"/>
        <v>0</v>
      </c>
      <c r="BJ283" s="16" t="s">
        <v>87</v>
      </c>
      <c r="BK283" s="145">
        <f t="shared" si="19"/>
        <v>0</v>
      </c>
      <c r="BL283" s="16" t="s">
        <v>260</v>
      </c>
      <c r="BM283" s="144" t="s">
        <v>2716</v>
      </c>
    </row>
    <row r="284" spans="2:65" s="1" customFormat="1" ht="24.2" customHeight="1">
      <c r="B284" s="31"/>
      <c r="C284" s="132" t="s">
        <v>584</v>
      </c>
      <c r="D284" s="132" t="s">
        <v>166</v>
      </c>
      <c r="E284" s="133" t="s">
        <v>2717</v>
      </c>
      <c r="F284" s="134" t="s">
        <v>2718</v>
      </c>
      <c r="G284" s="135" t="s">
        <v>181</v>
      </c>
      <c r="H284" s="136">
        <v>1</v>
      </c>
      <c r="I284" s="137"/>
      <c r="J284" s="138">
        <f t="shared" si="10"/>
        <v>0</v>
      </c>
      <c r="K284" s="139"/>
      <c r="L284" s="31"/>
      <c r="M284" s="140" t="s">
        <v>1</v>
      </c>
      <c r="N284" s="141" t="s">
        <v>44</v>
      </c>
      <c r="P284" s="142">
        <f t="shared" si="11"/>
        <v>0</v>
      </c>
      <c r="Q284" s="142">
        <v>2.2000000000000001E-4</v>
      </c>
      <c r="R284" s="142">
        <f t="shared" si="12"/>
        <v>2.2000000000000001E-4</v>
      </c>
      <c r="S284" s="142">
        <v>0</v>
      </c>
      <c r="T284" s="143">
        <f t="shared" si="13"/>
        <v>0</v>
      </c>
      <c r="AR284" s="144" t="s">
        <v>260</v>
      </c>
      <c r="AT284" s="144" t="s">
        <v>166</v>
      </c>
      <c r="AU284" s="144" t="s">
        <v>89</v>
      </c>
      <c r="AY284" s="16" t="s">
        <v>164</v>
      </c>
      <c r="BE284" s="145">
        <f t="shared" si="14"/>
        <v>0</v>
      </c>
      <c r="BF284" s="145">
        <f t="shared" si="15"/>
        <v>0</v>
      </c>
      <c r="BG284" s="145">
        <f t="shared" si="16"/>
        <v>0</v>
      </c>
      <c r="BH284" s="145">
        <f t="shared" si="17"/>
        <v>0</v>
      </c>
      <c r="BI284" s="145">
        <f t="shared" si="18"/>
        <v>0</v>
      </c>
      <c r="BJ284" s="16" t="s">
        <v>87</v>
      </c>
      <c r="BK284" s="145">
        <f t="shared" si="19"/>
        <v>0</v>
      </c>
      <c r="BL284" s="16" t="s">
        <v>260</v>
      </c>
      <c r="BM284" s="144" t="s">
        <v>2719</v>
      </c>
    </row>
    <row r="285" spans="2:65" s="1" customFormat="1" ht="21.75" customHeight="1">
      <c r="B285" s="31"/>
      <c r="C285" s="132" t="s">
        <v>596</v>
      </c>
      <c r="D285" s="132" t="s">
        <v>166</v>
      </c>
      <c r="E285" s="133" t="s">
        <v>2720</v>
      </c>
      <c r="F285" s="134" t="s">
        <v>2721</v>
      </c>
      <c r="G285" s="135" t="s">
        <v>181</v>
      </c>
      <c r="H285" s="136">
        <v>1</v>
      </c>
      <c r="I285" s="137"/>
      <c r="J285" s="138">
        <f t="shared" si="10"/>
        <v>0</v>
      </c>
      <c r="K285" s="139"/>
      <c r="L285" s="31"/>
      <c r="M285" s="140" t="s">
        <v>1</v>
      </c>
      <c r="N285" s="141" t="s">
        <v>44</v>
      </c>
      <c r="P285" s="142">
        <f t="shared" si="11"/>
        <v>0</v>
      </c>
      <c r="Q285" s="142">
        <v>2.0500000000000002E-3</v>
      </c>
      <c r="R285" s="142">
        <f t="shared" si="12"/>
        <v>2.0500000000000002E-3</v>
      </c>
      <c r="S285" s="142">
        <v>0</v>
      </c>
      <c r="T285" s="143">
        <f t="shared" si="13"/>
        <v>0</v>
      </c>
      <c r="AR285" s="144" t="s">
        <v>260</v>
      </c>
      <c r="AT285" s="144" t="s">
        <v>166</v>
      </c>
      <c r="AU285" s="144" t="s">
        <v>89</v>
      </c>
      <c r="AY285" s="16" t="s">
        <v>164</v>
      </c>
      <c r="BE285" s="145">
        <f t="shared" si="14"/>
        <v>0</v>
      </c>
      <c r="BF285" s="145">
        <f t="shared" si="15"/>
        <v>0</v>
      </c>
      <c r="BG285" s="145">
        <f t="shared" si="16"/>
        <v>0</v>
      </c>
      <c r="BH285" s="145">
        <f t="shared" si="17"/>
        <v>0</v>
      </c>
      <c r="BI285" s="145">
        <f t="shared" si="18"/>
        <v>0</v>
      </c>
      <c r="BJ285" s="16" t="s">
        <v>87</v>
      </c>
      <c r="BK285" s="145">
        <f t="shared" si="19"/>
        <v>0</v>
      </c>
      <c r="BL285" s="16" t="s">
        <v>260</v>
      </c>
      <c r="BM285" s="144" t="s">
        <v>2722</v>
      </c>
    </row>
    <row r="286" spans="2:65" s="1" customFormat="1" ht="24.2" customHeight="1">
      <c r="B286" s="31"/>
      <c r="C286" s="132" t="s">
        <v>601</v>
      </c>
      <c r="D286" s="132" t="s">
        <v>166</v>
      </c>
      <c r="E286" s="133" t="s">
        <v>2723</v>
      </c>
      <c r="F286" s="134" t="s">
        <v>2724</v>
      </c>
      <c r="G286" s="135" t="s">
        <v>181</v>
      </c>
      <c r="H286" s="136">
        <v>1</v>
      </c>
      <c r="I286" s="137"/>
      <c r="J286" s="138">
        <f t="shared" si="10"/>
        <v>0</v>
      </c>
      <c r="K286" s="139"/>
      <c r="L286" s="31"/>
      <c r="M286" s="140" t="s">
        <v>1</v>
      </c>
      <c r="N286" s="141" t="s">
        <v>44</v>
      </c>
      <c r="P286" s="142">
        <f t="shared" si="11"/>
        <v>0</v>
      </c>
      <c r="Q286" s="142">
        <v>2.0000000000000002E-5</v>
      </c>
      <c r="R286" s="142">
        <f t="shared" si="12"/>
        <v>2.0000000000000002E-5</v>
      </c>
      <c r="S286" s="142">
        <v>0</v>
      </c>
      <c r="T286" s="143">
        <f t="shared" si="13"/>
        <v>0</v>
      </c>
      <c r="AR286" s="144" t="s">
        <v>260</v>
      </c>
      <c r="AT286" s="144" t="s">
        <v>166</v>
      </c>
      <c r="AU286" s="144" t="s">
        <v>89</v>
      </c>
      <c r="AY286" s="16" t="s">
        <v>164</v>
      </c>
      <c r="BE286" s="145">
        <f t="shared" si="14"/>
        <v>0</v>
      </c>
      <c r="BF286" s="145">
        <f t="shared" si="15"/>
        <v>0</v>
      </c>
      <c r="BG286" s="145">
        <f t="shared" si="16"/>
        <v>0</v>
      </c>
      <c r="BH286" s="145">
        <f t="shared" si="17"/>
        <v>0</v>
      </c>
      <c r="BI286" s="145">
        <f t="shared" si="18"/>
        <v>0</v>
      </c>
      <c r="BJ286" s="16" t="s">
        <v>87</v>
      </c>
      <c r="BK286" s="145">
        <f t="shared" si="19"/>
        <v>0</v>
      </c>
      <c r="BL286" s="16" t="s">
        <v>260</v>
      </c>
      <c r="BM286" s="144" t="s">
        <v>2725</v>
      </c>
    </row>
    <row r="287" spans="2:65" s="1" customFormat="1" ht="24.2" customHeight="1">
      <c r="B287" s="31"/>
      <c r="C287" s="167" t="s">
        <v>607</v>
      </c>
      <c r="D287" s="167" t="s">
        <v>282</v>
      </c>
      <c r="E287" s="168" t="s">
        <v>2726</v>
      </c>
      <c r="F287" s="169" t="s">
        <v>2727</v>
      </c>
      <c r="G287" s="170" t="s">
        <v>181</v>
      </c>
      <c r="H287" s="171">
        <v>1</v>
      </c>
      <c r="I287" s="172"/>
      <c r="J287" s="173">
        <f t="shared" si="10"/>
        <v>0</v>
      </c>
      <c r="K287" s="174"/>
      <c r="L287" s="175"/>
      <c r="M287" s="176" t="s">
        <v>1</v>
      </c>
      <c r="N287" s="177" t="s">
        <v>44</v>
      </c>
      <c r="P287" s="142">
        <f t="shared" si="11"/>
        <v>0</v>
      </c>
      <c r="Q287" s="142">
        <v>4.1999999999999997E-3</v>
      </c>
      <c r="R287" s="142">
        <f t="shared" si="12"/>
        <v>4.1999999999999997E-3</v>
      </c>
      <c r="S287" s="142">
        <v>0</v>
      </c>
      <c r="T287" s="143">
        <f t="shared" si="13"/>
        <v>0</v>
      </c>
      <c r="AR287" s="144" t="s">
        <v>349</v>
      </c>
      <c r="AT287" s="144" t="s">
        <v>282</v>
      </c>
      <c r="AU287" s="144" t="s">
        <v>89</v>
      </c>
      <c r="AY287" s="16" t="s">
        <v>164</v>
      </c>
      <c r="BE287" s="145">
        <f t="shared" si="14"/>
        <v>0</v>
      </c>
      <c r="BF287" s="145">
        <f t="shared" si="15"/>
        <v>0</v>
      </c>
      <c r="BG287" s="145">
        <f t="shared" si="16"/>
        <v>0</v>
      </c>
      <c r="BH287" s="145">
        <f t="shared" si="17"/>
        <v>0</v>
      </c>
      <c r="BI287" s="145">
        <f t="shared" si="18"/>
        <v>0</v>
      </c>
      <c r="BJ287" s="16" t="s">
        <v>87</v>
      </c>
      <c r="BK287" s="145">
        <f t="shared" si="19"/>
        <v>0</v>
      </c>
      <c r="BL287" s="16" t="s">
        <v>260</v>
      </c>
      <c r="BM287" s="144" t="s">
        <v>2728</v>
      </c>
    </row>
    <row r="288" spans="2:65" s="1" customFormat="1" ht="24.2" customHeight="1">
      <c r="B288" s="31"/>
      <c r="C288" s="132" t="s">
        <v>612</v>
      </c>
      <c r="D288" s="132" t="s">
        <v>166</v>
      </c>
      <c r="E288" s="133" t="s">
        <v>2729</v>
      </c>
      <c r="F288" s="134" t="s">
        <v>2730</v>
      </c>
      <c r="G288" s="135" t="s">
        <v>181</v>
      </c>
      <c r="H288" s="136">
        <v>1</v>
      </c>
      <c r="I288" s="137"/>
      <c r="J288" s="138">
        <f t="shared" si="10"/>
        <v>0</v>
      </c>
      <c r="K288" s="139"/>
      <c r="L288" s="31"/>
      <c r="M288" s="140" t="s">
        <v>1</v>
      </c>
      <c r="N288" s="141" t="s">
        <v>44</v>
      </c>
      <c r="P288" s="142">
        <f t="shared" si="11"/>
        <v>0</v>
      </c>
      <c r="Q288" s="142">
        <v>1.2E-4</v>
      </c>
      <c r="R288" s="142">
        <f t="shared" si="12"/>
        <v>1.2E-4</v>
      </c>
      <c r="S288" s="142">
        <v>0</v>
      </c>
      <c r="T288" s="143">
        <f t="shared" si="13"/>
        <v>0</v>
      </c>
      <c r="AR288" s="144" t="s">
        <v>260</v>
      </c>
      <c r="AT288" s="144" t="s">
        <v>166</v>
      </c>
      <c r="AU288" s="144" t="s">
        <v>89</v>
      </c>
      <c r="AY288" s="16" t="s">
        <v>164</v>
      </c>
      <c r="BE288" s="145">
        <f t="shared" si="14"/>
        <v>0</v>
      </c>
      <c r="BF288" s="145">
        <f t="shared" si="15"/>
        <v>0</v>
      </c>
      <c r="BG288" s="145">
        <f t="shared" si="16"/>
        <v>0</v>
      </c>
      <c r="BH288" s="145">
        <f t="shared" si="17"/>
        <v>0</v>
      </c>
      <c r="BI288" s="145">
        <f t="shared" si="18"/>
        <v>0</v>
      </c>
      <c r="BJ288" s="16" t="s">
        <v>87</v>
      </c>
      <c r="BK288" s="145">
        <f t="shared" si="19"/>
        <v>0</v>
      </c>
      <c r="BL288" s="16" t="s">
        <v>260</v>
      </c>
      <c r="BM288" s="144" t="s">
        <v>2731</v>
      </c>
    </row>
    <row r="289" spans="2:65" s="1" customFormat="1" ht="24.2" customHeight="1">
      <c r="B289" s="31"/>
      <c r="C289" s="132" t="s">
        <v>619</v>
      </c>
      <c r="D289" s="132" t="s">
        <v>166</v>
      </c>
      <c r="E289" s="133" t="s">
        <v>2732</v>
      </c>
      <c r="F289" s="134" t="s">
        <v>2733</v>
      </c>
      <c r="G289" s="135" t="s">
        <v>181</v>
      </c>
      <c r="H289" s="136">
        <v>2</v>
      </c>
      <c r="I289" s="137"/>
      <c r="J289" s="138">
        <f t="shared" si="10"/>
        <v>0</v>
      </c>
      <c r="K289" s="139"/>
      <c r="L289" s="31"/>
      <c r="M289" s="140" t="s">
        <v>1</v>
      </c>
      <c r="N289" s="141" t="s">
        <v>44</v>
      </c>
      <c r="P289" s="142">
        <f t="shared" si="11"/>
        <v>0</v>
      </c>
      <c r="Q289" s="142">
        <v>1.7000000000000001E-4</v>
      </c>
      <c r="R289" s="142">
        <f t="shared" si="12"/>
        <v>3.4000000000000002E-4</v>
      </c>
      <c r="S289" s="142">
        <v>0</v>
      </c>
      <c r="T289" s="143">
        <f t="shared" si="13"/>
        <v>0</v>
      </c>
      <c r="AR289" s="144" t="s">
        <v>260</v>
      </c>
      <c r="AT289" s="144" t="s">
        <v>166</v>
      </c>
      <c r="AU289" s="144" t="s">
        <v>89</v>
      </c>
      <c r="AY289" s="16" t="s">
        <v>164</v>
      </c>
      <c r="BE289" s="145">
        <f t="shared" si="14"/>
        <v>0</v>
      </c>
      <c r="BF289" s="145">
        <f t="shared" si="15"/>
        <v>0</v>
      </c>
      <c r="BG289" s="145">
        <f t="shared" si="16"/>
        <v>0</v>
      </c>
      <c r="BH289" s="145">
        <f t="shared" si="17"/>
        <v>0</v>
      </c>
      <c r="BI289" s="145">
        <f t="shared" si="18"/>
        <v>0</v>
      </c>
      <c r="BJ289" s="16" t="s">
        <v>87</v>
      </c>
      <c r="BK289" s="145">
        <f t="shared" si="19"/>
        <v>0</v>
      </c>
      <c r="BL289" s="16" t="s">
        <v>260</v>
      </c>
      <c r="BM289" s="144" t="s">
        <v>2734</v>
      </c>
    </row>
    <row r="290" spans="2:65" s="1" customFormat="1" ht="24.2" customHeight="1">
      <c r="B290" s="31"/>
      <c r="C290" s="132" t="s">
        <v>623</v>
      </c>
      <c r="D290" s="132" t="s">
        <v>166</v>
      </c>
      <c r="E290" s="133" t="s">
        <v>2735</v>
      </c>
      <c r="F290" s="134" t="s">
        <v>2736</v>
      </c>
      <c r="G290" s="135" t="s">
        <v>181</v>
      </c>
      <c r="H290" s="136">
        <v>1</v>
      </c>
      <c r="I290" s="137"/>
      <c r="J290" s="138">
        <f t="shared" si="10"/>
        <v>0</v>
      </c>
      <c r="K290" s="139"/>
      <c r="L290" s="31"/>
      <c r="M290" s="140" t="s">
        <v>1</v>
      </c>
      <c r="N290" s="141" t="s">
        <v>44</v>
      </c>
      <c r="P290" s="142">
        <f t="shared" si="11"/>
        <v>0</v>
      </c>
      <c r="Q290" s="142">
        <v>5.1999999999999995E-4</v>
      </c>
      <c r="R290" s="142">
        <f t="shared" si="12"/>
        <v>5.1999999999999995E-4</v>
      </c>
      <c r="S290" s="142">
        <v>0</v>
      </c>
      <c r="T290" s="143">
        <f t="shared" si="13"/>
        <v>0</v>
      </c>
      <c r="AR290" s="144" t="s">
        <v>260</v>
      </c>
      <c r="AT290" s="144" t="s">
        <v>166</v>
      </c>
      <c r="AU290" s="144" t="s">
        <v>89</v>
      </c>
      <c r="AY290" s="16" t="s">
        <v>164</v>
      </c>
      <c r="BE290" s="145">
        <f t="shared" si="14"/>
        <v>0</v>
      </c>
      <c r="BF290" s="145">
        <f t="shared" si="15"/>
        <v>0</v>
      </c>
      <c r="BG290" s="145">
        <f t="shared" si="16"/>
        <v>0</v>
      </c>
      <c r="BH290" s="145">
        <f t="shared" si="17"/>
        <v>0</v>
      </c>
      <c r="BI290" s="145">
        <f t="shared" si="18"/>
        <v>0</v>
      </c>
      <c r="BJ290" s="16" t="s">
        <v>87</v>
      </c>
      <c r="BK290" s="145">
        <f t="shared" si="19"/>
        <v>0</v>
      </c>
      <c r="BL290" s="16" t="s">
        <v>260</v>
      </c>
      <c r="BM290" s="144" t="s">
        <v>2737</v>
      </c>
    </row>
    <row r="291" spans="2:65" s="1" customFormat="1" ht="24.2" customHeight="1">
      <c r="B291" s="31"/>
      <c r="C291" s="132" t="s">
        <v>629</v>
      </c>
      <c r="D291" s="132" t="s">
        <v>166</v>
      </c>
      <c r="E291" s="133" t="s">
        <v>2738</v>
      </c>
      <c r="F291" s="134" t="s">
        <v>2739</v>
      </c>
      <c r="G291" s="135" t="s">
        <v>181</v>
      </c>
      <c r="H291" s="136">
        <v>1</v>
      </c>
      <c r="I291" s="137"/>
      <c r="J291" s="138">
        <f t="shared" si="10"/>
        <v>0</v>
      </c>
      <c r="K291" s="139"/>
      <c r="L291" s="31"/>
      <c r="M291" s="140" t="s">
        <v>1</v>
      </c>
      <c r="N291" s="141" t="s">
        <v>44</v>
      </c>
      <c r="P291" s="142">
        <f t="shared" si="11"/>
        <v>0</v>
      </c>
      <c r="Q291" s="142">
        <v>3.3E-4</v>
      </c>
      <c r="R291" s="142">
        <f t="shared" si="12"/>
        <v>3.3E-4</v>
      </c>
      <c r="S291" s="142">
        <v>0</v>
      </c>
      <c r="T291" s="143">
        <f t="shared" si="13"/>
        <v>0</v>
      </c>
      <c r="AR291" s="144" t="s">
        <v>260</v>
      </c>
      <c r="AT291" s="144" t="s">
        <v>166</v>
      </c>
      <c r="AU291" s="144" t="s">
        <v>89</v>
      </c>
      <c r="AY291" s="16" t="s">
        <v>164</v>
      </c>
      <c r="BE291" s="145">
        <f t="shared" si="14"/>
        <v>0</v>
      </c>
      <c r="BF291" s="145">
        <f t="shared" si="15"/>
        <v>0</v>
      </c>
      <c r="BG291" s="145">
        <f t="shared" si="16"/>
        <v>0</v>
      </c>
      <c r="BH291" s="145">
        <f t="shared" si="17"/>
        <v>0</v>
      </c>
      <c r="BI291" s="145">
        <f t="shared" si="18"/>
        <v>0</v>
      </c>
      <c r="BJ291" s="16" t="s">
        <v>87</v>
      </c>
      <c r="BK291" s="145">
        <f t="shared" si="19"/>
        <v>0</v>
      </c>
      <c r="BL291" s="16" t="s">
        <v>260</v>
      </c>
      <c r="BM291" s="144" t="s">
        <v>2740</v>
      </c>
    </row>
    <row r="292" spans="2:65" s="1" customFormat="1" ht="21.75" customHeight="1">
      <c r="B292" s="31"/>
      <c r="C292" s="132" t="s">
        <v>634</v>
      </c>
      <c r="D292" s="132" t="s">
        <v>166</v>
      </c>
      <c r="E292" s="133" t="s">
        <v>2741</v>
      </c>
      <c r="F292" s="134" t="s">
        <v>2742</v>
      </c>
      <c r="G292" s="135" t="s">
        <v>181</v>
      </c>
      <c r="H292" s="136">
        <v>1</v>
      </c>
      <c r="I292" s="137"/>
      <c r="J292" s="138">
        <f t="shared" si="10"/>
        <v>0</v>
      </c>
      <c r="K292" s="139"/>
      <c r="L292" s="31"/>
      <c r="M292" s="140" t="s">
        <v>1</v>
      </c>
      <c r="N292" s="141" t="s">
        <v>44</v>
      </c>
      <c r="P292" s="142">
        <f t="shared" si="11"/>
        <v>0</v>
      </c>
      <c r="Q292" s="142">
        <v>2E-3</v>
      </c>
      <c r="R292" s="142">
        <f t="shared" si="12"/>
        <v>2E-3</v>
      </c>
      <c r="S292" s="142">
        <v>0</v>
      </c>
      <c r="T292" s="143">
        <f t="shared" si="13"/>
        <v>0</v>
      </c>
      <c r="AR292" s="144" t="s">
        <v>260</v>
      </c>
      <c r="AT292" s="144" t="s">
        <v>166</v>
      </c>
      <c r="AU292" s="144" t="s">
        <v>89</v>
      </c>
      <c r="AY292" s="16" t="s">
        <v>164</v>
      </c>
      <c r="BE292" s="145">
        <f t="shared" si="14"/>
        <v>0</v>
      </c>
      <c r="BF292" s="145">
        <f t="shared" si="15"/>
        <v>0</v>
      </c>
      <c r="BG292" s="145">
        <f t="shared" si="16"/>
        <v>0</v>
      </c>
      <c r="BH292" s="145">
        <f t="shared" si="17"/>
        <v>0</v>
      </c>
      <c r="BI292" s="145">
        <f t="shared" si="18"/>
        <v>0</v>
      </c>
      <c r="BJ292" s="16" t="s">
        <v>87</v>
      </c>
      <c r="BK292" s="145">
        <f t="shared" si="19"/>
        <v>0</v>
      </c>
      <c r="BL292" s="16" t="s">
        <v>260</v>
      </c>
      <c r="BM292" s="144" t="s">
        <v>2743</v>
      </c>
    </row>
    <row r="293" spans="2:65" s="1" customFormat="1" ht="16.5" customHeight="1">
      <c r="B293" s="31"/>
      <c r="C293" s="132" t="s">
        <v>638</v>
      </c>
      <c r="D293" s="132" t="s">
        <v>166</v>
      </c>
      <c r="E293" s="133" t="s">
        <v>2744</v>
      </c>
      <c r="F293" s="134" t="s">
        <v>2745</v>
      </c>
      <c r="G293" s="135" t="s">
        <v>181</v>
      </c>
      <c r="H293" s="136">
        <v>5</v>
      </c>
      <c r="I293" s="137"/>
      <c r="J293" s="138">
        <f t="shared" si="10"/>
        <v>0</v>
      </c>
      <c r="K293" s="139"/>
      <c r="L293" s="31"/>
      <c r="M293" s="140" t="s">
        <v>1</v>
      </c>
      <c r="N293" s="141" t="s">
        <v>44</v>
      </c>
      <c r="P293" s="142">
        <f t="shared" si="11"/>
        <v>0</v>
      </c>
      <c r="Q293" s="142">
        <v>7.6000000000000004E-4</v>
      </c>
      <c r="R293" s="142">
        <f t="shared" si="12"/>
        <v>3.8000000000000004E-3</v>
      </c>
      <c r="S293" s="142">
        <v>0</v>
      </c>
      <c r="T293" s="143">
        <f t="shared" si="13"/>
        <v>0</v>
      </c>
      <c r="AR293" s="144" t="s">
        <v>260</v>
      </c>
      <c r="AT293" s="144" t="s">
        <v>166</v>
      </c>
      <c r="AU293" s="144" t="s">
        <v>89</v>
      </c>
      <c r="AY293" s="16" t="s">
        <v>164</v>
      </c>
      <c r="BE293" s="145">
        <f t="shared" si="14"/>
        <v>0</v>
      </c>
      <c r="BF293" s="145">
        <f t="shared" si="15"/>
        <v>0</v>
      </c>
      <c r="BG293" s="145">
        <f t="shared" si="16"/>
        <v>0</v>
      </c>
      <c r="BH293" s="145">
        <f t="shared" si="17"/>
        <v>0</v>
      </c>
      <c r="BI293" s="145">
        <f t="shared" si="18"/>
        <v>0</v>
      </c>
      <c r="BJ293" s="16" t="s">
        <v>87</v>
      </c>
      <c r="BK293" s="145">
        <f t="shared" si="19"/>
        <v>0</v>
      </c>
      <c r="BL293" s="16" t="s">
        <v>260</v>
      </c>
      <c r="BM293" s="144" t="s">
        <v>2746</v>
      </c>
    </row>
    <row r="294" spans="2:65" s="1" customFormat="1" ht="16.5" customHeight="1">
      <c r="B294" s="31"/>
      <c r="C294" s="132" t="s">
        <v>643</v>
      </c>
      <c r="D294" s="132" t="s">
        <v>166</v>
      </c>
      <c r="E294" s="133" t="s">
        <v>2747</v>
      </c>
      <c r="F294" s="134" t="s">
        <v>2748</v>
      </c>
      <c r="G294" s="135" t="s">
        <v>181</v>
      </c>
      <c r="H294" s="136">
        <v>1</v>
      </c>
      <c r="I294" s="137"/>
      <c r="J294" s="138">
        <f t="shared" si="10"/>
        <v>0</v>
      </c>
      <c r="K294" s="139"/>
      <c r="L294" s="31"/>
      <c r="M294" s="140" t="s">
        <v>1</v>
      </c>
      <c r="N294" s="141" t="s">
        <v>44</v>
      </c>
      <c r="P294" s="142">
        <f t="shared" si="11"/>
        <v>0</v>
      </c>
      <c r="Q294" s="142">
        <v>9.5E-4</v>
      </c>
      <c r="R294" s="142">
        <f t="shared" si="12"/>
        <v>9.5E-4</v>
      </c>
      <c r="S294" s="142">
        <v>0</v>
      </c>
      <c r="T294" s="143">
        <f t="shared" si="13"/>
        <v>0</v>
      </c>
      <c r="AR294" s="144" t="s">
        <v>260</v>
      </c>
      <c r="AT294" s="144" t="s">
        <v>166</v>
      </c>
      <c r="AU294" s="144" t="s">
        <v>89</v>
      </c>
      <c r="AY294" s="16" t="s">
        <v>164</v>
      </c>
      <c r="BE294" s="145">
        <f t="shared" si="14"/>
        <v>0</v>
      </c>
      <c r="BF294" s="145">
        <f t="shared" si="15"/>
        <v>0</v>
      </c>
      <c r="BG294" s="145">
        <f t="shared" si="16"/>
        <v>0</v>
      </c>
      <c r="BH294" s="145">
        <f t="shared" si="17"/>
        <v>0</v>
      </c>
      <c r="BI294" s="145">
        <f t="shared" si="18"/>
        <v>0</v>
      </c>
      <c r="BJ294" s="16" t="s">
        <v>87</v>
      </c>
      <c r="BK294" s="145">
        <f t="shared" si="19"/>
        <v>0</v>
      </c>
      <c r="BL294" s="16" t="s">
        <v>260</v>
      </c>
      <c r="BM294" s="144" t="s">
        <v>2749</v>
      </c>
    </row>
    <row r="295" spans="2:65" s="1" customFormat="1" ht="16.5" customHeight="1">
      <c r="B295" s="31"/>
      <c r="C295" s="132" t="s">
        <v>649</v>
      </c>
      <c r="D295" s="132" t="s">
        <v>166</v>
      </c>
      <c r="E295" s="133" t="s">
        <v>2750</v>
      </c>
      <c r="F295" s="134" t="s">
        <v>2751</v>
      </c>
      <c r="G295" s="135" t="s">
        <v>181</v>
      </c>
      <c r="H295" s="136">
        <v>1</v>
      </c>
      <c r="I295" s="137"/>
      <c r="J295" s="138">
        <f t="shared" si="10"/>
        <v>0</v>
      </c>
      <c r="K295" s="139"/>
      <c r="L295" s="31"/>
      <c r="M295" s="140" t="s">
        <v>1</v>
      </c>
      <c r="N295" s="141" t="s">
        <v>44</v>
      </c>
      <c r="P295" s="142">
        <f t="shared" si="11"/>
        <v>0</v>
      </c>
      <c r="Q295" s="142">
        <v>1.3600000000000001E-3</v>
      </c>
      <c r="R295" s="142">
        <f t="shared" si="12"/>
        <v>1.3600000000000001E-3</v>
      </c>
      <c r="S295" s="142">
        <v>0</v>
      </c>
      <c r="T295" s="143">
        <f t="shared" si="13"/>
        <v>0</v>
      </c>
      <c r="AR295" s="144" t="s">
        <v>260</v>
      </c>
      <c r="AT295" s="144" t="s">
        <v>166</v>
      </c>
      <c r="AU295" s="144" t="s">
        <v>89</v>
      </c>
      <c r="AY295" s="16" t="s">
        <v>164</v>
      </c>
      <c r="BE295" s="145">
        <f t="shared" si="14"/>
        <v>0</v>
      </c>
      <c r="BF295" s="145">
        <f t="shared" si="15"/>
        <v>0</v>
      </c>
      <c r="BG295" s="145">
        <f t="shared" si="16"/>
        <v>0</v>
      </c>
      <c r="BH295" s="145">
        <f t="shared" si="17"/>
        <v>0</v>
      </c>
      <c r="BI295" s="145">
        <f t="shared" si="18"/>
        <v>0</v>
      </c>
      <c r="BJ295" s="16" t="s">
        <v>87</v>
      </c>
      <c r="BK295" s="145">
        <f t="shared" si="19"/>
        <v>0</v>
      </c>
      <c r="BL295" s="16" t="s">
        <v>260</v>
      </c>
      <c r="BM295" s="144" t="s">
        <v>2752</v>
      </c>
    </row>
    <row r="296" spans="2:65" s="1" customFormat="1" ht="16.5" customHeight="1">
      <c r="B296" s="31"/>
      <c r="C296" s="132" t="s">
        <v>666</v>
      </c>
      <c r="D296" s="132" t="s">
        <v>166</v>
      </c>
      <c r="E296" s="133" t="s">
        <v>2753</v>
      </c>
      <c r="F296" s="134" t="s">
        <v>2754</v>
      </c>
      <c r="G296" s="135" t="s">
        <v>181</v>
      </c>
      <c r="H296" s="136">
        <v>1</v>
      </c>
      <c r="I296" s="137"/>
      <c r="J296" s="138">
        <f t="shared" si="10"/>
        <v>0</v>
      </c>
      <c r="K296" s="139"/>
      <c r="L296" s="31"/>
      <c r="M296" s="140" t="s">
        <v>1</v>
      </c>
      <c r="N296" s="141" t="s">
        <v>44</v>
      </c>
      <c r="P296" s="142">
        <f t="shared" si="11"/>
        <v>0</v>
      </c>
      <c r="Q296" s="142">
        <v>5.9999999999999995E-4</v>
      </c>
      <c r="R296" s="142">
        <f t="shared" si="12"/>
        <v>5.9999999999999995E-4</v>
      </c>
      <c r="S296" s="142">
        <v>0</v>
      </c>
      <c r="T296" s="143">
        <f t="shared" si="13"/>
        <v>0</v>
      </c>
      <c r="AR296" s="144" t="s">
        <v>260</v>
      </c>
      <c r="AT296" s="144" t="s">
        <v>166</v>
      </c>
      <c r="AU296" s="144" t="s">
        <v>89</v>
      </c>
      <c r="AY296" s="16" t="s">
        <v>164</v>
      </c>
      <c r="BE296" s="145">
        <f t="shared" si="14"/>
        <v>0</v>
      </c>
      <c r="BF296" s="145">
        <f t="shared" si="15"/>
        <v>0</v>
      </c>
      <c r="BG296" s="145">
        <f t="shared" si="16"/>
        <v>0</v>
      </c>
      <c r="BH296" s="145">
        <f t="shared" si="17"/>
        <v>0</v>
      </c>
      <c r="BI296" s="145">
        <f t="shared" si="18"/>
        <v>0</v>
      </c>
      <c r="BJ296" s="16" t="s">
        <v>87</v>
      </c>
      <c r="BK296" s="145">
        <f t="shared" si="19"/>
        <v>0</v>
      </c>
      <c r="BL296" s="16" t="s">
        <v>260</v>
      </c>
      <c r="BM296" s="144" t="s">
        <v>2755</v>
      </c>
    </row>
    <row r="297" spans="2:65" s="1" customFormat="1" ht="21.75" customHeight="1">
      <c r="B297" s="31"/>
      <c r="C297" s="132" t="s">
        <v>674</v>
      </c>
      <c r="D297" s="132" t="s">
        <v>166</v>
      </c>
      <c r="E297" s="133" t="s">
        <v>2756</v>
      </c>
      <c r="F297" s="134" t="s">
        <v>2757</v>
      </c>
      <c r="G297" s="135" t="s">
        <v>181</v>
      </c>
      <c r="H297" s="136">
        <v>1</v>
      </c>
      <c r="I297" s="137"/>
      <c r="J297" s="138">
        <f t="shared" si="10"/>
        <v>0</v>
      </c>
      <c r="K297" s="139"/>
      <c r="L297" s="31"/>
      <c r="M297" s="140" t="s">
        <v>1</v>
      </c>
      <c r="N297" s="141" t="s">
        <v>44</v>
      </c>
      <c r="P297" s="142">
        <f t="shared" si="11"/>
        <v>0</v>
      </c>
      <c r="Q297" s="142">
        <v>4.8999999999999998E-4</v>
      </c>
      <c r="R297" s="142">
        <f t="shared" si="12"/>
        <v>4.8999999999999998E-4</v>
      </c>
      <c r="S297" s="142">
        <v>0</v>
      </c>
      <c r="T297" s="143">
        <f t="shared" si="13"/>
        <v>0</v>
      </c>
      <c r="AR297" s="144" t="s">
        <v>260</v>
      </c>
      <c r="AT297" s="144" t="s">
        <v>166</v>
      </c>
      <c r="AU297" s="144" t="s">
        <v>89</v>
      </c>
      <c r="AY297" s="16" t="s">
        <v>164</v>
      </c>
      <c r="BE297" s="145">
        <f t="shared" si="14"/>
        <v>0</v>
      </c>
      <c r="BF297" s="145">
        <f t="shared" si="15"/>
        <v>0</v>
      </c>
      <c r="BG297" s="145">
        <f t="shared" si="16"/>
        <v>0</v>
      </c>
      <c r="BH297" s="145">
        <f t="shared" si="17"/>
        <v>0</v>
      </c>
      <c r="BI297" s="145">
        <f t="shared" si="18"/>
        <v>0</v>
      </c>
      <c r="BJ297" s="16" t="s">
        <v>87</v>
      </c>
      <c r="BK297" s="145">
        <f t="shared" si="19"/>
        <v>0</v>
      </c>
      <c r="BL297" s="16" t="s">
        <v>260</v>
      </c>
      <c r="BM297" s="144" t="s">
        <v>2758</v>
      </c>
    </row>
    <row r="298" spans="2:65" s="1" customFormat="1" ht="24.2" customHeight="1">
      <c r="B298" s="31"/>
      <c r="C298" s="167" t="s">
        <v>679</v>
      </c>
      <c r="D298" s="167" t="s">
        <v>282</v>
      </c>
      <c r="E298" s="168" t="s">
        <v>2759</v>
      </c>
      <c r="F298" s="169" t="s">
        <v>2760</v>
      </c>
      <c r="G298" s="170" t="s">
        <v>181</v>
      </c>
      <c r="H298" s="171">
        <v>1</v>
      </c>
      <c r="I298" s="172"/>
      <c r="J298" s="173">
        <f t="shared" si="10"/>
        <v>0</v>
      </c>
      <c r="K298" s="174"/>
      <c r="L298" s="175"/>
      <c r="M298" s="176" t="s">
        <v>1</v>
      </c>
      <c r="N298" s="177" t="s">
        <v>44</v>
      </c>
      <c r="P298" s="142">
        <f t="shared" si="11"/>
        <v>0</v>
      </c>
      <c r="Q298" s="142">
        <v>1.4999999999999999E-4</v>
      </c>
      <c r="R298" s="142">
        <f t="shared" si="12"/>
        <v>1.4999999999999999E-4</v>
      </c>
      <c r="S298" s="142">
        <v>0</v>
      </c>
      <c r="T298" s="143">
        <f t="shared" si="13"/>
        <v>0</v>
      </c>
      <c r="AR298" s="144" t="s">
        <v>349</v>
      </c>
      <c r="AT298" s="144" t="s">
        <v>282</v>
      </c>
      <c r="AU298" s="144" t="s">
        <v>89</v>
      </c>
      <c r="AY298" s="16" t="s">
        <v>164</v>
      </c>
      <c r="BE298" s="145">
        <f t="shared" si="14"/>
        <v>0</v>
      </c>
      <c r="BF298" s="145">
        <f t="shared" si="15"/>
        <v>0</v>
      </c>
      <c r="BG298" s="145">
        <f t="shared" si="16"/>
        <v>0</v>
      </c>
      <c r="BH298" s="145">
        <f t="shared" si="17"/>
        <v>0</v>
      </c>
      <c r="BI298" s="145">
        <f t="shared" si="18"/>
        <v>0</v>
      </c>
      <c r="BJ298" s="16" t="s">
        <v>87</v>
      </c>
      <c r="BK298" s="145">
        <f t="shared" si="19"/>
        <v>0</v>
      </c>
      <c r="BL298" s="16" t="s">
        <v>260</v>
      </c>
      <c r="BM298" s="144" t="s">
        <v>2761</v>
      </c>
    </row>
    <row r="299" spans="2:65" s="1" customFormat="1" ht="24.2" customHeight="1">
      <c r="B299" s="31"/>
      <c r="C299" s="132" t="s">
        <v>684</v>
      </c>
      <c r="D299" s="132" t="s">
        <v>166</v>
      </c>
      <c r="E299" s="133" t="s">
        <v>2762</v>
      </c>
      <c r="F299" s="134" t="s">
        <v>2763</v>
      </c>
      <c r="G299" s="135" t="s">
        <v>2764</v>
      </c>
      <c r="H299" s="136">
        <v>2</v>
      </c>
      <c r="I299" s="137"/>
      <c r="J299" s="138">
        <f t="shared" si="10"/>
        <v>0</v>
      </c>
      <c r="K299" s="139"/>
      <c r="L299" s="31"/>
      <c r="M299" s="140" t="s">
        <v>1</v>
      </c>
      <c r="N299" s="141" t="s">
        <v>44</v>
      </c>
      <c r="P299" s="142">
        <f t="shared" si="11"/>
        <v>0</v>
      </c>
      <c r="Q299" s="142">
        <v>2.913E-2</v>
      </c>
      <c r="R299" s="142">
        <f t="shared" si="12"/>
        <v>5.8259999999999999E-2</v>
      </c>
      <c r="S299" s="142">
        <v>0</v>
      </c>
      <c r="T299" s="143">
        <f t="shared" si="13"/>
        <v>0</v>
      </c>
      <c r="AR299" s="144" t="s">
        <v>260</v>
      </c>
      <c r="AT299" s="144" t="s">
        <v>166</v>
      </c>
      <c r="AU299" s="144" t="s">
        <v>89</v>
      </c>
      <c r="AY299" s="16" t="s">
        <v>164</v>
      </c>
      <c r="BE299" s="145">
        <f t="shared" si="14"/>
        <v>0</v>
      </c>
      <c r="BF299" s="145">
        <f t="shared" si="15"/>
        <v>0</v>
      </c>
      <c r="BG299" s="145">
        <f t="shared" si="16"/>
        <v>0</v>
      </c>
      <c r="BH299" s="145">
        <f t="shared" si="17"/>
        <v>0</v>
      </c>
      <c r="BI299" s="145">
        <f t="shared" si="18"/>
        <v>0</v>
      </c>
      <c r="BJ299" s="16" t="s">
        <v>87</v>
      </c>
      <c r="BK299" s="145">
        <f t="shared" si="19"/>
        <v>0</v>
      </c>
      <c r="BL299" s="16" t="s">
        <v>260</v>
      </c>
      <c r="BM299" s="144" t="s">
        <v>2765</v>
      </c>
    </row>
    <row r="300" spans="2:65" s="1" customFormat="1" ht="16.5" customHeight="1">
      <c r="B300" s="31"/>
      <c r="C300" s="132" t="s">
        <v>692</v>
      </c>
      <c r="D300" s="132" t="s">
        <v>166</v>
      </c>
      <c r="E300" s="133" t="s">
        <v>2766</v>
      </c>
      <c r="F300" s="134" t="s">
        <v>2767</v>
      </c>
      <c r="G300" s="135" t="s">
        <v>2764</v>
      </c>
      <c r="H300" s="136">
        <v>1</v>
      </c>
      <c r="I300" s="137"/>
      <c r="J300" s="138">
        <f t="shared" si="10"/>
        <v>0</v>
      </c>
      <c r="K300" s="139"/>
      <c r="L300" s="31"/>
      <c r="M300" s="140" t="s">
        <v>1</v>
      </c>
      <c r="N300" s="141" t="s">
        <v>44</v>
      </c>
      <c r="P300" s="142">
        <f t="shared" si="11"/>
        <v>0</v>
      </c>
      <c r="Q300" s="142">
        <v>2E-3</v>
      </c>
      <c r="R300" s="142">
        <f t="shared" si="12"/>
        <v>2E-3</v>
      </c>
      <c r="S300" s="142">
        <v>0</v>
      </c>
      <c r="T300" s="143">
        <f t="shared" si="13"/>
        <v>0</v>
      </c>
      <c r="AR300" s="144" t="s">
        <v>260</v>
      </c>
      <c r="AT300" s="144" t="s">
        <v>166</v>
      </c>
      <c r="AU300" s="144" t="s">
        <v>89</v>
      </c>
      <c r="AY300" s="16" t="s">
        <v>164</v>
      </c>
      <c r="BE300" s="145">
        <f t="shared" si="14"/>
        <v>0</v>
      </c>
      <c r="BF300" s="145">
        <f t="shared" si="15"/>
        <v>0</v>
      </c>
      <c r="BG300" s="145">
        <f t="shared" si="16"/>
        <v>0</v>
      </c>
      <c r="BH300" s="145">
        <f t="shared" si="17"/>
        <v>0</v>
      </c>
      <c r="BI300" s="145">
        <f t="shared" si="18"/>
        <v>0</v>
      </c>
      <c r="BJ300" s="16" t="s">
        <v>87</v>
      </c>
      <c r="BK300" s="145">
        <f t="shared" si="19"/>
        <v>0</v>
      </c>
      <c r="BL300" s="16" t="s">
        <v>260</v>
      </c>
      <c r="BM300" s="144" t="s">
        <v>2768</v>
      </c>
    </row>
    <row r="301" spans="2:65" s="1" customFormat="1" ht="16.5" customHeight="1">
      <c r="B301" s="31"/>
      <c r="C301" s="132" t="s">
        <v>696</v>
      </c>
      <c r="D301" s="132" t="s">
        <v>166</v>
      </c>
      <c r="E301" s="133" t="s">
        <v>2769</v>
      </c>
      <c r="F301" s="134" t="s">
        <v>2770</v>
      </c>
      <c r="G301" s="135" t="s">
        <v>2764</v>
      </c>
      <c r="H301" s="136">
        <v>1</v>
      </c>
      <c r="I301" s="137"/>
      <c r="J301" s="138">
        <f t="shared" si="10"/>
        <v>0</v>
      </c>
      <c r="K301" s="139"/>
      <c r="L301" s="31"/>
      <c r="M301" s="140" t="s">
        <v>1</v>
      </c>
      <c r="N301" s="141" t="s">
        <v>44</v>
      </c>
      <c r="P301" s="142">
        <f t="shared" si="11"/>
        <v>0</v>
      </c>
      <c r="Q301" s="142">
        <v>6.4999999999999997E-3</v>
      </c>
      <c r="R301" s="142">
        <f t="shared" si="12"/>
        <v>6.4999999999999997E-3</v>
      </c>
      <c r="S301" s="142">
        <v>0</v>
      </c>
      <c r="T301" s="143">
        <f t="shared" si="13"/>
        <v>0</v>
      </c>
      <c r="AR301" s="144" t="s">
        <v>260</v>
      </c>
      <c r="AT301" s="144" t="s">
        <v>166</v>
      </c>
      <c r="AU301" s="144" t="s">
        <v>89</v>
      </c>
      <c r="AY301" s="16" t="s">
        <v>164</v>
      </c>
      <c r="BE301" s="145">
        <f t="shared" si="14"/>
        <v>0</v>
      </c>
      <c r="BF301" s="145">
        <f t="shared" si="15"/>
        <v>0</v>
      </c>
      <c r="BG301" s="145">
        <f t="shared" si="16"/>
        <v>0</v>
      </c>
      <c r="BH301" s="145">
        <f t="shared" si="17"/>
        <v>0</v>
      </c>
      <c r="BI301" s="145">
        <f t="shared" si="18"/>
        <v>0</v>
      </c>
      <c r="BJ301" s="16" t="s">
        <v>87</v>
      </c>
      <c r="BK301" s="145">
        <f t="shared" si="19"/>
        <v>0</v>
      </c>
      <c r="BL301" s="16" t="s">
        <v>260</v>
      </c>
      <c r="BM301" s="144" t="s">
        <v>2771</v>
      </c>
    </row>
    <row r="302" spans="2:65" s="1" customFormat="1" ht="21.75" customHeight="1">
      <c r="B302" s="31"/>
      <c r="C302" s="132" t="s">
        <v>703</v>
      </c>
      <c r="D302" s="132" t="s">
        <v>166</v>
      </c>
      <c r="E302" s="133" t="s">
        <v>2772</v>
      </c>
      <c r="F302" s="134" t="s">
        <v>2773</v>
      </c>
      <c r="G302" s="135" t="s">
        <v>299</v>
      </c>
      <c r="H302" s="136">
        <v>353.3</v>
      </c>
      <c r="I302" s="137"/>
      <c r="J302" s="138">
        <f t="shared" si="10"/>
        <v>0</v>
      </c>
      <c r="K302" s="139"/>
      <c r="L302" s="31"/>
      <c r="M302" s="140" t="s">
        <v>1</v>
      </c>
      <c r="N302" s="141" t="s">
        <v>44</v>
      </c>
      <c r="P302" s="142">
        <f t="shared" si="11"/>
        <v>0</v>
      </c>
      <c r="Q302" s="142">
        <v>1.0000000000000001E-5</v>
      </c>
      <c r="R302" s="142">
        <f t="shared" si="12"/>
        <v>3.5330000000000005E-3</v>
      </c>
      <c r="S302" s="142">
        <v>0</v>
      </c>
      <c r="T302" s="143">
        <f t="shared" si="13"/>
        <v>0</v>
      </c>
      <c r="AR302" s="144" t="s">
        <v>260</v>
      </c>
      <c r="AT302" s="144" t="s">
        <v>166</v>
      </c>
      <c r="AU302" s="144" t="s">
        <v>89</v>
      </c>
      <c r="AY302" s="16" t="s">
        <v>164</v>
      </c>
      <c r="BE302" s="145">
        <f t="shared" si="14"/>
        <v>0</v>
      </c>
      <c r="BF302" s="145">
        <f t="shared" si="15"/>
        <v>0</v>
      </c>
      <c r="BG302" s="145">
        <f t="shared" si="16"/>
        <v>0</v>
      </c>
      <c r="BH302" s="145">
        <f t="shared" si="17"/>
        <v>0</v>
      </c>
      <c r="BI302" s="145">
        <f t="shared" si="18"/>
        <v>0</v>
      </c>
      <c r="BJ302" s="16" t="s">
        <v>87</v>
      </c>
      <c r="BK302" s="145">
        <f t="shared" si="19"/>
        <v>0</v>
      </c>
      <c r="BL302" s="16" t="s">
        <v>260</v>
      </c>
      <c r="BM302" s="144" t="s">
        <v>2774</v>
      </c>
    </row>
    <row r="303" spans="2:65" s="12" customFormat="1" ht="11.25">
      <c r="B303" s="146"/>
      <c r="D303" s="147" t="s">
        <v>175</v>
      </c>
      <c r="E303" s="148" t="s">
        <v>1</v>
      </c>
      <c r="F303" s="149" t="s">
        <v>2775</v>
      </c>
      <c r="H303" s="150">
        <v>290.3</v>
      </c>
      <c r="I303" s="151"/>
      <c r="L303" s="146"/>
      <c r="M303" s="152"/>
      <c r="T303" s="153"/>
      <c r="AT303" s="148" t="s">
        <v>175</v>
      </c>
      <c r="AU303" s="148" t="s">
        <v>89</v>
      </c>
      <c r="AV303" s="12" t="s">
        <v>89</v>
      </c>
      <c r="AW303" s="12" t="s">
        <v>36</v>
      </c>
      <c r="AX303" s="12" t="s">
        <v>79</v>
      </c>
      <c r="AY303" s="148" t="s">
        <v>164</v>
      </c>
    </row>
    <row r="304" spans="2:65" s="12" customFormat="1" ht="11.25">
      <c r="B304" s="146"/>
      <c r="D304" s="147" t="s">
        <v>175</v>
      </c>
      <c r="E304" s="148" t="s">
        <v>1</v>
      </c>
      <c r="F304" s="149" t="s">
        <v>2776</v>
      </c>
      <c r="H304" s="150">
        <v>60</v>
      </c>
      <c r="I304" s="151"/>
      <c r="L304" s="146"/>
      <c r="M304" s="152"/>
      <c r="T304" s="153"/>
      <c r="AT304" s="148" t="s">
        <v>175</v>
      </c>
      <c r="AU304" s="148" t="s">
        <v>89</v>
      </c>
      <c r="AV304" s="12" t="s">
        <v>89</v>
      </c>
      <c r="AW304" s="12" t="s">
        <v>36</v>
      </c>
      <c r="AX304" s="12" t="s">
        <v>79</v>
      </c>
      <c r="AY304" s="148" t="s">
        <v>164</v>
      </c>
    </row>
    <row r="305" spans="2:65" s="12" customFormat="1" ht="11.25">
      <c r="B305" s="146"/>
      <c r="D305" s="147" t="s">
        <v>175</v>
      </c>
      <c r="E305" s="148" t="s">
        <v>1</v>
      </c>
      <c r="F305" s="149" t="s">
        <v>178</v>
      </c>
      <c r="H305" s="150">
        <v>3</v>
      </c>
      <c r="I305" s="151"/>
      <c r="L305" s="146"/>
      <c r="M305" s="152"/>
      <c r="T305" s="153"/>
      <c r="AT305" s="148" t="s">
        <v>175</v>
      </c>
      <c r="AU305" s="148" t="s">
        <v>89</v>
      </c>
      <c r="AV305" s="12" t="s">
        <v>89</v>
      </c>
      <c r="AW305" s="12" t="s">
        <v>36</v>
      </c>
      <c r="AX305" s="12" t="s">
        <v>79</v>
      </c>
      <c r="AY305" s="148" t="s">
        <v>164</v>
      </c>
    </row>
    <row r="306" spans="2:65" s="13" customFormat="1" ht="11.25">
      <c r="B306" s="154"/>
      <c r="D306" s="147" t="s">
        <v>175</v>
      </c>
      <c r="E306" s="155" t="s">
        <v>1</v>
      </c>
      <c r="F306" s="156" t="s">
        <v>177</v>
      </c>
      <c r="H306" s="157">
        <v>353.3</v>
      </c>
      <c r="I306" s="158"/>
      <c r="L306" s="154"/>
      <c r="M306" s="159"/>
      <c r="T306" s="160"/>
      <c r="AT306" s="155" t="s">
        <v>175</v>
      </c>
      <c r="AU306" s="155" t="s">
        <v>89</v>
      </c>
      <c r="AV306" s="13" t="s">
        <v>170</v>
      </c>
      <c r="AW306" s="13" t="s">
        <v>36</v>
      </c>
      <c r="AX306" s="13" t="s">
        <v>87</v>
      </c>
      <c r="AY306" s="155" t="s">
        <v>164</v>
      </c>
    </row>
    <row r="307" spans="2:65" s="1" customFormat="1" ht="24.2" customHeight="1">
      <c r="B307" s="31"/>
      <c r="C307" s="132" t="s">
        <v>709</v>
      </c>
      <c r="D307" s="132" t="s">
        <v>166</v>
      </c>
      <c r="E307" s="133" t="s">
        <v>2777</v>
      </c>
      <c r="F307" s="134" t="s">
        <v>2778</v>
      </c>
      <c r="G307" s="135" t="s">
        <v>299</v>
      </c>
      <c r="H307" s="136">
        <v>353.3</v>
      </c>
      <c r="I307" s="137"/>
      <c r="J307" s="138">
        <f>ROUND(I307*H307,2)</f>
        <v>0</v>
      </c>
      <c r="K307" s="139"/>
      <c r="L307" s="31"/>
      <c r="M307" s="140" t="s">
        <v>1</v>
      </c>
      <c r="N307" s="141" t="s">
        <v>44</v>
      </c>
      <c r="P307" s="142">
        <f>O307*H307</f>
        <v>0</v>
      </c>
      <c r="Q307" s="142">
        <v>2.0000000000000002E-5</v>
      </c>
      <c r="R307" s="142">
        <f>Q307*H307</f>
        <v>7.0660000000000011E-3</v>
      </c>
      <c r="S307" s="142">
        <v>0</v>
      </c>
      <c r="T307" s="143">
        <f>S307*H307</f>
        <v>0</v>
      </c>
      <c r="AR307" s="144" t="s">
        <v>260</v>
      </c>
      <c r="AT307" s="144" t="s">
        <v>166</v>
      </c>
      <c r="AU307" s="144" t="s">
        <v>89</v>
      </c>
      <c r="AY307" s="16" t="s">
        <v>164</v>
      </c>
      <c r="BE307" s="145">
        <f>IF(N307="základní",J307,0)</f>
        <v>0</v>
      </c>
      <c r="BF307" s="145">
        <f>IF(N307="snížená",J307,0)</f>
        <v>0</v>
      </c>
      <c r="BG307" s="145">
        <f>IF(N307="zákl. přenesená",J307,0)</f>
        <v>0</v>
      </c>
      <c r="BH307" s="145">
        <f>IF(N307="sníž. přenesená",J307,0)</f>
        <v>0</v>
      </c>
      <c r="BI307" s="145">
        <f>IF(N307="nulová",J307,0)</f>
        <v>0</v>
      </c>
      <c r="BJ307" s="16" t="s">
        <v>87</v>
      </c>
      <c r="BK307" s="145">
        <f>ROUND(I307*H307,2)</f>
        <v>0</v>
      </c>
      <c r="BL307" s="16" t="s">
        <v>260</v>
      </c>
      <c r="BM307" s="144" t="s">
        <v>2779</v>
      </c>
    </row>
    <row r="308" spans="2:65" s="1" customFormat="1" ht="24.2" customHeight="1">
      <c r="B308" s="31"/>
      <c r="C308" s="132" t="s">
        <v>714</v>
      </c>
      <c r="D308" s="132" t="s">
        <v>166</v>
      </c>
      <c r="E308" s="133" t="s">
        <v>2780</v>
      </c>
      <c r="F308" s="134" t="s">
        <v>2781</v>
      </c>
      <c r="G308" s="135" t="s">
        <v>1088</v>
      </c>
      <c r="H308" s="178"/>
      <c r="I308" s="137"/>
      <c r="J308" s="138">
        <f>ROUND(I308*H308,2)</f>
        <v>0</v>
      </c>
      <c r="K308" s="139"/>
      <c r="L308" s="31"/>
      <c r="M308" s="140" t="s">
        <v>1</v>
      </c>
      <c r="N308" s="141" t="s">
        <v>44</v>
      </c>
      <c r="P308" s="142">
        <f>O308*H308</f>
        <v>0</v>
      </c>
      <c r="Q308" s="142">
        <v>0</v>
      </c>
      <c r="R308" s="142">
        <f>Q308*H308</f>
        <v>0</v>
      </c>
      <c r="S308" s="142">
        <v>0</v>
      </c>
      <c r="T308" s="143">
        <f>S308*H308</f>
        <v>0</v>
      </c>
      <c r="AR308" s="144" t="s">
        <v>260</v>
      </c>
      <c r="AT308" s="144" t="s">
        <v>166</v>
      </c>
      <c r="AU308" s="144" t="s">
        <v>89</v>
      </c>
      <c r="AY308" s="16" t="s">
        <v>164</v>
      </c>
      <c r="BE308" s="145">
        <f>IF(N308="základní",J308,0)</f>
        <v>0</v>
      </c>
      <c r="BF308" s="145">
        <f>IF(N308="snížená",J308,0)</f>
        <v>0</v>
      </c>
      <c r="BG308" s="145">
        <f>IF(N308="zákl. přenesená",J308,0)</f>
        <v>0</v>
      </c>
      <c r="BH308" s="145">
        <f>IF(N308="sníž. přenesená",J308,0)</f>
        <v>0</v>
      </c>
      <c r="BI308" s="145">
        <f>IF(N308="nulová",J308,0)</f>
        <v>0</v>
      </c>
      <c r="BJ308" s="16" t="s">
        <v>87</v>
      </c>
      <c r="BK308" s="145">
        <f>ROUND(I308*H308,2)</f>
        <v>0</v>
      </c>
      <c r="BL308" s="16" t="s">
        <v>260</v>
      </c>
      <c r="BM308" s="144" t="s">
        <v>2782</v>
      </c>
    </row>
    <row r="309" spans="2:65" s="11" customFormat="1" ht="22.9" customHeight="1">
      <c r="B309" s="120"/>
      <c r="D309" s="121" t="s">
        <v>78</v>
      </c>
      <c r="E309" s="130" t="s">
        <v>2783</v>
      </c>
      <c r="F309" s="130" t="s">
        <v>2784</v>
      </c>
      <c r="I309" s="123"/>
      <c r="J309" s="131">
        <f>BK309</f>
        <v>0</v>
      </c>
      <c r="L309" s="120"/>
      <c r="M309" s="125"/>
      <c r="P309" s="126">
        <f>SUM(P310:P315)</f>
        <v>0</v>
      </c>
      <c r="R309" s="126">
        <f>SUM(R310:R315)</f>
        <v>2.4149999999999998E-2</v>
      </c>
      <c r="T309" s="127">
        <f>SUM(T310:T315)</f>
        <v>0</v>
      </c>
      <c r="AR309" s="121" t="s">
        <v>89</v>
      </c>
      <c r="AT309" s="128" t="s">
        <v>78</v>
      </c>
      <c r="AU309" s="128" t="s">
        <v>87</v>
      </c>
      <c r="AY309" s="121" t="s">
        <v>164</v>
      </c>
      <c r="BK309" s="129">
        <f>SUM(BK310:BK315)</f>
        <v>0</v>
      </c>
    </row>
    <row r="310" spans="2:65" s="1" customFormat="1" ht="33" customHeight="1">
      <c r="B310" s="31"/>
      <c r="C310" s="132" t="s">
        <v>719</v>
      </c>
      <c r="D310" s="132" t="s">
        <v>166</v>
      </c>
      <c r="E310" s="133" t="s">
        <v>2785</v>
      </c>
      <c r="F310" s="134" t="s">
        <v>2786</v>
      </c>
      <c r="G310" s="135" t="s">
        <v>181</v>
      </c>
      <c r="H310" s="136">
        <v>1</v>
      </c>
      <c r="I310" s="137"/>
      <c r="J310" s="138">
        <f t="shared" ref="J310:J315" si="20">ROUND(I310*H310,2)</f>
        <v>0</v>
      </c>
      <c r="K310" s="139"/>
      <c r="L310" s="31"/>
      <c r="M310" s="140" t="s">
        <v>1</v>
      </c>
      <c r="N310" s="141" t="s">
        <v>44</v>
      </c>
      <c r="P310" s="142">
        <f t="shared" ref="P310:P315" si="21">O310*H310</f>
        <v>0</v>
      </c>
      <c r="Q310" s="142">
        <v>3.0000000000000001E-5</v>
      </c>
      <c r="R310" s="142">
        <f t="shared" ref="R310:R315" si="22">Q310*H310</f>
        <v>3.0000000000000001E-5</v>
      </c>
      <c r="S310" s="142">
        <v>0</v>
      </c>
      <c r="T310" s="143">
        <f t="shared" ref="T310:T315" si="23">S310*H310</f>
        <v>0</v>
      </c>
      <c r="AR310" s="144" t="s">
        <v>260</v>
      </c>
      <c r="AT310" s="144" t="s">
        <v>166</v>
      </c>
      <c r="AU310" s="144" t="s">
        <v>89</v>
      </c>
      <c r="AY310" s="16" t="s">
        <v>164</v>
      </c>
      <c r="BE310" s="145">
        <f t="shared" ref="BE310:BE315" si="24">IF(N310="základní",J310,0)</f>
        <v>0</v>
      </c>
      <c r="BF310" s="145">
        <f t="shared" ref="BF310:BF315" si="25">IF(N310="snížená",J310,0)</f>
        <v>0</v>
      </c>
      <c r="BG310" s="145">
        <f t="shared" ref="BG310:BG315" si="26">IF(N310="zákl. přenesená",J310,0)</f>
        <v>0</v>
      </c>
      <c r="BH310" s="145">
        <f t="shared" ref="BH310:BH315" si="27">IF(N310="sníž. přenesená",J310,0)</f>
        <v>0</v>
      </c>
      <c r="BI310" s="145">
        <f t="shared" ref="BI310:BI315" si="28">IF(N310="nulová",J310,0)</f>
        <v>0</v>
      </c>
      <c r="BJ310" s="16" t="s">
        <v>87</v>
      </c>
      <c r="BK310" s="145">
        <f t="shared" ref="BK310:BK315" si="29">ROUND(I310*H310,2)</f>
        <v>0</v>
      </c>
      <c r="BL310" s="16" t="s">
        <v>260</v>
      </c>
      <c r="BM310" s="144" t="s">
        <v>2787</v>
      </c>
    </row>
    <row r="311" spans="2:65" s="1" customFormat="1" ht="21.75" customHeight="1">
      <c r="B311" s="31"/>
      <c r="C311" s="167" t="s">
        <v>724</v>
      </c>
      <c r="D311" s="167" t="s">
        <v>282</v>
      </c>
      <c r="E311" s="168" t="s">
        <v>2788</v>
      </c>
      <c r="F311" s="169" t="s">
        <v>2789</v>
      </c>
      <c r="G311" s="170" t="s">
        <v>181</v>
      </c>
      <c r="H311" s="171">
        <v>1</v>
      </c>
      <c r="I311" s="172"/>
      <c r="J311" s="173">
        <f t="shared" si="20"/>
        <v>0</v>
      </c>
      <c r="K311" s="174"/>
      <c r="L311" s="175"/>
      <c r="M311" s="176" t="s">
        <v>1</v>
      </c>
      <c r="N311" s="177" t="s">
        <v>44</v>
      </c>
      <c r="P311" s="142">
        <f t="shared" si="21"/>
        <v>0</v>
      </c>
      <c r="Q311" s="142">
        <v>1.4999999999999999E-2</v>
      </c>
      <c r="R311" s="142">
        <f t="shared" si="22"/>
        <v>1.4999999999999999E-2</v>
      </c>
      <c r="S311" s="142">
        <v>0</v>
      </c>
      <c r="T311" s="143">
        <f t="shared" si="23"/>
        <v>0</v>
      </c>
      <c r="AR311" s="144" t="s">
        <v>349</v>
      </c>
      <c r="AT311" s="144" t="s">
        <v>282</v>
      </c>
      <c r="AU311" s="144" t="s">
        <v>89</v>
      </c>
      <c r="AY311" s="16" t="s">
        <v>164</v>
      </c>
      <c r="BE311" s="145">
        <f t="shared" si="24"/>
        <v>0</v>
      </c>
      <c r="BF311" s="145">
        <f t="shared" si="25"/>
        <v>0</v>
      </c>
      <c r="BG311" s="145">
        <f t="shared" si="26"/>
        <v>0</v>
      </c>
      <c r="BH311" s="145">
        <f t="shared" si="27"/>
        <v>0</v>
      </c>
      <c r="BI311" s="145">
        <f t="shared" si="28"/>
        <v>0</v>
      </c>
      <c r="BJ311" s="16" t="s">
        <v>87</v>
      </c>
      <c r="BK311" s="145">
        <f t="shared" si="29"/>
        <v>0</v>
      </c>
      <c r="BL311" s="16" t="s">
        <v>260</v>
      </c>
      <c r="BM311" s="144" t="s">
        <v>2790</v>
      </c>
    </row>
    <row r="312" spans="2:65" s="1" customFormat="1" ht="16.5" customHeight="1">
      <c r="B312" s="31"/>
      <c r="C312" s="167" t="s">
        <v>729</v>
      </c>
      <c r="D312" s="167" t="s">
        <v>282</v>
      </c>
      <c r="E312" s="168" t="s">
        <v>2791</v>
      </c>
      <c r="F312" s="169" t="s">
        <v>2792</v>
      </c>
      <c r="G312" s="170" t="s">
        <v>181</v>
      </c>
      <c r="H312" s="171">
        <v>1</v>
      </c>
      <c r="I312" s="172"/>
      <c r="J312" s="173">
        <f t="shared" si="20"/>
        <v>0</v>
      </c>
      <c r="K312" s="174"/>
      <c r="L312" s="175"/>
      <c r="M312" s="176" t="s">
        <v>1</v>
      </c>
      <c r="N312" s="177" t="s">
        <v>44</v>
      </c>
      <c r="P312" s="142">
        <f t="shared" si="21"/>
        <v>0</v>
      </c>
      <c r="Q312" s="142">
        <v>1.6999999999999999E-3</v>
      </c>
      <c r="R312" s="142">
        <f t="shared" si="22"/>
        <v>1.6999999999999999E-3</v>
      </c>
      <c r="S312" s="142">
        <v>0</v>
      </c>
      <c r="T312" s="143">
        <f t="shared" si="23"/>
        <v>0</v>
      </c>
      <c r="AR312" s="144" t="s">
        <v>349</v>
      </c>
      <c r="AT312" s="144" t="s">
        <v>282</v>
      </c>
      <c r="AU312" s="144" t="s">
        <v>89</v>
      </c>
      <c r="AY312" s="16" t="s">
        <v>164</v>
      </c>
      <c r="BE312" s="145">
        <f t="shared" si="24"/>
        <v>0</v>
      </c>
      <c r="BF312" s="145">
        <f t="shared" si="25"/>
        <v>0</v>
      </c>
      <c r="BG312" s="145">
        <f t="shared" si="26"/>
        <v>0</v>
      </c>
      <c r="BH312" s="145">
        <f t="shared" si="27"/>
        <v>0</v>
      </c>
      <c r="BI312" s="145">
        <f t="shared" si="28"/>
        <v>0</v>
      </c>
      <c r="BJ312" s="16" t="s">
        <v>87</v>
      </c>
      <c r="BK312" s="145">
        <f t="shared" si="29"/>
        <v>0</v>
      </c>
      <c r="BL312" s="16" t="s">
        <v>260</v>
      </c>
      <c r="BM312" s="144" t="s">
        <v>2793</v>
      </c>
    </row>
    <row r="313" spans="2:65" s="1" customFormat="1" ht="37.9" customHeight="1">
      <c r="B313" s="31"/>
      <c r="C313" s="132" t="s">
        <v>733</v>
      </c>
      <c r="D313" s="132" t="s">
        <v>166</v>
      </c>
      <c r="E313" s="133" t="s">
        <v>2794</v>
      </c>
      <c r="F313" s="134" t="s">
        <v>2795</v>
      </c>
      <c r="G313" s="135" t="s">
        <v>2764</v>
      </c>
      <c r="H313" s="136">
        <v>1</v>
      </c>
      <c r="I313" s="137"/>
      <c r="J313" s="138">
        <f t="shared" si="20"/>
        <v>0</v>
      </c>
      <c r="K313" s="139"/>
      <c r="L313" s="31"/>
      <c r="M313" s="140" t="s">
        <v>1</v>
      </c>
      <c r="N313" s="141" t="s">
        <v>44</v>
      </c>
      <c r="P313" s="142">
        <f t="shared" si="21"/>
        <v>0</v>
      </c>
      <c r="Q313" s="142">
        <v>5.2900000000000004E-3</v>
      </c>
      <c r="R313" s="142">
        <f t="shared" si="22"/>
        <v>5.2900000000000004E-3</v>
      </c>
      <c r="S313" s="142">
        <v>0</v>
      </c>
      <c r="T313" s="143">
        <f t="shared" si="23"/>
        <v>0</v>
      </c>
      <c r="AR313" s="144" t="s">
        <v>260</v>
      </c>
      <c r="AT313" s="144" t="s">
        <v>166</v>
      </c>
      <c r="AU313" s="144" t="s">
        <v>89</v>
      </c>
      <c r="AY313" s="16" t="s">
        <v>164</v>
      </c>
      <c r="BE313" s="145">
        <f t="shared" si="24"/>
        <v>0</v>
      </c>
      <c r="BF313" s="145">
        <f t="shared" si="25"/>
        <v>0</v>
      </c>
      <c r="BG313" s="145">
        <f t="shared" si="26"/>
        <v>0</v>
      </c>
      <c r="BH313" s="145">
        <f t="shared" si="27"/>
        <v>0</v>
      </c>
      <c r="BI313" s="145">
        <f t="shared" si="28"/>
        <v>0</v>
      </c>
      <c r="BJ313" s="16" t="s">
        <v>87</v>
      </c>
      <c r="BK313" s="145">
        <f t="shared" si="29"/>
        <v>0</v>
      </c>
      <c r="BL313" s="16" t="s">
        <v>260</v>
      </c>
      <c r="BM313" s="144" t="s">
        <v>2796</v>
      </c>
    </row>
    <row r="314" spans="2:65" s="1" customFormat="1" ht="24.2" customHeight="1">
      <c r="B314" s="31"/>
      <c r="C314" s="132" t="s">
        <v>738</v>
      </c>
      <c r="D314" s="132" t="s">
        <v>166</v>
      </c>
      <c r="E314" s="133" t="s">
        <v>2797</v>
      </c>
      <c r="F314" s="134" t="s">
        <v>2798</v>
      </c>
      <c r="G314" s="135" t="s">
        <v>2764</v>
      </c>
      <c r="H314" s="136">
        <v>1</v>
      </c>
      <c r="I314" s="137"/>
      <c r="J314" s="138">
        <f t="shared" si="20"/>
        <v>0</v>
      </c>
      <c r="K314" s="139"/>
      <c r="L314" s="31"/>
      <c r="M314" s="140" t="s">
        <v>1</v>
      </c>
      <c r="N314" s="141" t="s">
        <v>44</v>
      </c>
      <c r="P314" s="142">
        <f t="shared" si="21"/>
        <v>0</v>
      </c>
      <c r="Q314" s="142">
        <v>2.1299999999999999E-3</v>
      </c>
      <c r="R314" s="142">
        <f t="shared" si="22"/>
        <v>2.1299999999999999E-3</v>
      </c>
      <c r="S314" s="142">
        <v>0</v>
      </c>
      <c r="T314" s="143">
        <f t="shared" si="23"/>
        <v>0</v>
      </c>
      <c r="AR314" s="144" t="s">
        <v>260</v>
      </c>
      <c r="AT314" s="144" t="s">
        <v>166</v>
      </c>
      <c r="AU314" s="144" t="s">
        <v>89</v>
      </c>
      <c r="AY314" s="16" t="s">
        <v>164</v>
      </c>
      <c r="BE314" s="145">
        <f t="shared" si="24"/>
        <v>0</v>
      </c>
      <c r="BF314" s="145">
        <f t="shared" si="25"/>
        <v>0</v>
      </c>
      <c r="BG314" s="145">
        <f t="shared" si="26"/>
        <v>0</v>
      </c>
      <c r="BH314" s="145">
        <f t="shared" si="27"/>
        <v>0</v>
      </c>
      <c r="BI314" s="145">
        <f t="shared" si="28"/>
        <v>0</v>
      </c>
      <c r="BJ314" s="16" t="s">
        <v>87</v>
      </c>
      <c r="BK314" s="145">
        <f t="shared" si="29"/>
        <v>0</v>
      </c>
      <c r="BL314" s="16" t="s">
        <v>260</v>
      </c>
      <c r="BM314" s="144" t="s">
        <v>2799</v>
      </c>
    </row>
    <row r="315" spans="2:65" s="1" customFormat="1" ht="24.2" customHeight="1">
      <c r="B315" s="31"/>
      <c r="C315" s="132" t="s">
        <v>743</v>
      </c>
      <c r="D315" s="132" t="s">
        <v>166</v>
      </c>
      <c r="E315" s="133" t="s">
        <v>2800</v>
      </c>
      <c r="F315" s="134" t="s">
        <v>2801</v>
      </c>
      <c r="G315" s="135" t="s">
        <v>1088</v>
      </c>
      <c r="H315" s="178"/>
      <c r="I315" s="137"/>
      <c r="J315" s="138">
        <f t="shared" si="20"/>
        <v>0</v>
      </c>
      <c r="K315" s="139"/>
      <c r="L315" s="31"/>
      <c r="M315" s="140" t="s">
        <v>1</v>
      </c>
      <c r="N315" s="141" t="s">
        <v>44</v>
      </c>
      <c r="P315" s="142">
        <f t="shared" si="21"/>
        <v>0</v>
      </c>
      <c r="Q315" s="142">
        <v>0</v>
      </c>
      <c r="R315" s="142">
        <f t="shared" si="22"/>
        <v>0</v>
      </c>
      <c r="S315" s="142">
        <v>0</v>
      </c>
      <c r="T315" s="143">
        <f t="shared" si="23"/>
        <v>0</v>
      </c>
      <c r="AR315" s="144" t="s">
        <v>260</v>
      </c>
      <c r="AT315" s="144" t="s">
        <v>166</v>
      </c>
      <c r="AU315" s="144" t="s">
        <v>89</v>
      </c>
      <c r="AY315" s="16" t="s">
        <v>164</v>
      </c>
      <c r="BE315" s="145">
        <f t="shared" si="24"/>
        <v>0</v>
      </c>
      <c r="BF315" s="145">
        <f t="shared" si="25"/>
        <v>0</v>
      </c>
      <c r="BG315" s="145">
        <f t="shared" si="26"/>
        <v>0</v>
      </c>
      <c r="BH315" s="145">
        <f t="shared" si="27"/>
        <v>0</v>
      </c>
      <c r="BI315" s="145">
        <f t="shared" si="28"/>
        <v>0</v>
      </c>
      <c r="BJ315" s="16" t="s">
        <v>87</v>
      </c>
      <c r="BK315" s="145">
        <f t="shared" si="29"/>
        <v>0</v>
      </c>
      <c r="BL315" s="16" t="s">
        <v>260</v>
      </c>
      <c r="BM315" s="144" t="s">
        <v>2802</v>
      </c>
    </row>
    <row r="316" spans="2:65" s="11" customFormat="1" ht="22.9" customHeight="1">
      <c r="B316" s="120"/>
      <c r="D316" s="121" t="s">
        <v>78</v>
      </c>
      <c r="E316" s="130" t="s">
        <v>2803</v>
      </c>
      <c r="F316" s="130" t="s">
        <v>2804</v>
      </c>
      <c r="I316" s="123"/>
      <c r="J316" s="131">
        <f>BK316</f>
        <v>0</v>
      </c>
      <c r="L316" s="120"/>
      <c r="M316" s="125"/>
      <c r="P316" s="126">
        <f>SUM(P317:P325)</f>
        <v>0</v>
      </c>
      <c r="R316" s="126">
        <f>SUM(R317:R325)</f>
        <v>4.6289999999999998E-2</v>
      </c>
      <c r="T316" s="127">
        <f>SUM(T317:T325)</f>
        <v>0</v>
      </c>
      <c r="AR316" s="121" t="s">
        <v>89</v>
      </c>
      <c r="AT316" s="128" t="s">
        <v>78</v>
      </c>
      <c r="AU316" s="128" t="s">
        <v>87</v>
      </c>
      <c r="AY316" s="121" t="s">
        <v>164</v>
      </c>
      <c r="BK316" s="129">
        <f>SUM(BK317:BK325)</f>
        <v>0</v>
      </c>
    </row>
    <row r="317" spans="2:65" s="1" customFormat="1" ht="24.2" customHeight="1">
      <c r="B317" s="31"/>
      <c r="C317" s="132" t="s">
        <v>748</v>
      </c>
      <c r="D317" s="132" t="s">
        <v>166</v>
      </c>
      <c r="E317" s="133" t="s">
        <v>2805</v>
      </c>
      <c r="F317" s="134" t="s">
        <v>2806</v>
      </c>
      <c r="G317" s="135" t="s">
        <v>2764</v>
      </c>
      <c r="H317" s="136">
        <v>30</v>
      </c>
      <c r="I317" s="137"/>
      <c r="J317" s="138">
        <f>ROUND(I317*H317,2)</f>
        <v>0</v>
      </c>
      <c r="K317" s="139"/>
      <c r="L317" s="31"/>
      <c r="M317" s="140" t="s">
        <v>1</v>
      </c>
      <c r="N317" s="141" t="s">
        <v>44</v>
      </c>
      <c r="P317" s="142">
        <f>O317*H317</f>
        <v>0</v>
      </c>
      <c r="Q317" s="142">
        <v>2.4000000000000001E-4</v>
      </c>
      <c r="R317" s="142">
        <f>Q317*H317</f>
        <v>7.1999999999999998E-3</v>
      </c>
      <c r="S317" s="142">
        <v>0</v>
      </c>
      <c r="T317" s="143">
        <f>S317*H317</f>
        <v>0</v>
      </c>
      <c r="AR317" s="144" t="s">
        <v>260</v>
      </c>
      <c r="AT317" s="144" t="s">
        <v>166</v>
      </c>
      <c r="AU317" s="144" t="s">
        <v>89</v>
      </c>
      <c r="AY317" s="16" t="s">
        <v>164</v>
      </c>
      <c r="BE317" s="145">
        <f>IF(N317="základní",J317,0)</f>
        <v>0</v>
      </c>
      <c r="BF317" s="145">
        <f>IF(N317="snížená",J317,0)</f>
        <v>0</v>
      </c>
      <c r="BG317" s="145">
        <f>IF(N317="zákl. přenesená",J317,0)</f>
        <v>0</v>
      </c>
      <c r="BH317" s="145">
        <f>IF(N317="sníž. přenesená",J317,0)</f>
        <v>0</v>
      </c>
      <c r="BI317" s="145">
        <f>IF(N317="nulová",J317,0)</f>
        <v>0</v>
      </c>
      <c r="BJ317" s="16" t="s">
        <v>87</v>
      </c>
      <c r="BK317" s="145">
        <f>ROUND(I317*H317,2)</f>
        <v>0</v>
      </c>
      <c r="BL317" s="16" t="s">
        <v>260</v>
      </c>
      <c r="BM317" s="144" t="s">
        <v>2807</v>
      </c>
    </row>
    <row r="318" spans="2:65" s="1" customFormat="1" ht="24.2" customHeight="1">
      <c r="B318" s="31"/>
      <c r="C318" s="132" t="s">
        <v>753</v>
      </c>
      <c r="D318" s="132" t="s">
        <v>166</v>
      </c>
      <c r="E318" s="133" t="s">
        <v>2808</v>
      </c>
      <c r="F318" s="134" t="s">
        <v>2809</v>
      </c>
      <c r="G318" s="135" t="s">
        <v>2764</v>
      </c>
      <c r="H318" s="136">
        <v>1</v>
      </c>
      <c r="I318" s="137"/>
      <c r="J318" s="138">
        <f>ROUND(I318*H318,2)</f>
        <v>0</v>
      </c>
      <c r="K318" s="139"/>
      <c r="L318" s="31"/>
      <c r="M318" s="140" t="s">
        <v>1</v>
      </c>
      <c r="N318" s="141" t="s">
        <v>44</v>
      </c>
      <c r="P318" s="142">
        <f>O318*H318</f>
        <v>0</v>
      </c>
      <c r="Q318" s="142">
        <v>1.25E-3</v>
      </c>
      <c r="R318" s="142">
        <f>Q318*H318</f>
        <v>1.25E-3</v>
      </c>
      <c r="S318" s="142">
        <v>0</v>
      </c>
      <c r="T318" s="143">
        <f>S318*H318</f>
        <v>0</v>
      </c>
      <c r="AR318" s="144" t="s">
        <v>260</v>
      </c>
      <c r="AT318" s="144" t="s">
        <v>166</v>
      </c>
      <c r="AU318" s="144" t="s">
        <v>89</v>
      </c>
      <c r="AY318" s="16" t="s">
        <v>164</v>
      </c>
      <c r="BE318" s="145">
        <f>IF(N318="základní",J318,0)</f>
        <v>0</v>
      </c>
      <c r="BF318" s="145">
        <f>IF(N318="snížená",J318,0)</f>
        <v>0</v>
      </c>
      <c r="BG318" s="145">
        <f>IF(N318="zákl. přenesená",J318,0)</f>
        <v>0</v>
      </c>
      <c r="BH318" s="145">
        <f>IF(N318="sníž. přenesená",J318,0)</f>
        <v>0</v>
      </c>
      <c r="BI318" s="145">
        <f>IF(N318="nulová",J318,0)</f>
        <v>0</v>
      </c>
      <c r="BJ318" s="16" t="s">
        <v>87</v>
      </c>
      <c r="BK318" s="145">
        <f>ROUND(I318*H318,2)</f>
        <v>0</v>
      </c>
      <c r="BL318" s="16" t="s">
        <v>260</v>
      </c>
      <c r="BM318" s="144" t="s">
        <v>2810</v>
      </c>
    </row>
    <row r="319" spans="2:65" s="14" customFormat="1" ht="11.25">
      <c r="B319" s="161"/>
      <c r="D319" s="147" t="s">
        <v>175</v>
      </c>
      <c r="E319" s="162" t="s">
        <v>1</v>
      </c>
      <c r="F319" s="163" t="s">
        <v>2811</v>
      </c>
      <c r="H319" s="162" t="s">
        <v>1</v>
      </c>
      <c r="I319" s="164"/>
      <c r="L319" s="161"/>
      <c r="M319" s="165"/>
      <c r="T319" s="166"/>
      <c r="AT319" s="162" t="s">
        <v>175</v>
      </c>
      <c r="AU319" s="162" t="s">
        <v>89</v>
      </c>
      <c r="AV319" s="14" t="s">
        <v>87</v>
      </c>
      <c r="AW319" s="14" t="s">
        <v>36</v>
      </c>
      <c r="AX319" s="14" t="s">
        <v>79</v>
      </c>
      <c r="AY319" s="162" t="s">
        <v>164</v>
      </c>
    </row>
    <row r="320" spans="2:65" s="12" customFormat="1" ht="11.25">
      <c r="B320" s="146"/>
      <c r="D320" s="147" t="s">
        <v>175</v>
      </c>
      <c r="E320" s="148" t="s">
        <v>1</v>
      </c>
      <c r="F320" s="149" t="s">
        <v>87</v>
      </c>
      <c r="H320" s="150">
        <v>1</v>
      </c>
      <c r="I320" s="151"/>
      <c r="L320" s="146"/>
      <c r="M320" s="152"/>
      <c r="T320" s="153"/>
      <c r="AT320" s="148" t="s">
        <v>175</v>
      </c>
      <c r="AU320" s="148" t="s">
        <v>89</v>
      </c>
      <c r="AV320" s="12" t="s">
        <v>89</v>
      </c>
      <c r="AW320" s="12" t="s">
        <v>36</v>
      </c>
      <c r="AX320" s="12" t="s">
        <v>79</v>
      </c>
      <c r="AY320" s="148" t="s">
        <v>164</v>
      </c>
    </row>
    <row r="321" spans="2:65" s="13" customFormat="1" ht="11.25">
      <c r="B321" s="154"/>
      <c r="D321" s="147" t="s">
        <v>175</v>
      </c>
      <c r="E321" s="155" t="s">
        <v>1</v>
      </c>
      <c r="F321" s="156" t="s">
        <v>177</v>
      </c>
      <c r="H321" s="157">
        <v>1</v>
      </c>
      <c r="I321" s="158"/>
      <c r="L321" s="154"/>
      <c r="M321" s="159"/>
      <c r="T321" s="160"/>
      <c r="AT321" s="155" t="s">
        <v>175</v>
      </c>
      <c r="AU321" s="155" t="s">
        <v>89</v>
      </c>
      <c r="AV321" s="13" t="s">
        <v>170</v>
      </c>
      <c r="AW321" s="13" t="s">
        <v>36</v>
      </c>
      <c r="AX321" s="13" t="s">
        <v>87</v>
      </c>
      <c r="AY321" s="155" t="s">
        <v>164</v>
      </c>
    </row>
    <row r="322" spans="2:65" s="1" customFormat="1" ht="21.75" customHeight="1">
      <c r="B322" s="31"/>
      <c r="C322" s="132" t="s">
        <v>765</v>
      </c>
      <c r="D322" s="132" t="s">
        <v>166</v>
      </c>
      <c r="E322" s="133" t="s">
        <v>2812</v>
      </c>
      <c r="F322" s="134" t="s">
        <v>2813</v>
      </c>
      <c r="G322" s="135" t="s">
        <v>2764</v>
      </c>
      <c r="H322" s="136">
        <v>15</v>
      </c>
      <c r="I322" s="137"/>
      <c r="J322" s="138">
        <f>ROUND(I322*H322,2)</f>
        <v>0</v>
      </c>
      <c r="K322" s="139"/>
      <c r="L322" s="31"/>
      <c r="M322" s="140" t="s">
        <v>1</v>
      </c>
      <c r="N322" s="141" t="s">
        <v>44</v>
      </c>
      <c r="P322" s="142">
        <f>O322*H322</f>
        <v>0</v>
      </c>
      <c r="Q322" s="142">
        <v>1.8E-3</v>
      </c>
      <c r="R322" s="142">
        <f>Q322*H322</f>
        <v>2.7E-2</v>
      </c>
      <c r="S322" s="142">
        <v>0</v>
      </c>
      <c r="T322" s="143">
        <f>S322*H322</f>
        <v>0</v>
      </c>
      <c r="AR322" s="144" t="s">
        <v>260</v>
      </c>
      <c r="AT322" s="144" t="s">
        <v>166</v>
      </c>
      <c r="AU322" s="144" t="s">
        <v>89</v>
      </c>
      <c r="AY322" s="16" t="s">
        <v>164</v>
      </c>
      <c r="BE322" s="145">
        <f>IF(N322="základní",J322,0)</f>
        <v>0</v>
      </c>
      <c r="BF322" s="145">
        <f>IF(N322="snížená",J322,0)</f>
        <v>0</v>
      </c>
      <c r="BG322" s="145">
        <f>IF(N322="zákl. přenesená",J322,0)</f>
        <v>0</v>
      </c>
      <c r="BH322" s="145">
        <f>IF(N322="sníž. přenesená",J322,0)</f>
        <v>0</v>
      </c>
      <c r="BI322" s="145">
        <f>IF(N322="nulová",J322,0)</f>
        <v>0</v>
      </c>
      <c r="BJ322" s="16" t="s">
        <v>87</v>
      </c>
      <c r="BK322" s="145">
        <f>ROUND(I322*H322,2)</f>
        <v>0</v>
      </c>
      <c r="BL322" s="16" t="s">
        <v>260</v>
      </c>
      <c r="BM322" s="144" t="s">
        <v>2814</v>
      </c>
    </row>
    <row r="323" spans="2:65" s="1" customFormat="1" ht="33" customHeight="1">
      <c r="B323" s="31"/>
      <c r="C323" s="132" t="s">
        <v>770</v>
      </c>
      <c r="D323" s="132" t="s">
        <v>166</v>
      </c>
      <c r="E323" s="133" t="s">
        <v>2815</v>
      </c>
      <c r="F323" s="134" t="s">
        <v>2816</v>
      </c>
      <c r="G323" s="135" t="s">
        <v>2764</v>
      </c>
      <c r="H323" s="136">
        <v>1</v>
      </c>
      <c r="I323" s="137"/>
      <c r="J323" s="138">
        <f>ROUND(I323*H323,2)</f>
        <v>0</v>
      </c>
      <c r="K323" s="139"/>
      <c r="L323" s="31"/>
      <c r="M323" s="140" t="s">
        <v>1</v>
      </c>
      <c r="N323" s="141" t="s">
        <v>44</v>
      </c>
      <c r="P323" s="142">
        <f>O323*H323</f>
        <v>0</v>
      </c>
      <c r="Q323" s="142">
        <v>1.5399999999999999E-3</v>
      </c>
      <c r="R323" s="142">
        <f>Q323*H323</f>
        <v>1.5399999999999999E-3</v>
      </c>
      <c r="S323" s="142">
        <v>0</v>
      </c>
      <c r="T323" s="143">
        <f>S323*H323</f>
        <v>0</v>
      </c>
      <c r="AR323" s="144" t="s">
        <v>260</v>
      </c>
      <c r="AT323" s="144" t="s">
        <v>166</v>
      </c>
      <c r="AU323" s="144" t="s">
        <v>89</v>
      </c>
      <c r="AY323" s="16" t="s">
        <v>164</v>
      </c>
      <c r="BE323" s="145">
        <f>IF(N323="základní",J323,0)</f>
        <v>0</v>
      </c>
      <c r="BF323" s="145">
        <f>IF(N323="snížená",J323,0)</f>
        <v>0</v>
      </c>
      <c r="BG323" s="145">
        <f>IF(N323="zákl. přenesená",J323,0)</f>
        <v>0</v>
      </c>
      <c r="BH323" s="145">
        <f>IF(N323="sníž. přenesená",J323,0)</f>
        <v>0</v>
      </c>
      <c r="BI323" s="145">
        <f>IF(N323="nulová",J323,0)</f>
        <v>0</v>
      </c>
      <c r="BJ323" s="16" t="s">
        <v>87</v>
      </c>
      <c r="BK323" s="145">
        <f>ROUND(I323*H323,2)</f>
        <v>0</v>
      </c>
      <c r="BL323" s="16" t="s">
        <v>260</v>
      </c>
      <c r="BM323" s="144" t="s">
        <v>2817</v>
      </c>
    </row>
    <row r="324" spans="2:65" s="1" customFormat="1" ht="24.2" customHeight="1">
      <c r="B324" s="31"/>
      <c r="C324" s="132" t="s">
        <v>776</v>
      </c>
      <c r="D324" s="132" t="s">
        <v>166</v>
      </c>
      <c r="E324" s="133" t="s">
        <v>2818</v>
      </c>
      <c r="F324" s="134" t="s">
        <v>2819</v>
      </c>
      <c r="G324" s="135" t="s">
        <v>2764</v>
      </c>
      <c r="H324" s="136">
        <v>5</v>
      </c>
      <c r="I324" s="137"/>
      <c r="J324" s="138">
        <f>ROUND(I324*H324,2)</f>
        <v>0</v>
      </c>
      <c r="K324" s="139"/>
      <c r="L324" s="31"/>
      <c r="M324" s="140" t="s">
        <v>1</v>
      </c>
      <c r="N324" s="141" t="s">
        <v>44</v>
      </c>
      <c r="P324" s="142">
        <f>O324*H324</f>
        <v>0</v>
      </c>
      <c r="Q324" s="142">
        <v>1.8600000000000001E-3</v>
      </c>
      <c r="R324" s="142">
        <f>Q324*H324</f>
        <v>9.300000000000001E-3</v>
      </c>
      <c r="S324" s="142">
        <v>0</v>
      </c>
      <c r="T324" s="143">
        <f>S324*H324</f>
        <v>0</v>
      </c>
      <c r="AR324" s="144" t="s">
        <v>260</v>
      </c>
      <c r="AT324" s="144" t="s">
        <v>166</v>
      </c>
      <c r="AU324" s="144" t="s">
        <v>89</v>
      </c>
      <c r="AY324" s="16" t="s">
        <v>164</v>
      </c>
      <c r="BE324" s="145">
        <f>IF(N324="základní",J324,0)</f>
        <v>0</v>
      </c>
      <c r="BF324" s="145">
        <f>IF(N324="snížená",J324,0)</f>
        <v>0</v>
      </c>
      <c r="BG324" s="145">
        <f>IF(N324="zákl. přenesená",J324,0)</f>
        <v>0</v>
      </c>
      <c r="BH324" s="145">
        <f>IF(N324="sníž. přenesená",J324,0)</f>
        <v>0</v>
      </c>
      <c r="BI324" s="145">
        <f>IF(N324="nulová",J324,0)</f>
        <v>0</v>
      </c>
      <c r="BJ324" s="16" t="s">
        <v>87</v>
      </c>
      <c r="BK324" s="145">
        <f>ROUND(I324*H324,2)</f>
        <v>0</v>
      </c>
      <c r="BL324" s="16" t="s">
        <v>260</v>
      </c>
      <c r="BM324" s="144" t="s">
        <v>2820</v>
      </c>
    </row>
    <row r="325" spans="2:65" s="1" customFormat="1" ht="24.2" customHeight="1">
      <c r="B325" s="31"/>
      <c r="C325" s="132" t="s">
        <v>789</v>
      </c>
      <c r="D325" s="132" t="s">
        <v>166</v>
      </c>
      <c r="E325" s="133" t="s">
        <v>2821</v>
      </c>
      <c r="F325" s="134" t="s">
        <v>2822</v>
      </c>
      <c r="G325" s="135" t="s">
        <v>1088</v>
      </c>
      <c r="H325" s="178"/>
      <c r="I325" s="137"/>
      <c r="J325" s="138">
        <f>ROUND(I325*H325,2)</f>
        <v>0</v>
      </c>
      <c r="K325" s="139"/>
      <c r="L325" s="31"/>
      <c r="M325" s="140" t="s">
        <v>1</v>
      </c>
      <c r="N325" s="141" t="s">
        <v>44</v>
      </c>
      <c r="P325" s="142">
        <f>O325*H325</f>
        <v>0</v>
      </c>
      <c r="Q325" s="142">
        <v>0</v>
      </c>
      <c r="R325" s="142">
        <f>Q325*H325</f>
        <v>0</v>
      </c>
      <c r="S325" s="142">
        <v>0</v>
      </c>
      <c r="T325" s="143">
        <f>S325*H325</f>
        <v>0</v>
      </c>
      <c r="AR325" s="144" t="s">
        <v>260</v>
      </c>
      <c r="AT325" s="144" t="s">
        <v>166</v>
      </c>
      <c r="AU325" s="144" t="s">
        <v>89</v>
      </c>
      <c r="AY325" s="16" t="s">
        <v>164</v>
      </c>
      <c r="BE325" s="145">
        <f>IF(N325="základní",J325,0)</f>
        <v>0</v>
      </c>
      <c r="BF325" s="145">
        <f>IF(N325="snížená",J325,0)</f>
        <v>0</v>
      </c>
      <c r="BG325" s="145">
        <f>IF(N325="zákl. přenesená",J325,0)</f>
        <v>0</v>
      </c>
      <c r="BH325" s="145">
        <f>IF(N325="sníž. přenesená",J325,0)</f>
        <v>0</v>
      </c>
      <c r="BI325" s="145">
        <f>IF(N325="nulová",J325,0)</f>
        <v>0</v>
      </c>
      <c r="BJ325" s="16" t="s">
        <v>87</v>
      </c>
      <c r="BK325" s="145">
        <f>ROUND(I325*H325,2)</f>
        <v>0</v>
      </c>
      <c r="BL325" s="16" t="s">
        <v>260</v>
      </c>
      <c r="BM325" s="144" t="s">
        <v>2823</v>
      </c>
    </row>
    <row r="326" spans="2:65" s="11" customFormat="1" ht="22.9" customHeight="1">
      <c r="B326" s="120"/>
      <c r="D326" s="121" t="s">
        <v>78</v>
      </c>
      <c r="E326" s="130" t="s">
        <v>2824</v>
      </c>
      <c r="F326" s="130" t="s">
        <v>2825</v>
      </c>
      <c r="I326" s="123"/>
      <c r="J326" s="131">
        <f>BK326</f>
        <v>0</v>
      </c>
      <c r="L326" s="120"/>
      <c r="M326" s="125"/>
      <c r="P326" s="126">
        <f>SUM(P327:P329)</f>
        <v>0</v>
      </c>
      <c r="R326" s="126">
        <f>SUM(R327:R329)</f>
        <v>0.31013000000000002</v>
      </c>
      <c r="T326" s="127">
        <f>SUM(T327:T329)</f>
        <v>0</v>
      </c>
      <c r="AR326" s="121" t="s">
        <v>89</v>
      </c>
      <c r="AT326" s="128" t="s">
        <v>78</v>
      </c>
      <c r="AU326" s="128" t="s">
        <v>87</v>
      </c>
      <c r="AY326" s="121" t="s">
        <v>164</v>
      </c>
      <c r="BK326" s="129">
        <f>SUM(BK327:BK329)</f>
        <v>0</v>
      </c>
    </row>
    <row r="327" spans="2:65" s="1" customFormat="1" ht="33" customHeight="1">
      <c r="B327" s="31"/>
      <c r="C327" s="132" t="s">
        <v>795</v>
      </c>
      <c r="D327" s="132" t="s">
        <v>166</v>
      </c>
      <c r="E327" s="133" t="s">
        <v>2826</v>
      </c>
      <c r="F327" s="134" t="s">
        <v>2827</v>
      </c>
      <c r="G327" s="135" t="s">
        <v>2764</v>
      </c>
      <c r="H327" s="136">
        <v>1</v>
      </c>
      <c r="I327" s="137"/>
      <c r="J327" s="138">
        <f>ROUND(I327*H327,2)</f>
        <v>0</v>
      </c>
      <c r="K327" s="139"/>
      <c r="L327" s="31"/>
      <c r="M327" s="140" t="s">
        <v>1</v>
      </c>
      <c r="N327" s="141" t="s">
        <v>44</v>
      </c>
      <c r="P327" s="142">
        <f>O327*H327</f>
        <v>0</v>
      </c>
      <c r="Q327" s="142">
        <v>1.8799999999999999E-3</v>
      </c>
      <c r="R327" s="142">
        <f>Q327*H327</f>
        <v>1.8799999999999999E-3</v>
      </c>
      <c r="S327" s="142">
        <v>0</v>
      </c>
      <c r="T327" s="143">
        <f>S327*H327</f>
        <v>0</v>
      </c>
      <c r="AR327" s="144" t="s">
        <v>260</v>
      </c>
      <c r="AT327" s="144" t="s">
        <v>166</v>
      </c>
      <c r="AU327" s="144" t="s">
        <v>89</v>
      </c>
      <c r="AY327" s="16" t="s">
        <v>164</v>
      </c>
      <c r="BE327" s="145">
        <f>IF(N327="základní",J327,0)</f>
        <v>0</v>
      </c>
      <c r="BF327" s="145">
        <f>IF(N327="snížená",J327,0)</f>
        <v>0</v>
      </c>
      <c r="BG327" s="145">
        <f>IF(N327="zákl. přenesená",J327,0)</f>
        <v>0</v>
      </c>
      <c r="BH327" s="145">
        <f>IF(N327="sníž. přenesená",J327,0)</f>
        <v>0</v>
      </c>
      <c r="BI327" s="145">
        <f>IF(N327="nulová",J327,0)</f>
        <v>0</v>
      </c>
      <c r="BJ327" s="16" t="s">
        <v>87</v>
      </c>
      <c r="BK327" s="145">
        <f>ROUND(I327*H327,2)</f>
        <v>0</v>
      </c>
      <c r="BL327" s="16" t="s">
        <v>260</v>
      </c>
      <c r="BM327" s="144" t="s">
        <v>2828</v>
      </c>
    </row>
    <row r="328" spans="2:65" s="1" customFormat="1" ht="33" customHeight="1">
      <c r="B328" s="31"/>
      <c r="C328" s="132" t="s">
        <v>800</v>
      </c>
      <c r="D328" s="132" t="s">
        <v>166</v>
      </c>
      <c r="E328" s="133" t="s">
        <v>2829</v>
      </c>
      <c r="F328" s="134" t="s">
        <v>2830</v>
      </c>
      <c r="G328" s="135" t="s">
        <v>2764</v>
      </c>
      <c r="H328" s="136">
        <v>1</v>
      </c>
      <c r="I328" s="137"/>
      <c r="J328" s="138">
        <f>ROUND(I328*H328,2)</f>
        <v>0</v>
      </c>
      <c r="K328" s="139"/>
      <c r="L328" s="31"/>
      <c r="M328" s="140" t="s">
        <v>1</v>
      </c>
      <c r="N328" s="141" t="s">
        <v>44</v>
      </c>
      <c r="P328" s="142">
        <f>O328*H328</f>
        <v>0</v>
      </c>
      <c r="Q328" s="142">
        <v>0.30825000000000002</v>
      </c>
      <c r="R328" s="142">
        <f>Q328*H328</f>
        <v>0.30825000000000002</v>
      </c>
      <c r="S328" s="142">
        <v>0</v>
      </c>
      <c r="T328" s="143">
        <f>S328*H328</f>
        <v>0</v>
      </c>
      <c r="AR328" s="144" t="s">
        <v>260</v>
      </c>
      <c r="AT328" s="144" t="s">
        <v>166</v>
      </c>
      <c r="AU328" s="144" t="s">
        <v>89</v>
      </c>
      <c r="AY328" s="16" t="s">
        <v>164</v>
      </c>
      <c r="BE328" s="145">
        <f>IF(N328="základní",J328,0)</f>
        <v>0</v>
      </c>
      <c r="BF328" s="145">
        <f>IF(N328="snížená",J328,0)</f>
        <v>0</v>
      </c>
      <c r="BG328" s="145">
        <f>IF(N328="zákl. přenesená",J328,0)</f>
        <v>0</v>
      </c>
      <c r="BH328" s="145">
        <f>IF(N328="sníž. přenesená",J328,0)</f>
        <v>0</v>
      </c>
      <c r="BI328" s="145">
        <f>IF(N328="nulová",J328,0)</f>
        <v>0</v>
      </c>
      <c r="BJ328" s="16" t="s">
        <v>87</v>
      </c>
      <c r="BK328" s="145">
        <f>ROUND(I328*H328,2)</f>
        <v>0</v>
      </c>
      <c r="BL328" s="16" t="s">
        <v>260</v>
      </c>
      <c r="BM328" s="144" t="s">
        <v>2831</v>
      </c>
    </row>
    <row r="329" spans="2:65" s="1" customFormat="1" ht="24.2" customHeight="1">
      <c r="B329" s="31"/>
      <c r="C329" s="132" t="s">
        <v>809</v>
      </c>
      <c r="D329" s="132" t="s">
        <v>166</v>
      </c>
      <c r="E329" s="133" t="s">
        <v>2832</v>
      </c>
      <c r="F329" s="134" t="s">
        <v>2833</v>
      </c>
      <c r="G329" s="135" t="s">
        <v>1088</v>
      </c>
      <c r="H329" s="178"/>
      <c r="I329" s="137"/>
      <c r="J329" s="138">
        <f>ROUND(I329*H329,2)</f>
        <v>0</v>
      </c>
      <c r="K329" s="139"/>
      <c r="L329" s="31"/>
      <c r="M329" s="140" t="s">
        <v>1</v>
      </c>
      <c r="N329" s="141" t="s">
        <v>44</v>
      </c>
      <c r="P329" s="142">
        <f>O329*H329</f>
        <v>0</v>
      </c>
      <c r="Q329" s="142">
        <v>0</v>
      </c>
      <c r="R329" s="142">
        <f>Q329*H329</f>
        <v>0</v>
      </c>
      <c r="S329" s="142">
        <v>0</v>
      </c>
      <c r="T329" s="143">
        <f>S329*H329</f>
        <v>0</v>
      </c>
      <c r="AR329" s="144" t="s">
        <v>260</v>
      </c>
      <c r="AT329" s="144" t="s">
        <v>166</v>
      </c>
      <c r="AU329" s="144" t="s">
        <v>89</v>
      </c>
      <c r="AY329" s="16" t="s">
        <v>164</v>
      </c>
      <c r="BE329" s="145">
        <f>IF(N329="základní",J329,0)</f>
        <v>0</v>
      </c>
      <c r="BF329" s="145">
        <f>IF(N329="snížená",J329,0)</f>
        <v>0</v>
      </c>
      <c r="BG329" s="145">
        <f>IF(N329="zákl. přenesená",J329,0)</f>
        <v>0</v>
      </c>
      <c r="BH329" s="145">
        <f>IF(N329="sníž. přenesená",J329,0)</f>
        <v>0</v>
      </c>
      <c r="BI329" s="145">
        <f>IF(N329="nulová",J329,0)</f>
        <v>0</v>
      </c>
      <c r="BJ329" s="16" t="s">
        <v>87</v>
      </c>
      <c r="BK329" s="145">
        <f>ROUND(I329*H329,2)</f>
        <v>0</v>
      </c>
      <c r="BL329" s="16" t="s">
        <v>260</v>
      </c>
      <c r="BM329" s="144" t="s">
        <v>2834</v>
      </c>
    </row>
    <row r="330" spans="2:65" s="11" customFormat="1" ht="22.9" customHeight="1">
      <c r="B330" s="120"/>
      <c r="D330" s="121" t="s">
        <v>78</v>
      </c>
      <c r="E330" s="130" t="s">
        <v>2835</v>
      </c>
      <c r="F330" s="130" t="s">
        <v>2836</v>
      </c>
      <c r="I330" s="123"/>
      <c r="J330" s="131">
        <f>BK330</f>
        <v>0</v>
      </c>
      <c r="L330" s="120"/>
      <c r="M330" s="125"/>
      <c r="P330" s="126">
        <f>SUM(P331:P335)</f>
        <v>0</v>
      </c>
      <c r="R330" s="126">
        <f>SUM(R331:R335)</f>
        <v>2.2320000000000003E-2</v>
      </c>
      <c r="T330" s="127">
        <f>SUM(T331:T335)</f>
        <v>0</v>
      </c>
      <c r="AR330" s="121" t="s">
        <v>89</v>
      </c>
      <c r="AT330" s="128" t="s">
        <v>78</v>
      </c>
      <c r="AU330" s="128" t="s">
        <v>87</v>
      </c>
      <c r="AY330" s="121" t="s">
        <v>164</v>
      </c>
      <c r="BK330" s="129">
        <f>SUM(BK331:BK335)</f>
        <v>0</v>
      </c>
    </row>
    <row r="331" spans="2:65" s="1" customFormat="1" ht="33" customHeight="1">
      <c r="B331" s="31"/>
      <c r="C331" s="132" t="s">
        <v>815</v>
      </c>
      <c r="D331" s="132" t="s">
        <v>166</v>
      </c>
      <c r="E331" s="133" t="s">
        <v>2837</v>
      </c>
      <c r="F331" s="134" t="s">
        <v>2838</v>
      </c>
      <c r="G331" s="135" t="s">
        <v>299</v>
      </c>
      <c r="H331" s="136">
        <v>124</v>
      </c>
      <c r="I331" s="137"/>
      <c r="J331" s="138">
        <f>ROUND(I331*H331,2)</f>
        <v>0</v>
      </c>
      <c r="K331" s="139"/>
      <c r="L331" s="31"/>
      <c r="M331" s="140" t="s">
        <v>1</v>
      </c>
      <c r="N331" s="141" t="s">
        <v>44</v>
      </c>
      <c r="P331" s="142">
        <f>O331*H331</f>
        <v>0</v>
      </c>
      <c r="Q331" s="142">
        <v>1.8000000000000001E-4</v>
      </c>
      <c r="R331" s="142">
        <f>Q331*H331</f>
        <v>2.2320000000000003E-2</v>
      </c>
      <c r="S331" s="142">
        <v>0</v>
      </c>
      <c r="T331" s="143">
        <f>S331*H331</f>
        <v>0</v>
      </c>
      <c r="AR331" s="144" t="s">
        <v>260</v>
      </c>
      <c r="AT331" s="144" t="s">
        <v>166</v>
      </c>
      <c r="AU331" s="144" t="s">
        <v>89</v>
      </c>
      <c r="AY331" s="16" t="s">
        <v>164</v>
      </c>
      <c r="BE331" s="145">
        <f>IF(N331="základní",J331,0)</f>
        <v>0</v>
      </c>
      <c r="BF331" s="145">
        <f>IF(N331="snížená",J331,0)</f>
        <v>0</v>
      </c>
      <c r="BG331" s="145">
        <f>IF(N331="zákl. přenesená",J331,0)</f>
        <v>0</v>
      </c>
      <c r="BH331" s="145">
        <f>IF(N331="sníž. přenesená",J331,0)</f>
        <v>0</v>
      </c>
      <c r="BI331" s="145">
        <f>IF(N331="nulová",J331,0)</f>
        <v>0</v>
      </c>
      <c r="BJ331" s="16" t="s">
        <v>87</v>
      </c>
      <c r="BK331" s="145">
        <f>ROUND(I331*H331,2)</f>
        <v>0</v>
      </c>
      <c r="BL331" s="16" t="s">
        <v>260</v>
      </c>
      <c r="BM331" s="144" t="s">
        <v>2839</v>
      </c>
    </row>
    <row r="332" spans="2:65" s="14" customFormat="1" ht="11.25">
      <c r="B332" s="161"/>
      <c r="D332" s="147" t="s">
        <v>175</v>
      </c>
      <c r="E332" s="162" t="s">
        <v>1</v>
      </c>
      <c r="F332" s="163" t="s">
        <v>2840</v>
      </c>
      <c r="H332" s="162" t="s">
        <v>1</v>
      </c>
      <c r="I332" s="164"/>
      <c r="L332" s="161"/>
      <c r="M332" s="165"/>
      <c r="T332" s="166"/>
      <c r="AT332" s="162" t="s">
        <v>175</v>
      </c>
      <c r="AU332" s="162" t="s">
        <v>89</v>
      </c>
      <c r="AV332" s="14" t="s">
        <v>87</v>
      </c>
      <c r="AW332" s="14" t="s">
        <v>36</v>
      </c>
      <c r="AX332" s="14" t="s">
        <v>79</v>
      </c>
      <c r="AY332" s="162" t="s">
        <v>164</v>
      </c>
    </row>
    <row r="333" spans="2:65" s="12" customFormat="1" ht="11.25">
      <c r="B333" s="146"/>
      <c r="D333" s="147" t="s">
        <v>175</v>
      </c>
      <c r="E333" s="148" t="s">
        <v>1</v>
      </c>
      <c r="F333" s="149" t="s">
        <v>2841</v>
      </c>
      <c r="H333" s="150">
        <v>124</v>
      </c>
      <c r="I333" s="151"/>
      <c r="L333" s="146"/>
      <c r="M333" s="152"/>
      <c r="T333" s="153"/>
      <c r="AT333" s="148" t="s">
        <v>175</v>
      </c>
      <c r="AU333" s="148" t="s">
        <v>89</v>
      </c>
      <c r="AV333" s="12" t="s">
        <v>89</v>
      </c>
      <c r="AW333" s="12" t="s">
        <v>36</v>
      </c>
      <c r="AX333" s="12" t="s">
        <v>79</v>
      </c>
      <c r="AY333" s="148" t="s">
        <v>164</v>
      </c>
    </row>
    <row r="334" spans="2:65" s="13" customFormat="1" ht="11.25">
      <c r="B334" s="154"/>
      <c r="D334" s="147" t="s">
        <v>175</v>
      </c>
      <c r="E334" s="155" t="s">
        <v>1</v>
      </c>
      <c r="F334" s="156" t="s">
        <v>177</v>
      </c>
      <c r="H334" s="157">
        <v>124</v>
      </c>
      <c r="I334" s="158"/>
      <c r="L334" s="154"/>
      <c r="M334" s="159"/>
      <c r="T334" s="160"/>
      <c r="AT334" s="155" t="s">
        <v>175</v>
      </c>
      <c r="AU334" s="155" t="s">
        <v>89</v>
      </c>
      <c r="AV334" s="13" t="s">
        <v>170</v>
      </c>
      <c r="AW334" s="13" t="s">
        <v>36</v>
      </c>
      <c r="AX334" s="13" t="s">
        <v>87</v>
      </c>
      <c r="AY334" s="155" t="s">
        <v>164</v>
      </c>
    </row>
    <row r="335" spans="2:65" s="1" customFormat="1" ht="24.2" customHeight="1">
      <c r="B335" s="31"/>
      <c r="C335" s="132" t="s">
        <v>825</v>
      </c>
      <c r="D335" s="132" t="s">
        <v>166</v>
      </c>
      <c r="E335" s="133" t="s">
        <v>2842</v>
      </c>
      <c r="F335" s="134" t="s">
        <v>2843</v>
      </c>
      <c r="G335" s="135" t="s">
        <v>1088</v>
      </c>
      <c r="H335" s="178"/>
      <c r="I335" s="137"/>
      <c r="J335" s="138">
        <f>ROUND(I335*H335,2)</f>
        <v>0</v>
      </c>
      <c r="K335" s="139"/>
      <c r="L335" s="31"/>
      <c r="M335" s="140" t="s">
        <v>1</v>
      </c>
      <c r="N335" s="141" t="s">
        <v>44</v>
      </c>
      <c r="P335" s="142">
        <f>O335*H335</f>
        <v>0</v>
      </c>
      <c r="Q335" s="142">
        <v>0</v>
      </c>
      <c r="R335" s="142">
        <f>Q335*H335</f>
        <v>0</v>
      </c>
      <c r="S335" s="142">
        <v>0</v>
      </c>
      <c r="T335" s="143">
        <f>S335*H335</f>
        <v>0</v>
      </c>
      <c r="AR335" s="144" t="s">
        <v>260</v>
      </c>
      <c r="AT335" s="144" t="s">
        <v>166</v>
      </c>
      <c r="AU335" s="144" t="s">
        <v>89</v>
      </c>
      <c r="AY335" s="16" t="s">
        <v>164</v>
      </c>
      <c r="BE335" s="145">
        <f>IF(N335="základní",J335,0)</f>
        <v>0</v>
      </c>
      <c r="BF335" s="145">
        <f>IF(N335="snížená",J335,0)</f>
        <v>0</v>
      </c>
      <c r="BG335" s="145">
        <f>IF(N335="zákl. přenesená",J335,0)</f>
        <v>0</v>
      </c>
      <c r="BH335" s="145">
        <f>IF(N335="sníž. přenesená",J335,0)</f>
        <v>0</v>
      </c>
      <c r="BI335" s="145">
        <f>IF(N335="nulová",J335,0)</f>
        <v>0</v>
      </c>
      <c r="BJ335" s="16" t="s">
        <v>87</v>
      </c>
      <c r="BK335" s="145">
        <f>ROUND(I335*H335,2)</f>
        <v>0</v>
      </c>
      <c r="BL335" s="16" t="s">
        <v>260</v>
      </c>
      <c r="BM335" s="144" t="s">
        <v>2844</v>
      </c>
    </row>
    <row r="336" spans="2:65" s="11" customFormat="1" ht="22.9" customHeight="1">
      <c r="B336" s="120"/>
      <c r="D336" s="121" t="s">
        <v>78</v>
      </c>
      <c r="E336" s="130" t="s">
        <v>2845</v>
      </c>
      <c r="F336" s="130" t="s">
        <v>2846</v>
      </c>
      <c r="I336" s="123"/>
      <c r="J336" s="131">
        <f>BK336</f>
        <v>0</v>
      </c>
      <c r="L336" s="120"/>
      <c r="M336" s="125"/>
      <c r="P336" s="126">
        <f>SUM(P337:P338)</f>
        <v>0</v>
      </c>
      <c r="R336" s="126">
        <f>SUM(R337:R338)</f>
        <v>1.47E-3</v>
      </c>
      <c r="T336" s="127">
        <f>SUM(T337:T338)</f>
        <v>0</v>
      </c>
      <c r="AR336" s="121" t="s">
        <v>89</v>
      </c>
      <c r="AT336" s="128" t="s">
        <v>78</v>
      </c>
      <c r="AU336" s="128" t="s">
        <v>87</v>
      </c>
      <c r="AY336" s="121" t="s">
        <v>164</v>
      </c>
      <c r="BK336" s="129">
        <f>SUM(BK337:BK338)</f>
        <v>0</v>
      </c>
    </row>
    <row r="337" spans="2:65" s="1" customFormat="1" ht="24.2" customHeight="1">
      <c r="B337" s="31"/>
      <c r="C337" s="132" t="s">
        <v>830</v>
      </c>
      <c r="D337" s="132" t="s">
        <v>166</v>
      </c>
      <c r="E337" s="133" t="s">
        <v>2847</v>
      </c>
      <c r="F337" s="134" t="s">
        <v>2848</v>
      </c>
      <c r="G337" s="135" t="s">
        <v>181</v>
      </c>
      <c r="H337" s="136">
        <v>1</v>
      </c>
      <c r="I337" s="137"/>
      <c r="J337" s="138">
        <f>ROUND(I337*H337,2)</f>
        <v>0</v>
      </c>
      <c r="K337" s="139"/>
      <c r="L337" s="31"/>
      <c r="M337" s="140" t="s">
        <v>1</v>
      </c>
      <c r="N337" s="141" t="s">
        <v>44</v>
      </c>
      <c r="P337" s="142">
        <f>O337*H337</f>
        <v>0</v>
      </c>
      <c r="Q337" s="142">
        <v>1.47E-3</v>
      </c>
      <c r="R337" s="142">
        <f>Q337*H337</f>
        <v>1.47E-3</v>
      </c>
      <c r="S337" s="142">
        <v>0</v>
      </c>
      <c r="T337" s="143">
        <f>S337*H337</f>
        <v>0</v>
      </c>
      <c r="AR337" s="144" t="s">
        <v>260</v>
      </c>
      <c r="AT337" s="144" t="s">
        <v>166</v>
      </c>
      <c r="AU337" s="144" t="s">
        <v>89</v>
      </c>
      <c r="AY337" s="16" t="s">
        <v>164</v>
      </c>
      <c r="BE337" s="145">
        <f>IF(N337="základní",J337,0)</f>
        <v>0</v>
      </c>
      <c r="BF337" s="145">
        <f>IF(N337="snížená",J337,0)</f>
        <v>0</v>
      </c>
      <c r="BG337" s="145">
        <f>IF(N337="zákl. přenesená",J337,0)</f>
        <v>0</v>
      </c>
      <c r="BH337" s="145">
        <f>IF(N337="sníž. přenesená",J337,0)</f>
        <v>0</v>
      </c>
      <c r="BI337" s="145">
        <f>IF(N337="nulová",J337,0)</f>
        <v>0</v>
      </c>
      <c r="BJ337" s="16" t="s">
        <v>87</v>
      </c>
      <c r="BK337" s="145">
        <f>ROUND(I337*H337,2)</f>
        <v>0</v>
      </c>
      <c r="BL337" s="16" t="s">
        <v>260</v>
      </c>
      <c r="BM337" s="144" t="s">
        <v>2849</v>
      </c>
    </row>
    <row r="338" spans="2:65" s="1" customFormat="1" ht="24.2" customHeight="1">
      <c r="B338" s="31"/>
      <c r="C338" s="132" t="s">
        <v>836</v>
      </c>
      <c r="D338" s="132" t="s">
        <v>166</v>
      </c>
      <c r="E338" s="133" t="s">
        <v>2850</v>
      </c>
      <c r="F338" s="134" t="s">
        <v>2851</v>
      </c>
      <c r="G338" s="135" t="s">
        <v>1088</v>
      </c>
      <c r="H338" s="178"/>
      <c r="I338" s="137"/>
      <c r="J338" s="138">
        <f>ROUND(I338*H338,2)</f>
        <v>0</v>
      </c>
      <c r="K338" s="139"/>
      <c r="L338" s="31"/>
      <c r="M338" s="140" t="s">
        <v>1</v>
      </c>
      <c r="N338" s="141" t="s">
        <v>44</v>
      </c>
      <c r="P338" s="142">
        <f>O338*H338</f>
        <v>0</v>
      </c>
      <c r="Q338" s="142">
        <v>0</v>
      </c>
      <c r="R338" s="142">
        <f>Q338*H338</f>
        <v>0</v>
      </c>
      <c r="S338" s="142">
        <v>0</v>
      </c>
      <c r="T338" s="143">
        <f>S338*H338</f>
        <v>0</v>
      </c>
      <c r="AR338" s="144" t="s">
        <v>260</v>
      </c>
      <c r="AT338" s="144" t="s">
        <v>166</v>
      </c>
      <c r="AU338" s="144" t="s">
        <v>89</v>
      </c>
      <c r="AY338" s="16" t="s">
        <v>164</v>
      </c>
      <c r="BE338" s="145">
        <f>IF(N338="základní",J338,0)</f>
        <v>0</v>
      </c>
      <c r="BF338" s="145">
        <f>IF(N338="snížená",J338,0)</f>
        <v>0</v>
      </c>
      <c r="BG338" s="145">
        <f>IF(N338="zákl. přenesená",J338,0)</f>
        <v>0</v>
      </c>
      <c r="BH338" s="145">
        <f>IF(N338="sníž. přenesená",J338,0)</f>
        <v>0</v>
      </c>
      <c r="BI338" s="145">
        <f>IF(N338="nulová",J338,0)</f>
        <v>0</v>
      </c>
      <c r="BJ338" s="16" t="s">
        <v>87</v>
      </c>
      <c r="BK338" s="145">
        <f>ROUND(I338*H338,2)</f>
        <v>0</v>
      </c>
      <c r="BL338" s="16" t="s">
        <v>260</v>
      </c>
      <c r="BM338" s="144" t="s">
        <v>2852</v>
      </c>
    </row>
    <row r="339" spans="2:65" s="11" customFormat="1" ht="22.9" customHeight="1">
      <c r="B339" s="120"/>
      <c r="D339" s="121" t="s">
        <v>78</v>
      </c>
      <c r="E339" s="130" t="s">
        <v>2853</v>
      </c>
      <c r="F339" s="130" t="s">
        <v>2854</v>
      </c>
      <c r="I339" s="123"/>
      <c r="J339" s="131">
        <f>BK339</f>
        <v>0</v>
      </c>
      <c r="L339" s="120"/>
      <c r="M339" s="125"/>
      <c r="P339" s="126">
        <f>SUM(P340:P343)</f>
        <v>0</v>
      </c>
      <c r="R339" s="126">
        <f>SUM(R340:R343)</f>
        <v>0</v>
      </c>
      <c r="T339" s="127">
        <f>SUM(T340:T343)</f>
        <v>0</v>
      </c>
      <c r="AR339" s="121" t="s">
        <v>89</v>
      </c>
      <c r="AT339" s="128" t="s">
        <v>78</v>
      </c>
      <c r="AU339" s="128" t="s">
        <v>87</v>
      </c>
      <c r="AY339" s="121" t="s">
        <v>164</v>
      </c>
      <c r="BK339" s="129">
        <f>SUM(BK340:BK343)</f>
        <v>0</v>
      </c>
    </row>
    <row r="340" spans="2:65" s="1" customFormat="1" ht="62.65" customHeight="1">
      <c r="B340" s="31"/>
      <c r="C340" s="132" t="s">
        <v>841</v>
      </c>
      <c r="D340" s="132" t="s">
        <v>166</v>
      </c>
      <c r="E340" s="133" t="s">
        <v>2855</v>
      </c>
      <c r="F340" s="134" t="s">
        <v>2856</v>
      </c>
      <c r="G340" s="135" t="s">
        <v>2324</v>
      </c>
      <c r="H340" s="136">
        <v>1</v>
      </c>
      <c r="I340" s="137"/>
      <c r="J340" s="138">
        <f>ROUND(I340*H340,2)</f>
        <v>0</v>
      </c>
      <c r="K340" s="139"/>
      <c r="L340" s="31"/>
      <c r="M340" s="140" t="s">
        <v>1</v>
      </c>
      <c r="N340" s="141" t="s">
        <v>44</v>
      </c>
      <c r="P340" s="142">
        <f>O340*H340</f>
        <v>0</v>
      </c>
      <c r="Q340" s="142">
        <v>0</v>
      </c>
      <c r="R340" s="142">
        <f>Q340*H340</f>
        <v>0</v>
      </c>
      <c r="S340" s="142">
        <v>0</v>
      </c>
      <c r="T340" s="143">
        <f>S340*H340</f>
        <v>0</v>
      </c>
      <c r="AR340" s="144" t="s">
        <v>260</v>
      </c>
      <c r="AT340" s="144" t="s">
        <v>166</v>
      </c>
      <c r="AU340" s="144" t="s">
        <v>89</v>
      </c>
      <c r="AY340" s="16" t="s">
        <v>164</v>
      </c>
      <c r="BE340" s="145">
        <f>IF(N340="základní",J340,0)</f>
        <v>0</v>
      </c>
      <c r="BF340" s="145">
        <f>IF(N340="snížená",J340,0)</f>
        <v>0</v>
      </c>
      <c r="BG340" s="145">
        <f>IF(N340="zákl. přenesená",J340,0)</f>
        <v>0</v>
      </c>
      <c r="BH340" s="145">
        <f>IF(N340="sníž. přenesená",J340,0)</f>
        <v>0</v>
      </c>
      <c r="BI340" s="145">
        <f>IF(N340="nulová",J340,0)</f>
        <v>0</v>
      </c>
      <c r="BJ340" s="16" t="s">
        <v>87</v>
      </c>
      <c r="BK340" s="145">
        <f>ROUND(I340*H340,2)</f>
        <v>0</v>
      </c>
      <c r="BL340" s="16" t="s">
        <v>260</v>
      </c>
      <c r="BM340" s="144" t="s">
        <v>2857</v>
      </c>
    </row>
    <row r="341" spans="2:65" s="12" customFormat="1" ht="11.25">
      <c r="B341" s="146"/>
      <c r="D341" s="147" t="s">
        <v>175</v>
      </c>
      <c r="E341" s="148" t="s">
        <v>1</v>
      </c>
      <c r="F341" s="149" t="s">
        <v>87</v>
      </c>
      <c r="H341" s="150">
        <v>1</v>
      </c>
      <c r="I341" s="151"/>
      <c r="L341" s="146"/>
      <c r="M341" s="152"/>
      <c r="T341" s="153"/>
      <c r="AT341" s="148" t="s">
        <v>175</v>
      </c>
      <c r="AU341" s="148" t="s">
        <v>89</v>
      </c>
      <c r="AV341" s="12" t="s">
        <v>89</v>
      </c>
      <c r="AW341" s="12" t="s">
        <v>36</v>
      </c>
      <c r="AX341" s="12" t="s">
        <v>79</v>
      </c>
      <c r="AY341" s="148" t="s">
        <v>164</v>
      </c>
    </row>
    <row r="342" spans="2:65" s="13" customFormat="1" ht="11.25">
      <c r="B342" s="154"/>
      <c r="D342" s="147" t="s">
        <v>175</v>
      </c>
      <c r="E342" s="155" t="s">
        <v>1</v>
      </c>
      <c r="F342" s="156" t="s">
        <v>177</v>
      </c>
      <c r="H342" s="157">
        <v>1</v>
      </c>
      <c r="I342" s="158"/>
      <c r="L342" s="154"/>
      <c r="M342" s="159"/>
      <c r="T342" s="160"/>
      <c r="AT342" s="155" t="s">
        <v>175</v>
      </c>
      <c r="AU342" s="155" t="s">
        <v>89</v>
      </c>
      <c r="AV342" s="13" t="s">
        <v>170</v>
      </c>
      <c r="AW342" s="13" t="s">
        <v>36</v>
      </c>
      <c r="AX342" s="13" t="s">
        <v>87</v>
      </c>
      <c r="AY342" s="155" t="s">
        <v>164</v>
      </c>
    </row>
    <row r="343" spans="2:65" s="1" customFormat="1" ht="24.2" customHeight="1">
      <c r="B343" s="31"/>
      <c r="C343" s="132" t="s">
        <v>845</v>
      </c>
      <c r="D343" s="132" t="s">
        <v>166</v>
      </c>
      <c r="E343" s="133" t="s">
        <v>2858</v>
      </c>
      <c r="F343" s="134" t="s">
        <v>2859</v>
      </c>
      <c r="G343" s="135" t="s">
        <v>1088</v>
      </c>
      <c r="H343" s="178"/>
      <c r="I343" s="137"/>
      <c r="J343" s="138">
        <f>ROUND(I343*H343,2)</f>
        <v>0</v>
      </c>
      <c r="K343" s="139"/>
      <c r="L343" s="31"/>
      <c r="M343" s="182" t="s">
        <v>1</v>
      </c>
      <c r="N343" s="183" t="s">
        <v>44</v>
      </c>
      <c r="O343" s="184"/>
      <c r="P343" s="185">
        <f>O343*H343</f>
        <v>0</v>
      </c>
      <c r="Q343" s="185">
        <v>0</v>
      </c>
      <c r="R343" s="185">
        <f>Q343*H343</f>
        <v>0</v>
      </c>
      <c r="S343" s="185">
        <v>0</v>
      </c>
      <c r="T343" s="186">
        <f>S343*H343</f>
        <v>0</v>
      </c>
      <c r="AR343" s="144" t="s">
        <v>260</v>
      </c>
      <c r="AT343" s="144" t="s">
        <v>166</v>
      </c>
      <c r="AU343" s="144" t="s">
        <v>89</v>
      </c>
      <c r="AY343" s="16" t="s">
        <v>164</v>
      </c>
      <c r="BE343" s="145">
        <f>IF(N343="základní",J343,0)</f>
        <v>0</v>
      </c>
      <c r="BF343" s="145">
        <f>IF(N343="snížená",J343,0)</f>
        <v>0</v>
      </c>
      <c r="BG343" s="145">
        <f>IF(N343="zákl. přenesená",J343,0)</f>
        <v>0</v>
      </c>
      <c r="BH343" s="145">
        <f>IF(N343="sníž. přenesená",J343,0)</f>
        <v>0</v>
      </c>
      <c r="BI343" s="145">
        <f>IF(N343="nulová",J343,0)</f>
        <v>0</v>
      </c>
      <c r="BJ343" s="16" t="s">
        <v>87</v>
      </c>
      <c r="BK343" s="145">
        <f>ROUND(I343*H343,2)</f>
        <v>0</v>
      </c>
      <c r="BL343" s="16" t="s">
        <v>260</v>
      </c>
      <c r="BM343" s="144" t="s">
        <v>2860</v>
      </c>
    </row>
    <row r="344" spans="2:65" s="1" customFormat="1" ht="6.95" customHeight="1">
      <c r="B344" s="43"/>
      <c r="C344" s="44"/>
      <c r="D344" s="44"/>
      <c r="E344" s="44"/>
      <c r="F344" s="44"/>
      <c r="G344" s="44"/>
      <c r="H344" s="44"/>
      <c r="I344" s="44"/>
      <c r="J344" s="44"/>
      <c r="K344" s="44"/>
      <c r="L344" s="31"/>
    </row>
  </sheetData>
  <sheetProtection algorithmName="SHA-512" hashValue="hX3hWIOUDARe6SnvrUFj8XCIeKFf8QIKYp2UIIcvIRVtODfFcI2N+OamQ5Iwd7JBYEHjdsqpBIL3JGFyf5lVZQ==" saltValue="+3A4TEduG1XQXz1SzaK+/hzUSHE7sA48Xdkj6xntmkGMusSYRWbNuLcIddrOTPrE3UmCGQT/vCRdbG1oigGiwg==" spinCount="100000" sheet="1" objects="1" scenarios="1" formatColumns="0" formatRows="0" autoFilter="0"/>
  <autoFilter ref="C131:K343" xr:uid="{00000000-0009-0000-0000-000003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35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110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a přístavba objektu ZŠ Kamenné Žehrovice</v>
      </c>
      <c r="F7" s="226"/>
      <c r="G7" s="226"/>
      <c r="H7" s="226"/>
      <c r="L7" s="19"/>
    </row>
    <row r="8" spans="2:46" s="1" customFormat="1" ht="12" customHeight="1">
      <c r="B8" s="31"/>
      <c r="D8" s="26" t="s">
        <v>111</v>
      </c>
      <c r="L8" s="31"/>
    </row>
    <row r="9" spans="2:46" s="1" customFormat="1" ht="16.5" customHeight="1">
      <c r="B9" s="31"/>
      <c r="E9" s="187" t="s">
        <v>2861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20</v>
      </c>
      <c r="J11" s="24" t="s">
        <v>1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51" t="str">
        <f>'Rekapitulace stavby'!AN8</f>
        <v>26. 3. 2025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26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29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26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26" t="s">
        <v>29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39</v>
      </c>
      <c r="J30" s="65">
        <f>ROUND(J129,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0">
        <f>ROUND((SUM(BE129:BE354)),  2)</f>
        <v>0</v>
      </c>
      <c r="I33" s="91">
        <v>0.21</v>
      </c>
      <c r="J33" s="90">
        <f>ROUND(((SUM(BE129:BE354))*I33),  2)</f>
        <v>0</v>
      </c>
      <c r="L33" s="31"/>
    </row>
    <row r="34" spans="2:12" s="1" customFormat="1" ht="14.45" customHeight="1">
      <c r="B34" s="31"/>
      <c r="E34" s="26" t="s">
        <v>45</v>
      </c>
      <c r="F34" s="90">
        <f>ROUND((SUM(BF129:BF354)),  2)</f>
        <v>0</v>
      </c>
      <c r="I34" s="91">
        <v>0.12</v>
      </c>
      <c r="J34" s="90">
        <f>ROUND(((SUM(BF129:BF354))*I34),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0">
        <f>ROUND((SUM(BG129:BG354)),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0">
        <f>ROUND((SUM(BH129:BH354)),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0">
        <f>ROUND((SUM(BI129:BI354)),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49</v>
      </c>
      <c r="E39" s="56"/>
      <c r="F39" s="56"/>
      <c r="G39" s="94" t="s">
        <v>50</v>
      </c>
      <c r="H39" s="95" t="s">
        <v>51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54</v>
      </c>
      <c r="E61" s="33"/>
      <c r="F61" s="98" t="s">
        <v>55</v>
      </c>
      <c r="G61" s="42" t="s">
        <v>54</v>
      </c>
      <c r="H61" s="33"/>
      <c r="I61" s="33"/>
      <c r="J61" s="99" t="s">
        <v>55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54</v>
      </c>
      <c r="E76" s="33"/>
      <c r="F76" s="98" t="s">
        <v>55</v>
      </c>
      <c r="G76" s="42" t="s">
        <v>54</v>
      </c>
      <c r="H76" s="33"/>
      <c r="I76" s="33"/>
      <c r="J76" s="99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a přístavba objektu ZŠ Kamenné Žehrovice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111</v>
      </c>
      <c r="L86" s="31"/>
    </row>
    <row r="87" spans="2:47" s="1" customFormat="1" ht="16.5" customHeight="1">
      <c r="B87" s="31"/>
      <c r="E87" s="187" t="str">
        <f>E9</f>
        <v>04 - Kanalizace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21</v>
      </c>
      <c r="F89" s="24" t="str">
        <f>F12</f>
        <v>Karlovarská třída 150, Kamenné Žehrovice</v>
      </c>
      <c r="I89" s="26" t="s">
        <v>23</v>
      </c>
      <c r="J89" s="51" t="str">
        <f>IF(J12="","",J12)</f>
        <v>26. 3. 2025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25</v>
      </c>
      <c r="F91" s="24" t="str">
        <f>E15</f>
        <v>Obec Kamnenné Žehrovice</v>
      </c>
      <c r="I91" s="26" t="s">
        <v>32</v>
      </c>
      <c r="J91" s="29" t="str">
        <f>E21</f>
        <v>Aripros s.r.o.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Aripros s.r.o.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114</v>
      </c>
      <c r="D94" s="92"/>
      <c r="E94" s="92"/>
      <c r="F94" s="92"/>
      <c r="G94" s="92"/>
      <c r="H94" s="92"/>
      <c r="I94" s="92"/>
      <c r="J94" s="101" t="s">
        <v>115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116</v>
      </c>
      <c r="J96" s="65">
        <f>J129</f>
        <v>0</v>
      </c>
      <c r="L96" s="31"/>
      <c r="AU96" s="16" t="s">
        <v>117</v>
      </c>
    </row>
    <row r="97" spans="2:12" s="8" customFormat="1" ht="24.95" customHeight="1">
      <c r="B97" s="103"/>
      <c r="D97" s="104" t="s">
        <v>118</v>
      </c>
      <c r="E97" s="105"/>
      <c r="F97" s="105"/>
      <c r="G97" s="105"/>
      <c r="H97" s="105"/>
      <c r="I97" s="105"/>
      <c r="J97" s="106">
        <f>J130</f>
        <v>0</v>
      </c>
      <c r="L97" s="103"/>
    </row>
    <row r="98" spans="2:12" s="9" customFormat="1" ht="19.899999999999999" customHeight="1">
      <c r="B98" s="107"/>
      <c r="D98" s="108" t="s">
        <v>119</v>
      </c>
      <c r="E98" s="109"/>
      <c r="F98" s="109"/>
      <c r="G98" s="109"/>
      <c r="H98" s="109"/>
      <c r="I98" s="109"/>
      <c r="J98" s="110">
        <f>J131</f>
        <v>0</v>
      </c>
      <c r="L98" s="107"/>
    </row>
    <row r="99" spans="2:12" s="9" customFormat="1" ht="19.899999999999999" customHeight="1">
      <c r="B99" s="107"/>
      <c r="D99" s="108" t="s">
        <v>121</v>
      </c>
      <c r="E99" s="109"/>
      <c r="F99" s="109"/>
      <c r="G99" s="109"/>
      <c r="H99" s="109"/>
      <c r="I99" s="109"/>
      <c r="J99" s="110">
        <f>J169</f>
        <v>0</v>
      </c>
      <c r="L99" s="107"/>
    </row>
    <row r="100" spans="2:12" s="9" customFormat="1" ht="19.899999999999999" customHeight="1">
      <c r="B100" s="107"/>
      <c r="D100" s="108" t="s">
        <v>122</v>
      </c>
      <c r="E100" s="109"/>
      <c r="F100" s="109"/>
      <c r="G100" s="109"/>
      <c r="H100" s="109"/>
      <c r="I100" s="109"/>
      <c r="J100" s="110">
        <f>J171</f>
        <v>0</v>
      </c>
      <c r="L100" s="107"/>
    </row>
    <row r="101" spans="2:12" s="9" customFormat="1" ht="19.899999999999999" customHeight="1">
      <c r="B101" s="107"/>
      <c r="D101" s="108" t="s">
        <v>124</v>
      </c>
      <c r="E101" s="109"/>
      <c r="F101" s="109"/>
      <c r="G101" s="109"/>
      <c r="H101" s="109"/>
      <c r="I101" s="109"/>
      <c r="J101" s="110">
        <f>J179</f>
        <v>0</v>
      </c>
      <c r="L101" s="107"/>
    </row>
    <row r="102" spans="2:12" s="9" customFormat="1" ht="19.899999999999999" customHeight="1">
      <c r="B102" s="107"/>
      <c r="D102" s="108" t="s">
        <v>2476</v>
      </c>
      <c r="E102" s="109"/>
      <c r="F102" s="109"/>
      <c r="G102" s="109"/>
      <c r="H102" s="109"/>
      <c r="I102" s="109"/>
      <c r="J102" s="110">
        <f>J186</f>
        <v>0</v>
      </c>
      <c r="L102" s="107"/>
    </row>
    <row r="103" spans="2:12" s="9" customFormat="1" ht="19.899999999999999" customHeight="1">
      <c r="B103" s="107"/>
      <c r="D103" s="108" t="s">
        <v>125</v>
      </c>
      <c r="E103" s="109"/>
      <c r="F103" s="109"/>
      <c r="G103" s="109"/>
      <c r="H103" s="109"/>
      <c r="I103" s="109"/>
      <c r="J103" s="110">
        <f>J298</f>
        <v>0</v>
      </c>
      <c r="L103" s="107"/>
    </row>
    <row r="104" spans="2:12" s="9" customFormat="1" ht="19.899999999999999" customHeight="1">
      <c r="B104" s="107"/>
      <c r="D104" s="108" t="s">
        <v>126</v>
      </c>
      <c r="E104" s="109"/>
      <c r="F104" s="109"/>
      <c r="G104" s="109"/>
      <c r="H104" s="109"/>
      <c r="I104" s="109"/>
      <c r="J104" s="110">
        <f>J311</f>
        <v>0</v>
      </c>
      <c r="L104" s="107"/>
    </row>
    <row r="105" spans="2:12" s="9" customFormat="1" ht="19.899999999999999" customHeight="1">
      <c r="B105" s="107"/>
      <c r="D105" s="108" t="s">
        <v>127</v>
      </c>
      <c r="E105" s="109"/>
      <c r="F105" s="109"/>
      <c r="G105" s="109"/>
      <c r="H105" s="109"/>
      <c r="I105" s="109"/>
      <c r="J105" s="110">
        <f>J318</f>
        <v>0</v>
      </c>
      <c r="L105" s="107"/>
    </row>
    <row r="106" spans="2:12" s="8" customFormat="1" ht="24.95" customHeight="1">
      <c r="B106" s="103"/>
      <c r="D106" s="104" t="s">
        <v>128</v>
      </c>
      <c r="E106" s="105"/>
      <c r="F106" s="105"/>
      <c r="G106" s="105"/>
      <c r="H106" s="105"/>
      <c r="I106" s="105"/>
      <c r="J106" s="106">
        <f>J320</f>
        <v>0</v>
      </c>
      <c r="L106" s="103"/>
    </row>
    <row r="107" spans="2:12" s="9" customFormat="1" ht="19.899999999999999" customHeight="1">
      <c r="B107" s="107"/>
      <c r="D107" s="108" t="s">
        <v>2862</v>
      </c>
      <c r="E107" s="109"/>
      <c r="F107" s="109"/>
      <c r="G107" s="109"/>
      <c r="H107" s="109"/>
      <c r="I107" s="109"/>
      <c r="J107" s="110">
        <f>J321</f>
        <v>0</v>
      </c>
      <c r="L107" s="107"/>
    </row>
    <row r="108" spans="2:12" s="9" customFormat="1" ht="19.899999999999999" customHeight="1">
      <c r="B108" s="107"/>
      <c r="D108" s="108" t="s">
        <v>2479</v>
      </c>
      <c r="E108" s="109"/>
      <c r="F108" s="109"/>
      <c r="G108" s="109"/>
      <c r="H108" s="109"/>
      <c r="I108" s="109"/>
      <c r="J108" s="110">
        <f>J335</f>
        <v>0</v>
      </c>
      <c r="L108" s="107"/>
    </row>
    <row r="109" spans="2:12" s="9" customFormat="1" ht="19.899999999999999" customHeight="1">
      <c r="B109" s="107"/>
      <c r="D109" s="108" t="s">
        <v>2863</v>
      </c>
      <c r="E109" s="109"/>
      <c r="F109" s="109"/>
      <c r="G109" s="109"/>
      <c r="H109" s="109"/>
      <c r="I109" s="109"/>
      <c r="J109" s="110">
        <f>J350</f>
        <v>0</v>
      </c>
      <c r="L109" s="107"/>
    </row>
    <row r="110" spans="2:12" s="1" customFormat="1" ht="21.75" customHeight="1">
      <c r="B110" s="31"/>
      <c r="L110" s="31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1"/>
    </row>
    <row r="115" spans="2:20" s="1" customFormat="1" ht="6.95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31"/>
    </row>
    <row r="116" spans="2:20" s="1" customFormat="1" ht="24.95" customHeight="1">
      <c r="B116" s="31"/>
      <c r="C116" s="20" t="s">
        <v>149</v>
      </c>
      <c r="L116" s="31"/>
    </row>
    <row r="117" spans="2:20" s="1" customFormat="1" ht="6.95" customHeight="1">
      <c r="B117" s="31"/>
      <c r="L117" s="31"/>
    </row>
    <row r="118" spans="2:20" s="1" customFormat="1" ht="12" customHeight="1">
      <c r="B118" s="31"/>
      <c r="C118" s="26" t="s">
        <v>16</v>
      </c>
      <c r="L118" s="31"/>
    </row>
    <row r="119" spans="2:20" s="1" customFormat="1" ht="16.5" customHeight="1">
      <c r="B119" s="31"/>
      <c r="E119" s="225" t="str">
        <f>E7</f>
        <v>Stavební úpravy a přístavba objektu ZŠ Kamenné Žehrovice</v>
      </c>
      <c r="F119" s="226"/>
      <c r="G119" s="226"/>
      <c r="H119" s="226"/>
      <c r="L119" s="31"/>
    </row>
    <row r="120" spans="2:20" s="1" customFormat="1" ht="12" customHeight="1">
      <c r="B120" s="31"/>
      <c r="C120" s="26" t="s">
        <v>111</v>
      </c>
      <c r="L120" s="31"/>
    </row>
    <row r="121" spans="2:20" s="1" customFormat="1" ht="16.5" customHeight="1">
      <c r="B121" s="31"/>
      <c r="E121" s="187" t="str">
        <f>E9</f>
        <v>04 - Kanalizace</v>
      </c>
      <c r="F121" s="227"/>
      <c r="G121" s="227"/>
      <c r="H121" s="227"/>
      <c r="L121" s="31"/>
    </row>
    <row r="122" spans="2:20" s="1" customFormat="1" ht="6.95" customHeight="1">
      <c r="B122" s="31"/>
      <c r="L122" s="31"/>
    </row>
    <row r="123" spans="2:20" s="1" customFormat="1" ht="12" customHeight="1">
      <c r="B123" s="31"/>
      <c r="C123" s="26" t="s">
        <v>21</v>
      </c>
      <c r="F123" s="24" t="str">
        <f>F12</f>
        <v>Karlovarská třída 150, Kamenné Žehrovice</v>
      </c>
      <c r="I123" s="26" t="s">
        <v>23</v>
      </c>
      <c r="J123" s="51" t="str">
        <f>IF(J12="","",J12)</f>
        <v>26. 3. 2025</v>
      </c>
      <c r="L123" s="31"/>
    </row>
    <row r="124" spans="2:20" s="1" customFormat="1" ht="6.95" customHeight="1">
      <c r="B124" s="31"/>
      <c r="L124" s="31"/>
    </row>
    <row r="125" spans="2:20" s="1" customFormat="1" ht="15.2" customHeight="1">
      <c r="B125" s="31"/>
      <c r="C125" s="26" t="s">
        <v>25</v>
      </c>
      <c r="F125" s="24" t="str">
        <f>E15</f>
        <v>Obec Kamnenné Žehrovice</v>
      </c>
      <c r="I125" s="26" t="s">
        <v>32</v>
      </c>
      <c r="J125" s="29" t="str">
        <f>E21</f>
        <v>Aripros s.r.o.</v>
      </c>
      <c r="L125" s="31"/>
    </row>
    <row r="126" spans="2:20" s="1" customFormat="1" ht="15.2" customHeight="1">
      <c r="B126" s="31"/>
      <c r="C126" s="26" t="s">
        <v>30</v>
      </c>
      <c r="F126" s="24" t="str">
        <f>IF(E18="","",E18)</f>
        <v>Vyplň údaj</v>
      </c>
      <c r="I126" s="26" t="s">
        <v>37</v>
      </c>
      <c r="J126" s="29" t="str">
        <f>E24</f>
        <v>Aripros s.r.o.</v>
      </c>
      <c r="L126" s="31"/>
    </row>
    <row r="127" spans="2:20" s="1" customFormat="1" ht="10.35" customHeight="1">
      <c r="B127" s="31"/>
      <c r="L127" s="31"/>
    </row>
    <row r="128" spans="2:20" s="10" customFormat="1" ht="29.25" customHeight="1">
      <c r="B128" s="111"/>
      <c r="C128" s="112" t="s">
        <v>150</v>
      </c>
      <c r="D128" s="113" t="s">
        <v>64</v>
      </c>
      <c r="E128" s="113" t="s">
        <v>60</v>
      </c>
      <c r="F128" s="113" t="s">
        <v>61</v>
      </c>
      <c r="G128" s="113" t="s">
        <v>151</v>
      </c>
      <c r="H128" s="113" t="s">
        <v>152</v>
      </c>
      <c r="I128" s="113" t="s">
        <v>153</v>
      </c>
      <c r="J128" s="114" t="s">
        <v>115</v>
      </c>
      <c r="K128" s="115" t="s">
        <v>154</v>
      </c>
      <c r="L128" s="111"/>
      <c r="M128" s="58" t="s">
        <v>1</v>
      </c>
      <c r="N128" s="59" t="s">
        <v>43</v>
      </c>
      <c r="O128" s="59" t="s">
        <v>155</v>
      </c>
      <c r="P128" s="59" t="s">
        <v>156</v>
      </c>
      <c r="Q128" s="59" t="s">
        <v>157</v>
      </c>
      <c r="R128" s="59" t="s">
        <v>158</v>
      </c>
      <c r="S128" s="59" t="s">
        <v>159</v>
      </c>
      <c r="T128" s="60" t="s">
        <v>160</v>
      </c>
    </row>
    <row r="129" spans="2:65" s="1" customFormat="1" ht="22.9" customHeight="1">
      <c r="B129" s="31"/>
      <c r="C129" s="63" t="s">
        <v>161</v>
      </c>
      <c r="J129" s="116">
        <f>BK129</f>
        <v>0</v>
      </c>
      <c r="L129" s="31"/>
      <c r="M129" s="61"/>
      <c r="N129" s="52"/>
      <c r="O129" s="52"/>
      <c r="P129" s="117">
        <f>P130+P320</f>
        <v>0</v>
      </c>
      <c r="Q129" s="52"/>
      <c r="R129" s="117">
        <f>R130+R320</f>
        <v>25.987491900000006</v>
      </c>
      <c r="S129" s="52"/>
      <c r="T129" s="118">
        <f>T130+T320</f>
        <v>2.3036000000000003</v>
      </c>
      <c r="AT129" s="16" t="s">
        <v>78</v>
      </c>
      <c r="AU129" s="16" t="s">
        <v>117</v>
      </c>
      <c r="BK129" s="119">
        <f>BK130+BK320</f>
        <v>0</v>
      </c>
    </row>
    <row r="130" spans="2:65" s="11" customFormat="1" ht="25.9" customHeight="1">
      <c r="B130" s="120"/>
      <c r="D130" s="121" t="s">
        <v>78</v>
      </c>
      <c r="E130" s="122" t="s">
        <v>162</v>
      </c>
      <c r="F130" s="122" t="s">
        <v>163</v>
      </c>
      <c r="I130" s="123"/>
      <c r="J130" s="124">
        <f>BK130</f>
        <v>0</v>
      </c>
      <c r="L130" s="120"/>
      <c r="M130" s="125"/>
      <c r="P130" s="126">
        <f>P131+P169+P171+P179+P186+P298+P311+P318</f>
        <v>0</v>
      </c>
      <c r="R130" s="126">
        <f>R131+R169+R171+R179+R186+R298+R311+R318</f>
        <v>25.197036900000004</v>
      </c>
      <c r="T130" s="127">
        <f>T131+T169+T171+T179+T186+T298+T311+T318</f>
        <v>2.3036000000000003</v>
      </c>
      <c r="AR130" s="121" t="s">
        <v>87</v>
      </c>
      <c r="AT130" s="128" t="s">
        <v>78</v>
      </c>
      <c r="AU130" s="128" t="s">
        <v>79</v>
      </c>
      <c r="AY130" s="121" t="s">
        <v>164</v>
      </c>
      <c r="BK130" s="129">
        <f>BK131+BK169+BK171+BK179+BK186+BK298+BK311+BK318</f>
        <v>0</v>
      </c>
    </row>
    <row r="131" spans="2:65" s="11" customFormat="1" ht="22.9" customHeight="1">
      <c r="B131" s="120"/>
      <c r="D131" s="121" t="s">
        <v>78</v>
      </c>
      <c r="E131" s="130" t="s">
        <v>87</v>
      </c>
      <c r="F131" s="130" t="s">
        <v>165</v>
      </c>
      <c r="I131" s="123"/>
      <c r="J131" s="131">
        <f>BK131</f>
        <v>0</v>
      </c>
      <c r="L131" s="120"/>
      <c r="M131" s="125"/>
      <c r="P131" s="126">
        <f>SUM(P132:P168)</f>
        <v>0</v>
      </c>
      <c r="R131" s="126">
        <f>SUM(R132:R168)</f>
        <v>3.5930999999999998E-2</v>
      </c>
      <c r="T131" s="127">
        <f>SUM(T132:T168)</f>
        <v>0</v>
      </c>
      <c r="AR131" s="121" t="s">
        <v>87</v>
      </c>
      <c r="AT131" s="128" t="s">
        <v>78</v>
      </c>
      <c r="AU131" s="128" t="s">
        <v>87</v>
      </c>
      <c r="AY131" s="121" t="s">
        <v>164</v>
      </c>
      <c r="BK131" s="129">
        <f>SUM(BK132:BK168)</f>
        <v>0</v>
      </c>
    </row>
    <row r="132" spans="2:65" s="1" customFormat="1" ht="33" customHeight="1">
      <c r="B132" s="31"/>
      <c r="C132" s="132" t="s">
        <v>87</v>
      </c>
      <c r="D132" s="132" t="s">
        <v>166</v>
      </c>
      <c r="E132" s="133" t="s">
        <v>2864</v>
      </c>
      <c r="F132" s="134" t="s">
        <v>2865</v>
      </c>
      <c r="G132" s="135" t="s">
        <v>205</v>
      </c>
      <c r="H132" s="136">
        <v>116.136</v>
      </c>
      <c r="I132" s="137"/>
      <c r="J132" s="138">
        <f>ROUND(I132*H132,2)</f>
        <v>0</v>
      </c>
      <c r="K132" s="139"/>
      <c r="L132" s="31"/>
      <c r="M132" s="140" t="s">
        <v>1</v>
      </c>
      <c r="N132" s="141" t="s">
        <v>44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170</v>
      </c>
      <c r="AT132" s="144" t="s">
        <v>166</v>
      </c>
      <c r="AU132" s="144" t="s">
        <v>89</v>
      </c>
      <c r="AY132" s="16" t="s">
        <v>164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6" t="s">
        <v>87</v>
      </c>
      <c r="BK132" s="145">
        <f>ROUND(I132*H132,2)</f>
        <v>0</v>
      </c>
      <c r="BL132" s="16" t="s">
        <v>170</v>
      </c>
      <c r="BM132" s="144" t="s">
        <v>2866</v>
      </c>
    </row>
    <row r="133" spans="2:65" s="14" customFormat="1" ht="11.25">
      <c r="B133" s="161"/>
      <c r="D133" s="147" t="s">
        <v>175</v>
      </c>
      <c r="E133" s="162" t="s">
        <v>1</v>
      </c>
      <c r="F133" s="163" t="s">
        <v>2867</v>
      </c>
      <c r="H133" s="162" t="s">
        <v>1</v>
      </c>
      <c r="I133" s="164"/>
      <c r="L133" s="161"/>
      <c r="M133" s="165"/>
      <c r="T133" s="166"/>
      <c r="AT133" s="162" t="s">
        <v>175</v>
      </c>
      <c r="AU133" s="162" t="s">
        <v>89</v>
      </c>
      <c r="AV133" s="14" t="s">
        <v>87</v>
      </c>
      <c r="AW133" s="14" t="s">
        <v>36</v>
      </c>
      <c r="AX133" s="14" t="s">
        <v>79</v>
      </c>
      <c r="AY133" s="162" t="s">
        <v>164</v>
      </c>
    </row>
    <row r="134" spans="2:65" s="12" customFormat="1" ht="11.25">
      <c r="B134" s="146"/>
      <c r="D134" s="147" t="s">
        <v>175</v>
      </c>
      <c r="E134" s="148" t="s">
        <v>1</v>
      </c>
      <c r="F134" s="149" t="s">
        <v>2868</v>
      </c>
      <c r="H134" s="150">
        <v>85.536000000000001</v>
      </c>
      <c r="I134" s="151"/>
      <c r="L134" s="146"/>
      <c r="M134" s="152"/>
      <c r="T134" s="153"/>
      <c r="AT134" s="148" t="s">
        <v>175</v>
      </c>
      <c r="AU134" s="148" t="s">
        <v>89</v>
      </c>
      <c r="AV134" s="12" t="s">
        <v>89</v>
      </c>
      <c r="AW134" s="12" t="s">
        <v>36</v>
      </c>
      <c r="AX134" s="12" t="s">
        <v>79</v>
      </c>
      <c r="AY134" s="148" t="s">
        <v>164</v>
      </c>
    </row>
    <row r="135" spans="2:65" s="14" customFormat="1" ht="11.25">
      <c r="B135" s="161"/>
      <c r="D135" s="147" t="s">
        <v>175</v>
      </c>
      <c r="E135" s="162" t="s">
        <v>1</v>
      </c>
      <c r="F135" s="163" t="s">
        <v>2869</v>
      </c>
      <c r="H135" s="162" t="s">
        <v>1</v>
      </c>
      <c r="I135" s="164"/>
      <c r="L135" s="161"/>
      <c r="M135" s="165"/>
      <c r="T135" s="166"/>
      <c r="AT135" s="162" t="s">
        <v>175</v>
      </c>
      <c r="AU135" s="162" t="s">
        <v>89</v>
      </c>
      <c r="AV135" s="14" t="s">
        <v>87</v>
      </c>
      <c r="AW135" s="14" t="s">
        <v>36</v>
      </c>
      <c r="AX135" s="14" t="s">
        <v>79</v>
      </c>
      <c r="AY135" s="162" t="s">
        <v>164</v>
      </c>
    </row>
    <row r="136" spans="2:65" s="12" customFormat="1" ht="11.25">
      <c r="B136" s="146"/>
      <c r="D136" s="147" t="s">
        <v>175</v>
      </c>
      <c r="E136" s="148" t="s">
        <v>1</v>
      </c>
      <c r="F136" s="149" t="s">
        <v>2870</v>
      </c>
      <c r="H136" s="150">
        <v>21.6</v>
      </c>
      <c r="I136" s="151"/>
      <c r="L136" s="146"/>
      <c r="M136" s="152"/>
      <c r="T136" s="153"/>
      <c r="AT136" s="148" t="s">
        <v>175</v>
      </c>
      <c r="AU136" s="148" t="s">
        <v>89</v>
      </c>
      <c r="AV136" s="12" t="s">
        <v>89</v>
      </c>
      <c r="AW136" s="12" t="s">
        <v>36</v>
      </c>
      <c r="AX136" s="12" t="s">
        <v>79</v>
      </c>
      <c r="AY136" s="148" t="s">
        <v>164</v>
      </c>
    </row>
    <row r="137" spans="2:65" s="14" customFormat="1" ht="11.25">
      <c r="B137" s="161"/>
      <c r="D137" s="147" t="s">
        <v>175</v>
      </c>
      <c r="E137" s="162" t="s">
        <v>1</v>
      </c>
      <c r="F137" s="163" t="s">
        <v>2871</v>
      </c>
      <c r="H137" s="162" t="s">
        <v>1</v>
      </c>
      <c r="I137" s="164"/>
      <c r="L137" s="161"/>
      <c r="M137" s="165"/>
      <c r="T137" s="166"/>
      <c r="AT137" s="162" t="s">
        <v>175</v>
      </c>
      <c r="AU137" s="162" t="s">
        <v>89</v>
      </c>
      <c r="AV137" s="14" t="s">
        <v>87</v>
      </c>
      <c r="AW137" s="14" t="s">
        <v>36</v>
      </c>
      <c r="AX137" s="14" t="s">
        <v>79</v>
      </c>
      <c r="AY137" s="162" t="s">
        <v>164</v>
      </c>
    </row>
    <row r="138" spans="2:65" s="12" customFormat="1" ht="11.25">
      <c r="B138" s="146"/>
      <c r="D138" s="147" t="s">
        <v>175</v>
      </c>
      <c r="E138" s="148" t="s">
        <v>1</v>
      </c>
      <c r="F138" s="149" t="s">
        <v>2872</v>
      </c>
      <c r="H138" s="150">
        <v>9</v>
      </c>
      <c r="I138" s="151"/>
      <c r="L138" s="146"/>
      <c r="M138" s="152"/>
      <c r="T138" s="153"/>
      <c r="AT138" s="148" t="s">
        <v>175</v>
      </c>
      <c r="AU138" s="148" t="s">
        <v>89</v>
      </c>
      <c r="AV138" s="12" t="s">
        <v>89</v>
      </c>
      <c r="AW138" s="12" t="s">
        <v>36</v>
      </c>
      <c r="AX138" s="12" t="s">
        <v>79</v>
      </c>
      <c r="AY138" s="148" t="s">
        <v>164</v>
      </c>
    </row>
    <row r="139" spans="2:65" s="13" customFormat="1" ht="11.25">
      <c r="B139" s="154"/>
      <c r="D139" s="147" t="s">
        <v>175</v>
      </c>
      <c r="E139" s="155" t="s">
        <v>1</v>
      </c>
      <c r="F139" s="156" t="s">
        <v>177</v>
      </c>
      <c r="H139" s="157">
        <v>116.136</v>
      </c>
      <c r="I139" s="158"/>
      <c r="L139" s="154"/>
      <c r="M139" s="159"/>
      <c r="T139" s="160"/>
      <c r="AT139" s="155" t="s">
        <v>175</v>
      </c>
      <c r="AU139" s="155" t="s">
        <v>89</v>
      </c>
      <c r="AV139" s="13" t="s">
        <v>170</v>
      </c>
      <c r="AW139" s="13" t="s">
        <v>36</v>
      </c>
      <c r="AX139" s="13" t="s">
        <v>87</v>
      </c>
      <c r="AY139" s="155" t="s">
        <v>164</v>
      </c>
    </row>
    <row r="140" spans="2:65" s="1" customFormat="1" ht="37.9" customHeight="1">
      <c r="B140" s="31"/>
      <c r="C140" s="132" t="s">
        <v>89</v>
      </c>
      <c r="D140" s="132" t="s">
        <v>166</v>
      </c>
      <c r="E140" s="133" t="s">
        <v>2489</v>
      </c>
      <c r="F140" s="134" t="s">
        <v>2490</v>
      </c>
      <c r="G140" s="135" t="s">
        <v>205</v>
      </c>
      <c r="H140" s="136">
        <v>90.486000000000004</v>
      </c>
      <c r="I140" s="137"/>
      <c r="J140" s="138">
        <f>ROUND(I140*H140,2)</f>
        <v>0</v>
      </c>
      <c r="K140" s="139"/>
      <c r="L140" s="31"/>
      <c r="M140" s="140" t="s">
        <v>1</v>
      </c>
      <c r="N140" s="141" t="s">
        <v>44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170</v>
      </c>
      <c r="AT140" s="144" t="s">
        <v>166</v>
      </c>
      <c r="AU140" s="144" t="s">
        <v>89</v>
      </c>
      <c r="AY140" s="16" t="s">
        <v>164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6" t="s">
        <v>87</v>
      </c>
      <c r="BK140" s="145">
        <f>ROUND(I140*H140,2)</f>
        <v>0</v>
      </c>
      <c r="BL140" s="16" t="s">
        <v>170</v>
      </c>
      <c r="BM140" s="144" t="s">
        <v>2873</v>
      </c>
    </row>
    <row r="141" spans="2:65" s="12" customFormat="1" ht="11.25">
      <c r="B141" s="146"/>
      <c r="D141" s="147" t="s">
        <v>175</v>
      </c>
      <c r="E141" s="148" t="s">
        <v>1</v>
      </c>
      <c r="F141" s="149" t="s">
        <v>2874</v>
      </c>
      <c r="H141" s="150">
        <v>58.14</v>
      </c>
      <c r="I141" s="151"/>
      <c r="L141" s="146"/>
      <c r="M141" s="152"/>
      <c r="T141" s="153"/>
      <c r="AT141" s="148" t="s">
        <v>175</v>
      </c>
      <c r="AU141" s="148" t="s">
        <v>89</v>
      </c>
      <c r="AV141" s="12" t="s">
        <v>89</v>
      </c>
      <c r="AW141" s="12" t="s">
        <v>36</v>
      </c>
      <c r="AX141" s="12" t="s">
        <v>79</v>
      </c>
      <c r="AY141" s="148" t="s">
        <v>164</v>
      </c>
    </row>
    <row r="142" spans="2:65" s="12" customFormat="1" ht="11.25">
      <c r="B142" s="146"/>
      <c r="D142" s="147" t="s">
        <v>175</v>
      </c>
      <c r="E142" s="148" t="s">
        <v>1</v>
      </c>
      <c r="F142" s="149" t="s">
        <v>2875</v>
      </c>
      <c r="H142" s="150">
        <v>35.706000000000003</v>
      </c>
      <c r="I142" s="151"/>
      <c r="L142" s="146"/>
      <c r="M142" s="152"/>
      <c r="T142" s="153"/>
      <c r="AT142" s="148" t="s">
        <v>175</v>
      </c>
      <c r="AU142" s="148" t="s">
        <v>89</v>
      </c>
      <c r="AV142" s="12" t="s">
        <v>89</v>
      </c>
      <c r="AW142" s="12" t="s">
        <v>36</v>
      </c>
      <c r="AX142" s="12" t="s">
        <v>79</v>
      </c>
      <c r="AY142" s="148" t="s">
        <v>164</v>
      </c>
    </row>
    <row r="143" spans="2:65" s="12" customFormat="1" ht="11.25">
      <c r="B143" s="146"/>
      <c r="D143" s="147" t="s">
        <v>175</v>
      </c>
      <c r="E143" s="148" t="s">
        <v>1</v>
      </c>
      <c r="F143" s="149" t="s">
        <v>2876</v>
      </c>
      <c r="H143" s="150">
        <v>-1.32</v>
      </c>
      <c r="I143" s="151"/>
      <c r="L143" s="146"/>
      <c r="M143" s="152"/>
      <c r="T143" s="153"/>
      <c r="AT143" s="148" t="s">
        <v>175</v>
      </c>
      <c r="AU143" s="148" t="s">
        <v>89</v>
      </c>
      <c r="AV143" s="12" t="s">
        <v>89</v>
      </c>
      <c r="AW143" s="12" t="s">
        <v>36</v>
      </c>
      <c r="AX143" s="12" t="s">
        <v>79</v>
      </c>
      <c r="AY143" s="148" t="s">
        <v>164</v>
      </c>
    </row>
    <row r="144" spans="2:65" s="12" customFormat="1" ht="11.25">
      <c r="B144" s="146"/>
      <c r="D144" s="147" t="s">
        <v>175</v>
      </c>
      <c r="E144" s="148" t="s">
        <v>1</v>
      </c>
      <c r="F144" s="149" t="s">
        <v>2877</v>
      </c>
      <c r="H144" s="150">
        <v>-2.04</v>
      </c>
      <c r="I144" s="151"/>
      <c r="L144" s="146"/>
      <c r="M144" s="152"/>
      <c r="T144" s="153"/>
      <c r="AT144" s="148" t="s">
        <v>175</v>
      </c>
      <c r="AU144" s="148" t="s">
        <v>89</v>
      </c>
      <c r="AV144" s="12" t="s">
        <v>89</v>
      </c>
      <c r="AW144" s="12" t="s">
        <v>36</v>
      </c>
      <c r="AX144" s="12" t="s">
        <v>79</v>
      </c>
      <c r="AY144" s="148" t="s">
        <v>164</v>
      </c>
    </row>
    <row r="145" spans="2:65" s="13" customFormat="1" ht="11.25">
      <c r="B145" s="154"/>
      <c r="D145" s="147" t="s">
        <v>175</v>
      </c>
      <c r="E145" s="155" t="s">
        <v>1</v>
      </c>
      <c r="F145" s="156" t="s">
        <v>177</v>
      </c>
      <c r="H145" s="157">
        <v>90.486000000000004</v>
      </c>
      <c r="I145" s="158"/>
      <c r="L145" s="154"/>
      <c r="M145" s="159"/>
      <c r="T145" s="160"/>
      <c r="AT145" s="155" t="s">
        <v>175</v>
      </c>
      <c r="AU145" s="155" t="s">
        <v>89</v>
      </c>
      <c r="AV145" s="13" t="s">
        <v>170</v>
      </c>
      <c r="AW145" s="13" t="s">
        <v>36</v>
      </c>
      <c r="AX145" s="13" t="s">
        <v>87</v>
      </c>
      <c r="AY145" s="155" t="s">
        <v>164</v>
      </c>
    </row>
    <row r="146" spans="2:65" s="1" customFormat="1" ht="33" customHeight="1">
      <c r="B146" s="31"/>
      <c r="C146" s="132" t="s">
        <v>178</v>
      </c>
      <c r="D146" s="132" t="s">
        <v>166</v>
      </c>
      <c r="E146" s="133" t="s">
        <v>2494</v>
      </c>
      <c r="F146" s="134" t="s">
        <v>2495</v>
      </c>
      <c r="G146" s="135" t="s">
        <v>205</v>
      </c>
      <c r="H146" s="136">
        <v>3.36</v>
      </c>
      <c r="I146" s="137"/>
      <c r="J146" s="138">
        <f>ROUND(I146*H146,2)</f>
        <v>0</v>
      </c>
      <c r="K146" s="139"/>
      <c r="L146" s="31"/>
      <c r="M146" s="140" t="s">
        <v>1</v>
      </c>
      <c r="N146" s="141" t="s">
        <v>44</v>
      </c>
      <c r="P146" s="142">
        <f>O146*H146</f>
        <v>0</v>
      </c>
      <c r="Q146" s="142">
        <v>0</v>
      </c>
      <c r="R146" s="142">
        <f>Q146*H146</f>
        <v>0</v>
      </c>
      <c r="S146" s="142">
        <v>0</v>
      </c>
      <c r="T146" s="143">
        <f>S146*H146</f>
        <v>0</v>
      </c>
      <c r="AR146" s="144" t="s">
        <v>170</v>
      </c>
      <c r="AT146" s="144" t="s">
        <v>166</v>
      </c>
      <c r="AU146" s="144" t="s">
        <v>89</v>
      </c>
      <c r="AY146" s="16" t="s">
        <v>164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6" t="s">
        <v>87</v>
      </c>
      <c r="BK146" s="145">
        <f>ROUND(I146*H146,2)</f>
        <v>0</v>
      </c>
      <c r="BL146" s="16" t="s">
        <v>170</v>
      </c>
      <c r="BM146" s="144" t="s">
        <v>2878</v>
      </c>
    </row>
    <row r="147" spans="2:65" s="1" customFormat="1" ht="21.75" customHeight="1">
      <c r="B147" s="31"/>
      <c r="C147" s="132" t="s">
        <v>170</v>
      </c>
      <c r="D147" s="132" t="s">
        <v>166</v>
      </c>
      <c r="E147" s="133" t="s">
        <v>2498</v>
      </c>
      <c r="F147" s="134" t="s">
        <v>2499</v>
      </c>
      <c r="G147" s="135" t="s">
        <v>169</v>
      </c>
      <c r="H147" s="136">
        <v>42.774999999999999</v>
      </c>
      <c r="I147" s="137"/>
      <c r="J147" s="138">
        <f>ROUND(I147*H147,2)</f>
        <v>0</v>
      </c>
      <c r="K147" s="139"/>
      <c r="L147" s="31"/>
      <c r="M147" s="140" t="s">
        <v>1</v>
      </c>
      <c r="N147" s="141" t="s">
        <v>44</v>
      </c>
      <c r="P147" s="142">
        <f>O147*H147</f>
        <v>0</v>
      </c>
      <c r="Q147" s="142">
        <v>8.4000000000000003E-4</v>
      </c>
      <c r="R147" s="142">
        <f>Q147*H147</f>
        <v>3.5930999999999998E-2</v>
      </c>
      <c r="S147" s="142">
        <v>0</v>
      </c>
      <c r="T147" s="143">
        <f>S147*H147</f>
        <v>0</v>
      </c>
      <c r="AR147" s="144" t="s">
        <v>170</v>
      </c>
      <c r="AT147" s="144" t="s">
        <v>166</v>
      </c>
      <c r="AU147" s="144" t="s">
        <v>89</v>
      </c>
      <c r="AY147" s="16" t="s">
        <v>164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6" t="s">
        <v>87</v>
      </c>
      <c r="BK147" s="145">
        <f>ROUND(I147*H147,2)</f>
        <v>0</v>
      </c>
      <c r="BL147" s="16" t="s">
        <v>170</v>
      </c>
      <c r="BM147" s="144" t="s">
        <v>2879</v>
      </c>
    </row>
    <row r="148" spans="2:65" s="12" customFormat="1" ht="11.25">
      <c r="B148" s="146"/>
      <c r="D148" s="147" t="s">
        <v>175</v>
      </c>
      <c r="E148" s="148" t="s">
        <v>1</v>
      </c>
      <c r="F148" s="149" t="s">
        <v>2880</v>
      </c>
      <c r="H148" s="150">
        <v>42.774999999999999</v>
      </c>
      <c r="I148" s="151"/>
      <c r="L148" s="146"/>
      <c r="M148" s="152"/>
      <c r="T148" s="153"/>
      <c r="AT148" s="148" t="s">
        <v>175</v>
      </c>
      <c r="AU148" s="148" t="s">
        <v>89</v>
      </c>
      <c r="AV148" s="12" t="s">
        <v>89</v>
      </c>
      <c r="AW148" s="12" t="s">
        <v>36</v>
      </c>
      <c r="AX148" s="12" t="s">
        <v>79</v>
      </c>
      <c r="AY148" s="148" t="s">
        <v>164</v>
      </c>
    </row>
    <row r="149" spans="2:65" s="13" customFormat="1" ht="11.25">
      <c r="B149" s="154"/>
      <c r="D149" s="147" t="s">
        <v>175</v>
      </c>
      <c r="E149" s="155" t="s">
        <v>1</v>
      </c>
      <c r="F149" s="156" t="s">
        <v>177</v>
      </c>
      <c r="H149" s="157">
        <v>42.774999999999999</v>
      </c>
      <c r="I149" s="158"/>
      <c r="L149" s="154"/>
      <c r="M149" s="159"/>
      <c r="T149" s="160"/>
      <c r="AT149" s="155" t="s">
        <v>175</v>
      </c>
      <c r="AU149" s="155" t="s">
        <v>89</v>
      </c>
      <c r="AV149" s="13" t="s">
        <v>170</v>
      </c>
      <c r="AW149" s="13" t="s">
        <v>36</v>
      </c>
      <c r="AX149" s="13" t="s">
        <v>87</v>
      </c>
      <c r="AY149" s="155" t="s">
        <v>164</v>
      </c>
    </row>
    <row r="150" spans="2:65" s="1" customFormat="1" ht="24.2" customHeight="1">
      <c r="B150" s="31"/>
      <c r="C150" s="132" t="s">
        <v>186</v>
      </c>
      <c r="D150" s="132" t="s">
        <v>166</v>
      </c>
      <c r="E150" s="133" t="s">
        <v>2501</v>
      </c>
      <c r="F150" s="134" t="s">
        <v>2502</v>
      </c>
      <c r="G150" s="135" t="s">
        <v>169</v>
      </c>
      <c r="H150" s="136">
        <v>42.774999999999999</v>
      </c>
      <c r="I150" s="137"/>
      <c r="J150" s="138">
        <f>ROUND(I150*H150,2)</f>
        <v>0</v>
      </c>
      <c r="K150" s="139"/>
      <c r="L150" s="31"/>
      <c r="M150" s="140" t="s">
        <v>1</v>
      </c>
      <c r="N150" s="141" t="s">
        <v>44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170</v>
      </c>
      <c r="AT150" s="144" t="s">
        <v>166</v>
      </c>
      <c r="AU150" s="144" t="s">
        <v>89</v>
      </c>
      <c r="AY150" s="16" t="s">
        <v>164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6" t="s">
        <v>87</v>
      </c>
      <c r="BK150" s="145">
        <f>ROUND(I150*H150,2)</f>
        <v>0</v>
      </c>
      <c r="BL150" s="16" t="s">
        <v>170</v>
      </c>
      <c r="BM150" s="144" t="s">
        <v>2881</v>
      </c>
    </row>
    <row r="151" spans="2:65" s="1" customFormat="1" ht="37.9" customHeight="1">
      <c r="B151" s="31"/>
      <c r="C151" s="132" t="s">
        <v>191</v>
      </c>
      <c r="D151" s="132" t="s">
        <v>166</v>
      </c>
      <c r="E151" s="133" t="s">
        <v>236</v>
      </c>
      <c r="F151" s="134" t="s">
        <v>237</v>
      </c>
      <c r="G151" s="135" t="s">
        <v>205</v>
      </c>
      <c r="H151" s="136">
        <v>64.542000000000002</v>
      </c>
      <c r="I151" s="137"/>
      <c r="J151" s="138">
        <f>ROUND(I151*H151,2)</f>
        <v>0</v>
      </c>
      <c r="K151" s="139"/>
      <c r="L151" s="31"/>
      <c r="M151" s="140" t="s">
        <v>1</v>
      </c>
      <c r="N151" s="141" t="s">
        <v>44</v>
      </c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170</v>
      </c>
      <c r="AT151" s="144" t="s">
        <v>166</v>
      </c>
      <c r="AU151" s="144" t="s">
        <v>89</v>
      </c>
      <c r="AY151" s="16" t="s">
        <v>164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6" t="s">
        <v>87</v>
      </c>
      <c r="BK151" s="145">
        <f>ROUND(I151*H151,2)</f>
        <v>0</v>
      </c>
      <c r="BL151" s="16" t="s">
        <v>170</v>
      </c>
      <c r="BM151" s="144" t="s">
        <v>2882</v>
      </c>
    </row>
    <row r="152" spans="2:65" s="14" customFormat="1" ht="11.25">
      <c r="B152" s="161"/>
      <c r="D152" s="147" t="s">
        <v>175</v>
      </c>
      <c r="E152" s="162" t="s">
        <v>1</v>
      </c>
      <c r="F152" s="163" t="s">
        <v>2867</v>
      </c>
      <c r="H152" s="162" t="s">
        <v>1</v>
      </c>
      <c r="I152" s="164"/>
      <c r="L152" s="161"/>
      <c r="M152" s="165"/>
      <c r="T152" s="166"/>
      <c r="AT152" s="162" t="s">
        <v>175</v>
      </c>
      <c r="AU152" s="162" t="s">
        <v>89</v>
      </c>
      <c r="AV152" s="14" t="s">
        <v>87</v>
      </c>
      <c r="AW152" s="14" t="s">
        <v>36</v>
      </c>
      <c r="AX152" s="14" t="s">
        <v>79</v>
      </c>
      <c r="AY152" s="162" t="s">
        <v>164</v>
      </c>
    </row>
    <row r="153" spans="2:65" s="12" customFormat="1" ht="11.25">
      <c r="B153" s="146"/>
      <c r="D153" s="147" t="s">
        <v>175</v>
      </c>
      <c r="E153" s="148" t="s">
        <v>1</v>
      </c>
      <c r="F153" s="149" t="s">
        <v>2883</v>
      </c>
      <c r="H153" s="150">
        <v>24.303999999999998</v>
      </c>
      <c r="I153" s="151"/>
      <c r="L153" s="146"/>
      <c r="M153" s="152"/>
      <c r="T153" s="153"/>
      <c r="AT153" s="148" t="s">
        <v>175</v>
      </c>
      <c r="AU153" s="148" t="s">
        <v>89</v>
      </c>
      <c r="AV153" s="12" t="s">
        <v>89</v>
      </c>
      <c r="AW153" s="12" t="s">
        <v>36</v>
      </c>
      <c r="AX153" s="12" t="s">
        <v>79</v>
      </c>
      <c r="AY153" s="148" t="s">
        <v>164</v>
      </c>
    </row>
    <row r="154" spans="2:65" s="14" customFormat="1" ht="11.25">
      <c r="B154" s="161"/>
      <c r="D154" s="147" t="s">
        <v>175</v>
      </c>
      <c r="E154" s="162" t="s">
        <v>1</v>
      </c>
      <c r="F154" s="163" t="s">
        <v>2869</v>
      </c>
      <c r="H154" s="162" t="s">
        <v>1</v>
      </c>
      <c r="I154" s="164"/>
      <c r="L154" s="161"/>
      <c r="M154" s="165"/>
      <c r="T154" s="166"/>
      <c r="AT154" s="162" t="s">
        <v>175</v>
      </c>
      <c r="AU154" s="162" t="s">
        <v>89</v>
      </c>
      <c r="AV154" s="14" t="s">
        <v>87</v>
      </c>
      <c r="AW154" s="14" t="s">
        <v>36</v>
      </c>
      <c r="AX154" s="14" t="s">
        <v>79</v>
      </c>
      <c r="AY154" s="162" t="s">
        <v>164</v>
      </c>
    </row>
    <row r="155" spans="2:65" s="12" customFormat="1" ht="11.25">
      <c r="B155" s="146"/>
      <c r="D155" s="147" t="s">
        <v>175</v>
      </c>
      <c r="E155" s="148" t="s">
        <v>1</v>
      </c>
      <c r="F155" s="149" t="s">
        <v>2884</v>
      </c>
      <c r="H155" s="150">
        <v>19.440000000000001</v>
      </c>
      <c r="I155" s="151"/>
      <c r="L155" s="146"/>
      <c r="M155" s="152"/>
      <c r="T155" s="153"/>
      <c r="AT155" s="148" t="s">
        <v>175</v>
      </c>
      <c r="AU155" s="148" t="s">
        <v>89</v>
      </c>
      <c r="AV155" s="12" t="s">
        <v>89</v>
      </c>
      <c r="AW155" s="12" t="s">
        <v>36</v>
      </c>
      <c r="AX155" s="12" t="s">
        <v>79</v>
      </c>
      <c r="AY155" s="148" t="s">
        <v>164</v>
      </c>
    </row>
    <row r="156" spans="2:65" s="14" customFormat="1" ht="11.25">
      <c r="B156" s="161"/>
      <c r="D156" s="147" t="s">
        <v>175</v>
      </c>
      <c r="E156" s="162" t="s">
        <v>1</v>
      </c>
      <c r="F156" s="163" t="s">
        <v>2871</v>
      </c>
      <c r="H156" s="162" t="s">
        <v>1</v>
      </c>
      <c r="I156" s="164"/>
      <c r="L156" s="161"/>
      <c r="M156" s="165"/>
      <c r="T156" s="166"/>
      <c r="AT156" s="162" t="s">
        <v>175</v>
      </c>
      <c r="AU156" s="162" t="s">
        <v>89</v>
      </c>
      <c r="AV156" s="14" t="s">
        <v>87</v>
      </c>
      <c r="AW156" s="14" t="s">
        <v>36</v>
      </c>
      <c r="AX156" s="14" t="s">
        <v>79</v>
      </c>
      <c r="AY156" s="162" t="s">
        <v>164</v>
      </c>
    </row>
    <row r="157" spans="2:65" s="12" customFormat="1" ht="11.25">
      <c r="B157" s="146"/>
      <c r="D157" s="147" t="s">
        <v>175</v>
      </c>
      <c r="E157" s="148" t="s">
        <v>1</v>
      </c>
      <c r="F157" s="149" t="s">
        <v>2885</v>
      </c>
      <c r="H157" s="150">
        <v>0.8</v>
      </c>
      <c r="I157" s="151"/>
      <c r="L157" s="146"/>
      <c r="M157" s="152"/>
      <c r="T157" s="153"/>
      <c r="AT157" s="148" t="s">
        <v>175</v>
      </c>
      <c r="AU157" s="148" t="s">
        <v>89</v>
      </c>
      <c r="AV157" s="12" t="s">
        <v>89</v>
      </c>
      <c r="AW157" s="12" t="s">
        <v>36</v>
      </c>
      <c r="AX157" s="12" t="s">
        <v>79</v>
      </c>
      <c r="AY157" s="148" t="s">
        <v>164</v>
      </c>
    </row>
    <row r="158" spans="2:65" s="12" customFormat="1" ht="11.25">
      <c r="B158" s="146"/>
      <c r="D158" s="147" t="s">
        <v>175</v>
      </c>
      <c r="E158" s="148" t="s">
        <v>1</v>
      </c>
      <c r="F158" s="149" t="s">
        <v>2886</v>
      </c>
      <c r="H158" s="150">
        <v>10.26</v>
      </c>
      <c r="I158" s="151"/>
      <c r="L158" s="146"/>
      <c r="M158" s="152"/>
      <c r="T158" s="153"/>
      <c r="AT158" s="148" t="s">
        <v>175</v>
      </c>
      <c r="AU158" s="148" t="s">
        <v>89</v>
      </c>
      <c r="AV158" s="12" t="s">
        <v>89</v>
      </c>
      <c r="AW158" s="12" t="s">
        <v>36</v>
      </c>
      <c r="AX158" s="12" t="s">
        <v>79</v>
      </c>
      <c r="AY158" s="148" t="s">
        <v>164</v>
      </c>
    </row>
    <row r="159" spans="2:65" s="12" customFormat="1" ht="11.25">
      <c r="B159" s="146"/>
      <c r="D159" s="147" t="s">
        <v>175</v>
      </c>
      <c r="E159" s="148" t="s">
        <v>1</v>
      </c>
      <c r="F159" s="149" t="s">
        <v>2887</v>
      </c>
      <c r="H159" s="150">
        <v>9.7379999999999995</v>
      </c>
      <c r="I159" s="151"/>
      <c r="L159" s="146"/>
      <c r="M159" s="152"/>
      <c r="T159" s="153"/>
      <c r="AT159" s="148" t="s">
        <v>175</v>
      </c>
      <c r="AU159" s="148" t="s">
        <v>89</v>
      </c>
      <c r="AV159" s="12" t="s">
        <v>89</v>
      </c>
      <c r="AW159" s="12" t="s">
        <v>36</v>
      </c>
      <c r="AX159" s="12" t="s">
        <v>79</v>
      </c>
      <c r="AY159" s="148" t="s">
        <v>164</v>
      </c>
    </row>
    <row r="160" spans="2:65" s="13" customFormat="1" ht="11.25">
      <c r="B160" s="154"/>
      <c r="D160" s="147" t="s">
        <v>175</v>
      </c>
      <c r="E160" s="155" t="s">
        <v>1</v>
      </c>
      <c r="F160" s="156" t="s">
        <v>177</v>
      </c>
      <c r="H160" s="157">
        <v>64.542000000000002</v>
      </c>
      <c r="I160" s="158"/>
      <c r="L160" s="154"/>
      <c r="M160" s="159"/>
      <c r="T160" s="160"/>
      <c r="AT160" s="155" t="s">
        <v>175</v>
      </c>
      <c r="AU160" s="155" t="s">
        <v>89</v>
      </c>
      <c r="AV160" s="13" t="s">
        <v>170</v>
      </c>
      <c r="AW160" s="13" t="s">
        <v>36</v>
      </c>
      <c r="AX160" s="13" t="s">
        <v>87</v>
      </c>
      <c r="AY160" s="155" t="s">
        <v>164</v>
      </c>
    </row>
    <row r="161" spans="2:65" s="1" customFormat="1" ht="37.9" customHeight="1">
      <c r="B161" s="31"/>
      <c r="C161" s="132" t="s">
        <v>197</v>
      </c>
      <c r="D161" s="132" t="s">
        <v>166</v>
      </c>
      <c r="E161" s="133" t="s">
        <v>251</v>
      </c>
      <c r="F161" s="134" t="s">
        <v>252</v>
      </c>
      <c r="G161" s="135" t="s">
        <v>205</v>
      </c>
      <c r="H161" s="136">
        <v>645.41999999999996</v>
      </c>
      <c r="I161" s="137"/>
      <c r="J161" s="138">
        <f>ROUND(I161*H161,2)</f>
        <v>0</v>
      </c>
      <c r="K161" s="139"/>
      <c r="L161" s="31"/>
      <c r="M161" s="140" t="s">
        <v>1</v>
      </c>
      <c r="N161" s="141" t="s">
        <v>44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170</v>
      </c>
      <c r="AT161" s="144" t="s">
        <v>166</v>
      </c>
      <c r="AU161" s="144" t="s">
        <v>89</v>
      </c>
      <c r="AY161" s="16" t="s">
        <v>164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6" t="s">
        <v>87</v>
      </c>
      <c r="BK161" s="145">
        <f>ROUND(I161*H161,2)</f>
        <v>0</v>
      </c>
      <c r="BL161" s="16" t="s">
        <v>170</v>
      </c>
      <c r="BM161" s="144" t="s">
        <v>2888</v>
      </c>
    </row>
    <row r="162" spans="2:65" s="12" customFormat="1" ht="11.25">
      <c r="B162" s="146"/>
      <c r="D162" s="147" t="s">
        <v>175</v>
      </c>
      <c r="E162" s="148" t="s">
        <v>1</v>
      </c>
      <c r="F162" s="149" t="s">
        <v>2889</v>
      </c>
      <c r="H162" s="150">
        <v>645.41999999999996</v>
      </c>
      <c r="I162" s="151"/>
      <c r="L162" s="146"/>
      <c r="M162" s="152"/>
      <c r="T162" s="153"/>
      <c r="AT162" s="148" t="s">
        <v>175</v>
      </c>
      <c r="AU162" s="148" t="s">
        <v>89</v>
      </c>
      <c r="AV162" s="12" t="s">
        <v>89</v>
      </c>
      <c r="AW162" s="12" t="s">
        <v>36</v>
      </c>
      <c r="AX162" s="12" t="s">
        <v>87</v>
      </c>
      <c r="AY162" s="148" t="s">
        <v>164</v>
      </c>
    </row>
    <row r="163" spans="2:65" s="1" customFormat="1" ht="24.2" customHeight="1">
      <c r="B163" s="31"/>
      <c r="C163" s="132" t="s">
        <v>202</v>
      </c>
      <c r="D163" s="132" t="s">
        <v>166</v>
      </c>
      <c r="E163" s="133" t="s">
        <v>267</v>
      </c>
      <c r="F163" s="134" t="s">
        <v>268</v>
      </c>
      <c r="G163" s="135" t="s">
        <v>269</v>
      </c>
      <c r="H163" s="136">
        <v>116.176</v>
      </c>
      <c r="I163" s="137"/>
      <c r="J163" s="138">
        <f>ROUND(I163*H163,2)</f>
        <v>0</v>
      </c>
      <c r="K163" s="139"/>
      <c r="L163" s="31"/>
      <c r="M163" s="140" t="s">
        <v>1</v>
      </c>
      <c r="N163" s="141" t="s">
        <v>44</v>
      </c>
      <c r="P163" s="142">
        <f>O163*H163</f>
        <v>0</v>
      </c>
      <c r="Q163" s="142">
        <v>0</v>
      </c>
      <c r="R163" s="142">
        <f>Q163*H163</f>
        <v>0</v>
      </c>
      <c r="S163" s="142">
        <v>0</v>
      </c>
      <c r="T163" s="143">
        <f>S163*H163</f>
        <v>0</v>
      </c>
      <c r="AR163" s="144" t="s">
        <v>170</v>
      </c>
      <c r="AT163" s="144" t="s">
        <v>166</v>
      </c>
      <c r="AU163" s="144" t="s">
        <v>89</v>
      </c>
      <c r="AY163" s="16" t="s">
        <v>164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6" t="s">
        <v>87</v>
      </c>
      <c r="BK163" s="145">
        <f>ROUND(I163*H163,2)</f>
        <v>0</v>
      </c>
      <c r="BL163" s="16" t="s">
        <v>170</v>
      </c>
      <c r="BM163" s="144" t="s">
        <v>2890</v>
      </c>
    </row>
    <row r="164" spans="2:65" s="12" customFormat="1" ht="11.25">
      <c r="B164" s="146"/>
      <c r="D164" s="147" t="s">
        <v>175</v>
      </c>
      <c r="E164" s="148" t="s">
        <v>1</v>
      </c>
      <c r="F164" s="149" t="s">
        <v>2891</v>
      </c>
      <c r="H164" s="150">
        <v>116.176</v>
      </c>
      <c r="I164" s="151"/>
      <c r="L164" s="146"/>
      <c r="M164" s="152"/>
      <c r="T164" s="153"/>
      <c r="AT164" s="148" t="s">
        <v>175</v>
      </c>
      <c r="AU164" s="148" t="s">
        <v>89</v>
      </c>
      <c r="AV164" s="12" t="s">
        <v>89</v>
      </c>
      <c r="AW164" s="12" t="s">
        <v>36</v>
      </c>
      <c r="AX164" s="12" t="s">
        <v>79</v>
      </c>
      <c r="AY164" s="148" t="s">
        <v>164</v>
      </c>
    </row>
    <row r="165" spans="2:65" s="13" customFormat="1" ht="11.25">
      <c r="B165" s="154"/>
      <c r="D165" s="147" t="s">
        <v>175</v>
      </c>
      <c r="E165" s="155" t="s">
        <v>1</v>
      </c>
      <c r="F165" s="156" t="s">
        <v>177</v>
      </c>
      <c r="H165" s="157">
        <v>116.176</v>
      </c>
      <c r="I165" s="158"/>
      <c r="L165" s="154"/>
      <c r="M165" s="159"/>
      <c r="T165" s="160"/>
      <c r="AT165" s="155" t="s">
        <v>175</v>
      </c>
      <c r="AU165" s="155" t="s">
        <v>89</v>
      </c>
      <c r="AV165" s="13" t="s">
        <v>170</v>
      </c>
      <c r="AW165" s="13" t="s">
        <v>36</v>
      </c>
      <c r="AX165" s="13" t="s">
        <v>87</v>
      </c>
      <c r="AY165" s="155" t="s">
        <v>164</v>
      </c>
    </row>
    <row r="166" spans="2:65" s="1" customFormat="1" ht="24.2" customHeight="1">
      <c r="B166" s="31"/>
      <c r="C166" s="132" t="s">
        <v>209</v>
      </c>
      <c r="D166" s="132" t="s">
        <v>166</v>
      </c>
      <c r="E166" s="133" t="s">
        <v>2512</v>
      </c>
      <c r="F166" s="134" t="s">
        <v>2513</v>
      </c>
      <c r="G166" s="135" t="s">
        <v>205</v>
      </c>
      <c r="H166" s="136">
        <v>142.08000000000001</v>
      </c>
      <c r="I166" s="137"/>
      <c r="J166" s="138">
        <f>ROUND(I166*H166,2)</f>
        <v>0</v>
      </c>
      <c r="K166" s="139"/>
      <c r="L166" s="31"/>
      <c r="M166" s="140" t="s">
        <v>1</v>
      </c>
      <c r="N166" s="141" t="s">
        <v>44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170</v>
      </c>
      <c r="AT166" s="144" t="s">
        <v>166</v>
      </c>
      <c r="AU166" s="144" t="s">
        <v>89</v>
      </c>
      <c r="AY166" s="16" t="s">
        <v>164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6" t="s">
        <v>87</v>
      </c>
      <c r="BK166" s="145">
        <f>ROUND(I166*H166,2)</f>
        <v>0</v>
      </c>
      <c r="BL166" s="16" t="s">
        <v>170</v>
      </c>
      <c r="BM166" s="144" t="s">
        <v>2892</v>
      </c>
    </row>
    <row r="167" spans="2:65" s="12" customFormat="1" ht="11.25">
      <c r="B167" s="146"/>
      <c r="D167" s="147" t="s">
        <v>175</v>
      </c>
      <c r="E167" s="148" t="s">
        <v>1</v>
      </c>
      <c r="F167" s="149" t="s">
        <v>2893</v>
      </c>
      <c r="H167" s="150">
        <v>142.08000000000001</v>
      </c>
      <c r="I167" s="151"/>
      <c r="L167" s="146"/>
      <c r="M167" s="152"/>
      <c r="T167" s="153"/>
      <c r="AT167" s="148" t="s">
        <v>175</v>
      </c>
      <c r="AU167" s="148" t="s">
        <v>89</v>
      </c>
      <c r="AV167" s="12" t="s">
        <v>89</v>
      </c>
      <c r="AW167" s="12" t="s">
        <v>36</v>
      </c>
      <c r="AX167" s="12" t="s">
        <v>79</v>
      </c>
      <c r="AY167" s="148" t="s">
        <v>164</v>
      </c>
    </row>
    <row r="168" spans="2:65" s="13" customFormat="1" ht="11.25">
      <c r="B168" s="154"/>
      <c r="D168" s="147" t="s">
        <v>175</v>
      </c>
      <c r="E168" s="155" t="s">
        <v>1</v>
      </c>
      <c r="F168" s="156" t="s">
        <v>177</v>
      </c>
      <c r="H168" s="157">
        <v>142.08000000000001</v>
      </c>
      <c r="I168" s="158"/>
      <c r="L168" s="154"/>
      <c r="M168" s="159"/>
      <c r="T168" s="160"/>
      <c r="AT168" s="155" t="s">
        <v>175</v>
      </c>
      <c r="AU168" s="155" t="s">
        <v>89</v>
      </c>
      <c r="AV168" s="13" t="s">
        <v>170</v>
      </c>
      <c r="AW168" s="13" t="s">
        <v>36</v>
      </c>
      <c r="AX168" s="13" t="s">
        <v>87</v>
      </c>
      <c r="AY168" s="155" t="s">
        <v>164</v>
      </c>
    </row>
    <row r="169" spans="2:65" s="11" customFormat="1" ht="22.9" customHeight="1">
      <c r="B169" s="120"/>
      <c r="D169" s="121" t="s">
        <v>78</v>
      </c>
      <c r="E169" s="130" t="s">
        <v>178</v>
      </c>
      <c r="F169" s="130" t="s">
        <v>365</v>
      </c>
      <c r="I169" s="123"/>
      <c r="J169" s="131">
        <f>BK169</f>
        <v>0</v>
      </c>
      <c r="L169" s="120"/>
      <c r="M169" s="125"/>
      <c r="P169" s="126">
        <f>P170</f>
        <v>0</v>
      </c>
      <c r="R169" s="126">
        <f>R170</f>
        <v>22.76811</v>
      </c>
      <c r="T169" s="127">
        <f>T170</f>
        <v>0</v>
      </c>
      <c r="AR169" s="121" t="s">
        <v>87</v>
      </c>
      <c r="AT169" s="128" t="s">
        <v>78</v>
      </c>
      <c r="AU169" s="128" t="s">
        <v>87</v>
      </c>
      <c r="AY169" s="121" t="s">
        <v>164</v>
      </c>
      <c r="BK169" s="129">
        <f>BK170</f>
        <v>0</v>
      </c>
    </row>
    <row r="170" spans="2:65" s="1" customFormat="1" ht="33" customHeight="1">
      <c r="B170" s="31"/>
      <c r="C170" s="132" t="s">
        <v>215</v>
      </c>
      <c r="D170" s="132" t="s">
        <v>166</v>
      </c>
      <c r="E170" s="133" t="s">
        <v>2894</v>
      </c>
      <c r="F170" s="134" t="s">
        <v>2895</v>
      </c>
      <c r="G170" s="135" t="s">
        <v>205</v>
      </c>
      <c r="H170" s="136">
        <v>9</v>
      </c>
      <c r="I170" s="137"/>
      <c r="J170" s="138">
        <f>ROUND(I170*H170,2)</f>
        <v>0</v>
      </c>
      <c r="K170" s="139"/>
      <c r="L170" s="31"/>
      <c r="M170" s="140" t="s">
        <v>1</v>
      </c>
      <c r="N170" s="141" t="s">
        <v>44</v>
      </c>
      <c r="P170" s="142">
        <f>O170*H170</f>
        <v>0</v>
      </c>
      <c r="Q170" s="142">
        <v>2.5297900000000002</v>
      </c>
      <c r="R170" s="142">
        <f>Q170*H170</f>
        <v>22.76811</v>
      </c>
      <c r="S170" s="142">
        <v>0</v>
      </c>
      <c r="T170" s="143">
        <f>S170*H170</f>
        <v>0</v>
      </c>
      <c r="AR170" s="144" t="s">
        <v>170</v>
      </c>
      <c r="AT170" s="144" t="s">
        <v>166</v>
      </c>
      <c r="AU170" s="144" t="s">
        <v>89</v>
      </c>
      <c r="AY170" s="16" t="s">
        <v>164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6" t="s">
        <v>87</v>
      </c>
      <c r="BK170" s="145">
        <f>ROUND(I170*H170,2)</f>
        <v>0</v>
      </c>
      <c r="BL170" s="16" t="s">
        <v>170</v>
      </c>
      <c r="BM170" s="144" t="s">
        <v>2896</v>
      </c>
    </row>
    <row r="171" spans="2:65" s="11" customFormat="1" ht="22.9" customHeight="1">
      <c r="B171" s="120"/>
      <c r="D171" s="121" t="s">
        <v>78</v>
      </c>
      <c r="E171" s="130" t="s">
        <v>170</v>
      </c>
      <c r="F171" s="130" t="s">
        <v>492</v>
      </c>
      <c r="I171" s="123"/>
      <c r="J171" s="131">
        <f>BK171</f>
        <v>0</v>
      </c>
      <c r="L171" s="120"/>
      <c r="M171" s="125"/>
      <c r="P171" s="126">
        <f>SUM(P172:P178)</f>
        <v>0</v>
      </c>
      <c r="R171" s="126">
        <f>SUM(R172:R178)</f>
        <v>0</v>
      </c>
      <c r="T171" s="127">
        <f>SUM(T172:T178)</f>
        <v>0</v>
      </c>
      <c r="AR171" s="121" t="s">
        <v>87</v>
      </c>
      <c r="AT171" s="128" t="s">
        <v>78</v>
      </c>
      <c r="AU171" s="128" t="s">
        <v>87</v>
      </c>
      <c r="AY171" s="121" t="s">
        <v>164</v>
      </c>
      <c r="BK171" s="129">
        <f>SUM(BK172:BK178)</f>
        <v>0</v>
      </c>
    </row>
    <row r="172" spans="2:65" s="1" customFormat="1" ht="16.5" customHeight="1">
      <c r="B172" s="31"/>
      <c r="C172" s="132" t="s">
        <v>222</v>
      </c>
      <c r="D172" s="132" t="s">
        <v>166</v>
      </c>
      <c r="E172" s="133" t="s">
        <v>2516</v>
      </c>
      <c r="F172" s="134" t="s">
        <v>2517</v>
      </c>
      <c r="G172" s="135" t="s">
        <v>205</v>
      </c>
      <c r="H172" s="136">
        <v>32.694000000000003</v>
      </c>
      <c r="I172" s="137"/>
      <c r="J172" s="138">
        <f>ROUND(I172*H172,2)</f>
        <v>0</v>
      </c>
      <c r="K172" s="139"/>
      <c r="L172" s="31"/>
      <c r="M172" s="140" t="s">
        <v>1</v>
      </c>
      <c r="N172" s="141" t="s">
        <v>44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170</v>
      </c>
      <c r="AT172" s="144" t="s">
        <v>166</v>
      </c>
      <c r="AU172" s="144" t="s">
        <v>89</v>
      </c>
      <c r="AY172" s="16" t="s">
        <v>164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6" t="s">
        <v>87</v>
      </c>
      <c r="BK172" s="145">
        <f>ROUND(I172*H172,2)</f>
        <v>0</v>
      </c>
      <c r="BL172" s="16" t="s">
        <v>170</v>
      </c>
      <c r="BM172" s="144" t="s">
        <v>2897</v>
      </c>
    </row>
    <row r="173" spans="2:65" s="14" customFormat="1" ht="11.25">
      <c r="B173" s="161"/>
      <c r="D173" s="147" t="s">
        <v>175</v>
      </c>
      <c r="E173" s="162" t="s">
        <v>1</v>
      </c>
      <c r="F173" s="163" t="s">
        <v>2898</v>
      </c>
      <c r="H173" s="162" t="s">
        <v>1</v>
      </c>
      <c r="I173" s="164"/>
      <c r="L173" s="161"/>
      <c r="M173" s="165"/>
      <c r="T173" s="166"/>
      <c r="AT173" s="162" t="s">
        <v>175</v>
      </c>
      <c r="AU173" s="162" t="s">
        <v>89</v>
      </c>
      <c r="AV173" s="14" t="s">
        <v>87</v>
      </c>
      <c r="AW173" s="14" t="s">
        <v>36</v>
      </c>
      <c r="AX173" s="14" t="s">
        <v>79</v>
      </c>
      <c r="AY173" s="162" t="s">
        <v>164</v>
      </c>
    </row>
    <row r="174" spans="2:65" s="12" customFormat="1" ht="11.25">
      <c r="B174" s="146"/>
      <c r="D174" s="147" t="s">
        <v>175</v>
      </c>
      <c r="E174" s="148" t="s">
        <v>1</v>
      </c>
      <c r="F174" s="149" t="s">
        <v>2886</v>
      </c>
      <c r="H174" s="150">
        <v>10.26</v>
      </c>
      <c r="I174" s="151"/>
      <c r="L174" s="146"/>
      <c r="M174" s="152"/>
      <c r="T174" s="153"/>
      <c r="AT174" s="148" t="s">
        <v>175</v>
      </c>
      <c r="AU174" s="148" t="s">
        <v>89</v>
      </c>
      <c r="AV174" s="12" t="s">
        <v>89</v>
      </c>
      <c r="AW174" s="12" t="s">
        <v>36</v>
      </c>
      <c r="AX174" s="12" t="s">
        <v>79</v>
      </c>
      <c r="AY174" s="148" t="s">
        <v>164</v>
      </c>
    </row>
    <row r="175" spans="2:65" s="12" customFormat="1" ht="11.25">
      <c r="B175" s="146"/>
      <c r="D175" s="147" t="s">
        <v>175</v>
      </c>
      <c r="E175" s="148" t="s">
        <v>1</v>
      </c>
      <c r="F175" s="149" t="s">
        <v>2887</v>
      </c>
      <c r="H175" s="150">
        <v>9.7379999999999995</v>
      </c>
      <c r="I175" s="151"/>
      <c r="L175" s="146"/>
      <c r="M175" s="152"/>
      <c r="T175" s="153"/>
      <c r="AT175" s="148" t="s">
        <v>175</v>
      </c>
      <c r="AU175" s="148" t="s">
        <v>89</v>
      </c>
      <c r="AV175" s="12" t="s">
        <v>89</v>
      </c>
      <c r="AW175" s="12" t="s">
        <v>36</v>
      </c>
      <c r="AX175" s="12" t="s">
        <v>79</v>
      </c>
      <c r="AY175" s="148" t="s">
        <v>164</v>
      </c>
    </row>
    <row r="176" spans="2:65" s="14" customFormat="1" ht="11.25">
      <c r="B176" s="161"/>
      <c r="D176" s="147" t="s">
        <v>175</v>
      </c>
      <c r="E176" s="162" t="s">
        <v>1</v>
      </c>
      <c r="F176" s="163" t="s">
        <v>2867</v>
      </c>
      <c r="H176" s="162" t="s">
        <v>1</v>
      </c>
      <c r="I176" s="164"/>
      <c r="L176" s="161"/>
      <c r="M176" s="165"/>
      <c r="T176" s="166"/>
      <c r="AT176" s="162" t="s">
        <v>175</v>
      </c>
      <c r="AU176" s="162" t="s">
        <v>89</v>
      </c>
      <c r="AV176" s="14" t="s">
        <v>87</v>
      </c>
      <c r="AW176" s="14" t="s">
        <v>36</v>
      </c>
      <c r="AX176" s="14" t="s">
        <v>79</v>
      </c>
      <c r="AY176" s="162" t="s">
        <v>164</v>
      </c>
    </row>
    <row r="177" spans="2:65" s="12" customFormat="1" ht="11.25">
      <c r="B177" s="146"/>
      <c r="D177" s="147" t="s">
        <v>175</v>
      </c>
      <c r="E177" s="148" t="s">
        <v>1</v>
      </c>
      <c r="F177" s="149" t="s">
        <v>2899</v>
      </c>
      <c r="H177" s="150">
        <v>12.696</v>
      </c>
      <c r="I177" s="151"/>
      <c r="L177" s="146"/>
      <c r="M177" s="152"/>
      <c r="T177" s="153"/>
      <c r="AT177" s="148" t="s">
        <v>175</v>
      </c>
      <c r="AU177" s="148" t="s">
        <v>89</v>
      </c>
      <c r="AV177" s="12" t="s">
        <v>89</v>
      </c>
      <c r="AW177" s="12" t="s">
        <v>36</v>
      </c>
      <c r="AX177" s="12" t="s">
        <v>79</v>
      </c>
      <c r="AY177" s="148" t="s">
        <v>164</v>
      </c>
    </row>
    <row r="178" spans="2:65" s="13" customFormat="1" ht="11.25">
      <c r="B178" s="154"/>
      <c r="D178" s="147" t="s">
        <v>175</v>
      </c>
      <c r="E178" s="155" t="s">
        <v>1</v>
      </c>
      <c r="F178" s="156" t="s">
        <v>177</v>
      </c>
      <c r="H178" s="157">
        <v>32.694000000000003</v>
      </c>
      <c r="I178" s="158"/>
      <c r="L178" s="154"/>
      <c r="M178" s="159"/>
      <c r="T178" s="160"/>
      <c r="AT178" s="155" t="s">
        <v>175</v>
      </c>
      <c r="AU178" s="155" t="s">
        <v>89</v>
      </c>
      <c r="AV178" s="13" t="s">
        <v>170</v>
      </c>
      <c r="AW178" s="13" t="s">
        <v>36</v>
      </c>
      <c r="AX178" s="13" t="s">
        <v>87</v>
      </c>
      <c r="AY178" s="155" t="s">
        <v>164</v>
      </c>
    </row>
    <row r="179" spans="2:65" s="11" customFormat="1" ht="22.9" customHeight="1">
      <c r="B179" s="120"/>
      <c r="D179" s="121" t="s">
        <v>78</v>
      </c>
      <c r="E179" s="130" t="s">
        <v>191</v>
      </c>
      <c r="F179" s="130" t="s">
        <v>642</v>
      </c>
      <c r="I179" s="123"/>
      <c r="J179" s="131">
        <f>BK179</f>
        <v>0</v>
      </c>
      <c r="L179" s="120"/>
      <c r="M179" s="125"/>
      <c r="P179" s="126">
        <f>SUM(P180:P185)</f>
        <v>0</v>
      </c>
      <c r="R179" s="126">
        <f>SUM(R180:R185)</f>
        <v>0.48207</v>
      </c>
      <c r="T179" s="127">
        <f>SUM(T180:T185)</f>
        <v>0</v>
      </c>
      <c r="AR179" s="121" t="s">
        <v>87</v>
      </c>
      <c r="AT179" s="128" t="s">
        <v>78</v>
      </c>
      <c r="AU179" s="128" t="s">
        <v>87</v>
      </c>
      <c r="AY179" s="121" t="s">
        <v>164</v>
      </c>
      <c r="BK179" s="129">
        <f>SUM(BK180:BK185)</f>
        <v>0</v>
      </c>
    </row>
    <row r="180" spans="2:65" s="1" customFormat="1" ht="24.2" customHeight="1">
      <c r="B180" s="31"/>
      <c r="C180" s="132" t="s">
        <v>8</v>
      </c>
      <c r="D180" s="132" t="s">
        <v>166</v>
      </c>
      <c r="E180" s="133" t="s">
        <v>2525</v>
      </c>
      <c r="F180" s="134" t="s">
        <v>2526</v>
      </c>
      <c r="G180" s="135" t="s">
        <v>181</v>
      </c>
      <c r="H180" s="136">
        <v>10</v>
      </c>
      <c r="I180" s="137"/>
      <c r="J180" s="138">
        <f>ROUND(I180*H180,2)</f>
        <v>0</v>
      </c>
      <c r="K180" s="139"/>
      <c r="L180" s="31"/>
      <c r="M180" s="140" t="s">
        <v>1</v>
      </c>
      <c r="N180" s="141" t="s">
        <v>44</v>
      </c>
      <c r="P180" s="142">
        <f>O180*H180</f>
        <v>0</v>
      </c>
      <c r="Q180" s="142">
        <v>1.0200000000000001E-2</v>
      </c>
      <c r="R180" s="142">
        <f>Q180*H180</f>
        <v>0.10200000000000001</v>
      </c>
      <c r="S180" s="142">
        <v>0</v>
      </c>
      <c r="T180" s="143">
        <f>S180*H180</f>
        <v>0</v>
      </c>
      <c r="AR180" s="144" t="s">
        <v>170</v>
      </c>
      <c r="AT180" s="144" t="s">
        <v>166</v>
      </c>
      <c r="AU180" s="144" t="s">
        <v>89</v>
      </c>
      <c r="AY180" s="16" t="s">
        <v>164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6" t="s">
        <v>87</v>
      </c>
      <c r="BK180" s="145">
        <f>ROUND(I180*H180,2)</f>
        <v>0</v>
      </c>
      <c r="BL180" s="16" t="s">
        <v>170</v>
      </c>
      <c r="BM180" s="144" t="s">
        <v>2900</v>
      </c>
    </row>
    <row r="181" spans="2:65" s="12" customFormat="1" ht="11.25">
      <c r="B181" s="146"/>
      <c r="D181" s="147" t="s">
        <v>175</v>
      </c>
      <c r="E181" s="148" t="s">
        <v>1</v>
      </c>
      <c r="F181" s="149" t="s">
        <v>215</v>
      </c>
      <c r="H181" s="150">
        <v>10</v>
      </c>
      <c r="I181" s="151"/>
      <c r="L181" s="146"/>
      <c r="M181" s="152"/>
      <c r="T181" s="153"/>
      <c r="AT181" s="148" t="s">
        <v>175</v>
      </c>
      <c r="AU181" s="148" t="s">
        <v>89</v>
      </c>
      <c r="AV181" s="12" t="s">
        <v>89</v>
      </c>
      <c r="AW181" s="12" t="s">
        <v>36</v>
      </c>
      <c r="AX181" s="12" t="s">
        <v>79</v>
      </c>
      <c r="AY181" s="148" t="s">
        <v>164</v>
      </c>
    </row>
    <row r="182" spans="2:65" s="13" customFormat="1" ht="11.25">
      <c r="B182" s="154"/>
      <c r="D182" s="147" t="s">
        <v>175</v>
      </c>
      <c r="E182" s="155" t="s">
        <v>1</v>
      </c>
      <c r="F182" s="156" t="s">
        <v>177</v>
      </c>
      <c r="H182" s="157">
        <v>10</v>
      </c>
      <c r="I182" s="158"/>
      <c r="L182" s="154"/>
      <c r="M182" s="159"/>
      <c r="T182" s="160"/>
      <c r="AT182" s="155" t="s">
        <v>175</v>
      </c>
      <c r="AU182" s="155" t="s">
        <v>89</v>
      </c>
      <c r="AV182" s="13" t="s">
        <v>170</v>
      </c>
      <c r="AW182" s="13" t="s">
        <v>36</v>
      </c>
      <c r="AX182" s="13" t="s">
        <v>87</v>
      </c>
      <c r="AY182" s="155" t="s">
        <v>164</v>
      </c>
    </row>
    <row r="183" spans="2:65" s="1" customFormat="1" ht="24.2" customHeight="1">
      <c r="B183" s="31"/>
      <c r="C183" s="132" t="s">
        <v>235</v>
      </c>
      <c r="D183" s="132" t="s">
        <v>166</v>
      </c>
      <c r="E183" s="133" t="s">
        <v>2528</v>
      </c>
      <c r="F183" s="134" t="s">
        <v>2529</v>
      </c>
      <c r="G183" s="135" t="s">
        <v>169</v>
      </c>
      <c r="H183" s="136">
        <v>9.2249999999999996</v>
      </c>
      <c r="I183" s="137"/>
      <c r="J183" s="138">
        <f>ROUND(I183*H183,2)</f>
        <v>0</v>
      </c>
      <c r="K183" s="139"/>
      <c r="L183" s="31"/>
      <c r="M183" s="140" t="s">
        <v>1</v>
      </c>
      <c r="N183" s="141" t="s">
        <v>44</v>
      </c>
      <c r="P183" s="142">
        <f>O183*H183</f>
        <v>0</v>
      </c>
      <c r="Q183" s="142">
        <v>4.1200000000000001E-2</v>
      </c>
      <c r="R183" s="142">
        <f>Q183*H183</f>
        <v>0.38006999999999996</v>
      </c>
      <c r="S183" s="142">
        <v>0</v>
      </c>
      <c r="T183" s="143">
        <f>S183*H183</f>
        <v>0</v>
      </c>
      <c r="AR183" s="144" t="s">
        <v>170</v>
      </c>
      <c r="AT183" s="144" t="s">
        <v>166</v>
      </c>
      <c r="AU183" s="144" t="s">
        <v>89</v>
      </c>
      <c r="AY183" s="16" t="s">
        <v>164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6" t="s">
        <v>87</v>
      </c>
      <c r="BK183" s="145">
        <f>ROUND(I183*H183,2)</f>
        <v>0</v>
      </c>
      <c r="BL183" s="16" t="s">
        <v>170</v>
      </c>
      <c r="BM183" s="144" t="s">
        <v>2901</v>
      </c>
    </row>
    <row r="184" spans="2:65" s="12" customFormat="1" ht="11.25">
      <c r="B184" s="146"/>
      <c r="D184" s="147" t="s">
        <v>175</v>
      </c>
      <c r="E184" s="148" t="s">
        <v>1</v>
      </c>
      <c r="F184" s="149" t="s">
        <v>2902</v>
      </c>
      <c r="H184" s="150">
        <v>9.2249999999999996</v>
      </c>
      <c r="I184" s="151"/>
      <c r="L184" s="146"/>
      <c r="M184" s="152"/>
      <c r="T184" s="153"/>
      <c r="AT184" s="148" t="s">
        <v>175</v>
      </c>
      <c r="AU184" s="148" t="s">
        <v>89</v>
      </c>
      <c r="AV184" s="12" t="s">
        <v>89</v>
      </c>
      <c r="AW184" s="12" t="s">
        <v>36</v>
      </c>
      <c r="AX184" s="12" t="s">
        <v>79</v>
      </c>
      <c r="AY184" s="148" t="s">
        <v>164</v>
      </c>
    </row>
    <row r="185" spans="2:65" s="13" customFormat="1" ht="11.25">
      <c r="B185" s="154"/>
      <c r="D185" s="147" t="s">
        <v>175</v>
      </c>
      <c r="E185" s="155" t="s">
        <v>1</v>
      </c>
      <c r="F185" s="156" t="s">
        <v>177</v>
      </c>
      <c r="H185" s="157">
        <v>9.2249999999999996</v>
      </c>
      <c r="I185" s="158"/>
      <c r="L185" s="154"/>
      <c r="M185" s="159"/>
      <c r="T185" s="160"/>
      <c r="AT185" s="155" t="s">
        <v>175</v>
      </c>
      <c r="AU185" s="155" t="s">
        <v>89</v>
      </c>
      <c r="AV185" s="13" t="s">
        <v>170</v>
      </c>
      <c r="AW185" s="13" t="s">
        <v>36</v>
      </c>
      <c r="AX185" s="13" t="s">
        <v>87</v>
      </c>
      <c r="AY185" s="155" t="s">
        <v>164</v>
      </c>
    </row>
    <row r="186" spans="2:65" s="11" customFormat="1" ht="22.9" customHeight="1">
      <c r="B186" s="120"/>
      <c r="D186" s="121" t="s">
        <v>78</v>
      </c>
      <c r="E186" s="130" t="s">
        <v>202</v>
      </c>
      <c r="F186" s="130" t="s">
        <v>2532</v>
      </c>
      <c r="I186" s="123"/>
      <c r="J186" s="131">
        <f>BK186</f>
        <v>0</v>
      </c>
      <c r="L186" s="120"/>
      <c r="M186" s="125"/>
      <c r="P186" s="126">
        <f>SUM(P187:P297)</f>
        <v>0</v>
      </c>
      <c r="R186" s="126">
        <f>SUM(R187:R297)</f>
        <v>1.9075238999999999</v>
      </c>
      <c r="T186" s="127">
        <f>SUM(T187:T297)</f>
        <v>0</v>
      </c>
      <c r="AR186" s="121" t="s">
        <v>87</v>
      </c>
      <c r="AT186" s="128" t="s">
        <v>78</v>
      </c>
      <c r="AU186" s="128" t="s">
        <v>87</v>
      </c>
      <c r="AY186" s="121" t="s">
        <v>164</v>
      </c>
      <c r="BK186" s="129">
        <f>SUM(BK187:BK297)</f>
        <v>0</v>
      </c>
    </row>
    <row r="187" spans="2:65" s="1" customFormat="1" ht="24.2" customHeight="1">
      <c r="B187" s="31"/>
      <c r="C187" s="132" t="s">
        <v>250</v>
      </c>
      <c r="D187" s="132" t="s">
        <v>166</v>
      </c>
      <c r="E187" s="133" t="s">
        <v>2903</v>
      </c>
      <c r="F187" s="134" t="s">
        <v>2904</v>
      </c>
      <c r="G187" s="135" t="s">
        <v>299</v>
      </c>
      <c r="H187" s="136">
        <v>58.2</v>
      </c>
      <c r="I187" s="137"/>
      <c r="J187" s="138">
        <f>ROUND(I187*H187,2)</f>
        <v>0</v>
      </c>
      <c r="K187" s="139"/>
      <c r="L187" s="31"/>
      <c r="M187" s="140" t="s">
        <v>1</v>
      </c>
      <c r="N187" s="141" t="s">
        <v>44</v>
      </c>
      <c r="P187" s="142">
        <f>O187*H187</f>
        <v>0</v>
      </c>
      <c r="Q187" s="142">
        <v>1.0000000000000001E-5</v>
      </c>
      <c r="R187" s="142">
        <f>Q187*H187</f>
        <v>5.8200000000000005E-4</v>
      </c>
      <c r="S187" s="142">
        <v>0</v>
      </c>
      <c r="T187" s="143">
        <f>S187*H187</f>
        <v>0</v>
      </c>
      <c r="AR187" s="144" t="s">
        <v>170</v>
      </c>
      <c r="AT187" s="144" t="s">
        <v>166</v>
      </c>
      <c r="AU187" s="144" t="s">
        <v>89</v>
      </c>
      <c r="AY187" s="16" t="s">
        <v>164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6" t="s">
        <v>87</v>
      </c>
      <c r="BK187" s="145">
        <f>ROUND(I187*H187,2)</f>
        <v>0</v>
      </c>
      <c r="BL187" s="16" t="s">
        <v>170</v>
      </c>
      <c r="BM187" s="144" t="s">
        <v>2905</v>
      </c>
    </row>
    <row r="188" spans="2:65" s="14" customFormat="1" ht="11.25">
      <c r="B188" s="161"/>
      <c r="D188" s="147" t="s">
        <v>175</v>
      </c>
      <c r="E188" s="162" t="s">
        <v>1</v>
      </c>
      <c r="F188" s="163" t="s">
        <v>2906</v>
      </c>
      <c r="H188" s="162" t="s">
        <v>1</v>
      </c>
      <c r="I188" s="164"/>
      <c r="L188" s="161"/>
      <c r="M188" s="165"/>
      <c r="T188" s="166"/>
      <c r="AT188" s="162" t="s">
        <v>175</v>
      </c>
      <c r="AU188" s="162" t="s">
        <v>89</v>
      </c>
      <c r="AV188" s="14" t="s">
        <v>87</v>
      </c>
      <c r="AW188" s="14" t="s">
        <v>36</v>
      </c>
      <c r="AX188" s="14" t="s">
        <v>79</v>
      </c>
      <c r="AY188" s="162" t="s">
        <v>164</v>
      </c>
    </row>
    <row r="189" spans="2:65" s="12" customFormat="1" ht="11.25">
      <c r="B189" s="146"/>
      <c r="D189" s="147" t="s">
        <v>175</v>
      </c>
      <c r="E189" s="148" t="s">
        <v>1</v>
      </c>
      <c r="F189" s="149" t="s">
        <v>341</v>
      </c>
      <c r="H189" s="150">
        <v>31</v>
      </c>
      <c r="I189" s="151"/>
      <c r="L189" s="146"/>
      <c r="M189" s="152"/>
      <c r="T189" s="153"/>
      <c r="AT189" s="148" t="s">
        <v>175</v>
      </c>
      <c r="AU189" s="148" t="s">
        <v>89</v>
      </c>
      <c r="AV189" s="12" t="s">
        <v>89</v>
      </c>
      <c r="AW189" s="12" t="s">
        <v>36</v>
      </c>
      <c r="AX189" s="12" t="s">
        <v>79</v>
      </c>
      <c r="AY189" s="148" t="s">
        <v>164</v>
      </c>
    </row>
    <row r="190" spans="2:65" s="14" customFormat="1" ht="11.25">
      <c r="B190" s="161"/>
      <c r="D190" s="147" t="s">
        <v>175</v>
      </c>
      <c r="E190" s="162" t="s">
        <v>1</v>
      </c>
      <c r="F190" s="163" t="s">
        <v>2907</v>
      </c>
      <c r="H190" s="162" t="s">
        <v>1</v>
      </c>
      <c r="I190" s="164"/>
      <c r="L190" s="161"/>
      <c r="M190" s="165"/>
      <c r="T190" s="166"/>
      <c r="AT190" s="162" t="s">
        <v>175</v>
      </c>
      <c r="AU190" s="162" t="s">
        <v>89</v>
      </c>
      <c r="AV190" s="14" t="s">
        <v>87</v>
      </c>
      <c r="AW190" s="14" t="s">
        <v>36</v>
      </c>
      <c r="AX190" s="14" t="s">
        <v>79</v>
      </c>
      <c r="AY190" s="162" t="s">
        <v>164</v>
      </c>
    </row>
    <row r="191" spans="2:65" s="12" customFormat="1" ht="11.25">
      <c r="B191" s="146"/>
      <c r="D191" s="147" t="s">
        <v>175</v>
      </c>
      <c r="E191" s="148" t="s">
        <v>1</v>
      </c>
      <c r="F191" s="149" t="s">
        <v>2908</v>
      </c>
      <c r="H191" s="150">
        <v>27.2</v>
      </c>
      <c r="I191" s="151"/>
      <c r="L191" s="146"/>
      <c r="M191" s="152"/>
      <c r="T191" s="153"/>
      <c r="AT191" s="148" t="s">
        <v>175</v>
      </c>
      <c r="AU191" s="148" t="s">
        <v>89</v>
      </c>
      <c r="AV191" s="12" t="s">
        <v>89</v>
      </c>
      <c r="AW191" s="12" t="s">
        <v>36</v>
      </c>
      <c r="AX191" s="12" t="s">
        <v>79</v>
      </c>
      <c r="AY191" s="148" t="s">
        <v>164</v>
      </c>
    </row>
    <row r="192" spans="2:65" s="13" customFormat="1" ht="11.25">
      <c r="B192" s="154"/>
      <c r="D192" s="147" t="s">
        <v>175</v>
      </c>
      <c r="E192" s="155" t="s">
        <v>1</v>
      </c>
      <c r="F192" s="156" t="s">
        <v>177</v>
      </c>
      <c r="H192" s="157">
        <v>58.2</v>
      </c>
      <c r="I192" s="158"/>
      <c r="L192" s="154"/>
      <c r="M192" s="159"/>
      <c r="T192" s="160"/>
      <c r="AT192" s="155" t="s">
        <v>175</v>
      </c>
      <c r="AU192" s="155" t="s">
        <v>89</v>
      </c>
      <c r="AV192" s="13" t="s">
        <v>170</v>
      </c>
      <c r="AW192" s="13" t="s">
        <v>36</v>
      </c>
      <c r="AX192" s="13" t="s">
        <v>87</v>
      </c>
      <c r="AY192" s="155" t="s">
        <v>164</v>
      </c>
    </row>
    <row r="193" spans="2:65" s="1" customFormat="1" ht="16.5" customHeight="1">
      <c r="B193" s="31"/>
      <c r="C193" s="167" t="s">
        <v>255</v>
      </c>
      <c r="D193" s="167" t="s">
        <v>282</v>
      </c>
      <c r="E193" s="168" t="s">
        <v>2909</v>
      </c>
      <c r="F193" s="169" t="s">
        <v>2910</v>
      </c>
      <c r="G193" s="170" t="s">
        <v>299</v>
      </c>
      <c r="H193" s="171">
        <v>50</v>
      </c>
      <c r="I193" s="172"/>
      <c r="J193" s="173">
        <f>ROUND(I193*H193,2)</f>
        <v>0</v>
      </c>
      <c r="K193" s="174"/>
      <c r="L193" s="175"/>
      <c r="M193" s="176" t="s">
        <v>1</v>
      </c>
      <c r="N193" s="177" t="s">
        <v>44</v>
      </c>
      <c r="P193" s="142">
        <f>O193*H193</f>
        <v>0</v>
      </c>
      <c r="Q193" s="142">
        <v>1.2700000000000001E-3</v>
      </c>
      <c r="R193" s="142">
        <f>Q193*H193</f>
        <v>6.3500000000000001E-2</v>
      </c>
      <c r="S193" s="142">
        <v>0</v>
      </c>
      <c r="T193" s="143">
        <f>S193*H193</f>
        <v>0</v>
      </c>
      <c r="AR193" s="144" t="s">
        <v>202</v>
      </c>
      <c r="AT193" s="144" t="s">
        <v>282</v>
      </c>
      <c r="AU193" s="144" t="s">
        <v>89</v>
      </c>
      <c r="AY193" s="16" t="s">
        <v>164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6" t="s">
        <v>87</v>
      </c>
      <c r="BK193" s="145">
        <f>ROUND(I193*H193,2)</f>
        <v>0</v>
      </c>
      <c r="BL193" s="16" t="s">
        <v>170</v>
      </c>
      <c r="BM193" s="144" t="s">
        <v>2911</v>
      </c>
    </row>
    <row r="194" spans="2:65" s="12" customFormat="1" ht="11.25">
      <c r="B194" s="146"/>
      <c r="D194" s="147" t="s">
        <v>175</v>
      </c>
      <c r="F194" s="149" t="s">
        <v>2912</v>
      </c>
      <c r="H194" s="150">
        <v>50</v>
      </c>
      <c r="I194" s="151"/>
      <c r="L194" s="146"/>
      <c r="M194" s="152"/>
      <c r="T194" s="153"/>
      <c r="AT194" s="148" t="s">
        <v>175</v>
      </c>
      <c r="AU194" s="148" t="s">
        <v>89</v>
      </c>
      <c r="AV194" s="12" t="s">
        <v>89</v>
      </c>
      <c r="AW194" s="12" t="s">
        <v>4</v>
      </c>
      <c r="AX194" s="12" t="s">
        <v>87</v>
      </c>
      <c r="AY194" s="148" t="s">
        <v>164</v>
      </c>
    </row>
    <row r="195" spans="2:65" s="1" customFormat="1" ht="16.5" customHeight="1">
      <c r="B195" s="31"/>
      <c r="C195" s="167" t="s">
        <v>260</v>
      </c>
      <c r="D195" s="167" t="s">
        <v>282</v>
      </c>
      <c r="E195" s="168" t="s">
        <v>2913</v>
      </c>
      <c r="F195" s="169" t="s">
        <v>2914</v>
      </c>
      <c r="G195" s="170" t="s">
        <v>299</v>
      </c>
      <c r="H195" s="171">
        <v>12</v>
      </c>
      <c r="I195" s="172"/>
      <c r="J195" s="173">
        <f>ROUND(I195*H195,2)</f>
        <v>0</v>
      </c>
      <c r="K195" s="174"/>
      <c r="L195" s="175"/>
      <c r="M195" s="176" t="s">
        <v>1</v>
      </c>
      <c r="N195" s="177" t="s">
        <v>44</v>
      </c>
      <c r="P195" s="142">
        <f>O195*H195</f>
        <v>0</v>
      </c>
      <c r="Q195" s="142">
        <v>1.4E-3</v>
      </c>
      <c r="R195" s="142">
        <f>Q195*H195</f>
        <v>1.6799999999999999E-2</v>
      </c>
      <c r="S195" s="142">
        <v>0</v>
      </c>
      <c r="T195" s="143">
        <f>S195*H195</f>
        <v>0</v>
      </c>
      <c r="AR195" s="144" t="s">
        <v>202</v>
      </c>
      <c r="AT195" s="144" t="s">
        <v>282</v>
      </c>
      <c r="AU195" s="144" t="s">
        <v>89</v>
      </c>
      <c r="AY195" s="16" t="s">
        <v>164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6" t="s">
        <v>87</v>
      </c>
      <c r="BK195" s="145">
        <f>ROUND(I195*H195,2)</f>
        <v>0</v>
      </c>
      <c r="BL195" s="16" t="s">
        <v>170</v>
      </c>
      <c r="BM195" s="144" t="s">
        <v>2915</v>
      </c>
    </row>
    <row r="196" spans="2:65" s="12" customFormat="1" ht="11.25">
      <c r="B196" s="146"/>
      <c r="D196" s="147" t="s">
        <v>175</v>
      </c>
      <c r="F196" s="149" t="s">
        <v>2916</v>
      </c>
      <c r="H196" s="150">
        <v>12</v>
      </c>
      <c r="I196" s="151"/>
      <c r="L196" s="146"/>
      <c r="M196" s="152"/>
      <c r="T196" s="153"/>
      <c r="AT196" s="148" t="s">
        <v>175</v>
      </c>
      <c r="AU196" s="148" t="s">
        <v>89</v>
      </c>
      <c r="AV196" s="12" t="s">
        <v>89</v>
      </c>
      <c r="AW196" s="12" t="s">
        <v>4</v>
      </c>
      <c r="AX196" s="12" t="s">
        <v>87</v>
      </c>
      <c r="AY196" s="148" t="s">
        <v>164</v>
      </c>
    </row>
    <row r="197" spans="2:65" s="1" customFormat="1" ht="24.2" customHeight="1">
      <c r="B197" s="31"/>
      <c r="C197" s="132" t="s">
        <v>266</v>
      </c>
      <c r="D197" s="132" t="s">
        <v>166</v>
      </c>
      <c r="E197" s="133" t="s">
        <v>2917</v>
      </c>
      <c r="F197" s="134" t="s">
        <v>2918</v>
      </c>
      <c r="G197" s="135" t="s">
        <v>299</v>
      </c>
      <c r="H197" s="136">
        <v>40.6</v>
      </c>
      <c r="I197" s="137"/>
      <c r="J197" s="138">
        <f>ROUND(I197*H197,2)</f>
        <v>0</v>
      </c>
      <c r="K197" s="139"/>
      <c r="L197" s="31"/>
      <c r="M197" s="140" t="s">
        <v>1</v>
      </c>
      <c r="N197" s="141" t="s">
        <v>44</v>
      </c>
      <c r="P197" s="142">
        <f>O197*H197</f>
        <v>0</v>
      </c>
      <c r="Q197" s="142">
        <v>1.0000000000000001E-5</v>
      </c>
      <c r="R197" s="142">
        <f>Q197*H197</f>
        <v>4.0600000000000006E-4</v>
      </c>
      <c r="S197" s="142">
        <v>0</v>
      </c>
      <c r="T197" s="143">
        <f>S197*H197</f>
        <v>0</v>
      </c>
      <c r="AR197" s="144" t="s">
        <v>170</v>
      </c>
      <c r="AT197" s="144" t="s">
        <v>166</v>
      </c>
      <c r="AU197" s="144" t="s">
        <v>89</v>
      </c>
      <c r="AY197" s="16" t="s">
        <v>164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6" t="s">
        <v>87</v>
      </c>
      <c r="BK197" s="145">
        <f>ROUND(I197*H197,2)</f>
        <v>0</v>
      </c>
      <c r="BL197" s="16" t="s">
        <v>170</v>
      </c>
      <c r="BM197" s="144" t="s">
        <v>2919</v>
      </c>
    </row>
    <row r="198" spans="2:65" s="14" customFormat="1" ht="11.25">
      <c r="B198" s="161"/>
      <c r="D198" s="147" t="s">
        <v>175</v>
      </c>
      <c r="E198" s="162" t="s">
        <v>1</v>
      </c>
      <c r="F198" s="163" t="s">
        <v>2906</v>
      </c>
      <c r="H198" s="162" t="s">
        <v>1</v>
      </c>
      <c r="I198" s="164"/>
      <c r="L198" s="161"/>
      <c r="M198" s="165"/>
      <c r="T198" s="166"/>
      <c r="AT198" s="162" t="s">
        <v>175</v>
      </c>
      <c r="AU198" s="162" t="s">
        <v>89</v>
      </c>
      <c r="AV198" s="14" t="s">
        <v>87</v>
      </c>
      <c r="AW198" s="14" t="s">
        <v>36</v>
      </c>
      <c r="AX198" s="14" t="s">
        <v>79</v>
      </c>
      <c r="AY198" s="162" t="s">
        <v>164</v>
      </c>
    </row>
    <row r="199" spans="2:65" s="12" customFormat="1" ht="11.25">
      <c r="B199" s="146"/>
      <c r="D199" s="147" t="s">
        <v>175</v>
      </c>
      <c r="E199" s="148" t="s">
        <v>1</v>
      </c>
      <c r="F199" s="149" t="s">
        <v>2920</v>
      </c>
      <c r="H199" s="150">
        <v>13.7</v>
      </c>
      <c r="I199" s="151"/>
      <c r="L199" s="146"/>
      <c r="M199" s="152"/>
      <c r="T199" s="153"/>
      <c r="AT199" s="148" t="s">
        <v>175</v>
      </c>
      <c r="AU199" s="148" t="s">
        <v>89</v>
      </c>
      <c r="AV199" s="12" t="s">
        <v>89</v>
      </c>
      <c r="AW199" s="12" t="s">
        <v>36</v>
      </c>
      <c r="AX199" s="12" t="s">
        <v>79</v>
      </c>
      <c r="AY199" s="148" t="s">
        <v>164</v>
      </c>
    </row>
    <row r="200" spans="2:65" s="14" customFormat="1" ht="11.25">
      <c r="B200" s="161"/>
      <c r="D200" s="147" t="s">
        <v>175</v>
      </c>
      <c r="E200" s="162" t="s">
        <v>1</v>
      </c>
      <c r="F200" s="163" t="s">
        <v>2907</v>
      </c>
      <c r="H200" s="162" t="s">
        <v>1</v>
      </c>
      <c r="I200" s="164"/>
      <c r="L200" s="161"/>
      <c r="M200" s="165"/>
      <c r="T200" s="166"/>
      <c r="AT200" s="162" t="s">
        <v>175</v>
      </c>
      <c r="AU200" s="162" t="s">
        <v>89</v>
      </c>
      <c r="AV200" s="14" t="s">
        <v>87</v>
      </c>
      <c r="AW200" s="14" t="s">
        <v>36</v>
      </c>
      <c r="AX200" s="14" t="s">
        <v>79</v>
      </c>
      <c r="AY200" s="162" t="s">
        <v>164</v>
      </c>
    </row>
    <row r="201" spans="2:65" s="12" customFormat="1" ht="11.25">
      <c r="B201" s="146"/>
      <c r="D201" s="147" t="s">
        <v>175</v>
      </c>
      <c r="E201" s="148" t="s">
        <v>1</v>
      </c>
      <c r="F201" s="149" t="s">
        <v>2921</v>
      </c>
      <c r="H201" s="150">
        <v>26.9</v>
      </c>
      <c r="I201" s="151"/>
      <c r="L201" s="146"/>
      <c r="M201" s="152"/>
      <c r="T201" s="153"/>
      <c r="AT201" s="148" t="s">
        <v>175</v>
      </c>
      <c r="AU201" s="148" t="s">
        <v>89</v>
      </c>
      <c r="AV201" s="12" t="s">
        <v>89</v>
      </c>
      <c r="AW201" s="12" t="s">
        <v>36</v>
      </c>
      <c r="AX201" s="12" t="s">
        <v>79</v>
      </c>
      <c r="AY201" s="148" t="s">
        <v>164</v>
      </c>
    </row>
    <row r="202" spans="2:65" s="13" customFormat="1" ht="11.25">
      <c r="B202" s="154"/>
      <c r="D202" s="147" t="s">
        <v>175</v>
      </c>
      <c r="E202" s="155" t="s">
        <v>1</v>
      </c>
      <c r="F202" s="156" t="s">
        <v>177</v>
      </c>
      <c r="H202" s="157">
        <v>40.6</v>
      </c>
      <c r="I202" s="158"/>
      <c r="L202" s="154"/>
      <c r="M202" s="159"/>
      <c r="T202" s="160"/>
      <c r="AT202" s="155" t="s">
        <v>175</v>
      </c>
      <c r="AU202" s="155" t="s">
        <v>89</v>
      </c>
      <c r="AV202" s="13" t="s">
        <v>170</v>
      </c>
      <c r="AW202" s="13" t="s">
        <v>36</v>
      </c>
      <c r="AX202" s="13" t="s">
        <v>87</v>
      </c>
      <c r="AY202" s="155" t="s">
        <v>164</v>
      </c>
    </row>
    <row r="203" spans="2:65" s="1" customFormat="1" ht="16.5" customHeight="1">
      <c r="B203" s="31"/>
      <c r="C203" s="167" t="s">
        <v>272</v>
      </c>
      <c r="D203" s="167" t="s">
        <v>282</v>
      </c>
      <c r="E203" s="168" t="s">
        <v>2922</v>
      </c>
      <c r="F203" s="169" t="s">
        <v>2923</v>
      </c>
      <c r="G203" s="170" t="s">
        <v>299</v>
      </c>
      <c r="H203" s="171">
        <v>32</v>
      </c>
      <c r="I203" s="172"/>
      <c r="J203" s="173">
        <f>ROUND(I203*H203,2)</f>
        <v>0</v>
      </c>
      <c r="K203" s="174"/>
      <c r="L203" s="175"/>
      <c r="M203" s="176" t="s">
        <v>1</v>
      </c>
      <c r="N203" s="177" t="s">
        <v>44</v>
      </c>
      <c r="P203" s="142">
        <f>O203*H203</f>
        <v>0</v>
      </c>
      <c r="Q203" s="142">
        <v>1.7799999999999999E-3</v>
      </c>
      <c r="R203" s="142">
        <f>Q203*H203</f>
        <v>5.6959999999999997E-2</v>
      </c>
      <c r="S203" s="142">
        <v>0</v>
      </c>
      <c r="T203" s="143">
        <f>S203*H203</f>
        <v>0</v>
      </c>
      <c r="AR203" s="144" t="s">
        <v>202</v>
      </c>
      <c r="AT203" s="144" t="s">
        <v>282</v>
      </c>
      <c r="AU203" s="144" t="s">
        <v>89</v>
      </c>
      <c r="AY203" s="16" t="s">
        <v>164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6" t="s">
        <v>87</v>
      </c>
      <c r="BK203" s="145">
        <f>ROUND(I203*H203,2)</f>
        <v>0</v>
      </c>
      <c r="BL203" s="16" t="s">
        <v>170</v>
      </c>
      <c r="BM203" s="144" t="s">
        <v>2924</v>
      </c>
    </row>
    <row r="204" spans="2:65" s="12" customFormat="1" ht="11.25">
      <c r="B204" s="146"/>
      <c r="D204" s="147" t="s">
        <v>175</v>
      </c>
      <c r="F204" s="149" t="s">
        <v>2925</v>
      </c>
      <c r="H204" s="150">
        <v>32</v>
      </c>
      <c r="I204" s="151"/>
      <c r="L204" s="146"/>
      <c r="M204" s="152"/>
      <c r="T204" s="153"/>
      <c r="AT204" s="148" t="s">
        <v>175</v>
      </c>
      <c r="AU204" s="148" t="s">
        <v>89</v>
      </c>
      <c r="AV204" s="12" t="s">
        <v>89</v>
      </c>
      <c r="AW204" s="12" t="s">
        <v>4</v>
      </c>
      <c r="AX204" s="12" t="s">
        <v>87</v>
      </c>
      <c r="AY204" s="148" t="s">
        <v>164</v>
      </c>
    </row>
    <row r="205" spans="2:65" s="1" customFormat="1" ht="16.5" customHeight="1">
      <c r="B205" s="31"/>
      <c r="C205" s="167" t="s">
        <v>277</v>
      </c>
      <c r="D205" s="167" t="s">
        <v>282</v>
      </c>
      <c r="E205" s="168" t="s">
        <v>2926</v>
      </c>
      <c r="F205" s="169" t="s">
        <v>2927</v>
      </c>
      <c r="G205" s="170" t="s">
        <v>299</v>
      </c>
      <c r="H205" s="171">
        <v>10</v>
      </c>
      <c r="I205" s="172"/>
      <c r="J205" s="173">
        <f>ROUND(I205*H205,2)</f>
        <v>0</v>
      </c>
      <c r="K205" s="174"/>
      <c r="L205" s="175"/>
      <c r="M205" s="176" t="s">
        <v>1</v>
      </c>
      <c r="N205" s="177" t="s">
        <v>44</v>
      </c>
      <c r="P205" s="142">
        <f>O205*H205</f>
        <v>0</v>
      </c>
      <c r="Q205" s="142">
        <v>1.5399999999999999E-3</v>
      </c>
      <c r="R205" s="142">
        <f>Q205*H205</f>
        <v>1.5399999999999999E-2</v>
      </c>
      <c r="S205" s="142">
        <v>0</v>
      </c>
      <c r="T205" s="143">
        <f>S205*H205</f>
        <v>0</v>
      </c>
      <c r="AR205" s="144" t="s">
        <v>202</v>
      </c>
      <c r="AT205" s="144" t="s">
        <v>282</v>
      </c>
      <c r="AU205" s="144" t="s">
        <v>89</v>
      </c>
      <c r="AY205" s="16" t="s">
        <v>164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6" t="s">
        <v>87</v>
      </c>
      <c r="BK205" s="145">
        <f>ROUND(I205*H205,2)</f>
        <v>0</v>
      </c>
      <c r="BL205" s="16" t="s">
        <v>170</v>
      </c>
      <c r="BM205" s="144" t="s">
        <v>2928</v>
      </c>
    </row>
    <row r="206" spans="2:65" s="12" customFormat="1" ht="11.25">
      <c r="B206" s="146"/>
      <c r="D206" s="147" t="s">
        <v>175</v>
      </c>
      <c r="F206" s="149" t="s">
        <v>2929</v>
      </c>
      <c r="H206" s="150">
        <v>10</v>
      </c>
      <c r="I206" s="151"/>
      <c r="L206" s="146"/>
      <c r="M206" s="152"/>
      <c r="T206" s="153"/>
      <c r="AT206" s="148" t="s">
        <v>175</v>
      </c>
      <c r="AU206" s="148" t="s">
        <v>89</v>
      </c>
      <c r="AV206" s="12" t="s">
        <v>89</v>
      </c>
      <c r="AW206" s="12" t="s">
        <v>4</v>
      </c>
      <c r="AX206" s="12" t="s">
        <v>87</v>
      </c>
      <c r="AY206" s="148" t="s">
        <v>164</v>
      </c>
    </row>
    <row r="207" spans="2:65" s="1" customFormat="1" ht="24.2" customHeight="1">
      <c r="B207" s="31"/>
      <c r="C207" s="132" t="s">
        <v>281</v>
      </c>
      <c r="D207" s="132" t="s">
        <v>166</v>
      </c>
      <c r="E207" s="133" t="s">
        <v>2930</v>
      </c>
      <c r="F207" s="134" t="s">
        <v>2931</v>
      </c>
      <c r="G207" s="135" t="s">
        <v>299</v>
      </c>
      <c r="H207" s="136">
        <v>12.3</v>
      </c>
      <c r="I207" s="137"/>
      <c r="J207" s="138">
        <f>ROUND(I207*H207,2)</f>
        <v>0</v>
      </c>
      <c r="K207" s="139"/>
      <c r="L207" s="31"/>
      <c r="M207" s="140" t="s">
        <v>1</v>
      </c>
      <c r="N207" s="141" t="s">
        <v>44</v>
      </c>
      <c r="P207" s="142">
        <f>O207*H207</f>
        <v>0</v>
      </c>
      <c r="Q207" s="142">
        <v>1.0000000000000001E-5</v>
      </c>
      <c r="R207" s="142">
        <f>Q207*H207</f>
        <v>1.2300000000000001E-4</v>
      </c>
      <c r="S207" s="142">
        <v>0</v>
      </c>
      <c r="T207" s="143">
        <f>S207*H207</f>
        <v>0</v>
      </c>
      <c r="AR207" s="144" t="s">
        <v>170</v>
      </c>
      <c r="AT207" s="144" t="s">
        <v>166</v>
      </c>
      <c r="AU207" s="144" t="s">
        <v>89</v>
      </c>
      <c r="AY207" s="16" t="s">
        <v>164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6" t="s">
        <v>87</v>
      </c>
      <c r="BK207" s="145">
        <f>ROUND(I207*H207,2)</f>
        <v>0</v>
      </c>
      <c r="BL207" s="16" t="s">
        <v>170</v>
      </c>
      <c r="BM207" s="144" t="s">
        <v>2932</v>
      </c>
    </row>
    <row r="208" spans="2:65" s="1" customFormat="1" ht="16.5" customHeight="1">
      <c r="B208" s="31"/>
      <c r="C208" s="167" t="s">
        <v>7</v>
      </c>
      <c r="D208" s="167" t="s">
        <v>282</v>
      </c>
      <c r="E208" s="168" t="s">
        <v>2933</v>
      </c>
      <c r="F208" s="169" t="s">
        <v>2934</v>
      </c>
      <c r="G208" s="170" t="s">
        <v>299</v>
      </c>
      <c r="H208" s="171">
        <v>10.3</v>
      </c>
      <c r="I208" s="172"/>
      <c r="J208" s="173">
        <f>ROUND(I208*H208,2)</f>
        <v>0</v>
      </c>
      <c r="K208" s="174"/>
      <c r="L208" s="175"/>
      <c r="M208" s="176" t="s">
        <v>1</v>
      </c>
      <c r="N208" s="177" t="s">
        <v>44</v>
      </c>
      <c r="P208" s="142">
        <f>O208*H208</f>
        <v>0</v>
      </c>
      <c r="Q208" s="142">
        <v>2.7699999999999999E-3</v>
      </c>
      <c r="R208" s="142">
        <f>Q208*H208</f>
        <v>2.8531000000000001E-2</v>
      </c>
      <c r="S208" s="142">
        <v>0</v>
      </c>
      <c r="T208" s="143">
        <f>S208*H208</f>
        <v>0</v>
      </c>
      <c r="AR208" s="144" t="s">
        <v>202</v>
      </c>
      <c r="AT208" s="144" t="s">
        <v>282</v>
      </c>
      <c r="AU208" s="144" t="s">
        <v>89</v>
      </c>
      <c r="AY208" s="16" t="s">
        <v>164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6" t="s">
        <v>87</v>
      </c>
      <c r="BK208" s="145">
        <f>ROUND(I208*H208,2)</f>
        <v>0</v>
      </c>
      <c r="BL208" s="16" t="s">
        <v>170</v>
      </c>
      <c r="BM208" s="144" t="s">
        <v>2935</v>
      </c>
    </row>
    <row r="209" spans="2:65" s="12" customFormat="1" ht="11.25">
      <c r="B209" s="146"/>
      <c r="D209" s="147" t="s">
        <v>175</v>
      </c>
      <c r="F209" s="149" t="s">
        <v>2936</v>
      </c>
      <c r="H209" s="150">
        <v>10.3</v>
      </c>
      <c r="I209" s="151"/>
      <c r="L209" s="146"/>
      <c r="M209" s="152"/>
      <c r="T209" s="153"/>
      <c r="AT209" s="148" t="s">
        <v>175</v>
      </c>
      <c r="AU209" s="148" t="s">
        <v>89</v>
      </c>
      <c r="AV209" s="12" t="s">
        <v>89</v>
      </c>
      <c r="AW209" s="12" t="s">
        <v>4</v>
      </c>
      <c r="AX209" s="12" t="s">
        <v>87</v>
      </c>
      <c r="AY209" s="148" t="s">
        <v>164</v>
      </c>
    </row>
    <row r="210" spans="2:65" s="1" customFormat="1" ht="16.5" customHeight="1">
      <c r="B210" s="31"/>
      <c r="C210" s="167" t="s">
        <v>291</v>
      </c>
      <c r="D210" s="167" t="s">
        <v>282</v>
      </c>
      <c r="E210" s="168" t="s">
        <v>2937</v>
      </c>
      <c r="F210" s="169" t="s">
        <v>2938</v>
      </c>
      <c r="G210" s="170" t="s">
        <v>299</v>
      </c>
      <c r="H210" s="171">
        <v>3.09</v>
      </c>
      <c r="I210" s="172"/>
      <c r="J210" s="173">
        <f>ROUND(I210*H210,2)</f>
        <v>0</v>
      </c>
      <c r="K210" s="174"/>
      <c r="L210" s="175"/>
      <c r="M210" s="176" t="s">
        <v>1</v>
      </c>
      <c r="N210" s="177" t="s">
        <v>44</v>
      </c>
      <c r="P210" s="142">
        <f>O210*H210</f>
        <v>0</v>
      </c>
      <c r="Q210" s="142">
        <v>2.5899999999999999E-3</v>
      </c>
      <c r="R210" s="142">
        <f>Q210*H210</f>
        <v>8.0030999999999991E-3</v>
      </c>
      <c r="S210" s="142">
        <v>0</v>
      </c>
      <c r="T210" s="143">
        <f>S210*H210</f>
        <v>0</v>
      </c>
      <c r="AR210" s="144" t="s">
        <v>202</v>
      </c>
      <c r="AT210" s="144" t="s">
        <v>282</v>
      </c>
      <c r="AU210" s="144" t="s">
        <v>89</v>
      </c>
      <c r="AY210" s="16" t="s">
        <v>164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6" t="s">
        <v>87</v>
      </c>
      <c r="BK210" s="145">
        <f>ROUND(I210*H210,2)</f>
        <v>0</v>
      </c>
      <c r="BL210" s="16" t="s">
        <v>170</v>
      </c>
      <c r="BM210" s="144" t="s">
        <v>2939</v>
      </c>
    </row>
    <row r="211" spans="2:65" s="12" customFormat="1" ht="11.25">
      <c r="B211" s="146"/>
      <c r="D211" s="147" t="s">
        <v>175</v>
      </c>
      <c r="F211" s="149" t="s">
        <v>2940</v>
      </c>
      <c r="H211" s="150">
        <v>3.09</v>
      </c>
      <c r="I211" s="151"/>
      <c r="L211" s="146"/>
      <c r="M211" s="152"/>
      <c r="T211" s="153"/>
      <c r="AT211" s="148" t="s">
        <v>175</v>
      </c>
      <c r="AU211" s="148" t="s">
        <v>89</v>
      </c>
      <c r="AV211" s="12" t="s">
        <v>89</v>
      </c>
      <c r="AW211" s="12" t="s">
        <v>4</v>
      </c>
      <c r="AX211" s="12" t="s">
        <v>87</v>
      </c>
      <c r="AY211" s="148" t="s">
        <v>164</v>
      </c>
    </row>
    <row r="212" spans="2:65" s="1" customFormat="1" ht="33" customHeight="1">
      <c r="B212" s="31"/>
      <c r="C212" s="132" t="s">
        <v>296</v>
      </c>
      <c r="D212" s="132" t="s">
        <v>166</v>
      </c>
      <c r="E212" s="133" t="s">
        <v>2941</v>
      </c>
      <c r="F212" s="134" t="s">
        <v>2942</v>
      </c>
      <c r="G212" s="135" t="s">
        <v>181</v>
      </c>
      <c r="H212" s="136">
        <v>57</v>
      </c>
      <c r="I212" s="137"/>
      <c r="J212" s="138">
        <f>ROUND(I212*H212,2)</f>
        <v>0</v>
      </c>
      <c r="K212" s="139"/>
      <c r="L212" s="31"/>
      <c r="M212" s="140" t="s">
        <v>1</v>
      </c>
      <c r="N212" s="141" t="s">
        <v>44</v>
      </c>
      <c r="P212" s="142">
        <f>O212*H212</f>
        <v>0</v>
      </c>
      <c r="Q212" s="142">
        <v>0</v>
      </c>
      <c r="R212" s="142">
        <f>Q212*H212</f>
        <v>0</v>
      </c>
      <c r="S212" s="142">
        <v>0</v>
      </c>
      <c r="T212" s="143">
        <f>S212*H212</f>
        <v>0</v>
      </c>
      <c r="AR212" s="144" t="s">
        <v>170</v>
      </c>
      <c r="AT212" s="144" t="s">
        <v>166</v>
      </c>
      <c r="AU212" s="144" t="s">
        <v>89</v>
      </c>
      <c r="AY212" s="16" t="s">
        <v>164</v>
      </c>
      <c r="BE212" s="145">
        <f>IF(N212="základní",J212,0)</f>
        <v>0</v>
      </c>
      <c r="BF212" s="145">
        <f>IF(N212="snížená",J212,0)</f>
        <v>0</v>
      </c>
      <c r="BG212" s="145">
        <f>IF(N212="zákl. přenesená",J212,0)</f>
        <v>0</v>
      </c>
      <c r="BH212" s="145">
        <f>IF(N212="sníž. přenesená",J212,0)</f>
        <v>0</v>
      </c>
      <c r="BI212" s="145">
        <f>IF(N212="nulová",J212,0)</f>
        <v>0</v>
      </c>
      <c r="BJ212" s="16" t="s">
        <v>87</v>
      </c>
      <c r="BK212" s="145">
        <f>ROUND(I212*H212,2)</f>
        <v>0</v>
      </c>
      <c r="BL212" s="16" t="s">
        <v>170</v>
      </c>
      <c r="BM212" s="144" t="s">
        <v>2943</v>
      </c>
    </row>
    <row r="213" spans="2:65" s="14" customFormat="1" ht="11.25">
      <c r="B213" s="161"/>
      <c r="D213" s="147" t="s">
        <v>175</v>
      </c>
      <c r="E213" s="162" t="s">
        <v>1</v>
      </c>
      <c r="F213" s="163" t="s">
        <v>2944</v>
      </c>
      <c r="H213" s="162" t="s">
        <v>1</v>
      </c>
      <c r="I213" s="164"/>
      <c r="L213" s="161"/>
      <c r="M213" s="165"/>
      <c r="T213" s="166"/>
      <c r="AT213" s="162" t="s">
        <v>175</v>
      </c>
      <c r="AU213" s="162" t="s">
        <v>89</v>
      </c>
      <c r="AV213" s="14" t="s">
        <v>87</v>
      </c>
      <c r="AW213" s="14" t="s">
        <v>36</v>
      </c>
      <c r="AX213" s="14" t="s">
        <v>79</v>
      </c>
      <c r="AY213" s="162" t="s">
        <v>164</v>
      </c>
    </row>
    <row r="214" spans="2:65" s="12" customFormat="1" ht="11.25">
      <c r="B214" s="146"/>
      <c r="D214" s="147" t="s">
        <v>175</v>
      </c>
      <c r="E214" s="148" t="s">
        <v>1</v>
      </c>
      <c r="F214" s="149" t="s">
        <v>404</v>
      </c>
      <c r="H214" s="150">
        <v>39</v>
      </c>
      <c r="I214" s="151"/>
      <c r="L214" s="146"/>
      <c r="M214" s="152"/>
      <c r="T214" s="153"/>
      <c r="AT214" s="148" t="s">
        <v>175</v>
      </c>
      <c r="AU214" s="148" t="s">
        <v>89</v>
      </c>
      <c r="AV214" s="12" t="s">
        <v>89</v>
      </c>
      <c r="AW214" s="12" t="s">
        <v>36</v>
      </c>
      <c r="AX214" s="12" t="s">
        <v>79</v>
      </c>
      <c r="AY214" s="148" t="s">
        <v>164</v>
      </c>
    </row>
    <row r="215" spans="2:65" s="14" customFormat="1" ht="11.25">
      <c r="B215" s="161"/>
      <c r="D215" s="147" t="s">
        <v>175</v>
      </c>
      <c r="E215" s="162" t="s">
        <v>1</v>
      </c>
      <c r="F215" s="163" t="s">
        <v>2945</v>
      </c>
      <c r="H215" s="162" t="s">
        <v>1</v>
      </c>
      <c r="I215" s="164"/>
      <c r="L215" s="161"/>
      <c r="M215" s="165"/>
      <c r="T215" s="166"/>
      <c r="AT215" s="162" t="s">
        <v>175</v>
      </c>
      <c r="AU215" s="162" t="s">
        <v>89</v>
      </c>
      <c r="AV215" s="14" t="s">
        <v>87</v>
      </c>
      <c r="AW215" s="14" t="s">
        <v>36</v>
      </c>
      <c r="AX215" s="14" t="s">
        <v>79</v>
      </c>
      <c r="AY215" s="162" t="s">
        <v>164</v>
      </c>
    </row>
    <row r="216" spans="2:65" s="12" customFormat="1" ht="11.25">
      <c r="B216" s="146"/>
      <c r="D216" s="147" t="s">
        <v>175</v>
      </c>
      <c r="E216" s="148" t="s">
        <v>1</v>
      </c>
      <c r="F216" s="149" t="s">
        <v>272</v>
      </c>
      <c r="H216" s="150">
        <v>18</v>
      </c>
      <c r="I216" s="151"/>
      <c r="L216" s="146"/>
      <c r="M216" s="152"/>
      <c r="T216" s="153"/>
      <c r="AT216" s="148" t="s">
        <v>175</v>
      </c>
      <c r="AU216" s="148" t="s">
        <v>89</v>
      </c>
      <c r="AV216" s="12" t="s">
        <v>89</v>
      </c>
      <c r="AW216" s="12" t="s">
        <v>36</v>
      </c>
      <c r="AX216" s="12" t="s">
        <v>79</v>
      </c>
      <c r="AY216" s="148" t="s">
        <v>164</v>
      </c>
    </row>
    <row r="217" spans="2:65" s="13" customFormat="1" ht="11.25">
      <c r="B217" s="154"/>
      <c r="D217" s="147" t="s">
        <v>175</v>
      </c>
      <c r="E217" s="155" t="s">
        <v>1</v>
      </c>
      <c r="F217" s="156" t="s">
        <v>177</v>
      </c>
      <c r="H217" s="157">
        <v>57</v>
      </c>
      <c r="I217" s="158"/>
      <c r="L217" s="154"/>
      <c r="M217" s="159"/>
      <c r="T217" s="160"/>
      <c r="AT217" s="155" t="s">
        <v>175</v>
      </c>
      <c r="AU217" s="155" t="s">
        <v>89</v>
      </c>
      <c r="AV217" s="13" t="s">
        <v>170</v>
      </c>
      <c r="AW217" s="13" t="s">
        <v>36</v>
      </c>
      <c r="AX217" s="13" t="s">
        <v>87</v>
      </c>
      <c r="AY217" s="155" t="s">
        <v>164</v>
      </c>
    </row>
    <row r="218" spans="2:65" s="1" customFormat="1" ht="21.75" customHeight="1">
      <c r="B218" s="31"/>
      <c r="C218" s="167" t="s">
        <v>301</v>
      </c>
      <c r="D218" s="167" t="s">
        <v>282</v>
      </c>
      <c r="E218" s="168" t="s">
        <v>2946</v>
      </c>
      <c r="F218" s="169" t="s">
        <v>2947</v>
      </c>
      <c r="G218" s="170" t="s">
        <v>181</v>
      </c>
      <c r="H218" s="171">
        <v>2</v>
      </c>
      <c r="I218" s="172"/>
      <c r="J218" s="173">
        <f>ROUND(I218*H218,2)</f>
        <v>0</v>
      </c>
      <c r="K218" s="174"/>
      <c r="L218" s="175"/>
      <c r="M218" s="176" t="s">
        <v>1</v>
      </c>
      <c r="N218" s="177" t="s">
        <v>44</v>
      </c>
      <c r="P218" s="142">
        <f>O218*H218</f>
        <v>0</v>
      </c>
      <c r="Q218" s="142">
        <v>4.0000000000000002E-4</v>
      </c>
      <c r="R218" s="142">
        <f>Q218*H218</f>
        <v>8.0000000000000004E-4</v>
      </c>
      <c r="S218" s="142">
        <v>0</v>
      </c>
      <c r="T218" s="143">
        <f>S218*H218</f>
        <v>0</v>
      </c>
      <c r="AR218" s="144" t="s">
        <v>202</v>
      </c>
      <c r="AT218" s="144" t="s">
        <v>282</v>
      </c>
      <c r="AU218" s="144" t="s">
        <v>89</v>
      </c>
      <c r="AY218" s="16" t="s">
        <v>164</v>
      </c>
      <c r="BE218" s="145">
        <f>IF(N218="základní",J218,0)</f>
        <v>0</v>
      </c>
      <c r="BF218" s="145">
        <f>IF(N218="snížená",J218,0)</f>
        <v>0</v>
      </c>
      <c r="BG218" s="145">
        <f>IF(N218="zákl. přenesená",J218,0)</f>
        <v>0</v>
      </c>
      <c r="BH218" s="145">
        <f>IF(N218="sníž. přenesená",J218,0)</f>
        <v>0</v>
      </c>
      <c r="BI218" s="145">
        <f>IF(N218="nulová",J218,0)</f>
        <v>0</v>
      </c>
      <c r="BJ218" s="16" t="s">
        <v>87</v>
      </c>
      <c r="BK218" s="145">
        <f>ROUND(I218*H218,2)</f>
        <v>0</v>
      </c>
      <c r="BL218" s="16" t="s">
        <v>170</v>
      </c>
      <c r="BM218" s="144" t="s">
        <v>2948</v>
      </c>
    </row>
    <row r="219" spans="2:65" s="1" customFormat="1" ht="21.75" customHeight="1">
      <c r="B219" s="31"/>
      <c r="C219" s="167" t="s">
        <v>306</v>
      </c>
      <c r="D219" s="167" t="s">
        <v>282</v>
      </c>
      <c r="E219" s="168" t="s">
        <v>2949</v>
      </c>
      <c r="F219" s="169" t="s">
        <v>2950</v>
      </c>
      <c r="G219" s="170" t="s">
        <v>181</v>
      </c>
      <c r="H219" s="171">
        <v>55</v>
      </c>
      <c r="I219" s="172"/>
      <c r="J219" s="173">
        <f>ROUND(I219*H219,2)</f>
        <v>0</v>
      </c>
      <c r="K219" s="174"/>
      <c r="L219" s="175"/>
      <c r="M219" s="176" t="s">
        <v>1</v>
      </c>
      <c r="N219" s="177" t="s">
        <v>44</v>
      </c>
      <c r="P219" s="142">
        <f>O219*H219</f>
        <v>0</v>
      </c>
      <c r="Q219" s="142">
        <v>4.0000000000000002E-4</v>
      </c>
      <c r="R219" s="142">
        <f>Q219*H219</f>
        <v>2.2000000000000002E-2</v>
      </c>
      <c r="S219" s="142">
        <v>0</v>
      </c>
      <c r="T219" s="143">
        <f>S219*H219</f>
        <v>0</v>
      </c>
      <c r="AR219" s="144" t="s">
        <v>202</v>
      </c>
      <c r="AT219" s="144" t="s">
        <v>282</v>
      </c>
      <c r="AU219" s="144" t="s">
        <v>89</v>
      </c>
      <c r="AY219" s="16" t="s">
        <v>164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6" t="s">
        <v>87</v>
      </c>
      <c r="BK219" s="145">
        <f>ROUND(I219*H219,2)</f>
        <v>0</v>
      </c>
      <c r="BL219" s="16" t="s">
        <v>170</v>
      </c>
      <c r="BM219" s="144" t="s">
        <v>2951</v>
      </c>
    </row>
    <row r="220" spans="2:65" s="14" customFormat="1" ht="11.25">
      <c r="B220" s="161"/>
      <c r="D220" s="147" t="s">
        <v>175</v>
      </c>
      <c r="E220" s="162" t="s">
        <v>1</v>
      </c>
      <c r="F220" s="163" t="s">
        <v>2944</v>
      </c>
      <c r="H220" s="162" t="s">
        <v>1</v>
      </c>
      <c r="I220" s="164"/>
      <c r="L220" s="161"/>
      <c r="M220" s="165"/>
      <c r="T220" s="166"/>
      <c r="AT220" s="162" t="s">
        <v>175</v>
      </c>
      <c r="AU220" s="162" t="s">
        <v>89</v>
      </c>
      <c r="AV220" s="14" t="s">
        <v>87</v>
      </c>
      <c r="AW220" s="14" t="s">
        <v>36</v>
      </c>
      <c r="AX220" s="14" t="s">
        <v>79</v>
      </c>
      <c r="AY220" s="162" t="s">
        <v>164</v>
      </c>
    </row>
    <row r="221" spans="2:65" s="12" customFormat="1" ht="11.25">
      <c r="B221" s="146"/>
      <c r="D221" s="147" t="s">
        <v>175</v>
      </c>
      <c r="E221" s="148" t="s">
        <v>1</v>
      </c>
      <c r="F221" s="149" t="s">
        <v>392</v>
      </c>
      <c r="H221" s="150">
        <v>37</v>
      </c>
      <c r="I221" s="151"/>
      <c r="L221" s="146"/>
      <c r="M221" s="152"/>
      <c r="T221" s="153"/>
      <c r="AT221" s="148" t="s">
        <v>175</v>
      </c>
      <c r="AU221" s="148" t="s">
        <v>89</v>
      </c>
      <c r="AV221" s="12" t="s">
        <v>89</v>
      </c>
      <c r="AW221" s="12" t="s">
        <v>36</v>
      </c>
      <c r="AX221" s="12" t="s">
        <v>79</v>
      </c>
      <c r="AY221" s="148" t="s">
        <v>164</v>
      </c>
    </row>
    <row r="222" spans="2:65" s="14" customFormat="1" ht="11.25">
      <c r="B222" s="161"/>
      <c r="D222" s="147" t="s">
        <v>175</v>
      </c>
      <c r="E222" s="162" t="s">
        <v>1</v>
      </c>
      <c r="F222" s="163" t="s">
        <v>2952</v>
      </c>
      <c r="H222" s="162" t="s">
        <v>1</v>
      </c>
      <c r="I222" s="164"/>
      <c r="L222" s="161"/>
      <c r="M222" s="165"/>
      <c r="T222" s="166"/>
      <c r="AT222" s="162" t="s">
        <v>175</v>
      </c>
      <c r="AU222" s="162" t="s">
        <v>89</v>
      </c>
      <c r="AV222" s="14" t="s">
        <v>87</v>
      </c>
      <c r="AW222" s="14" t="s">
        <v>36</v>
      </c>
      <c r="AX222" s="14" t="s">
        <v>79</v>
      </c>
      <c r="AY222" s="162" t="s">
        <v>164</v>
      </c>
    </row>
    <row r="223" spans="2:65" s="12" customFormat="1" ht="11.25">
      <c r="B223" s="146"/>
      <c r="D223" s="147" t="s">
        <v>175</v>
      </c>
      <c r="E223" s="148" t="s">
        <v>1</v>
      </c>
      <c r="F223" s="149" t="s">
        <v>272</v>
      </c>
      <c r="H223" s="150">
        <v>18</v>
      </c>
      <c r="I223" s="151"/>
      <c r="L223" s="146"/>
      <c r="M223" s="152"/>
      <c r="T223" s="153"/>
      <c r="AT223" s="148" t="s">
        <v>175</v>
      </c>
      <c r="AU223" s="148" t="s">
        <v>89</v>
      </c>
      <c r="AV223" s="12" t="s">
        <v>89</v>
      </c>
      <c r="AW223" s="12" t="s">
        <v>36</v>
      </c>
      <c r="AX223" s="12" t="s">
        <v>79</v>
      </c>
      <c r="AY223" s="148" t="s">
        <v>164</v>
      </c>
    </row>
    <row r="224" spans="2:65" s="13" customFormat="1" ht="11.25">
      <c r="B224" s="154"/>
      <c r="D224" s="147" t="s">
        <v>175</v>
      </c>
      <c r="E224" s="155" t="s">
        <v>1</v>
      </c>
      <c r="F224" s="156" t="s">
        <v>177</v>
      </c>
      <c r="H224" s="157">
        <v>55</v>
      </c>
      <c r="I224" s="158"/>
      <c r="L224" s="154"/>
      <c r="M224" s="159"/>
      <c r="T224" s="160"/>
      <c r="AT224" s="155" t="s">
        <v>175</v>
      </c>
      <c r="AU224" s="155" t="s">
        <v>89</v>
      </c>
      <c r="AV224" s="13" t="s">
        <v>170</v>
      </c>
      <c r="AW224" s="13" t="s">
        <v>36</v>
      </c>
      <c r="AX224" s="13" t="s">
        <v>87</v>
      </c>
      <c r="AY224" s="155" t="s">
        <v>164</v>
      </c>
    </row>
    <row r="225" spans="2:65" s="1" customFormat="1" ht="33" customHeight="1">
      <c r="B225" s="31"/>
      <c r="C225" s="132" t="s">
        <v>315</v>
      </c>
      <c r="D225" s="132" t="s">
        <v>166</v>
      </c>
      <c r="E225" s="133" t="s">
        <v>2953</v>
      </c>
      <c r="F225" s="134" t="s">
        <v>2954</v>
      </c>
      <c r="G225" s="135" t="s">
        <v>181</v>
      </c>
      <c r="H225" s="136">
        <v>4</v>
      </c>
      <c r="I225" s="137"/>
      <c r="J225" s="138">
        <f>ROUND(I225*H225,2)</f>
        <v>0</v>
      </c>
      <c r="K225" s="139"/>
      <c r="L225" s="31"/>
      <c r="M225" s="140" t="s">
        <v>1</v>
      </c>
      <c r="N225" s="141" t="s">
        <v>44</v>
      </c>
      <c r="P225" s="142">
        <f>O225*H225</f>
        <v>0</v>
      </c>
      <c r="Q225" s="142">
        <v>0</v>
      </c>
      <c r="R225" s="142">
        <f>Q225*H225</f>
        <v>0</v>
      </c>
      <c r="S225" s="142">
        <v>0</v>
      </c>
      <c r="T225" s="143">
        <f>S225*H225</f>
        <v>0</v>
      </c>
      <c r="AR225" s="144" t="s">
        <v>170</v>
      </c>
      <c r="AT225" s="144" t="s">
        <v>166</v>
      </c>
      <c r="AU225" s="144" t="s">
        <v>89</v>
      </c>
      <c r="AY225" s="16" t="s">
        <v>164</v>
      </c>
      <c r="BE225" s="145">
        <f>IF(N225="základní",J225,0)</f>
        <v>0</v>
      </c>
      <c r="BF225" s="145">
        <f>IF(N225="snížená",J225,0)</f>
        <v>0</v>
      </c>
      <c r="BG225" s="145">
        <f>IF(N225="zákl. přenesená",J225,0)</f>
        <v>0</v>
      </c>
      <c r="BH225" s="145">
        <f>IF(N225="sníž. přenesená",J225,0)</f>
        <v>0</v>
      </c>
      <c r="BI225" s="145">
        <f>IF(N225="nulová",J225,0)</f>
        <v>0</v>
      </c>
      <c r="BJ225" s="16" t="s">
        <v>87</v>
      </c>
      <c r="BK225" s="145">
        <f>ROUND(I225*H225,2)</f>
        <v>0</v>
      </c>
      <c r="BL225" s="16" t="s">
        <v>170</v>
      </c>
      <c r="BM225" s="144" t="s">
        <v>2955</v>
      </c>
    </row>
    <row r="226" spans="2:65" s="1" customFormat="1" ht="24.2" customHeight="1">
      <c r="B226" s="31"/>
      <c r="C226" s="167" t="s">
        <v>320</v>
      </c>
      <c r="D226" s="167" t="s">
        <v>282</v>
      </c>
      <c r="E226" s="168" t="s">
        <v>2956</v>
      </c>
      <c r="F226" s="169" t="s">
        <v>2957</v>
      </c>
      <c r="G226" s="170" t="s">
        <v>181</v>
      </c>
      <c r="H226" s="171">
        <v>4</v>
      </c>
      <c r="I226" s="172"/>
      <c r="J226" s="173">
        <f>ROUND(I226*H226,2)</f>
        <v>0</v>
      </c>
      <c r="K226" s="174"/>
      <c r="L226" s="175"/>
      <c r="M226" s="176" t="s">
        <v>1</v>
      </c>
      <c r="N226" s="177" t="s">
        <v>44</v>
      </c>
      <c r="P226" s="142">
        <f>O226*H226</f>
        <v>0</v>
      </c>
      <c r="Q226" s="142">
        <v>6.2E-4</v>
      </c>
      <c r="R226" s="142">
        <f>Q226*H226</f>
        <v>2.48E-3</v>
      </c>
      <c r="S226" s="142">
        <v>0</v>
      </c>
      <c r="T226" s="143">
        <f>S226*H226</f>
        <v>0</v>
      </c>
      <c r="AR226" s="144" t="s">
        <v>202</v>
      </c>
      <c r="AT226" s="144" t="s">
        <v>282</v>
      </c>
      <c r="AU226" s="144" t="s">
        <v>89</v>
      </c>
      <c r="AY226" s="16" t="s">
        <v>164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6" t="s">
        <v>87</v>
      </c>
      <c r="BK226" s="145">
        <f>ROUND(I226*H226,2)</f>
        <v>0</v>
      </c>
      <c r="BL226" s="16" t="s">
        <v>170</v>
      </c>
      <c r="BM226" s="144" t="s">
        <v>2958</v>
      </c>
    </row>
    <row r="227" spans="2:65" s="1" customFormat="1" ht="33" customHeight="1">
      <c r="B227" s="31"/>
      <c r="C227" s="132" t="s">
        <v>325</v>
      </c>
      <c r="D227" s="132" t="s">
        <v>166</v>
      </c>
      <c r="E227" s="133" t="s">
        <v>2959</v>
      </c>
      <c r="F227" s="134" t="s">
        <v>2960</v>
      </c>
      <c r="G227" s="135" t="s">
        <v>181</v>
      </c>
      <c r="H227" s="136">
        <v>16</v>
      </c>
      <c r="I227" s="137"/>
      <c r="J227" s="138">
        <f>ROUND(I227*H227,2)</f>
        <v>0</v>
      </c>
      <c r="K227" s="139"/>
      <c r="L227" s="31"/>
      <c r="M227" s="140" t="s">
        <v>1</v>
      </c>
      <c r="N227" s="141" t="s">
        <v>44</v>
      </c>
      <c r="P227" s="142">
        <f>O227*H227</f>
        <v>0</v>
      </c>
      <c r="Q227" s="142">
        <v>0</v>
      </c>
      <c r="R227" s="142">
        <f>Q227*H227</f>
        <v>0</v>
      </c>
      <c r="S227" s="142">
        <v>0</v>
      </c>
      <c r="T227" s="143">
        <f>S227*H227</f>
        <v>0</v>
      </c>
      <c r="AR227" s="144" t="s">
        <v>170</v>
      </c>
      <c r="AT227" s="144" t="s">
        <v>166</v>
      </c>
      <c r="AU227" s="144" t="s">
        <v>89</v>
      </c>
      <c r="AY227" s="16" t="s">
        <v>164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6" t="s">
        <v>87</v>
      </c>
      <c r="BK227" s="145">
        <f>ROUND(I227*H227,2)</f>
        <v>0</v>
      </c>
      <c r="BL227" s="16" t="s">
        <v>170</v>
      </c>
      <c r="BM227" s="144" t="s">
        <v>2961</v>
      </c>
    </row>
    <row r="228" spans="2:65" s="14" customFormat="1" ht="11.25">
      <c r="B228" s="161"/>
      <c r="D228" s="147" t="s">
        <v>175</v>
      </c>
      <c r="E228" s="162" t="s">
        <v>1</v>
      </c>
      <c r="F228" s="163" t="s">
        <v>2944</v>
      </c>
      <c r="H228" s="162" t="s">
        <v>1</v>
      </c>
      <c r="I228" s="164"/>
      <c r="L228" s="161"/>
      <c r="M228" s="165"/>
      <c r="T228" s="166"/>
      <c r="AT228" s="162" t="s">
        <v>175</v>
      </c>
      <c r="AU228" s="162" t="s">
        <v>89</v>
      </c>
      <c r="AV228" s="14" t="s">
        <v>87</v>
      </c>
      <c r="AW228" s="14" t="s">
        <v>36</v>
      </c>
      <c r="AX228" s="14" t="s">
        <v>79</v>
      </c>
      <c r="AY228" s="162" t="s">
        <v>164</v>
      </c>
    </row>
    <row r="229" spans="2:65" s="12" customFormat="1" ht="11.25">
      <c r="B229" s="146"/>
      <c r="D229" s="147" t="s">
        <v>175</v>
      </c>
      <c r="E229" s="148" t="s">
        <v>1</v>
      </c>
      <c r="F229" s="149" t="s">
        <v>8</v>
      </c>
      <c r="H229" s="150">
        <v>12</v>
      </c>
      <c r="I229" s="151"/>
      <c r="L229" s="146"/>
      <c r="M229" s="152"/>
      <c r="T229" s="153"/>
      <c r="AT229" s="148" t="s">
        <v>175</v>
      </c>
      <c r="AU229" s="148" t="s">
        <v>89</v>
      </c>
      <c r="AV229" s="12" t="s">
        <v>89</v>
      </c>
      <c r="AW229" s="12" t="s">
        <v>36</v>
      </c>
      <c r="AX229" s="12" t="s">
        <v>79</v>
      </c>
      <c r="AY229" s="148" t="s">
        <v>164</v>
      </c>
    </row>
    <row r="230" spans="2:65" s="14" customFormat="1" ht="11.25">
      <c r="B230" s="161"/>
      <c r="D230" s="147" t="s">
        <v>175</v>
      </c>
      <c r="E230" s="162" t="s">
        <v>1</v>
      </c>
      <c r="F230" s="163" t="s">
        <v>2952</v>
      </c>
      <c r="H230" s="162" t="s">
        <v>1</v>
      </c>
      <c r="I230" s="164"/>
      <c r="L230" s="161"/>
      <c r="M230" s="165"/>
      <c r="T230" s="166"/>
      <c r="AT230" s="162" t="s">
        <v>175</v>
      </c>
      <c r="AU230" s="162" t="s">
        <v>89</v>
      </c>
      <c r="AV230" s="14" t="s">
        <v>87</v>
      </c>
      <c r="AW230" s="14" t="s">
        <v>36</v>
      </c>
      <c r="AX230" s="14" t="s">
        <v>79</v>
      </c>
      <c r="AY230" s="162" t="s">
        <v>164</v>
      </c>
    </row>
    <row r="231" spans="2:65" s="12" customFormat="1" ht="11.25">
      <c r="B231" s="146"/>
      <c r="D231" s="147" t="s">
        <v>175</v>
      </c>
      <c r="E231" s="148" t="s">
        <v>1</v>
      </c>
      <c r="F231" s="149" t="s">
        <v>170</v>
      </c>
      <c r="H231" s="150">
        <v>4</v>
      </c>
      <c r="I231" s="151"/>
      <c r="L231" s="146"/>
      <c r="M231" s="152"/>
      <c r="T231" s="153"/>
      <c r="AT231" s="148" t="s">
        <v>175</v>
      </c>
      <c r="AU231" s="148" t="s">
        <v>89</v>
      </c>
      <c r="AV231" s="12" t="s">
        <v>89</v>
      </c>
      <c r="AW231" s="12" t="s">
        <v>36</v>
      </c>
      <c r="AX231" s="12" t="s">
        <v>79</v>
      </c>
      <c r="AY231" s="148" t="s">
        <v>164</v>
      </c>
    </row>
    <row r="232" spans="2:65" s="13" customFormat="1" ht="11.25">
      <c r="B232" s="154"/>
      <c r="D232" s="147" t="s">
        <v>175</v>
      </c>
      <c r="E232" s="155" t="s">
        <v>1</v>
      </c>
      <c r="F232" s="156" t="s">
        <v>177</v>
      </c>
      <c r="H232" s="157">
        <v>16</v>
      </c>
      <c r="I232" s="158"/>
      <c r="L232" s="154"/>
      <c r="M232" s="159"/>
      <c r="T232" s="160"/>
      <c r="AT232" s="155" t="s">
        <v>175</v>
      </c>
      <c r="AU232" s="155" t="s">
        <v>89</v>
      </c>
      <c r="AV232" s="13" t="s">
        <v>170</v>
      </c>
      <c r="AW232" s="13" t="s">
        <v>36</v>
      </c>
      <c r="AX232" s="13" t="s">
        <v>87</v>
      </c>
      <c r="AY232" s="155" t="s">
        <v>164</v>
      </c>
    </row>
    <row r="233" spans="2:65" s="1" customFormat="1" ht="21.75" customHeight="1">
      <c r="B233" s="31"/>
      <c r="C233" s="167" t="s">
        <v>330</v>
      </c>
      <c r="D233" s="167" t="s">
        <v>282</v>
      </c>
      <c r="E233" s="168" t="s">
        <v>2962</v>
      </c>
      <c r="F233" s="169" t="s">
        <v>2963</v>
      </c>
      <c r="G233" s="170" t="s">
        <v>181</v>
      </c>
      <c r="H233" s="171">
        <v>16</v>
      </c>
      <c r="I233" s="172"/>
      <c r="J233" s="173">
        <f>ROUND(I233*H233,2)</f>
        <v>0</v>
      </c>
      <c r="K233" s="174"/>
      <c r="L233" s="175"/>
      <c r="M233" s="176" t="s">
        <v>1</v>
      </c>
      <c r="N233" s="177" t="s">
        <v>44</v>
      </c>
      <c r="P233" s="142">
        <f>O233*H233</f>
        <v>0</v>
      </c>
      <c r="Q233" s="142">
        <v>8.0000000000000004E-4</v>
      </c>
      <c r="R233" s="142">
        <f>Q233*H233</f>
        <v>1.2800000000000001E-2</v>
      </c>
      <c r="S233" s="142">
        <v>0</v>
      </c>
      <c r="T233" s="143">
        <f>S233*H233</f>
        <v>0</v>
      </c>
      <c r="AR233" s="144" t="s">
        <v>202</v>
      </c>
      <c r="AT233" s="144" t="s">
        <v>282</v>
      </c>
      <c r="AU233" s="144" t="s">
        <v>89</v>
      </c>
      <c r="AY233" s="16" t="s">
        <v>164</v>
      </c>
      <c r="BE233" s="145">
        <f>IF(N233="základní",J233,0)</f>
        <v>0</v>
      </c>
      <c r="BF233" s="145">
        <f>IF(N233="snížená",J233,0)</f>
        <v>0</v>
      </c>
      <c r="BG233" s="145">
        <f>IF(N233="zákl. přenesená",J233,0)</f>
        <v>0</v>
      </c>
      <c r="BH233" s="145">
        <f>IF(N233="sníž. přenesená",J233,0)</f>
        <v>0</v>
      </c>
      <c r="BI233" s="145">
        <f>IF(N233="nulová",J233,0)</f>
        <v>0</v>
      </c>
      <c r="BJ233" s="16" t="s">
        <v>87</v>
      </c>
      <c r="BK233" s="145">
        <f>ROUND(I233*H233,2)</f>
        <v>0</v>
      </c>
      <c r="BL233" s="16" t="s">
        <v>170</v>
      </c>
      <c r="BM233" s="144" t="s">
        <v>2964</v>
      </c>
    </row>
    <row r="234" spans="2:65" s="1" customFormat="1" ht="33" customHeight="1">
      <c r="B234" s="31"/>
      <c r="C234" s="132" t="s">
        <v>334</v>
      </c>
      <c r="D234" s="132" t="s">
        <v>166</v>
      </c>
      <c r="E234" s="133" t="s">
        <v>2965</v>
      </c>
      <c r="F234" s="134" t="s">
        <v>2966</v>
      </c>
      <c r="G234" s="135" t="s">
        <v>181</v>
      </c>
      <c r="H234" s="136">
        <v>6</v>
      </c>
      <c r="I234" s="137"/>
      <c r="J234" s="138">
        <f>ROUND(I234*H234,2)</f>
        <v>0</v>
      </c>
      <c r="K234" s="139"/>
      <c r="L234" s="31"/>
      <c r="M234" s="140" t="s">
        <v>1</v>
      </c>
      <c r="N234" s="141" t="s">
        <v>44</v>
      </c>
      <c r="P234" s="142">
        <f>O234*H234</f>
        <v>0</v>
      </c>
      <c r="Q234" s="142">
        <v>0</v>
      </c>
      <c r="R234" s="142">
        <f>Q234*H234</f>
        <v>0</v>
      </c>
      <c r="S234" s="142">
        <v>0</v>
      </c>
      <c r="T234" s="143">
        <f>S234*H234</f>
        <v>0</v>
      </c>
      <c r="AR234" s="144" t="s">
        <v>170</v>
      </c>
      <c r="AT234" s="144" t="s">
        <v>166</v>
      </c>
      <c r="AU234" s="144" t="s">
        <v>89</v>
      </c>
      <c r="AY234" s="16" t="s">
        <v>164</v>
      </c>
      <c r="BE234" s="145">
        <f>IF(N234="základní",J234,0)</f>
        <v>0</v>
      </c>
      <c r="BF234" s="145">
        <f>IF(N234="snížená",J234,0)</f>
        <v>0</v>
      </c>
      <c r="BG234" s="145">
        <f>IF(N234="zákl. přenesená",J234,0)</f>
        <v>0</v>
      </c>
      <c r="BH234" s="145">
        <f>IF(N234="sníž. přenesená",J234,0)</f>
        <v>0</v>
      </c>
      <c r="BI234" s="145">
        <f>IF(N234="nulová",J234,0)</f>
        <v>0</v>
      </c>
      <c r="BJ234" s="16" t="s">
        <v>87</v>
      </c>
      <c r="BK234" s="145">
        <f>ROUND(I234*H234,2)</f>
        <v>0</v>
      </c>
      <c r="BL234" s="16" t="s">
        <v>170</v>
      </c>
      <c r="BM234" s="144" t="s">
        <v>2967</v>
      </c>
    </row>
    <row r="235" spans="2:65" s="14" customFormat="1" ht="11.25">
      <c r="B235" s="161"/>
      <c r="D235" s="147" t="s">
        <v>175</v>
      </c>
      <c r="E235" s="162" t="s">
        <v>1</v>
      </c>
      <c r="F235" s="163" t="s">
        <v>2944</v>
      </c>
      <c r="H235" s="162" t="s">
        <v>1</v>
      </c>
      <c r="I235" s="164"/>
      <c r="L235" s="161"/>
      <c r="M235" s="165"/>
      <c r="T235" s="166"/>
      <c r="AT235" s="162" t="s">
        <v>175</v>
      </c>
      <c r="AU235" s="162" t="s">
        <v>89</v>
      </c>
      <c r="AV235" s="14" t="s">
        <v>87</v>
      </c>
      <c r="AW235" s="14" t="s">
        <v>36</v>
      </c>
      <c r="AX235" s="14" t="s">
        <v>79</v>
      </c>
      <c r="AY235" s="162" t="s">
        <v>164</v>
      </c>
    </row>
    <row r="236" spans="2:65" s="12" customFormat="1" ht="11.25">
      <c r="B236" s="146"/>
      <c r="D236" s="147" t="s">
        <v>175</v>
      </c>
      <c r="E236" s="148" t="s">
        <v>1</v>
      </c>
      <c r="F236" s="149" t="s">
        <v>178</v>
      </c>
      <c r="H236" s="150">
        <v>3</v>
      </c>
      <c r="I236" s="151"/>
      <c r="L236" s="146"/>
      <c r="M236" s="152"/>
      <c r="T236" s="153"/>
      <c r="AT236" s="148" t="s">
        <v>175</v>
      </c>
      <c r="AU236" s="148" t="s">
        <v>89</v>
      </c>
      <c r="AV236" s="12" t="s">
        <v>89</v>
      </c>
      <c r="AW236" s="12" t="s">
        <v>36</v>
      </c>
      <c r="AX236" s="12" t="s">
        <v>79</v>
      </c>
      <c r="AY236" s="148" t="s">
        <v>164</v>
      </c>
    </row>
    <row r="237" spans="2:65" s="14" customFormat="1" ht="11.25">
      <c r="B237" s="161"/>
      <c r="D237" s="147" t="s">
        <v>175</v>
      </c>
      <c r="E237" s="162" t="s">
        <v>1</v>
      </c>
      <c r="F237" s="163" t="s">
        <v>2952</v>
      </c>
      <c r="H237" s="162" t="s">
        <v>1</v>
      </c>
      <c r="I237" s="164"/>
      <c r="L237" s="161"/>
      <c r="M237" s="165"/>
      <c r="T237" s="166"/>
      <c r="AT237" s="162" t="s">
        <v>175</v>
      </c>
      <c r="AU237" s="162" t="s">
        <v>89</v>
      </c>
      <c r="AV237" s="14" t="s">
        <v>87</v>
      </c>
      <c r="AW237" s="14" t="s">
        <v>36</v>
      </c>
      <c r="AX237" s="14" t="s">
        <v>79</v>
      </c>
      <c r="AY237" s="162" t="s">
        <v>164</v>
      </c>
    </row>
    <row r="238" spans="2:65" s="12" customFormat="1" ht="11.25">
      <c r="B238" s="146"/>
      <c r="D238" s="147" t="s">
        <v>175</v>
      </c>
      <c r="E238" s="148" t="s">
        <v>1</v>
      </c>
      <c r="F238" s="149" t="s">
        <v>178</v>
      </c>
      <c r="H238" s="150">
        <v>3</v>
      </c>
      <c r="I238" s="151"/>
      <c r="L238" s="146"/>
      <c r="M238" s="152"/>
      <c r="T238" s="153"/>
      <c r="AT238" s="148" t="s">
        <v>175</v>
      </c>
      <c r="AU238" s="148" t="s">
        <v>89</v>
      </c>
      <c r="AV238" s="12" t="s">
        <v>89</v>
      </c>
      <c r="AW238" s="12" t="s">
        <v>36</v>
      </c>
      <c r="AX238" s="12" t="s">
        <v>79</v>
      </c>
      <c r="AY238" s="148" t="s">
        <v>164</v>
      </c>
    </row>
    <row r="239" spans="2:65" s="13" customFormat="1" ht="11.25">
      <c r="B239" s="154"/>
      <c r="D239" s="147" t="s">
        <v>175</v>
      </c>
      <c r="E239" s="155" t="s">
        <v>1</v>
      </c>
      <c r="F239" s="156" t="s">
        <v>177</v>
      </c>
      <c r="H239" s="157">
        <v>6</v>
      </c>
      <c r="I239" s="158"/>
      <c r="L239" s="154"/>
      <c r="M239" s="159"/>
      <c r="T239" s="160"/>
      <c r="AT239" s="155" t="s">
        <v>175</v>
      </c>
      <c r="AU239" s="155" t="s">
        <v>89</v>
      </c>
      <c r="AV239" s="13" t="s">
        <v>170</v>
      </c>
      <c r="AW239" s="13" t="s">
        <v>36</v>
      </c>
      <c r="AX239" s="13" t="s">
        <v>87</v>
      </c>
      <c r="AY239" s="155" t="s">
        <v>164</v>
      </c>
    </row>
    <row r="240" spans="2:65" s="1" customFormat="1" ht="24.2" customHeight="1">
      <c r="B240" s="31"/>
      <c r="C240" s="167" t="s">
        <v>341</v>
      </c>
      <c r="D240" s="167" t="s">
        <v>282</v>
      </c>
      <c r="E240" s="168" t="s">
        <v>2968</v>
      </c>
      <c r="F240" s="169" t="s">
        <v>2969</v>
      </c>
      <c r="G240" s="170" t="s">
        <v>181</v>
      </c>
      <c r="H240" s="171">
        <v>5</v>
      </c>
      <c r="I240" s="172"/>
      <c r="J240" s="173">
        <f>ROUND(I240*H240,2)</f>
        <v>0</v>
      </c>
      <c r="K240" s="174"/>
      <c r="L240" s="175"/>
      <c r="M240" s="176" t="s">
        <v>1</v>
      </c>
      <c r="N240" s="177" t="s">
        <v>44</v>
      </c>
      <c r="P240" s="142">
        <f>O240*H240</f>
        <v>0</v>
      </c>
      <c r="Q240" s="142">
        <v>7.2000000000000005E-4</v>
      </c>
      <c r="R240" s="142">
        <f>Q240*H240</f>
        <v>3.6000000000000003E-3</v>
      </c>
      <c r="S240" s="142">
        <v>0</v>
      </c>
      <c r="T240" s="143">
        <f>S240*H240</f>
        <v>0</v>
      </c>
      <c r="AR240" s="144" t="s">
        <v>202</v>
      </c>
      <c r="AT240" s="144" t="s">
        <v>282</v>
      </c>
      <c r="AU240" s="144" t="s">
        <v>89</v>
      </c>
      <c r="AY240" s="16" t="s">
        <v>164</v>
      </c>
      <c r="BE240" s="145">
        <f>IF(N240="základní",J240,0)</f>
        <v>0</v>
      </c>
      <c r="BF240" s="145">
        <f>IF(N240="snížená",J240,0)</f>
        <v>0</v>
      </c>
      <c r="BG240" s="145">
        <f>IF(N240="zákl. přenesená",J240,0)</f>
        <v>0</v>
      </c>
      <c r="BH240" s="145">
        <f>IF(N240="sníž. přenesená",J240,0)</f>
        <v>0</v>
      </c>
      <c r="BI240" s="145">
        <f>IF(N240="nulová",J240,0)</f>
        <v>0</v>
      </c>
      <c r="BJ240" s="16" t="s">
        <v>87</v>
      </c>
      <c r="BK240" s="145">
        <f>ROUND(I240*H240,2)</f>
        <v>0</v>
      </c>
      <c r="BL240" s="16" t="s">
        <v>170</v>
      </c>
      <c r="BM240" s="144" t="s">
        <v>2970</v>
      </c>
    </row>
    <row r="241" spans="2:65" s="14" customFormat="1" ht="11.25">
      <c r="B241" s="161"/>
      <c r="D241" s="147" t="s">
        <v>175</v>
      </c>
      <c r="E241" s="162" t="s">
        <v>1</v>
      </c>
      <c r="F241" s="163" t="s">
        <v>2944</v>
      </c>
      <c r="H241" s="162" t="s">
        <v>1</v>
      </c>
      <c r="I241" s="164"/>
      <c r="L241" s="161"/>
      <c r="M241" s="165"/>
      <c r="T241" s="166"/>
      <c r="AT241" s="162" t="s">
        <v>175</v>
      </c>
      <c r="AU241" s="162" t="s">
        <v>89</v>
      </c>
      <c r="AV241" s="14" t="s">
        <v>87</v>
      </c>
      <c r="AW241" s="14" t="s">
        <v>36</v>
      </c>
      <c r="AX241" s="14" t="s">
        <v>79</v>
      </c>
      <c r="AY241" s="162" t="s">
        <v>164</v>
      </c>
    </row>
    <row r="242" spans="2:65" s="12" customFormat="1" ht="11.25">
      <c r="B242" s="146"/>
      <c r="D242" s="147" t="s">
        <v>175</v>
      </c>
      <c r="E242" s="148" t="s">
        <v>1</v>
      </c>
      <c r="F242" s="149" t="s">
        <v>178</v>
      </c>
      <c r="H242" s="150">
        <v>3</v>
      </c>
      <c r="I242" s="151"/>
      <c r="L242" s="146"/>
      <c r="M242" s="152"/>
      <c r="T242" s="153"/>
      <c r="AT242" s="148" t="s">
        <v>175</v>
      </c>
      <c r="AU242" s="148" t="s">
        <v>89</v>
      </c>
      <c r="AV242" s="12" t="s">
        <v>89</v>
      </c>
      <c r="AW242" s="12" t="s">
        <v>36</v>
      </c>
      <c r="AX242" s="12" t="s">
        <v>79</v>
      </c>
      <c r="AY242" s="148" t="s">
        <v>164</v>
      </c>
    </row>
    <row r="243" spans="2:65" s="14" customFormat="1" ht="11.25">
      <c r="B243" s="161"/>
      <c r="D243" s="147" t="s">
        <v>175</v>
      </c>
      <c r="E243" s="162" t="s">
        <v>1</v>
      </c>
      <c r="F243" s="163" t="s">
        <v>2952</v>
      </c>
      <c r="H243" s="162" t="s">
        <v>1</v>
      </c>
      <c r="I243" s="164"/>
      <c r="L243" s="161"/>
      <c r="M243" s="165"/>
      <c r="T243" s="166"/>
      <c r="AT243" s="162" t="s">
        <v>175</v>
      </c>
      <c r="AU243" s="162" t="s">
        <v>89</v>
      </c>
      <c r="AV243" s="14" t="s">
        <v>87</v>
      </c>
      <c r="AW243" s="14" t="s">
        <v>36</v>
      </c>
      <c r="AX243" s="14" t="s">
        <v>79</v>
      </c>
      <c r="AY243" s="162" t="s">
        <v>164</v>
      </c>
    </row>
    <row r="244" spans="2:65" s="12" customFormat="1" ht="11.25">
      <c r="B244" s="146"/>
      <c r="D244" s="147" t="s">
        <v>175</v>
      </c>
      <c r="E244" s="148" t="s">
        <v>1</v>
      </c>
      <c r="F244" s="149" t="s">
        <v>89</v>
      </c>
      <c r="H244" s="150">
        <v>2</v>
      </c>
      <c r="I244" s="151"/>
      <c r="L244" s="146"/>
      <c r="M244" s="152"/>
      <c r="T244" s="153"/>
      <c r="AT244" s="148" t="s">
        <v>175</v>
      </c>
      <c r="AU244" s="148" t="s">
        <v>89</v>
      </c>
      <c r="AV244" s="12" t="s">
        <v>89</v>
      </c>
      <c r="AW244" s="12" t="s">
        <v>36</v>
      </c>
      <c r="AX244" s="12" t="s">
        <v>79</v>
      </c>
      <c r="AY244" s="148" t="s">
        <v>164</v>
      </c>
    </row>
    <row r="245" spans="2:65" s="13" customFormat="1" ht="11.25">
      <c r="B245" s="154"/>
      <c r="D245" s="147" t="s">
        <v>175</v>
      </c>
      <c r="E245" s="155" t="s">
        <v>1</v>
      </c>
      <c r="F245" s="156" t="s">
        <v>177</v>
      </c>
      <c r="H245" s="157">
        <v>5</v>
      </c>
      <c r="I245" s="158"/>
      <c r="L245" s="154"/>
      <c r="M245" s="159"/>
      <c r="T245" s="160"/>
      <c r="AT245" s="155" t="s">
        <v>175</v>
      </c>
      <c r="AU245" s="155" t="s">
        <v>89</v>
      </c>
      <c r="AV245" s="13" t="s">
        <v>170</v>
      </c>
      <c r="AW245" s="13" t="s">
        <v>36</v>
      </c>
      <c r="AX245" s="13" t="s">
        <v>87</v>
      </c>
      <c r="AY245" s="155" t="s">
        <v>164</v>
      </c>
    </row>
    <row r="246" spans="2:65" s="1" customFormat="1" ht="33" customHeight="1">
      <c r="B246" s="31"/>
      <c r="C246" s="132" t="s">
        <v>349</v>
      </c>
      <c r="D246" s="132" t="s">
        <v>166</v>
      </c>
      <c r="E246" s="133" t="s">
        <v>2965</v>
      </c>
      <c r="F246" s="134" t="s">
        <v>2966</v>
      </c>
      <c r="G246" s="135" t="s">
        <v>181</v>
      </c>
      <c r="H246" s="136">
        <v>3</v>
      </c>
      <c r="I246" s="137"/>
      <c r="J246" s="138">
        <f>ROUND(I246*H246,2)</f>
        <v>0</v>
      </c>
      <c r="K246" s="139"/>
      <c r="L246" s="31"/>
      <c r="M246" s="140" t="s">
        <v>1</v>
      </c>
      <c r="N246" s="141" t="s">
        <v>44</v>
      </c>
      <c r="P246" s="142">
        <f>O246*H246</f>
        <v>0</v>
      </c>
      <c r="Q246" s="142">
        <v>0</v>
      </c>
      <c r="R246" s="142">
        <f>Q246*H246</f>
        <v>0</v>
      </c>
      <c r="S246" s="142">
        <v>0</v>
      </c>
      <c r="T246" s="143">
        <f>S246*H246</f>
        <v>0</v>
      </c>
      <c r="AR246" s="144" t="s">
        <v>170</v>
      </c>
      <c r="AT246" s="144" t="s">
        <v>166</v>
      </c>
      <c r="AU246" s="144" t="s">
        <v>89</v>
      </c>
      <c r="AY246" s="16" t="s">
        <v>164</v>
      </c>
      <c r="BE246" s="145">
        <f>IF(N246="základní",J246,0)</f>
        <v>0</v>
      </c>
      <c r="BF246" s="145">
        <f>IF(N246="snížená",J246,0)</f>
        <v>0</v>
      </c>
      <c r="BG246" s="145">
        <f>IF(N246="zákl. přenesená",J246,0)</f>
        <v>0</v>
      </c>
      <c r="BH246" s="145">
        <f>IF(N246="sníž. přenesená",J246,0)</f>
        <v>0</v>
      </c>
      <c r="BI246" s="145">
        <f>IF(N246="nulová",J246,0)</f>
        <v>0</v>
      </c>
      <c r="BJ246" s="16" t="s">
        <v>87</v>
      </c>
      <c r="BK246" s="145">
        <f>ROUND(I246*H246,2)</f>
        <v>0</v>
      </c>
      <c r="BL246" s="16" t="s">
        <v>170</v>
      </c>
      <c r="BM246" s="144" t="s">
        <v>2971</v>
      </c>
    </row>
    <row r="247" spans="2:65" s="1" customFormat="1" ht="24.2" customHeight="1">
      <c r="B247" s="31"/>
      <c r="C247" s="167" t="s">
        <v>360</v>
      </c>
      <c r="D247" s="167" t="s">
        <v>282</v>
      </c>
      <c r="E247" s="168" t="s">
        <v>2972</v>
      </c>
      <c r="F247" s="169" t="s">
        <v>2973</v>
      </c>
      <c r="G247" s="170" t="s">
        <v>181</v>
      </c>
      <c r="H247" s="171">
        <v>4</v>
      </c>
      <c r="I247" s="172"/>
      <c r="J247" s="173">
        <f>ROUND(I247*H247,2)</f>
        <v>0</v>
      </c>
      <c r="K247" s="174"/>
      <c r="L247" s="175"/>
      <c r="M247" s="176" t="s">
        <v>1</v>
      </c>
      <c r="N247" s="177" t="s">
        <v>44</v>
      </c>
      <c r="P247" s="142">
        <f>O247*H247</f>
        <v>0</v>
      </c>
      <c r="Q247" s="142">
        <v>8.8000000000000003E-4</v>
      </c>
      <c r="R247" s="142">
        <f>Q247*H247</f>
        <v>3.5200000000000001E-3</v>
      </c>
      <c r="S247" s="142">
        <v>0</v>
      </c>
      <c r="T247" s="143">
        <f>S247*H247</f>
        <v>0</v>
      </c>
      <c r="AR247" s="144" t="s">
        <v>202</v>
      </c>
      <c r="AT247" s="144" t="s">
        <v>282</v>
      </c>
      <c r="AU247" s="144" t="s">
        <v>89</v>
      </c>
      <c r="AY247" s="16" t="s">
        <v>164</v>
      </c>
      <c r="BE247" s="145">
        <f>IF(N247="základní",J247,0)</f>
        <v>0</v>
      </c>
      <c r="BF247" s="145">
        <f>IF(N247="snížená",J247,0)</f>
        <v>0</v>
      </c>
      <c r="BG247" s="145">
        <f>IF(N247="zákl. přenesená",J247,0)</f>
        <v>0</v>
      </c>
      <c r="BH247" s="145">
        <f>IF(N247="sníž. přenesená",J247,0)</f>
        <v>0</v>
      </c>
      <c r="BI247" s="145">
        <f>IF(N247="nulová",J247,0)</f>
        <v>0</v>
      </c>
      <c r="BJ247" s="16" t="s">
        <v>87</v>
      </c>
      <c r="BK247" s="145">
        <f>ROUND(I247*H247,2)</f>
        <v>0</v>
      </c>
      <c r="BL247" s="16" t="s">
        <v>170</v>
      </c>
      <c r="BM247" s="144" t="s">
        <v>2974</v>
      </c>
    </row>
    <row r="248" spans="2:65" s="14" customFormat="1" ht="11.25">
      <c r="B248" s="161"/>
      <c r="D248" s="147" t="s">
        <v>175</v>
      </c>
      <c r="E248" s="162" t="s">
        <v>1</v>
      </c>
      <c r="F248" s="163" t="s">
        <v>2975</v>
      </c>
      <c r="H248" s="162" t="s">
        <v>1</v>
      </c>
      <c r="I248" s="164"/>
      <c r="L248" s="161"/>
      <c r="M248" s="165"/>
      <c r="T248" s="166"/>
      <c r="AT248" s="162" t="s">
        <v>175</v>
      </c>
      <c r="AU248" s="162" t="s">
        <v>89</v>
      </c>
      <c r="AV248" s="14" t="s">
        <v>87</v>
      </c>
      <c r="AW248" s="14" t="s">
        <v>36</v>
      </c>
      <c r="AX248" s="14" t="s">
        <v>79</v>
      </c>
      <c r="AY248" s="162" t="s">
        <v>164</v>
      </c>
    </row>
    <row r="249" spans="2:65" s="12" customFormat="1" ht="11.25">
      <c r="B249" s="146"/>
      <c r="D249" s="147" t="s">
        <v>175</v>
      </c>
      <c r="E249" s="148" t="s">
        <v>1</v>
      </c>
      <c r="F249" s="149" t="s">
        <v>178</v>
      </c>
      <c r="H249" s="150">
        <v>3</v>
      </c>
      <c r="I249" s="151"/>
      <c r="L249" s="146"/>
      <c r="M249" s="152"/>
      <c r="T249" s="153"/>
      <c r="AT249" s="148" t="s">
        <v>175</v>
      </c>
      <c r="AU249" s="148" t="s">
        <v>89</v>
      </c>
      <c r="AV249" s="12" t="s">
        <v>89</v>
      </c>
      <c r="AW249" s="12" t="s">
        <v>36</v>
      </c>
      <c r="AX249" s="12" t="s">
        <v>79</v>
      </c>
      <c r="AY249" s="148" t="s">
        <v>164</v>
      </c>
    </row>
    <row r="250" spans="2:65" s="14" customFormat="1" ht="11.25">
      <c r="B250" s="161"/>
      <c r="D250" s="147" t="s">
        <v>175</v>
      </c>
      <c r="E250" s="162" t="s">
        <v>1</v>
      </c>
      <c r="F250" s="163" t="s">
        <v>2945</v>
      </c>
      <c r="H250" s="162" t="s">
        <v>1</v>
      </c>
      <c r="I250" s="164"/>
      <c r="L250" s="161"/>
      <c r="M250" s="165"/>
      <c r="T250" s="166"/>
      <c r="AT250" s="162" t="s">
        <v>175</v>
      </c>
      <c r="AU250" s="162" t="s">
        <v>89</v>
      </c>
      <c r="AV250" s="14" t="s">
        <v>87</v>
      </c>
      <c r="AW250" s="14" t="s">
        <v>36</v>
      </c>
      <c r="AX250" s="14" t="s">
        <v>79</v>
      </c>
      <c r="AY250" s="162" t="s">
        <v>164</v>
      </c>
    </row>
    <row r="251" spans="2:65" s="12" customFormat="1" ht="11.25">
      <c r="B251" s="146"/>
      <c r="D251" s="147" t="s">
        <v>175</v>
      </c>
      <c r="E251" s="148" t="s">
        <v>1</v>
      </c>
      <c r="F251" s="149" t="s">
        <v>87</v>
      </c>
      <c r="H251" s="150">
        <v>1</v>
      </c>
      <c r="I251" s="151"/>
      <c r="L251" s="146"/>
      <c r="M251" s="152"/>
      <c r="T251" s="153"/>
      <c r="AT251" s="148" t="s">
        <v>175</v>
      </c>
      <c r="AU251" s="148" t="s">
        <v>89</v>
      </c>
      <c r="AV251" s="12" t="s">
        <v>89</v>
      </c>
      <c r="AW251" s="12" t="s">
        <v>36</v>
      </c>
      <c r="AX251" s="12" t="s">
        <v>79</v>
      </c>
      <c r="AY251" s="148" t="s">
        <v>164</v>
      </c>
    </row>
    <row r="252" spans="2:65" s="13" customFormat="1" ht="11.25">
      <c r="B252" s="154"/>
      <c r="D252" s="147" t="s">
        <v>175</v>
      </c>
      <c r="E252" s="155" t="s">
        <v>1</v>
      </c>
      <c r="F252" s="156" t="s">
        <v>177</v>
      </c>
      <c r="H252" s="157">
        <v>4</v>
      </c>
      <c r="I252" s="158"/>
      <c r="L252" s="154"/>
      <c r="M252" s="159"/>
      <c r="T252" s="160"/>
      <c r="AT252" s="155" t="s">
        <v>175</v>
      </c>
      <c r="AU252" s="155" t="s">
        <v>89</v>
      </c>
      <c r="AV252" s="13" t="s">
        <v>170</v>
      </c>
      <c r="AW252" s="13" t="s">
        <v>36</v>
      </c>
      <c r="AX252" s="13" t="s">
        <v>87</v>
      </c>
      <c r="AY252" s="155" t="s">
        <v>164</v>
      </c>
    </row>
    <row r="253" spans="2:65" s="1" customFormat="1" ht="33" customHeight="1">
      <c r="B253" s="31"/>
      <c r="C253" s="132" t="s">
        <v>366</v>
      </c>
      <c r="D253" s="132" t="s">
        <v>166</v>
      </c>
      <c r="E253" s="133" t="s">
        <v>2976</v>
      </c>
      <c r="F253" s="134" t="s">
        <v>2977</v>
      </c>
      <c r="G253" s="135" t="s">
        <v>181</v>
      </c>
      <c r="H253" s="136">
        <v>4</v>
      </c>
      <c r="I253" s="137"/>
      <c r="J253" s="138">
        <f t="shared" ref="J253:J260" si="0">ROUND(I253*H253,2)</f>
        <v>0</v>
      </c>
      <c r="K253" s="139"/>
      <c r="L253" s="31"/>
      <c r="M253" s="140" t="s">
        <v>1</v>
      </c>
      <c r="N253" s="141" t="s">
        <v>44</v>
      </c>
      <c r="P253" s="142">
        <f t="shared" ref="P253:P260" si="1">O253*H253</f>
        <v>0</v>
      </c>
      <c r="Q253" s="142">
        <v>0</v>
      </c>
      <c r="R253" s="142">
        <f t="shared" ref="R253:R260" si="2">Q253*H253</f>
        <v>0</v>
      </c>
      <c r="S253" s="142">
        <v>0</v>
      </c>
      <c r="T253" s="143">
        <f t="shared" ref="T253:T260" si="3">S253*H253</f>
        <v>0</v>
      </c>
      <c r="AR253" s="144" t="s">
        <v>170</v>
      </c>
      <c r="AT253" s="144" t="s">
        <v>166</v>
      </c>
      <c r="AU253" s="144" t="s">
        <v>89</v>
      </c>
      <c r="AY253" s="16" t="s">
        <v>164</v>
      </c>
      <c r="BE253" s="145">
        <f t="shared" ref="BE253:BE260" si="4">IF(N253="základní",J253,0)</f>
        <v>0</v>
      </c>
      <c r="BF253" s="145">
        <f t="shared" ref="BF253:BF260" si="5">IF(N253="snížená",J253,0)</f>
        <v>0</v>
      </c>
      <c r="BG253" s="145">
        <f t="shared" ref="BG253:BG260" si="6">IF(N253="zákl. přenesená",J253,0)</f>
        <v>0</v>
      </c>
      <c r="BH253" s="145">
        <f t="shared" ref="BH253:BH260" si="7">IF(N253="sníž. přenesená",J253,0)</f>
        <v>0</v>
      </c>
      <c r="BI253" s="145">
        <f t="shared" ref="BI253:BI260" si="8">IF(N253="nulová",J253,0)</f>
        <v>0</v>
      </c>
      <c r="BJ253" s="16" t="s">
        <v>87</v>
      </c>
      <c r="BK253" s="145">
        <f t="shared" ref="BK253:BK260" si="9">ROUND(I253*H253,2)</f>
        <v>0</v>
      </c>
      <c r="BL253" s="16" t="s">
        <v>170</v>
      </c>
      <c r="BM253" s="144" t="s">
        <v>2978</v>
      </c>
    </row>
    <row r="254" spans="2:65" s="1" customFormat="1" ht="16.5" customHeight="1">
      <c r="B254" s="31"/>
      <c r="C254" s="167" t="s">
        <v>376</v>
      </c>
      <c r="D254" s="167" t="s">
        <v>282</v>
      </c>
      <c r="E254" s="168" t="s">
        <v>2979</v>
      </c>
      <c r="F254" s="169" t="s">
        <v>2980</v>
      </c>
      <c r="G254" s="170" t="s">
        <v>181</v>
      </c>
      <c r="H254" s="171">
        <v>4</v>
      </c>
      <c r="I254" s="172"/>
      <c r="J254" s="173">
        <f t="shared" si="0"/>
        <v>0</v>
      </c>
      <c r="K254" s="174"/>
      <c r="L254" s="175"/>
      <c r="M254" s="176" t="s">
        <v>1</v>
      </c>
      <c r="N254" s="177" t="s">
        <v>44</v>
      </c>
      <c r="P254" s="142">
        <f t="shared" si="1"/>
        <v>0</v>
      </c>
      <c r="Q254" s="142">
        <v>2.5999999999999998E-4</v>
      </c>
      <c r="R254" s="142">
        <f t="shared" si="2"/>
        <v>1.0399999999999999E-3</v>
      </c>
      <c r="S254" s="142">
        <v>0</v>
      </c>
      <c r="T254" s="143">
        <f t="shared" si="3"/>
        <v>0</v>
      </c>
      <c r="AR254" s="144" t="s">
        <v>202</v>
      </c>
      <c r="AT254" s="144" t="s">
        <v>282</v>
      </c>
      <c r="AU254" s="144" t="s">
        <v>89</v>
      </c>
      <c r="AY254" s="16" t="s">
        <v>164</v>
      </c>
      <c r="BE254" s="145">
        <f t="shared" si="4"/>
        <v>0</v>
      </c>
      <c r="BF254" s="145">
        <f t="shared" si="5"/>
        <v>0</v>
      </c>
      <c r="BG254" s="145">
        <f t="shared" si="6"/>
        <v>0</v>
      </c>
      <c r="BH254" s="145">
        <f t="shared" si="7"/>
        <v>0</v>
      </c>
      <c r="BI254" s="145">
        <f t="shared" si="8"/>
        <v>0</v>
      </c>
      <c r="BJ254" s="16" t="s">
        <v>87</v>
      </c>
      <c r="BK254" s="145">
        <f t="shared" si="9"/>
        <v>0</v>
      </c>
      <c r="BL254" s="16" t="s">
        <v>170</v>
      </c>
      <c r="BM254" s="144" t="s">
        <v>2981</v>
      </c>
    </row>
    <row r="255" spans="2:65" s="1" customFormat="1" ht="33" customHeight="1">
      <c r="B255" s="31"/>
      <c r="C255" s="132" t="s">
        <v>386</v>
      </c>
      <c r="D255" s="132" t="s">
        <v>166</v>
      </c>
      <c r="E255" s="133" t="s">
        <v>2982</v>
      </c>
      <c r="F255" s="134" t="s">
        <v>2983</v>
      </c>
      <c r="G255" s="135" t="s">
        <v>181</v>
      </c>
      <c r="H255" s="136">
        <v>6</v>
      </c>
      <c r="I255" s="137"/>
      <c r="J255" s="138">
        <f t="shared" si="0"/>
        <v>0</v>
      </c>
      <c r="K255" s="139"/>
      <c r="L255" s="31"/>
      <c r="M255" s="140" t="s">
        <v>1</v>
      </c>
      <c r="N255" s="141" t="s">
        <v>44</v>
      </c>
      <c r="P255" s="142">
        <f t="shared" si="1"/>
        <v>0</v>
      </c>
      <c r="Q255" s="142">
        <v>0</v>
      </c>
      <c r="R255" s="142">
        <f t="shared" si="2"/>
        <v>0</v>
      </c>
      <c r="S255" s="142">
        <v>0</v>
      </c>
      <c r="T255" s="143">
        <f t="shared" si="3"/>
        <v>0</v>
      </c>
      <c r="AR255" s="144" t="s">
        <v>170</v>
      </c>
      <c r="AT255" s="144" t="s">
        <v>166</v>
      </c>
      <c r="AU255" s="144" t="s">
        <v>89</v>
      </c>
      <c r="AY255" s="16" t="s">
        <v>164</v>
      </c>
      <c r="BE255" s="145">
        <f t="shared" si="4"/>
        <v>0</v>
      </c>
      <c r="BF255" s="145">
        <f t="shared" si="5"/>
        <v>0</v>
      </c>
      <c r="BG255" s="145">
        <f t="shared" si="6"/>
        <v>0</v>
      </c>
      <c r="BH255" s="145">
        <f t="shared" si="7"/>
        <v>0</v>
      </c>
      <c r="BI255" s="145">
        <f t="shared" si="8"/>
        <v>0</v>
      </c>
      <c r="BJ255" s="16" t="s">
        <v>87</v>
      </c>
      <c r="BK255" s="145">
        <f t="shared" si="9"/>
        <v>0</v>
      </c>
      <c r="BL255" s="16" t="s">
        <v>170</v>
      </c>
      <c r="BM255" s="144" t="s">
        <v>2984</v>
      </c>
    </row>
    <row r="256" spans="2:65" s="1" customFormat="1" ht="24.2" customHeight="1">
      <c r="B256" s="31"/>
      <c r="C256" s="167" t="s">
        <v>392</v>
      </c>
      <c r="D256" s="167" t="s">
        <v>282</v>
      </c>
      <c r="E256" s="168" t="s">
        <v>2985</v>
      </c>
      <c r="F256" s="169" t="s">
        <v>2986</v>
      </c>
      <c r="G256" s="170" t="s">
        <v>181</v>
      </c>
      <c r="H256" s="171">
        <v>3</v>
      </c>
      <c r="I256" s="172"/>
      <c r="J256" s="173">
        <f t="shared" si="0"/>
        <v>0</v>
      </c>
      <c r="K256" s="174"/>
      <c r="L256" s="175"/>
      <c r="M256" s="176" t="s">
        <v>1</v>
      </c>
      <c r="N256" s="177" t="s">
        <v>44</v>
      </c>
      <c r="P256" s="142">
        <f t="shared" si="1"/>
        <v>0</v>
      </c>
      <c r="Q256" s="142">
        <v>1E-3</v>
      </c>
      <c r="R256" s="142">
        <f t="shared" si="2"/>
        <v>3.0000000000000001E-3</v>
      </c>
      <c r="S256" s="142">
        <v>0</v>
      </c>
      <c r="T256" s="143">
        <f t="shared" si="3"/>
        <v>0</v>
      </c>
      <c r="AR256" s="144" t="s">
        <v>202</v>
      </c>
      <c r="AT256" s="144" t="s">
        <v>282</v>
      </c>
      <c r="AU256" s="144" t="s">
        <v>89</v>
      </c>
      <c r="AY256" s="16" t="s">
        <v>164</v>
      </c>
      <c r="BE256" s="145">
        <f t="shared" si="4"/>
        <v>0</v>
      </c>
      <c r="BF256" s="145">
        <f t="shared" si="5"/>
        <v>0</v>
      </c>
      <c r="BG256" s="145">
        <f t="shared" si="6"/>
        <v>0</v>
      </c>
      <c r="BH256" s="145">
        <f t="shared" si="7"/>
        <v>0</v>
      </c>
      <c r="BI256" s="145">
        <f t="shared" si="8"/>
        <v>0</v>
      </c>
      <c r="BJ256" s="16" t="s">
        <v>87</v>
      </c>
      <c r="BK256" s="145">
        <f t="shared" si="9"/>
        <v>0</v>
      </c>
      <c r="BL256" s="16" t="s">
        <v>170</v>
      </c>
      <c r="BM256" s="144" t="s">
        <v>2987</v>
      </c>
    </row>
    <row r="257" spans="2:65" s="1" customFormat="1" ht="24.2" customHeight="1">
      <c r="B257" s="31"/>
      <c r="C257" s="167" t="s">
        <v>398</v>
      </c>
      <c r="D257" s="167" t="s">
        <v>282</v>
      </c>
      <c r="E257" s="168" t="s">
        <v>2988</v>
      </c>
      <c r="F257" s="169" t="s">
        <v>2989</v>
      </c>
      <c r="G257" s="170" t="s">
        <v>181</v>
      </c>
      <c r="H257" s="171">
        <v>3</v>
      </c>
      <c r="I257" s="172"/>
      <c r="J257" s="173">
        <f t="shared" si="0"/>
        <v>0</v>
      </c>
      <c r="K257" s="174"/>
      <c r="L257" s="175"/>
      <c r="M257" s="176" t="s">
        <v>1</v>
      </c>
      <c r="N257" s="177" t="s">
        <v>44</v>
      </c>
      <c r="P257" s="142">
        <f t="shared" si="1"/>
        <v>0</v>
      </c>
      <c r="Q257" s="142">
        <v>1.1999999999999999E-3</v>
      </c>
      <c r="R257" s="142">
        <f t="shared" si="2"/>
        <v>3.5999999999999999E-3</v>
      </c>
      <c r="S257" s="142">
        <v>0</v>
      </c>
      <c r="T257" s="143">
        <f t="shared" si="3"/>
        <v>0</v>
      </c>
      <c r="AR257" s="144" t="s">
        <v>202</v>
      </c>
      <c r="AT257" s="144" t="s">
        <v>282</v>
      </c>
      <c r="AU257" s="144" t="s">
        <v>89</v>
      </c>
      <c r="AY257" s="16" t="s">
        <v>164</v>
      </c>
      <c r="BE257" s="145">
        <f t="shared" si="4"/>
        <v>0</v>
      </c>
      <c r="BF257" s="145">
        <f t="shared" si="5"/>
        <v>0</v>
      </c>
      <c r="BG257" s="145">
        <f t="shared" si="6"/>
        <v>0</v>
      </c>
      <c r="BH257" s="145">
        <f t="shared" si="7"/>
        <v>0</v>
      </c>
      <c r="BI257" s="145">
        <f t="shared" si="8"/>
        <v>0</v>
      </c>
      <c r="BJ257" s="16" t="s">
        <v>87</v>
      </c>
      <c r="BK257" s="145">
        <f t="shared" si="9"/>
        <v>0</v>
      </c>
      <c r="BL257" s="16" t="s">
        <v>170</v>
      </c>
      <c r="BM257" s="144" t="s">
        <v>2990</v>
      </c>
    </row>
    <row r="258" spans="2:65" s="1" customFormat="1" ht="33" customHeight="1">
      <c r="B258" s="31"/>
      <c r="C258" s="132" t="s">
        <v>404</v>
      </c>
      <c r="D258" s="132" t="s">
        <v>166</v>
      </c>
      <c r="E258" s="133" t="s">
        <v>2991</v>
      </c>
      <c r="F258" s="134" t="s">
        <v>2992</v>
      </c>
      <c r="G258" s="135" t="s">
        <v>181</v>
      </c>
      <c r="H258" s="136">
        <v>1</v>
      </c>
      <c r="I258" s="137"/>
      <c r="J258" s="138">
        <f t="shared" si="0"/>
        <v>0</v>
      </c>
      <c r="K258" s="139"/>
      <c r="L258" s="31"/>
      <c r="M258" s="140" t="s">
        <v>1</v>
      </c>
      <c r="N258" s="141" t="s">
        <v>44</v>
      </c>
      <c r="P258" s="142">
        <f t="shared" si="1"/>
        <v>0</v>
      </c>
      <c r="Q258" s="142">
        <v>0</v>
      </c>
      <c r="R258" s="142">
        <f t="shared" si="2"/>
        <v>0</v>
      </c>
      <c r="S258" s="142">
        <v>0</v>
      </c>
      <c r="T258" s="143">
        <f t="shared" si="3"/>
        <v>0</v>
      </c>
      <c r="AR258" s="144" t="s">
        <v>170</v>
      </c>
      <c r="AT258" s="144" t="s">
        <v>166</v>
      </c>
      <c r="AU258" s="144" t="s">
        <v>89</v>
      </c>
      <c r="AY258" s="16" t="s">
        <v>164</v>
      </c>
      <c r="BE258" s="145">
        <f t="shared" si="4"/>
        <v>0</v>
      </c>
      <c r="BF258" s="145">
        <f t="shared" si="5"/>
        <v>0</v>
      </c>
      <c r="BG258" s="145">
        <f t="shared" si="6"/>
        <v>0</v>
      </c>
      <c r="BH258" s="145">
        <f t="shared" si="7"/>
        <v>0</v>
      </c>
      <c r="BI258" s="145">
        <f t="shared" si="8"/>
        <v>0</v>
      </c>
      <c r="BJ258" s="16" t="s">
        <v>87</v>
      </c>
      <c r="BK258" s="145">
        <f t="shared" si="9"/>
        <v>0</v>
      </c>
      <c r="BL258" s="16" t="s">
        <v>170</v>
      </c>
      <c r="BM258" s="144" t="s">
        <v>2993</v>
      </c>
    </row>
    <row r="259" spans="2:65" s="1" customFormat="1" ht="16.5" customHeight="1">
      <c r="B259" s="31"/>
      <c r="C259" s="167" t="s">
        <v>409</v>
      </c>
      <c r="D259" s="167" t="s">
        <v>282</v>
      </c>
      <c r="E259" s="168" t="s">
        <v>2994</v>
      </c>
      <c r="F259" s="169" t="s">
        <v>2995</v>
      </c>
      <c r="G259" s="170" t="s">
        <v>181</v>
      </c>
      <c r="H259" s="171">
        <v>1</v>
      </c>
      <c r="I259" s="172"/>
      <c r="J259" s="173">
        <f t="shared" si="0"/>
        <v>0</v>
      </c>
      <c r="K259" s="174"/>
      <c r="L259" s="175"/>
      <c r="M259" s="176" t="s">
        <v>1</v>
      </c>
      <c r="N259" s="177" t="s">
        <v>44</v>
      </c>
      <c r="P259" s="142">
        <f t="shared" si="1"/>
        <v>0</v>
      </c>
      <c r="Q259" s="142">
        <v>4.0999999999999999E-4</v>
      </c>
      <c r="R259" s="142">
        <f t="shared" si="2"/>
        <v>4.0999999999999999E-4</v>
      </c>
      <c r="S259" s="142">
        <v>0</v>
      </c>
      <c r="T259" s="143">
        <f t="shared" si="3"/>
        <v>0</v>
      </c>
      <c r="AR259" s="144" t="s">
        <v>202</v>
      </c>
      <c r="AT259" s="144" t="s">
        <v>282</v>
      </c>
      <c r="AU259" s="144" t="s">
        <v>89</v>
      </c>
      <c r="AY259" s="16" t="s">
        <v>164</v>
      </c>
      <c r="BE259" s="145">
        <f t="shared" si="4"/>
        <v>0</v>
      </c>
      <c r="BF259" s="145">
        <f t="shared" si="5"/>
        <v>0</v>
      </c>
      <c r="BG259" s="145">
        <f t="shared" si="6"/>
        <v>0</v>
      </c>
      <c r="BH259" s="145">
        <f t="shared" si="7"/>
        <v>0</v>
      </c>
      <c r="BI259" s="145">
        <f t="shared" si="8"/>
        <v>0</v>
      </c>
      <c r="BJ259" s="16" t="s">
        <v>87</v>
      </c>
      <c r="BK259" s="145">
        <f t="shared" si="9"/>
        <v>0</v>
      </c>
      <c r="BL259" s="16" t="s">
        <v>170</v>
      </c>
      <c r="BM259" s="144" t="s">
        <v>2996</v>
      </c>
    </row>
    <row r="260" spans="2:65" s="1" customFormat="1" ht="33" customHeight="1">
      <c r="B260" s="31"/>
      <c r="C260" s="132" t="s">
        <v>415</v>
      </c>
      <c r="D260" s="132" t="s">
        <v>166</v>
      </c>
      <c r="E260" s="133" t="s">
        <v>2997</v>
      </c>
      <c r="F260" s="134" t="s">
        <v>2998</v>
      </c>
      <c r="G260" s="135" t="s">
        <v>181</v>
      </c>
      <c r="H260" s="136">
        <v>2</v>
      </c>
      <c r="I260" s="137"/>
      <c r="J260" s="138">
        <f t="shared" si="0"/>
        <v>0</v>
      </c>
      <c r="K260" s="139"/>
      <c r="L260" s="31"/>
      <c r="M260" s="140" t="s">
        <v>1</v>
      </c>
      <c r="N260" s="141" t="s">
        <v>44</v>
      </c>
      <c r="P260" s="142">
        <f t="shared" si="1"/>
        <v>0</v>
      </c>
      <c r="Q260" s="142">
        <v>0</v>
      </c>
      <c r="R260" s="142">
        <f t="shared" si="2"/>
        <v>0</v>
      </c>
      <c r="S260" s="142">
        <v>0</v>
      </c>
      <c r="T260" s="143">
        <f t="shared" si="3"/>
        <v>0</v>
      </c>
      <c r="AR260" s="144" t="s">
        <v>170</v>
      </c>
      <c r="AT260" s="144" t="s">
        <v>166</v>
      </c>
      <c r="AU260" s="144" t="s">
        <v>89</v>
      </c>
      <c r="AY260" s="16" t="s">
        <v>164</v>
      </c>
      <c r="BE260" s="145">
        <f t="shared" si="4"/>
        <v>0</v>
      </c>
      <c r="BF260" s="145">
        <f t="shared" si="5"/>
        <v>0</v>
      </c>
      <c r="BG260" s="145">
        <f t="shared" si="6"/>
        <v>0</v>
      </c>
      <c r="BH260" s="145">
        <f t="shared" si="7"/>
        <v>0</v>
      </c>
      <c r="BI260" s="145">
        <f t="shared" si="8"/>
        <v>0</v>
      </c>
      <c r="BJ260" s="16" t="s">
        <v>87</v>
      </c>
      <c r="BK260" s="145">
        <f t="shared" si="9"/>
        <v>0</v>
      </c>
      <c r="BL260" s="16" t="s">
        <v>170</v>
      </c>
      <c r="BM260" s="144" t="s">
        <v>2999</v>
      </c>
    </row>
    <row r="261" spans="2:65" s="14" customFormat="1" ht="11.25">
      <c r="B261" s="161"/>
      <c r="D261" s="147" t="s">
        <v>175</v>
      </c>
      <c r="E261" s="162" t="s">
        <v>1</v>
      </c>
      <c r="F261" s="163" t="s">
        <v>3000</v>
      </c>
      <c r="H261" s="162" t="s">
        <v>1</v>
      </c>
      <c r="I261" s="164"/>
      <c r="L261" s="161"/>
      <c r="M261" s="165"/>
      <c r="T261" s="166"/>
      <c r="AT261" s="162" t="s">
        <v>175</v>
      </c>
      <c r="AU261" s="162" t="s">
        <v>89</v>
      </c>
      <c r="AV261" s="14" t="s">
        <v>87</v>
      </c>
      <c r="AW261" s="14" t="s">
        <v>36</v>
      </c>
      <c r="AX261" s="14" t="s">
        <v>79</v>
      </c>
      <c r="AY261" s="162" t="s">
        <v>164</v>
      </c>
    </row>
    <row r="262" spans="2:65" s="12" customFormat="1" ht="11.25">
      <c r="B262" s="146"/>
      <c r="D262" s="147" t="s">
        <v>175</v>
      </c>
      <c r="E262" s="148" t="s">
        <v>1</v>
      </c>
      <c r="F262" s="149" t="s">
        <v>89</v>
      </c>
      <c r="H262" s="150">
        <v>2</v>
      </c>
      <c r="I262" s="151"/>
      <c r="L262" s="146"/>
      <c r="M262" s="152"/>
      <c r="T262" s="153"/>
      <c r="AT262" s="148" t="s">
        <v>175</v>
      </c>
      <c r="AU262" s="148" t="s">
        <v>89</v>
      </c>
      <c r="AV262" s="12" t="s">
        <v>89</v>
      </c>
      <c r="AW262" s="12" t="s">
        <v>36</v>
      </c>
      <c r="AX262" s="12" t="s">
        <v>87</v>
      </c>
      <c r="AY262" s="148" t="s">
        <v>164</v>
      </c>
    </row>
    <row r="263" spans="2:65" s="1" customFormat="1" ht="16.5" customHeight="1">
      <c r="B263" s="31"/>
      <c r="C263" s="167" t="s">
        <v>419</v>
      </c>
      <c r="D263" s="167" t="s">
        <v>282</v>
      </c>
      <c r="E263" s="168" t="s">
        <v>3001</v>
      </c>
      <c r="F263" s="169" t="s">
        <v>3002</v>
      </c>
      <c r="G263" s="170" t="s">
        <v>181</v>
      </c>
      <c r="H263" s="171">
        <v>1</v>
      </c>
      <c r="I263" s="172"/>
      <c r="J263" s="173">
        <f>ROUND(I263*H263,2)</f>
        <v>0</v>
      </c>
      <c r="K263" s="174"/>
      <c r="L263" s="175"/>
      <c r="M263" s="176" t="s">
        <v>1</v>
      </c>
      <c r="N263" s="177" t="s">
        <v>44</v>
      </c>
      <c r="P263" s="142">
        <f>O263*H263</f>
        <v>0</v>
      </c>
      <c r="Q263" s="142">
        <v>1E-3</v>
      </c>
      <c r="R263" s="142">
        <f>Q263*H263</f>
        <v>1E-3</v>
      </c>
      <c r="S263" s="142">
        <v>0</v>
      </c>
      <c r="T263" s="143">
        <f>S263*H263</f>
        <v>0</v>
      </c>
      <c r="AR263" s="144" t="s">
        <v>202</v>
      </c>
      <c r="AT263" s="144" t="s">
        <v>282</v>
      </c>
      <c r="AU263" s="144" t="s">
        <v>89</v>
      </c>
      <c r="AY263" s="16" t="s">
        <v>164</v>
      </c>
      <c r="BE263" s="145">
        <f>IF(N263="základní",J263,0)</f>
        <v>0</v>
      </c>
      <c r="BF263" s="145">
        <f>IF(N263="snížená",J263,0)</f>
        <v>0</v>
      </c>
      <c r="BG263" s="145">
        <f>IF(N263="zákl. přenesená",J263,0)</f>
        <v>0</v>
      </c>
      <c r="BH263" s="145">
        <f>IF(N263="sníž. přenesená",J263,0)</f>
        <v>0</v>
      </c>
      <c r="BI263" s="145">
        <f>IF(N263="nulová",J263,0)</f>
        <v>0</v>
      </c>
      <c r="BJ263" s="16" t="s">
        <v>87</v>
      </c>
      <c r="BK263" s="145">
        <f>ROUND(I263*H263,2)</f>
        <v>0</v>
      </c>
      <c r="BL263" s="16" t="s">
        <v>170</v>
      </c>
      <c r="BM263" s="144" t="s">
        <v>3003</v>
      </c>
    </row>
    <row r="264" spans="2:65" s="1" customFormat="1" ht="16.5" customHeight="1">
      <c r="B264" s="31"/>
      <c r="C264" s="167" t="s">
        <v>426</v>
      </c>
      <c r="D264" s="167" t="s">
        <v>282</v>
      </c>
      <c r="E264" s="168" t="s">
        <v>3004</v>
      </c>
      <c r="F264" s="169" t="s">
        <v>3005</v>
      </c>
      <c r="G264" s="170" t="s">
        <v>181</v>
      </c>
      <c r="H264" s="171">
        <v>1</v>
      </c>
      <c r="I264" s="172"/>
      <c r="J264" s="173">
        <f>ROUND(I264*H264,2)</f>
        <v>0</v>
      </c>
      <c r="K264" s="174"/>
      <c r="L264" s="175"/>
      <c r="M264" s="176" t="s">
        <v>1</v>
      </c>
      <c r="N264" s="177" t="s">
        <v>44</v>
      </c>
      <c r="P264" s="142">
        <f>O264*H264</f>
        <v>0</v>
      </c>
      <c r="Q264" s="142">
        <v>7.9000000000000001E-4</v>
      </c>
      <c r="R264" s="142">
        <f>Q264*H264</f>
        <v>7.9000000000000001E-4</v>
      </c>
      <c r="S264" s="142">
        <v>0</v>
      </c>
      <c r="T264" s="143">
        <f>S264*H264</f>
        <v>0</v>
      </c>
      <c r="AR264" s="144" t="s">
        <v>202</v>
      </c>
      <c r="AT264" s="144" t="s">
        <v>282</v>
      </c>
      <c r="AU264" s="144" t="s">
        <v>89</v>
      </c>
      <c r="AY264" s="16" t="s">
        <v>164</v>
      </c>
      <c r="BE264" s="145">
        <f>IF(N264="základní",J264,0)</f>
        <v>0</v>
      </c>
      <c r="BF264" s="145">
        <f>IF(N264="snížená",J264,0)</f>
        <v>0</v>
      </c>
      <c r="BG264" s="145">
        <f>IF(N264="zákl. přenesená",J264,0)</f>
        <v>0</v>
      </c>
      <c r="BH264" s="145">
        <f>IF(N264="sníž. přenesená",J264,0)</f>
        <v>0</v>
      </c>
      <c r="BI264" s="145">
        <f>IF(N264="nulová",J264,0)</f>
        <v>0</v>
      </c>
      <c r="BJ264" s="16" t="s">
        <v>87</v>
      </c>
      <c r="BK264" s="145">
        <f>ROUND(I264*H264,2)</f>
        <v>0</v>
      </c>
      <c r="BL264" s="16" t="s">
        <v>170</v>
      </c>
      <c r="BM264" s="144" t="s">
        <v>3006</v>
      </c>
    </row>
    <row r="265" spans="2:65" s="1" customFormat="1" ht="33" customHeight="1">
      <c r="B265" s="31"/>
      <c r="C265" s="132" t="s">
        <v>430</v>
      </c>
      <c r="D265" s="132" t="s">
        <v>166</v>
      </c>
      <c r="E265" s="133" t="s">
        <v>3007</v>
      </c>
      <c r="F265" s="134" t="s">
        <v>3008</v>
      </c>
      <c r="G265" s="135" t="s">
        <v>181</v>
      </c>
      <c r="H265" s="136">
        <v>1</v>
      </c>
      <c r="I265" s="137"/>
      <c r="J265" s="138">
        <f>ROUND(I265*H265,2)</f>
        <v>0</v>
      </c>
      <c r="K265" s="139"/>
      <c r="L265" s="31"/>
      <c r="M265" s="140" t="s">
        <v>1</v>
      </c>
      <c r="N265" s="141" t="s">
        <v>44</v>
      </c>
      <c r="P265" s="142">
        <f>O265*H265</f>
        <v>0</v>
      </c>
      <c r="Q265" s="142">
        <v>0</v>
      </c>
      <c r="R265" s="142">
        <f>Q265*H265</f>
        <v>0</v>
      </c>
      <c r="S265" s="142">
        <v>0</v>
      </c>
      <c r="T265" s="143">
        <f>S265*H265</f>
        <v>0</v>
      </c>
      <c r="AR265" s="144" t="s">
        <v>170</v>
      </c>
      <c r="AT265" s="144" t="s">
        <v>166</v>
      </c>
      <c r="AU265" s="144" t="s">
        <v>89</v>
      </c>
      <c r="AY265" s="16" t="s">
        <v>164</v>
      </c>
      <c r="BE265" s="145">
        <f>IF(N265="základní",J265,0)</f>
        <v>0</v>
      </c>
      <c r="BF265" s="145">
        <f>IF(N265="snížená",J265,0)</f>
        <v>0</v>
      </c>
      <c r="BG265" s="145">
        <f>IF(N265="zákl. přenesená",J265,0)</f>
        <v>0</v>
      </c>
      <c r="BH265" s="145">
        <f>IF(N265="sníž. přenesená",J265,0)</f>
        <v>0</v>
      </c>
      <c r="BI265" s="145">
        <f>IF(N265="nulová",J265,0)</f>
        <v>0</v>
      </c>
      <c r="BJ265" s="16" t="s">
        <v>87</v>
      </c>
      <c r="BK265" s="145">
        <f>ROUND(I265*H265,2)</f>
        <v>0</v>
      </c>
      <c r="BL265" s="16" t="s">
        <v>170</v>
      </c>
      <c r="BM265" s="144" t="s">
        <v>3009</v>
      </c>
    </row>
    <row r="266" spans="2:65" s="14" customFormat="1" ht="11.25">
      <c r="B266" s="161"/>
      <c r="D266" s="147" t="s">
        <v>175</v>
      </c>
      <c r="E266" s="162" t="s">
        <v>1</v>
      </c>
      <c r="F266" s="163" t="s">
        <v>3000</v>
      </c>
      <c r="H266" s="162" t="s">
        <v>1</v>
      </c>
      <c r="I266" s="164"/>
      <c r="L266" s="161"/>
      <c r="M266" s="165"/>
      <c r="T266" s="166"/>
      <c r="AT266" s="162" t="s">
        <v>175</v>
      </c>
      <c r="AU266" s="162" t="s">
        <v>89</v>
      </c>
      <c r="AV266" s="14" t="s">
        <v>87</v>
      </c>
      <c r="AW266" s="14" t="s">
        <v>36</v>
      </c>
      <c r="AX266" s="14" t="s">
        <v>79</v>
      </c>
      <c r="AY266" s="162" t="s">
        <v>164</v>
      </c>
    </row>
    <row r="267" spans="2:65" s="12" customFormat="1" ht="11.25">
      <c r="B267" s="146"/>
      <c r="D267" s="147" t="s">
        <v>175</v>
      </c>
      <c r="E267" s="148" t="s">
        <v>1</v>
      </c>
      <c r="F267" s="149" t="s">
        <v>87</v>
      </c>
      <c r="H267" s="150">
        <v>1</v>
      </c>
      <c r="I267" s="151"/>
      <c r="L267" s="146"/>
      <c r="M267" s="152"/>
      <c r="T267" s="153"/>
      <c r="AT267" s="148" t="s">
        <v>175</v>
      </c>
      <c r="AU267" s="148" t="s">
        <v>89</v>
      </c>
      <c r="AV267" s="12" t="s">
        <v>89</v>
      </c>
      <c r="AW267" s="12" t="s">
        <v>36</v>
      </c>
      <c r="AX267" s="12" t="s">
        <v>87</v>
      </c>
      <c r="AY267" s="148" t="s">
        <v>164</v>
      </c>
    </row>
    <row r="268" spans="2:65" s="1" customFormat="1" ht="16.5" customHeight="1">
      <c r="B268" s="31"/>
      <c r="C268" s="167" t="s">
        <v>436</v>
      </c>
      <c r="D268" s="167" t="s">
        <v>282</v>
      </c>
      <c r="E268" s="168" t="s">
        <v>3010</v>
      </c>
      <c r="F268" s="169" t="s">
        <v>3011</v>
      </c>
      <c r="G268" s="170" t="s">
        <v>181</v>
      </c>
      <c r="H268" s="171">
        <v>1</v>
      </c>
      <c r="I268" s="172"/>
      <c r="J268" s="173">
        <f>ROUND(I268*H268,2)</f>
        <v>0</v>
      </c>
      <c r="K268" s="174"/>
      <c r="L268" s="175"/>
      <c r="M268" s="176" t="s">
        <v>1</v>
      </c>
      <c r="N268" s="177" t="s">
        <v>44</v>
      </c>
      <c r="P268" s="142">
        <f>O268*H268</f>
        <v>0</v>
      </c>
      <c r="Q268" s="142">
        <v>1.9E-3</v>
      </c>
      <c r="R268" s="142">
        <f>Q268*H268</f>
        <v>1.9E-3</v>
      </c>
      <c r="S268" s="142">
        <v>0</v>
      </c>
      <c r="T268" s="143">
        <f>S268*H268</f>
        <v>0</v>
      </c>
      <c r="AR268" s="144" t="s">
        <v>202</v>
      </c>
      <c r="AT268" s="144" t="s">
        <v>282</v>
      </c>
      <c r="AU268" s="144" t="s">
        <v>89</v>
      </c>
      <c r="AY268" s="16" t="s">
        <v>164</v>
      </c>
      <c r="BE268" s="145">
        <f>IF(N268="základní",J268,0)</f>
        <v>0</v>
      </c>
      <c r="BF268" s="145">
        <f>IF(N268="snížená",J268,0)</f>
        <v>0</v>
      </c>
      <c r="BG268" s="145">
        <f>IF(N268="zákl. přenesená",J268,0)</f>
        <v>0</v>
      </c>
      <c r="BH268" s="145">
        <f>IF(N268="sníž. přenesená",J268,0)</f>
        <v>0</v>
      </c>
      <c r="BI268" s="145">
        <f>IF(N268="nulová",J268,0)</f>
        <v>0</v>
      </c>
      <c r="BJ268" s="16" t="s">
        <v>87</v>
      </c>
      <c r="BK268" s="145">
        <f>ROUND(I268*H268,2)</f>
        <v>0</v>
      </c>
      <c r="BL268" s="16" t="s">
        <v>170</v>
      </c>
      <c r="BM268" s="144" t="s">
        <v>3012</v>
      </c>
    </row>
    <row r="269" spans="2:65" s="1" customFormat="1" ht="21.75" customHeight="1">
      <c r="B269" s="31"/>
      <c r="C269" s="132" t="s">
        <v>440</v>
      </c>
      <c r="D269" s="132" t="s">
        <v>166</v>
      </c>
      <c r="E269" s="133" t="s">
        <v>3013</v>
      </c>
      <c r="F269" s="134" t="s">
        <v>3014</v>
      </c>
      <c r="G269" s="135" t="s">
        <v>299</v>
      </c>
      <c r="H269" s="136">
        <v>98.6</v>
      </c>
      <c r="I269" s="137"/>
      <c r="J269" s="138">
        <f>ROUND(I269*H269,2)</f>
        <v>0</v>
      </c>
      <c r="K269" s="139"/>
      <c r="L269" s="31"/>
      <c r="M269" s="140" t="s">
        <v>1</v>
      </c>
      <c r="N269" s="141" t="s">
        <v>44</v>
      </c>
      <c r="P269" s="142">
        <f>O269*H269</f>
        <v>0</v>
      </c>
      <c r="Q269" s="142">
        <v>0</v>
      </c>
      <c r="R269" s="142">
        <f>Q269*H269</f>
        <v>0</v>
      </c>
      <c r="S269" s="142">
        <v>0</v>
      </c>
      <c r="T269" s="143">
        <f>S269*H269</f>
        <v>0</v>
      </c>
      <c r="AR269" s="144" t="s">
        <v>170</v>
      </c>
      <c r="AT269" s="144" t="s">
        <v>166</v>
      </c>
      <c r="AU269" s="144" t="s">
        <v>89</v>
      </c>
      <c r="AY269" s="16" t="s">
        <v>164</v>
      </c>
      <c r="BE269" s="145">
        <f>IF(N269="základní",J269,0)</f>
        <v>0</v>
      </c>
      <c r="BF269" s="145">
        <f>IF(N269="snížená",J269,0)</f>
        <v>0</v>
      </c>
      <c r="BG269" s="145">
        <f>IF(N269="zákl. přenesená",J269,0)</f>
        <v>0</v>
      </c>
      <c r="BH269" s="145">
        <f>IF(N269="sníž. přenesená",J269,0)</f>
        <v>0</v>
      </c>
      <c r="BI269" s="145">
        <f>IF(N269="nulová",J269,0)</f>
        <v>0</v>
      </c>
      <c r="BJ269" s="16" t="s">
        <v>87</v>
      </c>
      <c r="BK269" s="145">
        <f>ROUND(I269*H269,2)</f>
        <v>0</v>
      </c>
      <c r="BL269" s="16" t="s">
        <v>170</v>
      </c>
      <c r="BM269" s="144" t="s">
        <v>3015</v>
      </c>
    </row>
    <row r="270" spans="2:65" s="12" customFormat="1" ht="11.25">
      <c r="B270" s="146"/>
      <c r="D270" s="147" t="s">
        <v>175</v>
      </c>
      <c r="E270" s="148" t="s">
        <v>1</v>
      </c>
      <c r="F270" s="149" t="s">
        <v>3016</v>
      </c>
      <c r="H270" s="150">
        <v>98.6</v>
      </c>
      <c r="I270" s="151"/>
      <c r="L270" s="146"/>
      <c r="M270" s="152"/>
      <c r="T270" s="153"/>
      <c r="AT270" s="148" t="s">
        <v>175</v>
      </c>
      <c r="AU270" s="148" t="s">
        <v>89</v>
      </c>
      <c r="AV270" s="12" t="s">
        <v>89</v>
      </c>
      <c r="AW270" s="12" t="s">
        <v>36</v>
      </c>
      <c r="AX270" s="12" t="s">
        <v>79</v>
      </c>
      <c r="AY270" s="148" t="s">
        <v>164</v>
      </c>
    </row>
    <row r="271" spans="2:65" s="13" customFormat="1" ht="11.25">
      <c r="B271" s="154"/>
      <c r="D271" s="147" t="s">
        <v>175</v>
      </c>
      <c r="E271" s="155" t="s">
        <v>1</v>
      </c>
      <c r="F271" s="156" t="s">
        <v>177</v>
      </c>
      <c r="H271" s="157">
        <v>98.6</v>
      </c>
      <c r="I271" s="158"/>
      <c r="L271" s="154"/>
      <c r="M271" s="159"/>
      <c r="T271" s="160"/>
      <c r="AT271" s="155" t="s">
        <v>175</v>
      </c>
      <c r="AU271" s="155" t="s">
        <v>89</v>
      </c>
      <c r="AV271" s="13" t="s">
        <v>170</v>
      </c>
      <c r="AW271" s="13" t="s">
        <v>36</v>
      </c>
      <c r="AX271" s="13" t="s">
        <v>87</v>
      </c>
      <c r="AY271" s="155" t="s">
        <v>164</v>
      </c>
    </row>
    <row r="272" spans="2:65" s="1" customFormat="1" ht="21.75" customHeight="1">
      <c r="B272" s="31"/>
      <c r="C272" s="132" t="s">
        <v>444</v>
      </c>
      <c r="D272" s="132" t="s">
        <v>166</v>
      </c>
      <c r="E272" s="133" t="s">
        <v>3017</v>
      </c>
      <c r="F272" s="134" t="s">
        <v>3018</v>
      </c>
      <c r="G272" s="135" t="s">
        <v>299</v>
      </c>
      <c r="H272" s="136">
        <v>12.3</v>
      </c>
      <c r="I272" s="137"/>
      <c r="J272" s="138">
        <f>ROUND(I272*H272,2)</f>
        <v>0</v>
      </c>
      <c r="K272" s="139"/>
      <c r="L272" s="31"/>
      <c r="M272" s="140" t="s">
        <v>1</v>
      </c>
      <c r="N272" s="141" t="s">
        <v>44</v>
      </c>
      <c r="P272" s="142">
        <f>O272*H272</f>
        <v>0</v>
      </c>
      <c r="Q272" s="142">
        <v>0</v>
      </c>
      <c r="R272" s="142">
        <f>Q272*H272</f>
        <v>0</v>
      </c>
      <c r="S272" s="142">
        <v>0</v>
      </c>
      <c r="T272" s="143">
        <f>S272*H272</f>
        <v>0</v>
      </c>
      <c r="AR272" s="144" t="s">
        <v>170</v>
      </c>
      <c r="AT272" s="144" t="s">
        <v>166</v>
      </c>
      <c r="AU272" s="144" t="s">
        <v>89</v>
      </c>
      <c r="AY272" s="16" t="s">
        <v>164</v>
      </c>
      <c r="BE272" s="145">
        <f>IF(N272="základní",J272,0)</f>
        <v>0</v>
      </c>
      <c r="BF272" s="145">
        <f>IF(N272="snížená",J272,0)</f>
        <v>0</v>
      </c>
      <c r="BG272" s="145">
        <f>IF(N272="zákl. přenesená",J272,0)</f>
        <v>0</v>
      </c>
      <c r="BH272" s="145">
        <f>IF(N272="sníž. přenesená",J272,0)</f>
        <v>0</v>
      </c>
      <c r="BI272" s="145">
        <f>IF(N272="nulová",J272,0)</f>
        <v>0</v>
      </c>
      <c r="BJ272" s="16" t="s">
        <v>87</v>
      </c>
      <c r="BK272" s="145">
        <f>ROUND(I272*H272,2)</f>
        <v>0</v>
      </c>
      <c r="BL272" s="16" t="s">
        <v>170</v>
      </c>
      <c r="BM272" s="144" t="s">
        <v>3019</v>
      </c>
    </row>
    <row r="273" spans="2:65" s="12" customFormat="1" ht="11.25">
      <c r="B273" s="146"/>
      <c r="D273" s="147" t="s">
        <v>175</v>
      </c>
      <c r="E273" s="148" t="s">
        <v>1</v>
      </c>
      <c r="F273" s="149" t="s">
        <v>3020</v>
      </c>
      <c r="H273" s="150">
        <v>12.3</v>
      </c>
      <c r="I273" s="151"/>
      <c r="L273" s="146"/>
      <c r="M273" s="152"/>
      <c r="T273" s="153"/>
      <c r="AT273" s="148" t="s">
        <v>175</v>
      </c>
      <c r="AU273" s="148" t="s">
        <v>89</v>
      </c>
      <c r="AV273" s="12" t="s">
        <v>89</v>
      </c>
      <c r="AW273" s="12" t="s">
        <v>36</v>
      </c>
      <c r="AX273" s="12" t="s">
        <v>79</v>
      </c>
      <c r="AY273" s="148" t="s">
        <v>164</v>
      </c>
    </row>
    <row r="274" spans="2:65" s="13" customFormat="1" ht="11.25">
      <c r="B274" s="154"/>
      <c r="D274" s="147" t="s">
        <v>175</v>
      </c>
      <c r="E274" s="155" t="s">
        <v>1</v>
      </c>
      <c r="F274" s="156" t="s">
        <v>177</v>
      </c>
      <c r="H274" s="157">
        <v>12.3</v>
      </c>
      <c r="I274" s="158"/>
      <c r="L274" s="154"/>
      <c r="M274" s="159"/>
      <c r="T274" s="160"/>
      <c r="AT274" s="155" t="s">
        <v>175</v>
      </c>
      <c r="AU274" s="155" t="s">
        <v>89</v>
      </c>
      <c r="AV274" s="13" t="s">
        <v>170</v>
      </c>
      <c r="AW274" s="13" t="s">
        <v>36</v>
      </c>
      <c r="AX274" s="13" t="s">
        <v>87</v>
      </c>
      <c r="AY274" s="155" t="s">
        <v>164</v>
      </c>
    </row>
    <row r="275" spans="2:65" s="1" customFormat="1" ht="24.2" customHeight="1">
      <c r="B275" s="31"/>
      <c r="C275" s="132" t="s">
        <v>448</v>
      </c>
      <c r="D275" s="132" t="s">
        <v>166</v>
      </c>
      <c r="E275" s="133" t="s">
        <v>3021</v>
      </c>
      <c r="F275" s="134" t="s">
        <v>3022</v>
      </c>
      <c r="G275" s="135" t="s">
        <v>181</v>
      </c>
      <c r="H275" s="136">
        <v>1</v>
      </c>
      <c r="I275" s="137"/>
      <c r="J275" s="138">
        <f>ROUND(I275*H275,2)</f>
        <v>0</v>
      </c>
      <c r="K275" s="139"/>
      <c r="L275" s="31"/>
      <c r="M275" s="140" t="s">
        <v>1</v>
      </c>
      <c r="N275" s="141" t="s">
        <v>44</v>
      </c>
      <c r="P275" s="142">
        <f>O275*H275</f>
        <v>0</v>
      </c>
      <c r="Q275" s="142">
        <v>0.45937</v>
      </c>
      <c r="R275" s="142">
        <f>Q275*H275</f>
        <v>0.45937</v>
      </c>
      <c r="S275" s="142">
        <v>0</v>
      </c>
      <c r="T275" s="143">
        <f>S275*H275</f>
        <v>0</v>
      </c>
      <c r="AR275" s="144" t="s">
        <v>170</v>
      </c>
      <c r="AT275" s="144" t="s">
        <v>166</v>
      </c>
      <c r="AU275" s="144" t="s">
        <v>89</v>
      </c>
      <c r="AY275" s="16" t="s">
        <v>164</v>
      </c>
      <c r="BE275" s="145">
        <f>IF(N275="základní",J275,0)</f>
        <v>0</v>
      </c>
      <c r="BF275" s="145">
        <f>IF(N275="snížená",J275,0)</f>
        <v>0</v>
      </c>
      <c r="BG275" s="145">
        <f>IF(N275="zákl. přenesená",J275,0)</f>
        <v>0</v>
      </c>
      <c r="BH275" s="145">
        <f>IF(N275="sníž. přenesená",J275,0)</f>
        <v>0</v>
      </c>
      <c r="BI275" s="145">
        <f>IF(N275="nulová",J275,0)</f>
        <v>0</v>
      </c>
      <c r="BJ275" s="16" t="s">
        <v>87</v>
      </c>
      <c r="BK275" s="145">
        <f>ROUND(I275*H275,2)</f>
        <v>0</v>
      </c>
      <c r="BL275" s="16" t="s">
        <v>170</v>
      </c>
      <c r="BM275" s="144" t="s">
        <v>3023</v>
      </c>
    </row>
    <row r="276" spans="2:65" s="1" customFormat="1" ht="24.2" customHeight="1">
      <c r="B276" s="31"/>
      <c r="C276" s="132" t="s">
        <v>453</v>
      </c>
      <c r="D276" s="132" t="s">
        <v>166</v>
      </c>
      <c r="E276" s="133" t="s">
        <v>3024</v>
      </c>
      <c r="F276" s="134" t="s">
        <v>3025</v>
      </c>
      <c r="G276" s="135" t="s">
        <v>181</v>
      </c>
      <c r="H276" s="136">
        <v>1</v>
      </c>
      <c r="I276" s="137"/>
      <c r="J276" s="138">
        <f>ROUND(I276*H276,2)</f>
        <v>0</v>
      </c>
      <c r="K276" s="139"/>
      <c r="L276" s="31"/>
      <c r="M276" s="140" t="s">
        <v>1</v>
      </c>
      <c r="N276" s="141" t="s">
        <v>44</v>
      </c>
      <c r="P276" s="142">
        <f>O276*H276</f>
        <v>0</v>
      </c>
      <c r="Q276" s="142">
        <v>5.8029999999999998E-2</v>
      </c>
      <c r="R276" s="142">
        <f>Q276*H276</f>
        <v>5.8029999999999998E-2</v>
      </c>
      <c r="S276" s="142">
        <v>0</v>
      </c>
      <c r="T276" s="143">
        <f>S276*H276</f>
        <v>0</v>
      </c>
      <c r="AR276" s="144" t="s">
        <v>170</v>
      </c>
      <c r="AT276" s="144" t="s">
        <v>166</v>
      </c>
      <c r="AU276" s="144" t="s">
        <v>89</v>
      </c>
      <c r="AY276" s="16" t="s">
        <v>164</v>
      </c>
      <c r="BE276" s="145">
        <f>IF(N276="základní",J276,0)</f>
        <v>0</v>
      </c>
      <c r="BF276" s="145">
        <f>IF(N276="snížená",J276,0)</f>
        <v>0</v>
      </c>
      <c r="BG276" s="145">
        <f>IF(N276="zákl. přenesená",J276,0)</f>
        <v>0</v>
      </c>
      <c r="BH276" s="145">
        <f>IF(N276="sníž. přenesená",J276,0)</f>
        <v>0</v>
      </c>
      <c r="BI276" s="145">
        <f>IF(N276="nulová",J276,0)</f>
        <v>0</v>
      </c>
      <c r="BJ276" s="16" t="s">
        <v>87</v>
      </c>
      <c r="BK276" s="145">
        <f>ROUND(I276*H276,2)</f>
        <v>0</v>
      </c>
      <c r="BL276" s="16" t="s">
        <v>170</v>
      </c>
      <c r="BM276" s="144" t="s">
        <v>3026</v>
      </c>
    </row>
    <row r="277" spans="2:65" s="1" customFormat="1" ht="16.5" customHeight="1">
      <c r="B277" s="31"/>
      <c r="C277" s="132" t="s">
        <v>457</v>
      </c>
      <c r="D277" s="132" t="s">
        <v>166</v>
      </c>
      <c r="E277" s="133" t="s">
        <v>3027</v>
      </c>
      <c r="F277" s="134" t="s">
        <v>3028</v>
      </c>
      <c r="G277" s="135" t="s">
        <v>181</v>
      </c>
      <c r="H277" s="136">
        <v>1</v>
      </c>
      <c r="I277" s="137"/>
      <c r="J277" s="138">
        <f>ROUND(I277*H277,2)</f>
        <v>0</v>
      </c>
      <c r="K277" s="139"/>
      <c r="L277" s="31"/>
      <c r="M277" s="140" t="s">
        <v>1</v>
      </c>
      <c r="N277" s="141" t="s">
        <v>44</v>
      </c>
      <c r="P277" s="142">
        <f>O277*H277</f>
        <v>0</v>
      </c>
      <c r="Q277" s="142">
        <v>8.6120000000000002E-2</v>
      </c>
      <c r="R277" s="142">
        <f>Q277*H277</f>
        <v>8.6120000000000002E-2</v>
      </c>
      <c r="S277" s="142">
        <v>0</v>
      </c>
      <c r="T277" s="143">
        <f>S277*H277</f>
        <v>0</v>
      </c>
      <c r="AR277" s="144" t="s">
        <v>170</v>
      </c>
      <c r="AT277" s="144" t="s">
        <v>166</v>
      </c>
      <c r="AU277" s="144" t="s">
        <v>89</v>
      </c>
      <c r="AY277" s="16" t="s">
        <v>164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6" t="s">
        <v>87</v>
      </c>
      <c r="BK277" s="145">
        <f>ROUND(I277*H277,2)</f>
        <v>0</v>
      </c>
      <c r="BL277" s="16" t="s">
        <v>170</v>
      </c>
      <c r="BM277" s="144" t="s">
        <v>3029</v>
      </c>
    </row>
    <row r="278" spans="2:65" s="14" customFormat="1" ht="11.25">
      <c r="B278" s="161"/>
      <c r="D278" s="147" t="s">
        <v>175</v>
      </c>
      <c r="E278" s="162" t="s">
        <v>1</v>
      </c>
      <c r="F278" s="163" t="s">
        <v>3030</v>
      </c>
      <c r="H278" s="162" t="s">
        <v>1</v>
      </c>
      <c r="I278" s="164"/>
      <c r="L278" s="161"/>
      <c r="M278" s="165"/>
      <c r="T278" s="166"/>
      <c r="AT278" s="162" t="s">
        <v>175</v>
      </c>
      <c r="AU278" s="162" t="s">
        <v>89</v>
      </c>
      <c r="AV278" s="14" t="s">
        <v>87</v>
      </c>
      <c r="AW278" s="14" t="s">
        <v>36</v>
      </c>
      <c r="AX278" s="14" t="s">
        <v>79</v>
      </c>
      <c r="AY278" s="162" t="s">
        <v>164</v>
      </c>
    </row>
    <row r="279" spans="2:65" s="12" customFormat="1" ht="11.25">
      <c r="B279" s="146"/>
      <c r="D279" s="147" t="s">
        <v>175</v>
      </c>
      <c r="E279" s="148" t="s">
        <v>1</v>
      </c>
      <c r="F279" s="149" t="s">
        <v>87</v>
      </c>
      <c r="H279" s="150">
        <v>1</v>
      </c>
      <c r="I279" s="151"/>
      <c r="L279" s="146"/>
      <c r="M279" s="152"/>
      <c r="T279" s="153"/>
      <c r="AT279" s="148" t="s">
        <v>175</v>
      </c>
      <c r="AU279" s="148" t="s">
        <v>89</v>
      </c>
      <c r="AV279" s="12" t="s">
        <v>89</v>
      </c>
      <c r="AW279" s="12" t="s">
        <v>36</v>
      </c>
      <c r="AX279" s="12" t="s">
        <v>79</v>
      </c>
      <c r="AY279" s="148" t="s">
        <v>164</v>
      </c>
    </row>
    <row r="280" spans="2:65" s="13" customFormat="1" ht="11.25">
      <c r="B280" s="154"/>
      <c r="D280" s="147" t="s">
        <v>175</v>
      </c>
      <c r="E280" s="155" t="s">
        <v>1</v>
      </c>
      <c r="F280" s="156" t="s">
        <v>177</v>
      </c>
      <c r="H280" s="157">
        <v>1</v>
      </c>
      <c r="I280" s="158"/>
      <c r="L280" s="154"/>
      <c r="M280" s="159"/>
      <c r="T280" s="160"/>
      <c r="AT280" s="155" t="s">
        <v>175</v>
      </c>
      <c r="AU280" s="155" t="s">
        <v>89</v>
      </c>
      <c r="AV280" s="13" t="s">
        <v>170</v>
      </c>
      <c r="AW280" s="13" t="s">
        <v>36</v>
      </c>
      <c r="AX280" s="13" t="s">
        <v>87</v>
      </c>
      <c r="AY280" s="155" t="s">
        <v>164</v>
      </c>
    </row>
    <row r="281" spans="2:65" s="1" customFormat="1" ht="33" customHeight="1">
      <c r="B281" s="31"/>
      <c r="C281" s="132" t="s">
        <v>461</v>
      </c>
      <c r="D281" s="132" t="s">
        <v>166</v>
      </c>
      <c r="E281" s="133" t="s">
        <v>3031</v>
      </c>
      <c r="F281" s="134" t="s">
        <v>3032</v>
      </c>
      <c r="G281" s="135" t="s">
        <v>181</v>
      </c>
      <c r="H281" s="136">
        <v>1</v>
      </c>
      <c r="I281" s="137"/>
      <c r="J281" s="138">
        <f>ROUND(I281*H281,2)</f>
        <v>0</v>
      </c>
      <c r="K281" s="139"/>
      <c r="L281" s="31"/>
      <c r="M281" s="140" t="s">
        <v>1</v>
      </c>
      <c r="N281" s="141" t="s">
        <v>44</v>
      </c>
      <c r="P281" s="142">
        <f>O281*H281</f>
        <v>0</v>
      </c>
      <c r="Q281" s="142">
        <v>1.136E-2</v>
      </c>
      <c r="R281" s="142">
        <f>Q281*H281</f>
        <v>1.136E-2</v>
      </c>
      <c r="S281" s="142">
        <v>0</v>
      </c>
      <c r="T281" s="143">
        <f>S281*H281</f>
        <v>0</v>
      </c>
      <c r="AR281" s="144" t="s">
        <v>170</v>
      </c>
      <c r="AT281" s="144" t="s">
        <v>166</v>
      </c>
      <c r="AU281" s="144" t="s">
        <v>89</v>
      </c>
      <c r="AY281" s="16" t="s">
        <v>164</v>
      </c>
      <c r="BE281" s="145">
        <f>IF(N281="základní",J281,0)</f>
        <v>0</v>
      </c>
      <c r="BF281" s="145">
        <f>IF(N281="snížená",J281,0)</f>
        <v>0</v>
      </c>
      <c r="BG281" s="145">
        <f>IF(N281="zákl. přenesená",J281,0)</f>
        <v>0</v>
      </c>
      <c r="BH281" s="145">
        <f>IF(N281="sníž. přenesená",J281,0)</f>
        <v>0</v>
      </c>
      <c r="BI281" s="145">
        <f>IF(N281="nulová",J281,0)</f>
        <v>0</v>
      </c>
      <c r="BJ281" s="16" t="s">
        <v>87</v>
      </c>
      <c r="BK281" s="145">
        <f>ROUND(I281*H281,2)</f>
        <v>0</v>
      </c>
      <c r="BL281" s="16" t="s">
        <v>170</v>
      </c>
      <c r="BM281" s="144" t="s">
        <v>3033</v>
      </c>
    </row>
    <row r="282" spans="2:65" s="1" customFormat="1" ht="16.5" customHeight="1">
      <c r="B282" s="31"/>
      <c r="C282" s="132" t="s">
        <v>468</v>
      </c>
      <c r="D282" s="132" t="s">
        <v>166</v>
      </c>
      <c r="E282" s="133" t="s">
        <v>3034</v>
      </c>
      <c r="F282" s="134" t="s">
        <v>3035</v>
      </c>
      <c r="G282" s="135" t="s">
        <v>181</v>
      </c>
      <c r="H282" s="136">
        <v>1</v>
      </c>
      <c r="I282" s="137"/>
      <c r="J282" s="138">
        <f>ROUND(I282*H282,2)</f>
        <v>0</v>
      </c>
      <c r="K282" s="139"/>
      <c r="L282" s="31"/>
      <c r="M282" s="140" t="s">
        <v>1</v>
      </c>
      <c r="N282" s="141" t="s">
        <v>44</v>
      </c>
      <c r="P282" s="142">
        <f>O282*H282</f>
        <v>0</v>
      </c>
      <c r="Q282" s="142">
        <v>3.3309999999999999E-2</v>
      </c>
      <c r="R282" s="142">
        <f>Q282*H282</f>
        <v>3.3309999999999999E-2</v>
      </c>
      <c r="S282" s="142">
        <v>0</v>
      </c>
      <c r="T282" s="143">
        <f>S282*H282</f>
        <v>0</v>
      </c>
      <c r="AR282" s="144" t="s">
        <v>170</v>
      </c>
      <c r="AT282" s="144" t="s">
        <v>166</v>
      </c>
      <c r="AU282" s="144" t="s">
        <v>89</v>
      </c>
      <c r="AY282" s="16" t="s">
        <v>164</v>
      </c>
      <c r="BE282" s="145">
        <f>IF(N282="základní",J282,0)</f>
        <v>0</v>
      </c>
      <c r="BF282" s="145">
        <f>IF(N282="snížená",J282,0)</f>
        <v>0</v>
      </c>
      <c r="BG282" s="145">
        <f>IF(N282="zákl. přenesená",J282,0)</f>
        <v>0</v>
      </c>
      <c r="BH282" s="145">
        <f>IF(N282="sníž. přenesená",J282,0)</f>
        <v>0</v>
      </c>
      <c r="BI282" s="145">
        <f>IF(N282="nulová",J282,0)</f>
        <v>0</v>
      </c>
      <c r="BJ282" s="16" t="s">
        <v>87</v>
      </c>
      <c r="BK282" s="145">
        <f>ROUND(I282*H282,2)</f>
        <v>0</v>
      </c>
      <c r="BL282" s="16" t="s">
        <v>170</v>
      </c>
      <c r="BM282" s="144" t="s">
        <v>3036</v>
      </c>
    </row>
    <row r="283" spans="2:65" s="1" customFormat="1" ht="24.2" customHeight="1">
      <c r="B283" s="31"/>
      <c r="C283" s="132" t="s">
        <v>476</v>
      </c>
      <c r="D283" s="132" t="s">
        <v>166</v>
      </c>
      <c r="E283" s="133" t="s">
        <v>3037</v>
      </c>
      <c r="F283" s="134" t="s">
        <v>3038</v>
      </c>
      <c r="G283" s="135" t="s">
        <v>181</v>
      </c>
      <c r="H283" s="136">
        <v>1</v>
      </c>
      <c r="I283" s="137"/>
      <c r="J283" s="138">
        <f>ROUND(I283*H283,2)</f>
        <v>0</v>
      </c>
      <c r="K283" s="139"/>
      <c r="L283" s="31"/>
      <c r="M283" s="140" t="s">
        <v>1</v>
      </c>
      <c r="N283" s="141" t="s">
        <v>44</v>
      </c>
      <c r="P283" s="142">
        <f>O283*H283</f>
        <v>0</v>
      </c>
      <c r="Q283" s="142">
        <v>6.2199999999999998E-3</v>
      </c>
      <c r="R283" s="142">
        <f>Q283*H283</f>
        <v>6.2199999999999998E-3</v>
      </c>
      <c r="S283" s="142">
        <v>0</v>
      </c>
      <c r="T283" s="143">
        <f>S283*H283</f>
        <v>0</v>
      </c>
      <c r="AR283" s="144" t="s">
        <v>170</v>
      </c>
      <c r="AT283" s="144" t="s">
        <v>166</v>
      </c>
      <c r="AU283" s="144" t="s">
        <v>89</v>
      </c>
      <c r="AY283" s="16" t="s">
        <v>164</v>
      </c>
      <c r="BE283" s="145">
        <f>IF(N283="základní",J283,0)</f>
        <v>0</v>
      </c>
      <c r="BF283" s="145">
        <f>IF(N283="snížená",J283,0)</f>
        <v>0</v>
      </c>
      <c r="BG283" s="145">
        <f>IF(N283="zákl. přenesená",J283,0)</f>
        <v>0</v>
      </c>
      <c r="BH283" s="145">
        <f>IF(N283="sníž. přenesená",J283,0)</f>
        <v>0</v>
      </c>
      <c r="BI283" s="145">
        <f>IF(N283="nulová",J283,0)</f>
        <v>0</v>
      </c>
      <c r="BJ283" s="16" t="s">
        <v>87</v>
      </c>
      <c r="BK283" s="145">
        <f>ROUND(I283*H283,2)</f>
        <v>0</v>
      </c>
      <c r="BL283" s="16" t="s">
        <v>170</v>
      </c>
      <c r="BM283" s="144" t="s">
        <v>3039</v>
      </c>
    </row>
    <row r="284" spans="2:65" s="1" customFormat="1" ht="16.5" customHeight="1">
      <c r="B284" s="31"/>
      <c r="C284" s="132" t="s">
        <v>481</v>
      </c>
      <c r="D284" s="132" t="s">
        <v>166</v>
      </c>
      <c r="E284" s="133" t="s">
        <v>3040</v>
      </c>
      <c r="F284" s="134" t="s">
        <v>3041</v>
      </c>
      <c r="G284" s="135" t="s">
        <v>181</v>
      </c>
      <c r="H284" s="136">
        <v>1</v>
      </c>
      <c r="I284" s="137"/>
      <c r="J284" s="138">
        <f>ROUND(I284*H284,2)</f>
        <v>0</v>
      </c>
      <c r="K284" s="139"/>
      <c r="L284" s="31"/>
      <c r="M284" s="140" t="s">
        <v>1</v>
      </c>
      <c r="N284" s="141" t="s">
        <v>44</v>
      </c>
      <c r="P284" s="142">
        <f>O284*H284</f>
        <v>0</v>
      </c>
      <c r="Q284" s="142">
        <v>6.2199999999999998E-3</v>
      </c>
      <c r="R284" s="142">
        <f>Q284*H284</f>
        <v>6.2199999999999998E-3</v>
      </c>
      <c r="S284" s="142">
        <v>0</v>
      </c>
      <c r="T284" s="143">
        <f>S284*H284</f>
        <v>0</v>
      </c>
      <c r="AR284" s="144" t="s">
        <v>170</v>
      </c>
      <c r="AT284" s="144" t="s">
        <v>166</v>
      </c>
      <c r="AU284" s="144" t="s">
        <v>89</v>
      </c>
      <c r="AY284" s="16" t="s">
        <v>164</v>
      </c>
      <c r="BE284" s="145">
        <f>IF(N284="základní",J284,0)</f>
        <v>0</v>
      </c>
      <c r="BF284" s="145">
        <f>IF(N284="snížená",J284,0)</f>
        <v>0</v>
      </c>
      <c r="BG284" s="145">
        <f>IF(N284="zákl. přenesená",J284,0)</f>
        <v>0</v>
      </c>
      <c r="BH284" s="145">
        <f>IF(N284="sníž. přenesená",J284,0)</f>
        <v>0</v>
      </c>
      <c r="BI284" s="145">
        <f>IF(N284="nulová",J284,0)</f>
        <v>0</v>
      </c>
      <c r="BJ284" s="16" t="s">
        <v>87</v>
      </c>
      <c r="BK284" s="145">
        <f>ROUND(I284*H284,2)</f>
        <v>0</v>
      </c>
      <c r="BL284" s="16" t="s">
        <v>170</v>
      </c>
      <c r="BM284" s="144" t="s">
        <v>3042</v>
      </c>
    </row>
    <row r="285" spans="2:65" s="1" customFormat="1" ht="33" customHeight="1">
      <c r="B285" s="31"/>
      <c r="C285" s="132" t="s">
        <v>486</v>
      </c>
      <c r="D285" s="132" t="s">
        <v>166</v>
      </c>
      <c r="E285" s="133" t="s">
        <v>3043</v>
      </c>
      <c r="F285" s="134" t="s">
        <v>3044</v>
      </c>
      <c r="G285" s="135" t="s">
        <v>181</v>
      </c>
      <c r="H285" s="136">
        <v>3</v>
      </c>
      <c r="I285" s="137"/>
      <c r="J285" s="138">
        <f>ROUND(I285*H285,2)</f>
        <v>0</v>
      </c>
      <c r="K285" s="139"/>
      <c r="L285" s="31"/>
      <c r="M285" s="140" t="s">
        <v>1</v>
      </c>
      <c r="N285" s="141" t="s">
        <v>44</v>
      </c>
      <c r="P285" s="142">
        <f>O285*H285</f>
        <v>0</v>
      </c>
      <c r="Q285" s="142">
        <v>5.4539999999999998E-2</v>
      </c>
      <c r="R285" s="142">
        <f>Q285*H285</f>
        <v>0.16361999999999999</v>
      </c>
      <c r="S285" s="142">
        <v>0</v>
      </c>
      <c r="T285" s="143">
        <f>S285*H285</f>
        <v>0</v>
      </c>
      <c r="AR285" s="144" t="s">
        <v>170</v>
      </c>
      <c r="AT285" s="144" t="s">
        <v>166</v>
      </c>
      <c r="AU285" s="144" t="s">
        <v>89</v>
      </c>
      <c r="AY285" s="16" t="s">
        <v>164</v>
      </c>
      <c r="BE285" s="145">
        <f>IF(N285="základní",J285,0)</f>
        <v>0</v>
      </c>
      <c r="BF285" s="145">
        <f>IF(N285="snížená",J285,0)</f>
        <v>0</v>
      </c>
      <c r="BG285" s="145">
        <f>IF(N285="zákl. přenesená",J285,0)</f>
        <v>0</v>
      </c>
      <c r="BH285" s="145">
        <f>IF(N285="sníž. přenesená",J285,0)</f>
        <v>0</v>
      </c>
      <c r="BI285" s="145">
        <f>IF(N285="nulová",J285,0)</f>
        <v>0</v>
      </c>
      <c r="BJ285" s="16" t="s">
        <v>87</v>
      </c>
      <c r="BK285" s="145">
        <f>ROUND(I285*H285,2)</f>
        <v>0</v>
      </c>
      <c r="BL285" s="16" t="s">
        <v>170</v>
      </c>
      <c r="BM285" s="144" t="s">
        <v>3045</v>
      </c>
    </row>
    <row r="286" spans="2:65" s="14" customFormat="1" ht="11.25">
      <c r="B286" s="161"/>
      <c r="D286" s="147" t="s">
        <v>175</v>
      </c>
      <c r="E286" s="162" t="s">
        <v>1</v>
      </c>
      <c r="F286" s="163" t="s">
        <v>3046</v>
      </c>
      <c r="H286" s="162" t="s">
        <v>1</v>
      </c>
      <c r="I286" s="164"/>
      <c r="L286" s="161"/>
      <c r="M286" s="165"/>
      <c r="T286" s="166"/>
      <c r="AT286" s="162" t="s">
        <v>175</v>
      </c>
      <c r="AU286" s="162" t="s">
        <v>89</v>
      </c>
      <c r="AV286" s="14" t="s">
        <v>87</v>
      </c>
      <c r="AW286" s="14" t="s">
        <v>36</v>
      </c>
      <c r="AX286" s="14" t="s">
        <v>79</v>
      </c>
      <c r="AY286" s="162" t="s">
        <v>164</v>
      </c>
    </row>
    <row r="287" spans="2:65" s="12" customFormat="1" ht="11.25">
      <c r="B287" s="146"/>
      <c r="D287" s="147" t="s">
        <v>175</v>
      </c>
      <c r="E287" s="148" t="s">
        <v>1</v>
      </c>
      <c r="F287" s="149" t="s">
        <v>87</v>
      </c>
      <c r="H287" s="150">
        <v>1</v>
      </c>
      <c r="I287" s="151"/>
      <c r="L287" s="146"/>
      <c r="M287" s="152"/>
      <c r="T287" s="153"/>
      <c r="AT287" s="148" t="s">
        <v>175</v>
      </c>
      <c r="AU287" s="148" t="s">
        <v>89</v>
      </c>
      <c r="AV287" s="12" t="s">
        <v>89</v>
      </c>
      <c r="AW287" s="12" t="s">
        <v>36</v>
      </c>
      <c r="AX287" s="12" t="s">
        <v>79</v>
      </c>
      <c r="AY287" s="148" t="s">
        <v>164</v>
      </c>
    </row>
    <row r="288" spans="2:65" s="14" customFormat="1" ht="11.25">
      <c r="B288" s="161"/>
      <c r="D288" s="147" t="s">
        <v>175</v>
      </c>
      <c r="E288" s="162" t="s">
        <v>1</v>
      </c>
      <c r="F288" s="163" t="s">
        <v>3047</v>
      </c>
      <c r="H288" s="162" t="s">
        <v>1</v>
      </c>
      <c r="I288" s="164"/>
      <c r="L288" s="161"/>
      <c r="M288" s="165"/>
      <c r="T288" s="166"/>
      <c r="AT288" s="162" t="s">
        <v>175</v>
      </c>
      <c r="AU288" s="162" t="s">
        <v>89</v>
      </c>
      <c r="AV288" s="14" t="s">
        <v>87</v>
      </c>
      <c r="AW288" s="14" t="s">
        <v>36</v>
      </c>
      <c r="AX288" s="14" t="s">
        <v>79</v>
      </c>
      <c r="AY288" s="162" t="s">
        <v>164</v>
      </c>
    </row>
    <row r="289" spans="2:65" s="12" customFormat="1" ht="11.25">
      <c r="B289" s="146"/>
      <c r="D289" s="147" t="s">
        <v>175</v>
      </c>
      <c r="E289" s="148" t="s">
        <v>1</v>
      </c>
      <c r="F289" s="149" t="s">
        <v>89</v>
      </c>
      <c r="H289" s="150">
        <v>2</v>
      </c>
      <c r="I289" s="151"/>
      <c r="L289" s="146"/>
      <c r="M289" s="152"/>
      <c r="T289" s="153"/>
      <c r="AT289" s="148" t="s">
        <v>175</v>
      </c>
      <c r="AU289" s="148" t="s">
        <v>89</v>
      </c>
      <c r="AV289" s="12" t="s">
        <v>89</v>
      </c>
      <c r="AW289" s="12" t="s">
        <v>36</v>
      </c>
      <c r="AX289" s="12" t="s">
        <v>79</v>
      </c>
      <c r="AY289" s="148" t="s">
        <v>164</v>
      </c>
    </row>
    <row r="290" spans="2:65" s="13" customFormat="1" ht="11.25">
      <c r="B290" s="154"/>
      <c r="D290" s="147" t="s">
        <v>175</v>
      </c>
      <c r="E290" s="155" t="s">
        <v>1</v>
      </c>
      <c r="F290" s="156" t="s">
        <v>177</v>
      </c>
      <c r="H290" s="157">
        <v>3</v>
      </c>
      <c r="I290" s="158"/>
      <c r="L290" s="154"/>
      <c r="M290" s="159"/>
      <c r="T290" s="160"/>
      <c r="AT290" s="155" t="s">
        <v>175</v>
      </c>
      <c r="AU290" s="155" t="s">
        <v>89</v>
      </c>
      <c r="AV290" s="13" t="s">
        <v>170</v>
      </c>
      <c r="AW290" s="13" t="s">
        <v>36</v>
      </c>
      <c r="AX290" s="13" t="s">
        <v>87</v>
      </c>
      <c r="AY290" s="155" t="s">
        <v>164</v>
      </c>
    </row>
    <row r="291" spans="2:65" s="1" customFormat="1" ht="16.5" customHeight="1">
      <c r="B291" s="31"/>
      <c r="C291" s="132" t="s">
        <v>493</v>
      </c>
      <c r="D291" s="132" t="s">
        <v>166</v>
      </c>
      <c r="E291" s="133" t="s">
        <v>3048</v>
      </c>
      <c r="F291" s="134" t="s">
        <v>3049</v>
      </c>
      <c r="G291" s="135" t="s">
        <v>181</v>
      </c>
      <c r="H291" s="136">
        <v>1</v>
      </c>
      <c r="I291" s="137"/>
      <c r="J291" s="138">
        <f>ROUND(I291*H291,2)</f>
        <v>0</v>
      </c>
      <c r="K291" s="139"/>
      <c r="L291" s="31"/>
      <c r="M291" s="140" t="s">
        <v>1</v>
      </c>
      <c r="N291" s="141" t="s">
        <v>44</v>
      </c>
      <c r="P291" s="142">
        <f>O291*H291</f>
        <v>0</v>
      </c>
      <c r="Q291" s="142">
        <v>9.6759999999999999E-2</v>
      </c>
      <c r="R291" s="142">
        <f>Q291*H291</f>
        <v>9.6759999999999999E-2</v>
      </c>
      <c r="S291" s="142">
        <v>0</v>
      </c>
      <c r="T291" s="143">
        <f>S291*H291</f>
        <v>0</v>
      </c>
      <c r="AR291" s="144" t="s">
        <v>170</v>
      </c>
      <c r="AT291" s="144" t="s">
        <v>166</v>
      </c>
      <c r="AU291" s="144" t="s">
        <v>89</v>
      </c>
      <c r="AY291" s="16" t="s">
        <v>164</v>
      </c>
      <c r="BE291" s="145">
        <f>IF(N291="základní",J291,0)</f>
        <v>0</v>
      </c>
      <c r="BF291" s="145">
        <f>IF(N291="snížená",J291,0)</f>
        <v>0</v>
      </c>
      <c r="BG291" s="145">
        <f>IF(N291="zákl. přenesená",J291,0)</f>
        <v>0</v>
      </c>
      <c r="BH291" s="145">
        <f>IF(N291="sníž. přenesená",J291,0)</f>
        <v>0</v>
      </c>
      <c r="BI291" s="145">
        <f>IF(N291="nulová",J291,0)</f>
        <v>0</v>
      </c>
      <c r="BJ291" s="16" t="s">
        <v>87</v>
      </c>
      <c r="BK291" s="145">
        <f>ROUND(I291*H291,2)</f>
        <v>0</v>
      </c>
      <c r="BL291" s="16" t="s">
        <v>170</v>
      </c>
      <c r="BM291" s="144" t="s">
        <v>3050</v>
      </c>
    </row>
    <row r="292" spans="2:65" s="14" customFormat="1" ht="11.25">
      <c r="B292" s="161"/>
      <c r="D292" s="147" t="s">
        <v>175</v>
      </c>
      <c r="E292" s="162" t="s">
        <v>1</v>
      </c>
      <c r="F292" s="163" t="s">
        <v>3030</v>
      </c>
      <c r="H292" s="162" t="s">
        <v>1</v>
      </c>
      <c r="I292" s="164"/>
      <c r="L292" s="161"/>
      <c r="M292" s="165"/>
      <c r="T292" s="166"/>
      <c r="AT292" s="162" t="s">
        <v>175</v>
      </c>
      <c r="AU292" s="162" t="s">
        <v>89</v>
      </c>
      <c r="AV292" s="14" t="s">
        <v>87</v>
      </c>
      <c r="AW292" s="14" t="s">
        <v>36</v>
      </c>
      <c r="AX292" s="14" t="s">
        <v>79</v>
      </c>
      <c r="AY292" s="162" t="s">
        <v>164</v>
      </c>
    </row>
    <row r="293" spans="2:65" s="12" customFormat="1" ht="11.25">
      <c r="B293" s="146"/>
      <c r="D293" s="147" t="s">
        <v>175</v>
      </c>
      <c r="E293" s="148" t="s">
        <v>1</v>
      </c>
      <c r="F293" s="149" t="s">
        <v>87</v>
      </c>
      <c r="H293" s="150">
        <v>1</v>
      </c>
      <c r="I293" s="151"/>
      <c r="L293" s="146"/>
      <c r="M293" s="152"/>
      <c r="T293" s="153"/>
      <c r="AT293" s="148" t="s">
        <v>175</v>
      </c>
      <c r="AU293" s="148" t="s">
        <v>89</v>
      </c>
      <c r="AV293" s="12" t="s">
        <v>89</v>
      </c>
      <c r="AW293" s="12" t="s">
        <v>36</v>
      </c>
      <c r="AX293" s="12" t="s">
        <v>79</v>
      </c>
      <c r="AY293" s="148" t="s">
        <v>164</v>
      </c>
    </row>
    <row r="294" spans="2:65" s="13" customFormat="1" ht="11.25">
      <c r="B294" s="154"/>
      <c r="D294" s="147" t="s">
        <v>175</v>
      </c>
      <c r="E294" s="155" t="s">
        <v>1</v>
      </c>
      <c r="F294" s="156" t="s">
        <v>177</v>
      </c>
      <c r="H294" s="157">
        <v>1</v>
      </c>
      <c r="I294" s="158"/>
      <c r="L294" s="154"/>
      <c r="M294" s="159"/>
      <c r="T294" s="160"/>
      <c r="AT294" s="155" t="s">
        <v>175</v>
      </c>
      <c r="AU294" s="155" t="s">
        <v>89</v>
      </c>
      <c r="AV294" s="13" t="s">
        <v>170</v>
      </c>
      <c r="AW294" s="13" t="s">
        <v>36</v>
      </c>
      <c r="AX294" s="13" t="s">
        <v>87</v>
      </c>
      <c r="AY294" s="155" t="s">
        <v>164</v>
      </c>
    </row>
    <row r="295" spans="2:65" s="1" customFormat="1" ht="44.25" customHeight="1">
      <c r="B295" s="31"/>
      <c r="C295" s="132" t="s">
        <v>497</v>
      </c>
      <c r="D295" s="132" t="s">
        <v>166</v>
      </c>
      <c r="E295" s="133" t="s">
        <v>3051</v>
      </c>
      <c r="F295" s="134" t="s">
        <v>3052</v>
      </c>
      <c r="G295" s="135" t="s">
        <v>205</v>
      </c>
      <c r="H295" s="136">
        <v>12.24</v>
      </c>
      <c r="I295" s="137"/>
      <c r="J295" s="138">
        <f>ROUND(I295*H295,2)</f>
        <v>0</v>
      </c>
      <c r="K295" s="139"/>
      <c r="L295" s="31"/>
      <c r="M295" s="140" t="s">
        <v>1</v>
      </c>
      <c r="N295" s="141" t="s">
        <v>44</v>
      </c>
      <c r="P295" s="142">
        <f>O295*H295</f>
        <v>0</v>
      </c>
      <c r="Q295" s="142">
        <v>4.512E-2</v>
      </c>
      <c r="R295" s="142">
        <f>Q295*H295</f>
        <v>0.5522688</v>
      </c>
      <c r="S295" s="142">
        <v>0</v>
      </c>
      <c r="T295" s="143">
        <f>S295*H295</f>
        <v>0</v>
      </c>
      <c r="AR295" s="144" t="s">
        <v>170</v>
      </c>
      <c r="AT295" s="144" t="s">
        <v>166</v>
      </c>
      <c r="AU295" s="144" t="s">
        <v>89</v>
      </c>
      <c r="AY295" s="16" t="s">
        <v>164</v>
      </c>
      <c r="BE295" s="145">
        <f>IF(N295="základní",J295,0)</f>
        <v>0</v>
      </c>
      <c r="BF295" s="145">
        <f>IF(N295="snížená",J295,0)</f>
        <v>0</v>
      </c>
      <c r="BG295" s="145">
        <f>IF(N295="zákl. přenesená",J295,0)</f>
        <v>0</v>
      </c>
      <c r="BH295" s="145">
        <f>IF(N295="sníž. přenesená",J295,0)</f>
        <v>0</v>
      </c>
      <c r="BI295" s="145">
        <f>IF(N295="nulová",J295,0)</f>
        <v>0</v>
      </c>
      <c r="BJ295" s="16" t="s">
        <v>87</v>
      </c>
      <c r="BK295" s="145">
        <f>ROUND(I295*H295,2)</f>
        <v>0</v>
      </c>
      <c r="BL295" s="16" t="s">
        <v>170</v>
      </c>
      <c r="BM295" s="144" t="s">
        <v>3053</v>
      </c>
    </row>
    <row r="296" spans="2:65" s="12" customFormat="1" ht="11.25">
      <c r="B296" s="146"/>
      <c r="D296" s="147" t="s">
        <v>175</v>
      </c>
      <c r="E296" s="148" t="s">
        <v>1</v>
      </c>
      <c r="F296" s="149" t="s">
        <v>3054</v>
      </c>
      <c r="H296" s="150">
        <v>12.24</v>
      </c>
      <c r="I296" s="151"/>
      <c r="L296" s="146"/>
      <c r="M296" s="152"/>
      <c r="T296" s="153"/>
      <c r="AT296" s="148" t="s">
        <v>175</v>
      </c>
      <c r="AU296" s="148" t="s">
        <v>89</v>
      </c>
      <c r="AV296" s="12" t="s">
        <v>89</v>
      </c>
      <c r="AW296" s="12" t="s">
        <v>36</v>
      </c>
      <c r="AX296" s="12" t="s">
        <v>87</v>
      </c>
      <c r="AY296" s="148" t="s">
        <v>164</v>
      </c>
    </row>
    <row r="297" spans="2:65" s="1" customFormat="1" ht="37.9" customHeight="1">
      <c r="B297" s="31"/>
      <c r="C297" s="132" t="s">
        <v>501</v>
      </c>
      <c r="D297" s="132" t="s">
        <v>166</v>
      </c>
      <c r="E297" s="133" t="s">
        <v>3055</v>
      </c>
      <c r="F297" s="134" t="s">
        <v>3056</v>
      </c>
      <c r="G297" s="135" t="s">
        <v>181</v>
      </c>
      <c r="H297" s="136">
        <v>2</v>
      </c>
      <c r="I297" s="137"/>
      <c r="J297" s="138">
        <f>ROUND(I297*H297,2)</f>
        <v>0</v>
      </c>
      <c r="K297" s="139"/>
      <c r="L297" s="31"/>
      <c r="M297" s="140" t="s">
        <v>1</v>
      </c>
      <c r="N297" s="141" t="s">
        <v>44</v>
      </c>
      <c r="P297" s="142">
        <f>O297*H297</f>
        <v>0</v>
      </c>
      <c r="Q297" s="142">
        <v>9.35E-2</v>
      </c>
      <c r="R297" s="142">
        <f>Q297*H297</f>
        <v>0.187</v>
      </c>
      <c r="S297" s="142">
        <v>0</v>
      </c>
      <c r="T297" s="143">
        <f>S297*H297</f>
        <v>0</v>
      </c>
      <c r="AR297" s="144" t="s">
        <v>170</v>
      </c>
      <c r="AT297" s="144" t="s">
        <v>166</v>
      </c>
      <c r="AU297" s="144" t="s">
        <v>89</v>
      </c>
      <c r="AY297" s="16" t="s">
        <v>164</v>
      </c>
      <c r="BE297" s="145">
        <f>IF(N297="základní",J297,0)</f>
        <v>0</v>
      </c>
      <c r="BF297" s="145">
        <f>IF(N297="snížená",J297,0)</f>
        <v>0</v>
      </c>
      <c r="BG297" s="145">
        <f>IF(N297="zákl. přenesená",J297,0)</f>
        <v>0</v>
      </c>
      <c r="BH297" s="145">
        <f>IF(N297="sníž. přenesená",J297,0)</f>
        <v>0</v>
      </c>
      <c r="BI297" s="145">
        <f>IF(N297="nulová",J297,0)</f>
        <v>0</v>
      </c>
      <c r="BJ297" s="16" t="s">
        <v>87</v>
      </c>
      <c r="BK297" s="145">
        <f>ROUND(I297*H297,2)</f>
        <v>0</v>
      </c>
      <c r="BL297" s="16" t="s">
        <v>170</v>
      </c>
      <c r="BM297" s="144" t="s">
        <v>3057</v>
      </c>
    </row>
    <row r="298" spans="2:65" s="11" customFormat="1" ht="22.9" customHeight="1">
      <c r="B298" s="120"/>
      <c r="D298" s="121" t="s">
        <v>78</v>
      </c>
      <c r="E298" s="130" t="s">
        <v>209</v>
      </c>
      <c r="F298" s="130" t="s">
        <v>908</v>
      </c>
      <c r="I298" s="123"/>
      <c r="J298" s="131">
        <f>BK298</f>
        <v>0</v>
      </c>
      <c r="L298" s="120"/>
      <c r="M298" s="125"/>
      <c r="P298" s="126">
        <f>SUM(P299:P310)</f>
        <v>0</v>
      </c>
      <c r="R298" s="126">
        <f>SUM(R299:R310)</f>
        <v>3.4020000000000001E-3</v>
      </c>
      <c r="T298" s="127">
        <f>SUM(T299:T310)</f>
        <v>2.3036000000000003</v>
      </c>
      <c r="AR298" s="121" t="s">
        <v>87</v>
      </c>
      <c r="AT298" s="128" t="s">
        <v>78</v>
      </c>
      <c r="AU298" s="128" t="s">
        <v>87</v>
      </c>
      <c r="AY298" s="121" t="s">
        <v>164</v>
      </c>
      <c r="BK298" s="129">
        <f>SUM(BK299:BK310)</f>
        <v>0</v>
      </c>
    </row>
    <row r="299" spans="2:65" s="1" customFormat="1" ht="24.2" customHeight="1">
      <c r="B299" s="31"/>
      <c r="C299" s="132" t="s">
        <v>506</v>
      </c>
      <c r="D299" s="132" t="s">
        <v>166</v>
      </c>
      <c r="E299" s="133" t="s">
        <v>2624</v>
      </c>
      <c r="F299" s="134" t="s">
        <v>2625</v>
      </c>
      <c r="G299" s="135" t="s">
        <v>181</v>
      </c>
      <c r="H299" s="136">
        <v>10</v>
      </c>
      <c r="I299" s="137"/>
      <c r="J299" s="138">
        <f>ROUND(I299*H299,2)</f>
        <v>0</v>
      </c>
      <c r="K299" s="139"/>
      <c r="L299" s="31"/>
      <c r="M299" s="140" t="s">
        <v>1</v>
      </c>
      <c r="N299" s="141" t="s">
        <v>44</v>
      </c>
      <c r="P299" s="142">
        <f>O299*H299</f>
        <v>0</v>
      </c>
      <c r="Q299" s="142">
        <v>0</v>
      </c>
      <c r="R299" s="142">
        <f>Q299*H299</f>
        <v>0</v>
      </c>
      <c r="S299" s="142">
        <v>4.2999999999999997E-2</v>
      </c>
      <c r="T299" s="143">
        <f>S299*H299</f>
        <v>0.42999999999999994</v>
      </c>
      <c r="AR299" s="144" t="s">
        <v>170</v>
      </c>
      <c r="AT299" s="144" t="s">
        <v>166</v>
      </c>
      <c r="AU299" s="144" t="s">
        <v>89</v>
      </c>
      <c r="AY299" s="16" t="s">
        <v>164</v>
      </c>
      <c r="BE299" s="145">
        <f>IF(N299="základní",J299,0)</f>
        <v>0</v>
      </c>
      <c r="BF299" s="145">
        <f>IF(N299="snížená",J299,0)</f>
        <v>0</v>
      </c>
      <c r="BG299" s="145">
        <f>IF(N299="zákl. přenesená",J299,0)</f>
        <v>0</v>
      </c>
      <c r="BH299" s="145">
        <f>IF(N299="sníž. přenesená",J299,0)</f>
        <v>0</v>
      </c>
      <c r="BI299" s="145">
        <f>IF(N299="nulová",J299,0)</f>
        <v>0</v>
      </c>
      <c r="BJ299" s="16" t="s">
        <v>87</v>
      </c>
      <c r="BK299" s="145">
        <f>ROUND(I299*H299,2)</f>
        <v>0</v>
      </c>
      <c r="BL299" s="16" t="s">
        <v>170</v>
      </c>
      <c r="BM299" s="144" t="s">
        <v>3058</v>
      </c>
    </row>
    <row r="300" spans="2:65" s="12" customFormat="1" ht="11.25">
      <c r="B300" s="146"/>
      <c r="D300" s="147" t="s">
        <v>175</v>
      </c>
      <c r="E300" s="148" t="s">
        <v>1</v>
      </c>
      <c r="F300" s="149" t="s">
        <v>215</v>
      </c>
      <c r="H300" s="150">
        <v>10</v>
      </c>
      <c r="I300" s="151"/>
      <c r="L300" s="146"/>
      <c r="M300" s="152"/>
      <c r="T300" s="153"/>
      <c r="AT300" s="148" t="s">
        <v>175</v>
      </c>
      <c r="AU300" s="148" t="s">
        <v>89</v>
      </c>
      <c r="AV300" s="12" t="s">
        <v>89</v>
      </c>
      <c r="AW300" s="12" t="s">
        <v>36</v>
      </c>
      <c r="AX300" s="12" t="s">
        <v>79</v>
      </c>
      <c r="AY300" s="148" t="s">
        <v>164</v>
      </c>
    </row>
    <row r="301" spans="2:65" s="13" customFormat="1" ht="11.25">
      <c r="B301" s="154"/>
      <c r="D301" s="147" t="s">
        <v>175</v>
      </c>
      <c r="E301" s="155" t="s">
        <v>1</v>
      </c>
      <c r="F301" s="156" t="s">
        <v>177</v>
      </c>
      <c r="H301" s="157">
        <v>10</v>
      </c>
      <c r="I301" s="158"/>
      <c r="L301" s="154"/>
      <c r="M301" s="159"/>
      <c r="T301" s="160"/>
      <c r="AT301" s="155" t="s">
        <v>175</v>
      </c>
      <c r="AU301" s="155" t="s">
        <v>89</v>
      </c>
      <c r="AV301" s="13" t="s">
        <v>170</v>
      </c>
      <c r="AW301" s="13" t="s">
        <v>36</v>
      </c>
      <c r="AX301" s="13" t="s">
        <v>87</v>
      </c>
      <c r="AY301" s="155" t="s">
        <v>164</v>
      </c>
    </row>
    <row r="302" spans="2:65" s="1" customFormat="1" ht="33" customHeight="1">
      <c r="B302" s="31"/>
      <c r="C302" s="132" t="s">
        <v>512</v>
      </c>
      <c r="D302" s="132" t="s">
        <v>166</v>
      </c>
      <c r="E302" s="133" t="s">
        <v>3059</v>
      </c>
      <c r="F302" s="134" t="s">
        <v>3060</v>
      </c>
      <c r="G302" s="135" t="s">
        <v>299</v>
      </c>
      <c r="H302" s="136">
        <v>36.299999999999997</v>
      </c>
      <c r="I302" s="137"/>
      <c r="J302" s="138">
        <f>ROUND(I302*H302,2)</f>
        <v>0</v>
      </c>
      <c r="K302" s="139"/>
      <c r="L302" s="31"/>
      <c r="M302" s="140" t="s">
        <v>1</v>
      </c>
      <c r="N302" s="141" t="s">
        <v>44</v>
      </c>
      <c r="P302" s="142">
        <f>O302*H302</f>
        <v>0</v>
      </c>
      <c r="Q302" s="142">
        <v>0</v>
      </c>
      <c r="R302" s="142">
        <f>Q302*H302</f>
        <v>0</v>
      </c>
      <c r="S302" s="142">
        <v>1.4999999999999999E-2</v>
      </c>
      <c r="T302" s="143">
        <f>S302*H302</f>
        <v>0.54449999999999998</v>
      </c>
      <c r="AR302" s="144" t="s">
        <v>170</v>
      </c>
      <c r="AT302" s="144" t="s">
        <v>166</v>
      </c>
      <c r="AU302" s="144" t="s">
        <v>89</v>
      </c>
      <c r="AY302" s="16" t="s">
        <v>164</v>
      </c>
      <c r="BE302" s="145">
        <f>IF(N302="základní",J302,0)</f>
        <v>0</v>
      </c>
      <c r="BF302" s="145">
        <f>IF(N302="snížená",J302,0)</f>
        <v>0</v>
      </c>
      <c r="BG302" s="145">
        <f>IF(N302="zákl. přenesená",J302,0)</f>
        <v>0</v>
      </c>
      <c r="BH302" s="145">
        <f>IF(N302="sníž. přenesená",J302,0)</f>
        <v>0</v>
      </c>
      <c r="BI302" s="145">
        <f>IF(N302="nulová",J302,0)</f>
        <v>0</v>
      </c>
      <c r="BJ302" s="16" t="s">
        <v>87</v>
      </c>
      <c r="BK302" s="145">
        <f>ROUND(I302*H302,2)</f>
        <v>0</v>
      </c>
      <c r="BL302" s="16" t="s">
        <v>170</v>
      </c>
      <c r="BM302" s="144" t="s">
        <v>3061</v>
      </c>
    </row>
    <row r="303" spans="2:65" s="12" customFormat="1" ht="11.25">
      <c r="B303" s="146"/>
      <c r="D303" s="147" t="s">
        <v>175</v>
      </c>
      <c r="E303" s="148" t="s">
        <v>1</v>
      </c>
      <c r="F303" s="149" t="s">
        <v>3062</v>
      </c>
      <c r="H303" s="150">
        <v>36.299999999999997</v>
      </c>
      <c r="I303" s="151"/>
      <c r="L303" s="146"/>
      <c r="M303" s="152"/>
      <c r="T303" s="153"/>
      <c r="AT303" s="148" t="s">
        <v>175</v>
      </c>
      <c r="AU303" s="148" t="s">
        <v>89</v>
      </c>
      <c r="AV303" s="12" t="s">
        <v>89</v>
      </c>
      <c r="AW303" s="12" t="s">
        <v>36</v>
      </c>
      <c r="AX303" s="12" t="s">
        <v>79</v>
      </c>
      <c r="AY303" s="148" t="s">
        <v>164</v>
      </c>
    </row>
    <row r="304" spans="2:65" s="13" customFormat="1" ht="11.25">
      <c r="B304" s="154"/>
      <c r="D304" s="147" t="s">
        <v>175</v>
      </c>
      <c r="E304" s="155" t="s">
        <v>1</v>
      </c>
      <c r="F304" s="156" t="s">
        <v>177</v>
      </c>
      <c r="H304" s="157">
        <v>36.299999999999997</v>
      </c>
      <c r="I304" s="158"/>
      <c r="L304" s="154"/>
      <c r="M304" s="159"/>
      <c r="T304" s="160"/>
      <c r="AT304" s="155" t="s">
        <v>175</v>
      </c>
      <c r="AU304" s="155" t="s">
        <v>89</v>
      </c>
      <c r="AV304" s="13" t="s">
        <v>170</v>
      </c>
      <c r="AW304" s="13" t="s">
        <v>36</v>
      </c>
      <c r="AX304" s="13" t="s">
        <v>87</v>
      </c>
      <c r="AY304" s="155" t="s">
        <v>164</v>
      </c>
    </row>
    <row r="305" spans="2:65" s="1" customFormat="1" ht="33" customHeight="1">
      <c r="B305" s="31"/>
      <c r="C305" s="132" t="s">
        <v>518</v>
      </c>
      <c r="D305" s="132" t="s">
        <v>166</v>
      </c>
      <c r="E305" s="133" t="s">
        <v>3063</v>
      </c>
      <c r="F305" s="134" t="s">
        <v>3064</v>
      </c>
      <c r="G305" s="135" t="s">
        <v>299</v>
      </c>
      <c r="H305" s="136">
        <v>37.299999999999997</v>
      </c>
      <c r="I305" s="137"/>
      <c r="J305" s="138">
        <f>ROUND(I305*H305,2)</f>
        <v>0</v>
      </c>
      <c r="K305" s="139"/>
      <c r="L305" s="31"/>
      <c r="M305" s="140" t="s">
        <v>1</v>
      </c>
      <c r="N305" s="141" t="s">
        <v>44</v>
      </c>
      <c r="P305" s="142">
        <f>O305*H305</f>
        <v>0</v>
      </c>
      <c r="Q305" s="142">
        <v>0</v>
      </c>
      <c r="R305" s="142">
        <f>Q305*H305</f>
        <v>0</v>
      </c>
      <c r="S305" s="142">
        <v>3.4000000000000002E-2</v>
      </c>
      <c r="T305" s="143">
        <f>S305*H305</f>
        <v>1.2682</v>
      </c>
      <c r="AR305" s="144" t="s">
        <v>170</v>
      </c>
      <c r="AT305" s="144" t="s">
        <v>166</v>
      </c>
      <c r="AU305" s="144" t="s">
        <v>89</v>
      </c>
      <c r="AY305" s="16" t="s">
        <v>164</v>
      </c>
      <c r="BE305" s="145">
        <f>IF(N305="základní",J305,0)</f>
        <v>0</v>
      </c>
      <c r="BF305" s="145">
        <f>IF(N305="snížená",J305,0)</f>
        <v>0</v>
      </c>
      <c r="BG305" s="145">
        <f>IF(N305="zákl. přenesená",J305,0)</f>
        <v>0</v>
      </c>
      <c r="BH305" s="145">
        <f>IF(N305="sníž. přenesená",J305,0)</f>
        <v>0</v>
      </c>
      <c r="BI305" s="145">
        <f>IF(N305="nulová",J305,0)</f>
        <v>0</v>
      </c>
      <c r="BJ305" s="16" t="s">
        <v>87</v>
      </c>
      <c r="BK305" s="145">
        <f>ROUND(I305*H305,2)</f>
        <v>0</v>
      </c>
      <c r="BL305" s="16" t="s">
        <v>170</v>
      </c>
      <c r="BM305" s="144" t="s">
        <v>3065</v>
      </c>
    </row>
    <row r="306" spans="2:65" s="12" customFormat="1" ht="11.25">
      <c r="B306" s="146"/>
      <c r="D306" s="147" t="s">
        <v>175</v>
      </c>
      <c r="E306" s="148" t="s">
        <v>1</v>
      </c>
      <c r="F306" s="149" t="s">
        <v>3066</v>
      </c>
      <c r="H306" s="150">
        <v>37.299999999999997</v>
      </c>
      <c r="I306" s="151"/>
      <c r="L306" s="146"/>
      <c r="M306" s="152"/>
      <c r="T306" s="153"/>
      <c r="AT306" s="148" t="s">
        <v>175</v>
      </c>
      <c r="AU306" s="148" t="s">
        <v>89</v>
      </c>
      <c r="AV306" s="12" t="s">
        <v>89</v>
      </c>
      <c r="AW306" s="12" t="s">
        <v>36</v>
      </c>
      <c r="AX306" s="12" t="s">
        <v>79</v>
      </c>
      <c r="AY306" s="148" t="s">
        <v>164</v>
      </c>
    </row>
    <row r="307" spans="2:65" s="13" customFormat="1" ht="11.25">
      <c r="B307" s="154"/>
      <c r="D307" s="147" t="s">
        <v>175</v>
      </c>
      <c r="E307" s="155" t="s">
        <v>1</v>
      </c>
      <c r="F307" s="156" t="s">
        <v>177</v>
      </c>
      <c r="H307" s="157">
        <v>37.299999999999997</v>
      </c>
      <c r="I307" s="158"/>
      <c r="L307" s="154"/>
      <c r="M307" s="159"/>
      <c r="T307" s="160"/>
      <c r="AT307" s="155" t="s">
        <v>175</v>
      </c>
      <c r="AU307" s="155" t="s">
        <v>89</v>
      </c>
      <c r="AV307" s="13" t="s">
        <v>170</v>
      </c>
      <c r="AW307" s="13" t="s">
        <v>36</v>
      </c>
      <c r="AX307" s="13" t="s">
        <v>87</v>
      </c>
      <c r="AY307" s="155" t="s">
        <v>164</v>
      </c>
    </row>
    <row r="308" spans="2:65" s="1" customFormat="1" ht="24.2" customHeight="1">
      <c r="B308" s="31"/>
      <c r="C308" s="132" t="s">
        <v>522</v>
      </c>
      <c r="D308" s="132" t="s">
        <v>166</v>
      </c>
      <c r="E308" s="133" t="s">
        <v>3067</v>
      </c>
      <c r="F308" s="134" t="s">
        <v>3068</v>
      </c>
      <c r="G308" s="135" t="s">
        <v>299</v>
      </c>
      <c r="H308" s="136">
        <v>2.1</v>
      </c>
      <c r="I308" s="137"/>
      <c r="J308" s="138">
        <f>ROUND(I308*H308,2)</f>
        <v>0</v>
      </c>
      <c r="K308" s="139"/>
      <c r="L308" s="31"/>
      <c r="M308" s="140" t="s">
        <v>1</v>
      </c>
      <c r="N308" s="141" t="s">
        <v>44</v>
      </c>
      <c r="P308" s="142">
        <f>O308*H308</f>
        <v>0</v>
      </c>
      <c r="Q308" s="142">
        <v>1.6199999999999999E-3</v>
      </c>
      <c r="R308" s="142">
        <f>Q308*H308</f>
        <v>3.4020000000000001E-3</v>
      </c>
      <c r="S308" s="142">
        <v>2.9000000000000001E-2</v>
      </c>
      <c r="T308" s="143">
        <f>S308*H308</f>
        <v>6.0900000000000003E-2</v>
      </c>
      <c r="AR308" s="144" t="s">
        <v>170</v>
      </c>
      <c r="AT308" s="144" t="s">
        <v>166</v>
      </c>
      <c r="AU308" s="144" t="s">
        <v>89</v>
      </c>
      <c r="AY308" s="16" t="s">
        <v>164</v>
      </c>
      <c r="BE308" s="145">
        <f>IF(N308="základní",J308,0)</f>
        <v>0</v>
      </c>
      <c r="BF308" s="145">
        <f>IF(N308="snížená",J308,0)</f>
        <v>0</v>
      </c>
      <c r="BG308" s="145">
        <f>IF(N308="zákl. přenesená",J308,0)</f>
        <v>0</v>
      </c>
      <c r="BH308" s="145">
        <f>IF(N308="sníž. přenesená",J308,0)</f>
        <v>0</v>
      </c>
      <c r="BI308" s="145">
        <f>IF(N308="nulová",J308,0)</f>
        <v>0</v>
      </c>
      <c r="BJ308" s="16" t="s">
        <v>87</v>
      </c>
      <c r="BK308" s="145">
        <f>ROUND(I308*H308,2)</f>
        <v>0</v>
      </c>
      <c r="BL308" s="16" t="s">
        <v>170</v>
      </c>
      <c r="BM308" s="144" t="s">
        <v>3069</v>
      </c>
    </row>
    <row r="309" spans="2:65" s="12" customFormat="1" ht="11.25">
      <c r="B309" s="146"/>
      <c r="D309" s="147" t="s">
        <v>175</v>
      </c>
      <c r="E309" s="148" t="s">
        <v>1</v>
      </c>
      <c r="F309" s="149" t="s">
        <v>3070</v>
      </c>
      <c r="H309" s="150">
        <v>2.1</v>
      </c>
      <c r="I309" s="151"/>
      <c r="L309" s="146"/>
      <c r="M309" s="152"/>
      <c r="T309" s="153"/>
      <c r="AT309" s="148" t="s">
        <v>175</v>
      </c>
      <c r="AU309" s="148" t="s">
        <v>89</v>
      </c>
      <c r="AV309" s="12" t="s">
        <v>89</v>
      </c>
      <c r="AW309" s="12" t="s">
        <v>36</v>
      </c>
      <c r="AX309" s="12" t="s">
        <v>79</v>
      </c>
      <c r="AY309" s="148" t="s">
        <v>164</v>
      </c>
    </row>
    <row r="310" spans="2:65" s="13" customFormat="1" ht="11.25">
      <c r="B310" s="154"/>
      <c r="D310" s="147" t="s">
        <v>175</v>
      </c>
      <c r="E310" s="155" t="s">
        <v>1</v>
      </c>
      <c r="F310" s="156" t="s">
        <v>177</v>
      </c>
      <c r="H310" s="157">
        <v>2.1</v>
      </c>
      <c r="I310" s="158"/>
      <c r="L310" s="154"/>
      <c r="M310" s="159"/>
      <c r="T310" s="160"/>
      <c r="AT310" s="155" t="s">
        <v>175</v>
      </c>
      <c r="AU310" s="155" t="s">
        <v>89</v>
      </c>
      <c r="AV310" s="13" t="s">
        <v>170</v>
      </c>
      <c r="AW310" s="13" t="s">
        <v>36</v>
      </c>
      <c r="AX310" s="13" t="s">
        <v>87</v>
      </c>
      <c r="AY310" s="155" t="s">
        <v>164</v>
      </c>
    </row>
    <row r="311" spans="2:65" s="11" customFormat="1" ht="22.9" customHeight="1">
      <c r="B311" s="120"/>
      <c r="D311" s="121" t="s">
        <v>78</v>
      </c>
      <c r="E311" s="130" t="s">
        <v>1036</v>
      </c>
      <c r="F311" s="130" t="s">
        <v>1037</v>
      </c>
      <c r="I311" s="123"/>
      <c r="J311" s="131">
        <f>BK311</f>
        <v>0</v>
      </c>
      <c r="L311" s="120"/>
      <c r="M311" s="125"/>
      <c r="P311" s="126">
        <f>SUM(P312:P317)</f>
        <v>0</v>
      </c>
      <c r="R311" s="126">
        <f>SUM(R312:R317)</f>
        <v>0</v>
      </c>
      <c r="T311" s="127">
        <f>SUM(T312:T317)</f>
        <v>0</v>
      </c>
      <c r="AR311" s="121" t="s">
        <v>87</v>
      </c>
      <c r="AT311" s="128" t="s">
        <v>78</v>
      </c>
      <c r="AU311" s="128" t="s">
        <v>87</v>
      </c>
      <c r="AY311" s="121" t="s">
        <v>164</v>
      </c>
      <c r="BK311" s="129">
        <f>SUM(BK312:BK317)</f>
        <v>0</v>
      </c>
    </row>
    <row r="312" spans="2:65" s="1" customFormat="1" ht="24.2" customHeight="1">
      <c r="B312" s="31"/>
      <c r="C312" s="132" t="s">
        <v>527</v>
      </c>
      <c r="D312" s="132" t="s">
        <v>166</v>
      </c>
      <c r="E312" s="133" t="s">
        <v>2402</v>
      </c>
      <c r="F312" s="134" t="s">
        <v>2403</v>
      </c>
      <c r="G312" s="135" t="s">
        <v>269</v>
      </c>
      <c r="H312" s="136">
        <v>2.3039999999999998</v>
      </c>
      <c r="I312" s="137"/>
      <c r="J312" s="138">
        <f>ROUND(I312*H312,2)</f>
        <v>0</v>
      </c>
      <c r="K312" s="139"/>
      <c r="L312" s="31"/>
      <c r="M312" s="140" t="s">
        <v>1</v>
      </c>
      <c r="N312" s="141" t="s">
        <v>44</v>
      </c>
      <c r="P312" s="142">
        <f>O312*H312</f>
        <v>0</v>
      </c>
      <c r="Q312" s="142">
        <v>0</v>
      </c>
      <c r="R312" s="142">
        <f>Q312*H312</f>
        <v>0</v>
      </c>
      <c r="S312" s="142">
        <v>0</v>
      </c>
      <c r="T312" s="143">
        <f>S312*H312</f>
        <v>0</v>
      </c>
      <c r="AR312" s="144" t="s">
        <v>170</v>
      </c>
      <c r="AT312" s="144" t="s">
        <v>166</v>
      </c>
      <c r="AU312" s="144" t="s">
        <v>89</v>
      </c>
      <c r="AY312" s="16" t="s">
        <v>164</v>
      </c>
      <c r="BE312" s="145">
        <f>IF(N312="základní",J312,0)</f>
        <v>0</v>
      </c>
      <c r="BF312" s="145">
        <f>IF(N312="snížená",J312,0)</f>
        <v>0</v>
      </c>
      <c r="BG312" s="145">
        <f>IF(N312="zákl. přenesená",J312,0)</f>
        <v>0</v>
      </c>
      <c r="BH312" s="145">
        <f>IF(N312="sníž. přenesená",J312,0)</f>
        <v>0</v>
      </c>
      <c r="BI312" s="145">
        <f>IF(N312="nulová",J312,0)</f>
        <v>0</v>
      </c>
      <c r="BJ312" s="16" t="s">
        <v>87</v>
      </c>
      <c r="BK312" s="145">
        <f>ROUND(I312*H312,2)</f>
        <v>0</v>
      </c>
      <c r="BL312" s="16" t="s">
        <v>170</v>
      </c>
      <c r="BM312" s="144" t="s">
        <v>3071</v>
      </c>
    </row>
    <row r="313" spans="2:65" s="1" customFormat="1" ht="24.2" customHeight="1">
      <c r="B313" s="31"/>
      <c r="C313" s="132" t="s">
        <v>532</v>
      </c>
      <c r="D313" s="132" t="s">
        <v>166</v>
      </c>
      <c r="E313" s="133" t="s">
        <v>2405</v>
      </c>
      <c r="F313" s="134" t="s">
        <v>2406</v>
      </c>
      <c r="G313" s="135" t="s">
        <v>269</v>
      </c>
      <c r="H313" s="136">
        <v>2.3039999999999998</v>
      </c>
      <c r="I313" s="137"/>
      <c r="J313" s="138">
        <f>ROUND(I313*H313,2)</f>
        <v>0</v>
      </c>
      <c r="K313" s="139"/>
      <c r="L313" s="31"/>
      <c r="M313" s="140" t="s">
        <v>1</v>
      </c>
      <c r="N313" s="141" t="s">
        <v>44</v>
      </c>
      <c r="P313" s="142">
        <f>O313*H313</f>
        <v>0</v>
      </c>
      <c r="Q313" s="142">
        <v>0</v>
      </c>
      <c r="R313" s="142">
        <f>Q313*H313</f>
        <v>0</v>
      </c>
      <c r="S313" s="142">
        <v>0</v>
      </c>
      <c r="T313" s="143">
        <f>S313*H313</f>
        <v>0</v>
      </c>
      <c r="AR313" s="144" t="s">
        <v>170</v>
      </c>
      <c r="AT313" s="144" t="s">
        <v>166</v>
      </c>
      <c r="AU313" s="144" t="s">
        <v>89</v>
      </c>
      <c r="AY313" s="16" t="s">
        <v>164</v>
      </c>
      <c r="BE313" s="145">
        <f>IF(N313="základní",J313,0)</f>
        <v>0</v>
      </c>
      <c r="BF313" s="145">
        <f>IF(N313="snížená",J313,0)</f>
        <v>0</v>
      </c>
      <c r="BG313" s="145">
        <f>IF(N313="zákl. přenesená",J313,0)</f>
        <v>0</v>
      </c>
      <c r="BH313" s="145">
        <f>IF(N313="sníž. přenesená",J313,0)</f>
        <v>0</v>
      </c>
      <c r="BI313" s="145">
        <f>IF(N313="nulová",J313,0)</f>
        <v>0</v>
      </c>
      <c r="BJ313" s="16" t="s">
        <v>87</v>
      </c>
      <c r="BK313" s="145">
        <f>ROUND(I313*H313,2)</f>
        <v>0</v>
      </c>
      <c r="BL313" s="16" t="s">
        <v>170</v>
      </c>
      <c r="BM313" s="144" t="s">
        <v>3072</v>
      </c>
    </row>
    <row r="314" spans="2:65" s="1" customFormat="1" ht="24.2" customHeight="1">
      <c r="B314" s="31"/>
      <c r="C314" s="132" t="s">
        <v>537</v>
      </c>
      <c r="D314" s="132" t="s">
        <v>166</v>
      </c>
      <c r="E314" s="133" t="s">
        <v>2408</v>
      </c>
      <c r="F314" s="134" t="s">
        <v>2409</v>
      </c>
      <c r="G314" s="135" t="s">
        <v>269</v>
      </c>
      <c r="H314" s="136">
        <v>43.776000000000003</v>
      </c>
      <c r="I314" s="137"/>
      <c r="J314" s="138">
        <f>ROUND(I314*H314,2)</f>
        <v>0</v>
      </c>
      <c r="K314" s="139"/>
      <c r="L314" s="31"/>
      <c r="M314" s="140" t="s">
        <v>1</v>
      </c>
      <c r="N314" s="141" t="s">
        <v>44</v>
      </c>
      <c r="P314" s="142">
        <f>O314*H314</f>
        <v>0</v>
      </c>
      <c r="Q314" s="142">
        <v>0</v>
      </c>
      <c r="R314" s="142">
        <f>Q314*H314</f>
        <v>0</v>
      </c>
      <c r="S314" s="142">
        <v>0</v>
      </c>
      <c r="T314" s="143">
        <f>S314*H314</f>
        <v>0</v>
      </c>
      <c r="AR314" s="144" t="s">
        <v>170</v>
      </c>
      <c r="AT314" s="144" t="s">
        <v>166</v>
      </c>
      <c r="AU314" s="144" t="s">
        <v>89</v>
      </c>
      <c r="AY314" s="16" t="s">
        <v>164</v>
      </c>
      <c r="BE314" s="145">
        <f>IF(N314="základní",J314,0)</f>
        <v>0</v>
      </c>
      <c r="BF314" s="145">
        <f>IF(N314="snížená",J314,0)</f>
        <v>0</v>
      </c>
      <c r="BG314" s="145">
        <f>IF(N314="zákl. přenesená",J314,0)</f>
        <v>0</v>
      </c>
      <c r="BH314" s="145">
        <f>IF(N314="sníž. přenesená",J314,0)</f>
        <v>0</v>
      </c>
      <c r="BI314" s="145">
        <f>IF(N314="nulová",J314,0)</f>
        <v>0</v>
      </c>
      <c r="BJ314" s="16" t="s">
        <v>87</v>
      </c>
      <c r="BK314" s="145">
        <f>ROUND(I314*H314,2)</f>
        <v>0</v>
      </c>
      <c r="BL314" s="16" t="s">
        <v>170</v>
      </c>
      <c r="BM314" s="144" t="s">
        <v>3073</v>
      </c>
    </row>
    <row r="315" spans="2:65" s="12" customFormat="1" ht="11.25">
      <c r="B315" s="146"/>
      <c r="D315" s="147" t="s">
        <v>175</v>
      </c>
      <c r="E315" s="148" t="s">
        <v>1</v>
      </c>
      <c r="F315" s="149" t="s">
        <v>3074</v>
      </c>
      <c r="H315" s="150">
        <v>43.776000000000003</v>
      </c>
      <c r="I315" s="151"/>
      <c r="L315" s="146"/>
      <c r="M315" s="152"/>
      <c r="T315" s="153"/>
      <c r="AT315" s="148" t="s">
        <v>175</v>
      </c>
      <c r="AU315" s="148" t="s">
        <v>89</v>
      </c>
      <c r="AV315" s="12" t="s">
        <v>89</v>
      </c>
      <c r="AW315" s="12" t="s">
        <v>36</v>
      </c>
      <c r="AX315" s="12" t="s">
        <v>79</v>
      </c>
      <c r="AY315" s="148" t="s">
        <v>164</v>
      </c>
    </row>
    <row r="316" spans="2:65" s="13" customFormat="1" ht="11.25">
      <c r="B316" s="154"/>
      <c r="D316" s="147" t="s">
        <v>175</v>
      </c>
      <c r="E316" s="155" t="s">
        <v>1</v>
      </c>
      <c r="F316" s="156" t="s">
        <v>177</v>
      </c>
      <c r="H316" s="157">
        <v>43.776000000000003</v>
      </c>
      <c r="I316" s="158"/>
      <c r="L316" s="154"/>
      <c r="M316" s="159"/>
      <c r="T316" s="160"/>
      <c r="AT316" s="155" t="s">
        <v>175</v>
      </c>
      <c r="AU316" s="155" t="s">
        <v>89</v>
      </c>
      <c r="AV316" s="13" t="s">
        <v>170</v>
      </c>
      <c r="AW316" s="13" t="s">
        <v>36</v>
      </c>
      <c r="AX316" s="13" t="s">
        <v>87</v>
      </c>
      <c r="AY316" s="155" t="s">
        <v>164</v>
      </c>
    </row>
    <row r="317" spans="2:65" s="1" customFormat="1" ht="49.15" customHeight="1">
      <c r="B317" s="31"/>
      <c r="C317" s="132" t="s">
        <v>541</v>
      </c>
      <c r="D317" s="132" t="s">
        <v>166</v>
      </c>
      <c r="E317" s="133" t="s">
        <v>2412</v>
      </c>
      <c r="F317" s="134" t="s">
        <v>2413</v>
      </c>
      <c r="G317" s="135" t="s">
        <v>269</v>
      </c>
      <c r="H317" s="136">
        <v>2.3039999999999998</v>
      </c>
      <c r="I317" s="137"/>
      <c r="J317" s="138">
        <f>ROUND(I317*H317,2)</f>
        <v>0</v>
      </c>
      <c r="K317" s="139"/>
      <c r="L317" s="31"/>
      <c r="M317" s="140" t="s">
        <v>1</v>
      </c>
      <c r="N317" s="141" t="s">
        <v>44</v>
      </c>
      <c r="P317" s="142">
        <f>O317*H317</f>
        <v>0</v>
      </c>
      <c r="Q317" s="142">
        <v>0</v>
      </c>
      <c r="R317" s="142">
        <f>Q317*H317</f>
        <v>0</v>
      </c>
      <c r="S317" s="142">
        <v>0</v>
      </c>
      <c r="T317" s="143">
        <f>S317*H317</f>
        <v>0</v>
      </c>
      <c r="AR317" s="144" t="s">
        <v>170</v>
      </c>
      <c r="AT317" s="144" t="s">
        <v>166</v>
      </c>
      <c r="AU317" s="144" t="s">
        <v>89</v>
      </c>
      <c r="AY317" s="16" t="s">
        <v>164</v>
      </c>
      <c r="BE317" s="145">
        <f>IF(N317="základní",J317,0)</f>
        <v>0</v>
      </c>
      <c r="BF317" s="145">
        <f>IF(N317="snížená",J317,0)</f>
        <v>0</v>
      </c>
      <c r="BG317" s="145">
        <f>IF(N317="zákl. přenesená",J317,0)</f>
        <v>0</v>
      </c>
      <c r="BH317" s="145">
        <f>IF(N317="sníž. přenesená",J317,0)</f>
        <v>0</v>
      </c>
      <c r="BI317" s="145">
        <f>IF(N317="nulová",J317,0)</f>
        <v>0</v>
      </c>
      <c r="BJ317" s="16" t="s">
        <v>87</v>
      </c>
      <c r="BK317" s="145">
        <f>ROUND(I317*H317,2)</f>
        <v>0</v>
      </c>
      <c r="BL317" s="16" t="s">
        <v>170</v>
      </c>
      <c r="BM317" s="144" t="s">
        <v>3075</v>
      </c>
    </row>
    <row r="318" spans="2:65" s="11" customFormat="1" ht="22.9" customHeight="1">
      <c r="B318" s="120"/>
      <c r="D318" s="121" t="s">
        <v>78</v>
      </c>
      <c r="E318" s="130" t="s">
        <v>1043</v>
      </c>
      <c r="F318" s="130" t="s">
        <v>1044</v>
      </c>
      <c r="I318" s="123"/>
      <c r="J318" s="131">
        <f>BK318</f>
        <v>0</v>
      </c>
      <c r="L318" s="120"/>
      <c r="M318" s="125"/>
      <c r="P318" s="126">
        <f>P319</f>
        <v>0</v>
      </c>
      <c r="R318" s="126">
        <f>R319</f>
        <v>0</v>
      </c>
      <c r="T318" s="127">
        <f>T319</f>
        <v>0</v>
      </c>
      <c r="AR318" s="121" t="s">
        <v>87</v>
      </c>
      <c r="AT318" s="128" t="s">
        <v>78</v>
      </c>
      <c r="AU318" s="128" t="s">
        <v>87</v>
      </c>
      <c r="AY318" s="121" t="s">
        <v>164</v>
      </c>
      <c r="BK318" s="129">
        <f>BK319</f>
        <v>0</v>
      </c>
    </row>
    <row r="319" spans="2:65" s="1" customFormat="1" ht="24.2" customHeight="1">
      <c r="B319" s="31"/>
      <c r="C319" s="132" t="s">
        <v>547</v>
      </c>
      <c r="D319" s="132" t="s">
        <v>166</v>
      </c>
      <c r="E319" s="133" t="s">
        <v>1046</v>
      </c>
      <c r="F319" s="134" t="s">
        <v>1047</v>
      </c>
      <c r="G319" s="135" t="s">
        <v>269</v>
      </c>
      <c r="H319" s="136">
        <v>25.196999999999999</v>
      </c>
      <c r="I319" s="137"/>
      <c r="J319" s="138">
        <f>ROUND(I319*H319,2)</f>
        <v>0</v>
      </c>
      <c r="K319" s="139"/>
      <c r="L319" s="31"/>
      <c r="M319" s="140" t="s">
        <v>1</v>
      </c>
      <c r="N319" s="141" t="s">
        <v>44</v>
      </c>
      <c r="P319" s="142">
        <f>O319*H319</f>
        <v>0</v>
      </c>
      <c r="Q319" s="142">
        <v>0</v>
      </c>
      <c r="R319" s="142">
        <f>Q319*H319</f>
        <v>0</v>
      </c>
      <c r="S319" s="142">
        <v>0</v>
      </c>
      <c r="T319" s="143">
        <f>S319*H319</f>
        <v>0</v>
      </c>
      <c r="AR319" s="144" t="s">
        <v>170</v>
      </c>
      <c r="AT319" s="144" t="s">
        <v>166</v>
      </c>
      <c r="AU319" s="144" t="s">
        <v>89</v>
      </c>
      <c r="AY319" s="16" t="s">
        <v>164</v>
      </c>
      <c r="BE319" s="145">
        <f>IF(N319="základní",J319,0)</f>
        <v>0</v>
      </c>
      <c r="BF319" s="145">
        <f>IF(N319="snížená",J319,0)</f>
        <v>0</v>
      </c>
      <c r="BG319" s="145">
        <f>IF(N319="zákl. přenesená",J319,0)</f>
        <v>0</v>
      </c>
      <c r="BH319" s="145">
        <f>IF(N319="sníž. přenesená",J319,0)</f>
        <v>0</v>
      </c>
      <c r="BI319" s="145">
        <f>IF(N319="nulová",J319,0)</f>
        <v>0</v>
      </c>
      <c r="BJ319" s="16" t="s">
        <v>87</v>
      </c>
      <c r="BK319" s="145">
        <f>ROUND(I319*H319,2)</f>
        <v>0</v>
      </c>
      <c r="BL319" s="16" t="s">
        <v>170</v>
      </c>
      <c r="BM319" s="144" t="s">
        <v>3076</v>
      </c>
    </row>
    <row r="320" spans="2:65" s="11" customFormat="1" ht="25.9" customHeight="1">
      <c r="B320" s="120"/>
      <c r="D320" s="121" t="s">
        <v>78</v>
      </c>
      <c r="E320" s="122" t="s">
        <v>1049</v>
      </c>
      <c r="F320" s="122" t="s">
        <v>1050</v>
      </c>
      <c r="I320" s="123"/>
      <c r="J320" s="124">
        <f>BK320</f>
        <v>0</v>
      </c>
      <c r="L320" s="120"/>
      <c r="M320" s="125"/>
      <c r="P320" s="126">
        <f>P321+P335+P350</f>
        <v>0</v>
      </c>
      <c r="R320" s="126">
        <f>R321+R335+R350</f>
        <v>0.79045500000000002</v>
      </c>
      <c r="T320" s="127">
        <f>T321+T335+T350</f>
        <v>0</v>
      </c>
      <c r="AR320" s="121" t="s">
        <v>89</v>
      </c>
      <c r="AT320" s="128" t="s">
        <v>78</v>
      </c>
      <c r="AU320" s="128" t="s">
        <v>79</v>
      </c>
      <c r="AY320" s="121" t="s">
        <v>164</v>
      </c>
      <c r="BK320" s="129">
        <f>BK321+BK335+BK350</f>
        <v>0</v>
      </c>
    </row>
    <row r="321" spans="2:65" s="11" customFormat="1" ht="22.9" customHeight="1">
      <c r="B321" s="120"/>
      <c r="D321" s="121" t="s">
        <v>78</v>
      </c>
      <c r="E321" s="130" t="s">
        <v>3077</v>
      </c>
      <c r="F321" s="130" t="s">
        <v>3078</v>
      </c>
      <c r="I321" s="123"/>
      <c r="J321" s="131">
        <f>BK321</f>
        <v>0</v>
      </c>
      <c r="L321" s="120"/>
      <c r="M321" s="125"/>
      <c r="P321" s="126">
        <f>SUM(P322:P334)</f>
        <v>0</v>
      </c>
      <c r="R321" s="126">
        <f>SUM(R322:R334)</f>
        <v>9.1354999999999992E-2</v>
      </c>
      <c r="T321" s="127">
        <f>SUM(T322:T334)</f>
        <v>0</v>
      </c>
      <c r="AR321" s="121" t="s">
        <v>89</v>
      </c>
      <c r="AT321" s="128" t="s">
        <v>78</v>
      </c>
      <c r="AU321" s="128" t="s">
        <v>87</v>
      </c>
      <c r="AY321" s="121" t="s">
        <v>164</v>
      </c>
      <c r="BK321" s="129">
        <f>SUM(BK322:BK334)</f>
        <v>0</v>
      </c>
    </row>
    <row r="322" spans="2:65" s="1" customFormat="1" ht="16.5" customHeight="1">
      <c r="B322" s="31"/>
      <c r="C322" s="132" t="s">
        <v>552</v>
      </c>
      <c r="D322" s="132" t="s">
        <v>166</v>
      </c>
      <c r="E322" s="133" t="s">
        <v>3079</v>
      </c>
      <c r="F322" s="134" t="s">
        <v>3080</v>
      </c>
      <c r="G322" s="135" t="s">
        <v>299</v>
      </c>
      <c r="H322" s="136">
        <v>2.5</v>
      </c>
      <c r="I322" s="137"/>
      <c r="J322" s="138">
        <f t="shared" ref="J322:J331" si="10">ROUND(I322*H322,2)</f>
        <v>0</v>
      </c>
      <c r="K322" s="139"/>
      <c r="L322" s="31"/>
      <c r="M322" s="140" t="s">
        <v>1</v>
      </c>
      <c r="N322" s="141" t="s">
        <v>44</v>
      </c>
      <c r="P322" s="142">
        <f t="shared" ref="P322:P331" si="11">O322*H322</f>
        <v>0</v>
      </c>
      <c r="Q322" s="142">
        <v>6.3000000000000003E-4</v>
      </c>
      <c r="R322" s="142">
        <f t="shared" ref="R322:R331" si="12">Q322*H322</f>
        <v>1.575E-3</v>
      </c>
      <c r="S322" s="142">
        <v>0</v>
      </c>
      <c r="T322" s="143">
        <f t="shared" ref="T322:T331" si="13">S322*H322</f>
        <v>0</v>
      </c>
      <c r="AR322" s="144" t="s">
        <v>260</v>
      </c>
      <c r="AT322" s="144" t="s">
        <v>166</v>
      </c>
      <c r="AU322" s="144" t="s">
        <v>89</v>
      </c>
      <c r="AY322" s="16" t="s">
        <v>164</v>
      </c>
      <c r="BE322" s="145">
        <f t="shared" ref="BE322:BE331" si="14">IF(N322="základní",J322,0)</f>
        <v>0</v>
      </c>
      <c r="BF322" s="145">
        <f t="shared" ref="BF322:BF331" si="15">IF(N322="snížená",J322,0)</f>
        <v>0</v>
      </c>
      <c r="BG322" s="145">
        <f t="shared" ref="BG322:BG331" si="16">IF(N322="zákl. přenesená",J322,0)</f>
        <v>0</v>
      </c>
      <c r="BH322" s="145">
        <f t="shared" ref="BH322:BH331" si="17">IF(N322="sníž. přenesená",J322,0)</f>
        <v>0</v>
      </c>
      <c r="BI322" s="145">
        <f t="shared" ref="BI322:BI331" si="18">IF(N322="nulová",J322,0)</f>
        <v>0</v>
      </c>
      <c r="BJ322" s="16" t="s">
        <v>87</v>
      </c>
      <c r="BK322" s="145">
        <f t="shared" ref="BK322:BK331" si="19">ROUND(I322*H322,2)</f>
        <v>0</v>
      </c>
      <c r="BL322" s="16" t="s">
        <v>260</v>
      </c>
      <c r="BM322" s="144" t="s">
        <v>3081</v>
      </c>
    </row>
    <row r="323" spans="2:65" s="1" customFormat="1" ht="16.5" customHeight="1">
      <c r="B323" s="31"/>
      <c r="C323" s="132" t="s">
        <v>557</v>
      </c>
      <c r="D323" s="132" t="s">
        <v>166</v>
      </c>
      <c r="E323" s="133" t="s">
        <v>3082</v>
      </c>
      <c r="F323" s="134" t="s">
        <v>3083</v>
      </c>
      <c r="G323" s="135" t="s">
        <v>299</v>
      </c>
      <c r="H323" s="136">
        <v>17.3</v>
      </c>
      <c r="I323" s="137"/>
      <c r="J323" s="138">
        <f t="shared" si="10"/>
        <v>0</v>
      </c>
      <c r="K323" s="139"/>
      <c r="L323" s="31"/>
      <c r="M323" s="140" t="s">
        <v>1</v>
      </c>
      <c r="N323" s="141" t="s">
        <v>44</v>
      </c>
      <c r="P323" s="142">
        <f t="shared" si="11"/>
        <v>0</v>
      </c>
      <c r="Q323" s="142">
        <v>1.2999999999999999E-3</v>
      </c>
      <c r="R323" s="142">
        <f t="shared" si="12"/>
        <v>2.249E-2</v>
      </c>
      <c r="S323" s="142">
        <v>0</v>
      </c>
      <c r="T323" s="143">
        <f t="shared" si="13"/>
        <v>0</v>
      </c>
      <c r="AR323" s="144" t="s">
        <v>260</v>
      </c>
      <c r="AT323" s="144" t="s">
        <v>166</v>
      </c>
      <c r="AU323" s="144" t="s">
        <v>89</v>
      </c>
      <c r="AY323" s="16" t="s">
        <v>164</v>
      </c>
      <c r="BE323" s="145">
        <f t="shared" si="14"/>
        <v>0</v>
      </c>
      <c r="BF323" s="145">
        <f t="shared" si="15"/>
        <v>0</v>
      </c>
      <c r="BG323" s="145">
        <f t="shared" si="16"/>
        <v>0</v>
      </c>
      <c r="BH323" s="145">
        <f t="shared" si="17"/>
        <v>0</v>
      </c>
      <c r="BI323" s="145">
        <f t="shared" si="18"/>
        <v>0</v>
      </c>
      <c r="BJ323" s="16" t="s">
        <v>87</v>
      </c>
      <c r="BK323" s="145">
        <f t="shared" si="19"/>
        <v>0</v>
      </c>
      <c r="BL323" s="16" t="s">
        <v>260</v>
      </c>
      <c r="BM323" s="144" t="s">
        <v>3084</v>
      </c>
    </row>
    <row r="324" spans="2:65" s="1" customFormat="1" ht="16.5" customHeight="1">
      <c r="B324" s="31"/>
      <c r="C324" s="132" t="s">
        <v>562</v>
      </c>
      <c r="D324" s="132" t="s">
        <v>166</v>
      </c>
      <c r="E324" s="133" t="s">
        <v>3085</v>
      </c>
      <c r="F324" s="134" t="s">
        <v>3086</v>
      </c>
      <c r="G324" s="135" t="s">
        <v>299</v>
      </c>
      <c r="H324" s="136">
        <v>25.8</v>
      </c>
      <c r="I324" s="137"/>
      <c r="J324" s="138">
        <f t="shared" si="10"/>
        <v>0</v>
      </c>
      <c r="K324" s="139"/>
      <c r="L324" s="31"/>
      <c r="M324" s="140" t="s">
        <v>1</v>
      </c>
      <c r="N324" s="141" t="s">
        <v>44</v>
      </c>
      <c r="P324" s="142">
        <f t="shared" si="11"/>
        <v>0</v>
      </c>
      <c r="Q324" s="142">
        <v>5.0000000000000001E-4</v>
      </c>
      <c r="R324" s="142">
        <f t="shared" si="12"/>
        <v>1.29E-2</v>
      </c>
      <c r="S324" s="142">
        <v>0</v>
      </c>
      <c r="T324" s="143">
        <f t="shared" si="13"/>
        <v>0</v>
      </c>
      <c r="AR324" s="144" t="s">
        <v>260</v>
      </c>
      <c r="AT324" s="144" t="s">
        <v>166</v>
      </c>
      <c r="AU324" s="144" t="s">
        <v>89</v>
      </c>
      <c r="AY324" s="16" t="s">
        <v>164</v>
      </c>
      <c r="BE324" s="145">
        <f t="shared" si="14"/>
        <v>0</v>
      </c>
      <c r="BF324" s="145">
        <f t="shared" si="15"/>
        <v>0</v>
      </c>
      <c r="BG324" s="145">
        <f t="shared" si="16"/>
        <v>0</v>
      </c>
      <c r="BH324" s="145">
        <f t="shared" si="17"/>
        <v>0</v>
      </c>
      <c r="BI324" s="145">
        <f t="shared" si="18"/>
        <v>0</v>
      </c>
      <c r="BJ324" s="16" t="s">
        <v>87</v>
      </c>
      <c r="BK324" s="145">
        <f t="shared" si="19"/>
        <v>0</v>
      </c>
      <c r="BL324" s="16" t="s">
        <v>260</v>
      </c>
      <c r="BM324" s="144" t="s">
        <v>3087</v>
      </c>
    </row>
    <row r="325" spans="2:65" s="1" customFormat="1" ht="24.2" customHeight="1">
      <c r="B325" s="31"/>
      <c r="C325" s="132" t="s">
        <v>570</v>
      </c>
      <c r="D325" s="132" t="s">
        <v>166</v>
      </c>
      <c r="E325" s="133" t="s">
        <v>3088</v>
      </c>
      <c r="F325" s="134" t="s">
        <v>3089</v>
      </c>
      <c r="G325" s="135" t="s">
        <v>299</v>
      </c>
      <c r="H325" s="136">
        <v>8</v>
      </c>
      <c r="I325" s="137"/>
      <c r="J325" s="138">
        <f t="shared" si="10"/>
        <v>0</v>
      </c>
      <c r="K325" s="139"/>
      <c r="L325" s="31"/>
      <c r="M325" s="140" t="s">
        <v>1</v>
      </c>
      <c r="N325" s="141" t="s">
        <v>44</v>
      </c>
      <c r="P325" s="142">
        <f t="shared" si="11"/>
        <v>0</v>
      </c>
      <c r="Q325" s="142">
        <v>5.5999999999999995E-4</v>
      </c>
      <c r="R325" s="142">
        <f t="shared" si="12"/>
        <v>4.4799999999999996E-3</v>
      </c>
      <c r="S325" s="142">
        <v>0</v>
      </c>
      <c r="T325" s="143">
        <f t="shared" si="13"/>
        <v>0</v>
      </c>
      <c r="AR325" s="144" t="s">
        <v>260</v>
      </c>
      <c r="AT325" s="144" t="s">
        <v>166</v>
      </c>
      <c r="AU325" s="144" t="s">
        <v>89</v>
      </c>
      <c r="AY325" s="16" t="s">
        <v>164</v>
      </c>
      <c r="BE325" s="145">
        <f t="shared" si="14"/>
        <v>0</v>
      </c>
      <c r="BF325" s="145">
        <f t="shared" si="15"/>
        <v>0</v>
      </c>
      <c r="BG325" s="145">
        <f t="shared" si="16"/>
        <v>0</v>
      </c>
      <c r="BH325" s="145">
        <f t="shared" si="17"/>
        <v>0</v>
      </c>
      <c r="BI325" s="145">
        <f t="shared" si="18"/>
        <v>0</v>
      </c>
      <c r="BJ325" s="16" t="s">
        <v>87</v>
      </c>
      <c r="BK325" s="145">
        <f t="shared" si="19"/>
        <v>0</v>
      </c>
      <c r="BL325" s="16" t="s">
        <v>260</v>
      </c>
      <c r="BM325" s="144" t="s">
        <v>3090</v>
      </c>
    </row>
    <row r="326" spans="2:65" s="1" customFormat="1" ht="24.2" customHeight="1">
      <c r="B326" s="31"/>
      <c r="C326" s="132" t="s">
        <v>580</v>
      </c>
      <c r="D326" s="132" t="s">
        <v>166</v>
      </c>
      <c r="E326" s="133" t="s">
        <v>3091</v>
      </c>
      <c r="F326" s="134" t="s">
        <v>3092</v>
      </c>
      <c r="G326" s="135" t="s">
        <v>299</v>
      </c>
      <c r="H326" s="136">
        <v>20</v>
      </c>
      <c r="I326" s="137"/>
      <c r="J326" s="138">
        <f t="shared" si="10"/>
        <v>0</v>
      </c>
      <c r="K326" s="139"/>
      <c r="L326" s="31"/>
      <c r="M326" s="140" t="s">
        <v>1</v>
      </c>
      <c r="N326" s="141" t="s">
        <v>44</v>
      </c>
      <c r="P326" s="142">
        <f t="shared" si="11"/>
        <v>0</v>
      </c>
      <c r="Q326" s="142">
        <v>1.8400000000000001E-3</v>
      </c>
      <c r="R326" s="142">
        <f t="shared" si="12"/>
        <v>3.6799999999999999E-2</v>
      </c>
      <c r="S326" s="142">
        <v>0</v>
      </c>
      <c r="T326" s="143">
        <f t="shared" si="13"/>
        <v>0</v>
      </c>
      <c r="AR326" s="144" t="s">
        <v>260</v>
      </c>
      <c r="AT326" s="144" t="s">
        <v>166</v>
      </c>
      <c r="AU326" s="144" t="s">
        <v>89</v>
      </c>
      <c r="AY326" s="16" t="s">
        <v>164</v>
      </c>
      <c r="BE326" s="145">
        <f t="shared" si="14"/>
        <v>0</v>
      </c>
      <c r="BF326" s="145">
        <f t="shared" si="15"/>
        <v>0</v>
      </c>
      <c r="BG326" s="145">
        <f t="shared" si="16"/>
        <v>0</v>
      </c>
      <c r="BH326" s="145">
        <f t="shared" si="17"/>
        <v>0</v>
      </c>
      <c r="BI326" s="145">
        <f t="shared" si="18"/>
        <v>0</v>
      </c>
      <c r="BJ326" s="16" t="s">
        <v>87</v>
      </c>
      <c r="BK326" s="145">
        <f t="shared" si="19"/>
        <v>0</v>
      </c>
      <c r="BL326" s="16" t="s">
        <v>260</v>
      </c>
      <c r="BM326" s="144" t="s">
        <v>3093</v>
      </c>
    </row>
    <row r="327" spans="2:65" s="1" customFormat="1" ht="24.2" customHeight="1">
      <c r="B327" s="31"/>
      <c r="C327" s="132" t="s">
        <v>584</v>
      </c>
      <c r="D327" s="132" t="s">
        <v>166</v>
      </c>
      <c r="E327" s="133" t="s">
        <v>3094</v>
      </c>
      <c r="F327" s="134" t="s">
        <v>3095</v>
      </c>
      <c r="G327" s="135" t="s">
        <v>181</v>
      </c>
      <c r="H327" s="136">
        <v>5</v>
      </c>
      <c r="I327" s="137"/>
      <c r="J327" s="138">
        <f t="shared" si="10"/>
        <v>0</v>
      </c>
      <c r="K327" s="139"/>
      <c r="L327" s="31"/>
      <c r="M327" s="140" t="s">
        <v>1</v>
      </c>
      <c r="N327" s="141" t="s">
        <v>44</v>
      </c>
      <c r="P327" s="142">
        <f t="shared" si="11"/>
        <v>0</v>
      </c>
      <c r="Q327" s="142">
        <v>1.01E-3</v>
      </c>
      <c r="R327" s="142">
        <f t="shared" si="12"/>
        <v>5.0500000000000007E-3</v>
      </c>
      <c r="S327" s="142">
        <v>0</v>
      </c>
      <c r="T327" s="143">
        <f t="shared" si="13"/>
        <v>0</v>
      </c>
      <c r="AR327" s="144" t="s">
        <v>260</v>
      </c>
      <c r="AT327" s="144" t="s">
        <v>166</v>
      </c>
      <c r="AU327" s="144" t="s">
        <v>89</v>
      </c>
      <c r="AY327" s="16" t="s">
        <v>164</v>
      </c>
      <c r="BE327" s="145">
        <f t="shared" si="14"/>
        <v>0</v>
      </c>
      <c r="BF327" s="145">
        <f t="shared" si="15"/>
        <v>0</v>
      </c>
      <c r="BG327" s="145">
        <f t="shared" si="16"/>
        <v>0</v>
      </c>
      <c r="BH327" s="145">
        <f t="shared" si="17"/>
        <v>0</v>
      </c>
      <c r="BI327" s="145">
        <f t="shared" si="18"/>
        <v>0</v>
      </c>
      <c r="BJ327" s="16" t="s">
        <v>87</v>
      </c>
      <c r="BK327" s="145">
        <f t="shared" si="19"/>
        <v>0</v>
      </c>
      <c r="BL327" s="16" t="s">
        <v>260</v>
      </c>
      <c r="BM327" s="144" t="s">
        <v>3096</v>
      </c>
    </row>
    <row r="328" spans="2:65" s="1" customFormat="1" ht="24.2" customHeight="1">
      <c r="B328" s="31"/>
      <c r="C328" s="132" t="s">
        <v>596</v>
      </c>
      <c r="D328" s="132" t="s">
        <v>166</v>
      </c>
      <c r="E328" s="133" t="s">
        <v>3097</v>
      </c>
      <c r="F328" s="134" t="s">
        <v>3098</v>
      </c>
      <c r="G328" s="135" t="s">
        <v>181</v>
      </c>
      <c r="H328" s="136">
        <v>5</v>
      </c>
      <c r="I328" s="137"/>
      <c r="J328" s="138">
        <f t="shared" si="10"/>
        <v>0</v>
      </c>
      <c r="K328" s="139"/>
      <c r="L328" s="31"/>
      <c r="M328" s="140" t="s">
        <v>1</v>
      </c>
      <c r="N328" s="141" t="s">
        <v>44</v>
      </c>
      <c r="P328" s="142">
        <f t="shared" si="11"/>
        <v>0</v>
      </c>
      <c r="Q328" s="142">
        <v>1.5E-3</v>
      </c>
      <c r="R328" s="142">
        <f t="shared" si="12"/>
        <v>7.4999999999999997E-3</v>
      </c>
      <c r="S328" s="142">
        <v>0</v>
      </c>
      <c r="T328" s="143">
        <f t="shared" si="13"/>
        <v>0</v>
      </c>
      <c r="AR328" s="144" t="s">
        <v>260</v>
      </c>
      <c r="AT328" s="144" t="s">
        <v>166</v>
      </c>
      <c r="AU328" s="144" t="s">
        <v>89</v>
      </c>
      <c r="AY328" s="16" t="s">
        <v>164</v>
      </c>
      <c r="BE328" s="145">
        <f t="shared" si="14"/>
        <v>0</v>
      </c>
      <c r="BF328" s="145">
        <f t="shared" si="15"/>
        <v>0</v>
      </c>
      <c r="BG328" s="145">
        <f t="shared" si="16"/>
        <v>0</v>
      </c>
      <c r="BH328" s="145">
        <f t="shared" si="17"/>
        <v>0</v>
      </c>
      <c r="BI328" s="145">
        <f t="shared" si="18"/>
        <v>0</v>
      </c>
      <c r="BJ328" s="16" t="s">
        <v>87</v>
      </c>
      <c r="BK328" s="145">
        <f t="shared" si="19"/>
        <v>0</v>
      </c>
      <c r="BL328" s="16" t="s">
        <v>260</v>
      </c>
      <c r="BM328" s="144" t="s">
        <v>3099</v>
      </c>
    </row>
    <row r="329" spans="2:65" s="1" customFormat="1" ht="16.5" customHeight="1">
      <c r="B329" s="31"/>
      <c r="C329" s="132" t="s">
        <v>601</v>
      </c>
      <c r="D329" s="132" t="s">
        <v>166</v>
      </c>
      <c r="E329" s="133" t="s">
        <v>3100</v>
      </c>
      <c r="F329" s="134" t="s">
        <v>3101</v>
      </c>
      <c r="G329" s="135" t="s">
        <v>181</v>
      </c>
      <c r="H329" s="136">
        <v>1</v>
      </c>
      <c r="I329" s="137"/>
      <c r="J329" s="138">
        <f t="shared" si="10"/>
        <v>0</v>
      </c>
      <c r="K329" s="139"/>
      <c r="L329" s="31"/>
      <c r="M329" s="140" t="s">
        <v>1</v>
      </c>
      <c r="N329" s="141" t="s">
        <v>44</v>
      </c>
      <c r="P329" s="142">
        <f t="shared" si="11"/>
        <v>0</v>
      </c>
      <c r="Q329" s="142">
        <v>2.9E-4</v>
      </c>
      <c r="R329" s="142">
        <f t="shared" si="12"/>
        <v>2.9E-4</v>
      </c>
      <c r="S329" s="142">
        <v>0</v>
      </c>
      <c r="T329" s="143">
        <f t="shared" si="13"/>
        <v>0</v>
      </c>
      <c r="AR329" s="144" t="s">
        <v>260</v>
      </c>
      <c r="AT329" s="144" t="s">
        <v>166</v>
      </c>
      <c r="AU329" s="144" t="s">
        <v>89</v>
      </c>
      <c r="AY329" s="16" t="s">
        <v>164</v>
      </c>
      <c r="BE329" s="145">
        <f t="shared" si="14"/>
        <v>0</v>
      </c>
      <c r="BF329" s="145">
        <f t="shared" si="15"/>
        <v>0</v>
      </c>
      <c r="BG329" s="145">
        <f t="shared" si="16"/>
        <v>0</v>
      </c>
      <c r="BH329" s="145">
        <f t="shared" si="17"/>
        <v>0</v>
      </c>
      <c r="BI329" s="145">
        <f t="shared" si="18"/>
        <v>0</v>
      </c>
      <c r="BJ329" s="16" t="s">
        <v>87</v>
      </c>
      <c r="BK329" s="145">
        <f t="shared" si="19"/>
        <v>0</v>
      </c>
      <c r="BL329" s="16" t="s">
        <v>260</v>
      </c>
      <c r="BM329" s="144" t="s">
        <v>3102</v>
      </c>
    </row>
    <row r="330" spans="2:65" s="1" customFormat="1" ht="21.75" customHeight="1">
      <c r="B330" s="31"/>
      <c r="C330" s="132" t="s">
        <v>607</v>
      </c>
      <c r="D330" s="132" t="s">
        <v>166</v>
      </c>
      <c r="E330" s="133" t="s">
        <v>3103</v>
      </c>
      <c r="F330" s="134" t="s">
        <v>3104</v>
      </c>
      <c r="G330" s="135" t="s">
        <v>181</v>
      </c>
      <c r="H330" s="136">
        <v>3</v>
      </c>
      <c r="I330" s="137"/>
      <c r="J330" s="138">
        <f t="shared" si="10"/>
        <v>0</v>
      </c>
      <c r="K330" s="139"/>
      <c r="L330" s="31"/>
      <c r="M330" s="140" t="s">
        <v>1</v>
      </c>
      <c r="N330" s="141" t="s">
        <v>44</v>
      </c>
      <c r="P330" s="142">
        <f t="shared" si="11"/>
        <v>0</v>
      </c>
      <c r="Q330" s="142">
        <v>9.0000000000000006E-5</v>
      </c>
      <c r="R330" s="142">
        <f t="shared" si="12"/>
        <v>2.7E-4</v>
      </c>
      <c r="S330" s="142">
        <v>0</v>
      </c>
      <c r="T330" s="143">
        <f t="shared" si="13"/>
        <v>0</v>
      </c>
      <c r="AR330" s="144" t="s">
        <v>260</v>
      </c>
      <c r="AT330" s="144" t="s">
        <v>166</v>
      </c>
      <c r="AU330" s="144" t="s">
        <v>89</v>
      </c>
      <c r="AY330" s="16" t="s">
        <v>164</v>
      </c>
      <c r="BE330" s="145">
        <f t="shared" si="14"/>
        <v>0</v>
      </c>
      <c r="BF330" s="145">
        <f t="shared" si="15"/>
        <v>0</v>
      </c>
      <c r="BG330" s="145">
        <f t="shared" si="16"/>
        <v>0</v>
      </c>
      <c r="BH330" s="145">
        <f t="shared" si="17"/>
        <v>0</v>
      </c>
      <c r="BI330" s="145">
        <f t="shared" si="18"/>
        <v>0</v>
      </c>
      <c r="BJ330" s="16" t="s">
        <v>87</v>
      </c>
      <c r="BK330" s="145">
        <f t="shared" si="19"/>
        <v>0</v>
      </c>
      <c r="BL330" s="16" t="s">
        <v>260</v>
      </c>
      <c r="BM330" s="144" t="s">
        <v>3105</v>
      </c>
    </row>
    <row r="331" spans="2:65" s="1" customFormat="1" ht="21.75" customHeight="1">
      <c r="B331" s="31"/>
      <c r="C331" s="132" t="s">
        <v>612</v>
      </c>
      <c r="D331" s="132" t="s">
        <v>166</v>
      </c>
      <c r="E331" s="133" t="s">
        <v>3106</v>
      </c>
      <c r="F331" s="134" t="s">
        <v>3107</v>
      </c>
      <c r="G331" s="135" t="s">
        <v>299</v>
      </c>
      <c r="H331" s="136">
        <v>73.599999999999994</v>
      </c>
      <c r="I331" s="137"/>
      <c r="J331" s="138">
        <f t="shared" si="10"/>
        <v>0</v>
      </c>
      <c r="K331" s="139"/>
      <c r="L331" s="31"/>
      <c r="M331" s="140" t="s">
        <v>1</v>
      </c>
      <c r="N331" s="141" t="s">
        <v>44</v>
      </c>
      <c r="P331" s="142">
        <f t="shared" si="11"/>
        <v>0</v>
      </c>
      <c r="Q331" s="142">
        <v>0</v>
      </c>
      <c r="R331" s="142">
        <f t="shared" si="12"/>
        <v>0</v>
      </c>
      <c r="S331" s="142">
        <v>0</v>
      </c>
      <c r="T331" s="143">
        <f t="shared" si="13"/>
        <v>0</v>
      </c>
      <c r="AR331" s="144" t="s">
        <v>260</v>
      </c>
      <c r="AT331" s="144" t="s">
        <v>166</v>
      </c>
      <c r="AU331" s="144" t="s">
        <v>89</v>
      </c>
      <c r="AY331" s="16" t="s">
        <v>164</v>
      </c>
      <c r="BE331" s="145">
        <f t="shared" si="14"/>
        <v>0</v>
      </c>
      <c r="BF331" s="145">
        <f t="shared" si="15"/>
        <v>0</v>
      </c>
      <c r="BG331" s="145">
        <f t="shared" si="16"/>
        <v>0</v>
      </c>
      <c r="BH331" s="145">
        <f t="shared" si="17"/>
        <v>0</v>
      </c>
      <c r="BI331" s="145">
        <f t="shared" si="18"/>
        <v>0</v>
      </c>
      <c r="BJ331" s="16" t="s">
        <v>87</v>
      </c>
      <c r="BK331" s="145">
        <f t="shared" si="19"/>
        <v>0</v>
      </c>
      <c r="BL331" s="16" t="s">
        <v>260</v>
      </c>
      <c r="BM331" s="144" t="s">
        <v>3108</v>
      </c>
    </row>
    <row r="332" spans="2:65" s="12" customFormat="1" ht="11.25">
      <c r="B332" s="146"/>
      <c r="D332" s="147" t="s">
        <v>175</v>
      </c>
      <c r="E332" s="148" t="s">
        <v>1</v>
      </c>
      <c r="F332" s="149" t="s">
        <v>3109</v>
      </c>
      <c r="H332" s="150">
        <v>73.599999999999994</v>
      </c>
      <c r="I332" s="151"/>
      <c r="L332" s="146"/>
      <c r="M332" s="152"/>
      <c r="T332" s="153"/>
      <c r="AT332" s="148" t="s">
        <v>175</v>
      </c>
      <c r="AU332" s="148" t="s">
        <v>89</v>
      </c>
      <c r="AV332" s="12" t="s">
        <v>89</v>
      </c>
      <c r="AW332" s="12" t="s">
        <v>36</v>
      </c>
      <c r="AX332" s="12" t="s">
        <v>79</v>
      </c>
      <c r="AY332" s="148" t="s">
        <v>164</v>
      </c>
    </row>
    <row r="333" spans="2:65" s="13" customFormat="1" ht="11.25">
      <c r="B333" s="154"/>
      <c r="D333" s="147" t="s">
        <v>175</v>
      </c>
      <c r="E333" s="155" t="s">
        <v>1</v>
      </c>
      <c r="F333" s="156" t="s">
        <v>177</v>
      </c>
      <c r="H333" s="157">
        <v>73.599999999999994</v>
      </c>
      <c r="I333" s="158"/>
      <c r="L333" s="154"/>
      <c r="M333" s="159"/>
      <c r="T333" s="160"/>
      <c r="AT333" s="155" t="s">
        <v>175</v>
      </c>
      <c r="AU333" s="155" t="s">
        <v>89</v>
      </c>
      <c r="AV333" s="13" t="s">
        <v>170</v>
      </c>
      <c r="AW333" s="13" t="s">
        <v>36</v>
      </c>
      <c r="AX333" s="13" t="s">
        <v>87</v>
      </c>
      <c r="AY333" s="155" t="s">
        <v>164</v>
      </c>
    </row>
    <row r="334" spans="2:65" s="1" customFormat="1" ht="24.2" customHeight="1">
      <c r="B334" s="31"/>
      <c r="C334" s="132" t="s">
        <v>619</v>
      </c>
      <c r="D334" s="132" t="s">
        <v>166</v>
      </c>
      <c r="E334" s="133" t="s">
        <v>3110</v>
      </c>
      <c r="F334" s="134" t="s">
        <v>3111</v>
      </c>
      <c r="G334" s="135" t="s">
        <v>1088</v>
      </c>
      <c r="H334" s="178"/>
      <c r="I334" s="137"/>
      <c r="J334" s="138">
        <f>ROUND(I334*H334,2)</f>
        <v>0</v>
      </c>
      <c r="K334" s="139"/>
      <c r="L334" s="31"/>
      <c r="M334" s="140" t="s">
        <v>1</v>
      </c>
      <c r="N334" s="141" t="s">
        <v>44</v>
      </c>
      <c r="P334" s="142">
        <f>O334*H334</f>
        <v>0</v>
      </c>
      <c r="Q334" s="142">
        <v>0</v>
      </c>
      <c r="R334" s="142">
        <f>Q334*H334</f>
        <v>0</v>
      </c>
      <c r="S334" s="142">
        <v>0</v>
      </c>
      <c r="T334" s="143">
        <f>S334*H334</f>
        <v>0</v>
      </c>
      <c r="AR334" s="144" t="s">
        <v>260</v>
      </c>
      <c r="AT334" s="144" t="s">
        <v>166</v>
      </c>
      <c r="AU334" s="144" t="s">
        <v>89</v>
      </c>
      <c r="AY334" s="16" t="s">
        <v>164</v>
      </c>
      <c r="BE334" s="145">
        <f>IF(N334="základní",J334,0)</f>
        <v>0</v>
      </c>
      <c r="BF334" s="145">
        <f>IF(N334="snížená",J334,0)</f>
        <v>0</v>
      </c>
      <c r="BG334" s="145">
        <f>IF(N334="zákl. přenesená",J334,0)</f>
        <v>0</v>
      </c>
      <c r="BH334" s="145">
        <f>IF(N334="sníž. přenesená",J334,0)</f>
        <v>0</v>
      </c>
      <c r="BI334" s="145">
        <f>IF(N334="nulová",J334,0)</f>
        <v>0</v>
      </c>
      <c r="BJ334" s="16" t="s">
        <v>87</v>
      </c>
      <c r="BK334" s="145">
        <f>ROUND(I334*H334,2)</f>
        <v>0</v>
      </c>
      <c r="BL334" s="16" t="s">
        <v>260</v>
      </c>
      <c r="BM334" s="144" t="s">
        <v>3112</v>
      </c>
    </row>
    <row r="335" spans="2:65" s="11" customFormat="1" ht="22.9" customHeight="1">
      <c r="B335" s="120"/>
      <c r="D335" s="121" t="s">
        <v>78</v>
      </c>
      <c r="E335" s="130" t="s">
        <v>2803</v>
      </c>
      <c r="F335" s="130" t="s">
        <v>2804</v>
      </c>
      <c r="I335" s="123"/>
      <c r="J335" s="131">
        <f>BK335</f>
        <v>0</v>
      </c>
      <c r="L335" s="120"/>
      <c r="M335" s="125"/>
      <c r="P335" s="126">
        <f>SUM(P336:P349)</f>
        <v>0</v>
      </c>
      <c r="R335" s="126">
        <f>SUM(R336:R349)</f>
        <v>0.60210000000000008</v>
      </c>
      <c r="T335" s="127">
        <f>SUM(T336:T349)</f>
        <v>0</v>
      </c>
      <c r="AR335" s="121" t="s">
        <v>89</v>
      </c>
      <c r="AT335" s="128" t="s">
        <v>78</v>
      </c>
      <c r="AU335" s="128" t="s">
        <v>87</v>
      </c>
      <c r="AY335" s="121" t="s">
        <v>164</v>
      </c>
      <c r="BK335" s="129">
        <f>SUM(BK336:BK349)</f>
        <v>0</v>
      </c>
    </row>
    <row r="336" spans="2:65" s="1" customFormat="1" ht="24.2" customHeight="1">
      <c r="B336" s="31"/>
      <c r="C336" s="132" t="s">
        <v>623</v>
      </c>
      <c r="D336" s="132" t="s">
        <v>166</v>
      </c>
      <c r="E336" s="133" t="s">
        <v>3113</v>
      </c>
      <c r="F336" s="134" t="s">
        <v>3114</v>
      </c>
      <c r="G336" s="135" t="s">
        <v>2764</v>
      </c>
      <c r="H336" s="136">
        <v>9</v>
      </c>
      <c r="I336" s="137"/>
      <c r="J336" s="138">
        <f t="shared" ref="J336:J349" si="20">ROUND(I336*H336,2)</f>
        <v>0</v>
      </c>
      <c r="K336" s="139"/>
      <c r="L336" s="31"/>
      <c r="M336" s="140" t="s">
        <v>1</v>
      </c>
      <c r="N336" s="141" t="s">
        <v>44</v>
      </c>
      <c r="P336" s="142">
        <f t="shared" ref="P336:P349" si="21">O336*H336</f>
        <v>0</v>
      </c>
      <c r="Q336" s="142">
        <v>1.7469999999999999E-2</v>
      </c>
      <c r="R336" s="142">
        <f t="shared" ref="R336:R349" si="22">Q336*H336</f>
        <v>0.15722999999999998</v>
      </c>
      <c r="S336" s="142">
        <v>0</v>
      </c>
      <c r="T336" s="143">
        <f t="shared" ref="T336:T349" si="23">S336*H336</f>
        <v>0</v>
      </c>
      <c r="AR336" s="144" t="s">
        <v>260</v>
      </c>
      <c r="AT336" s="144" t="s">
        <v>166</v>
      </c>
      <c r="AU336" s="144" t="s">
        <v>89</v>
      </c>
      <c r="AY336" s="16" t="s">
        <v>164</v>
      </c>
      <c r="BE336" s="145">
        <f t="shared" ref="BE336:BE349" si="24">IF(N336="základní",J336,0)</f>
        <v>0</v>
      </c>
      <c r="BF336" s="145">
        <f t="shared" ref="BF336:BF349" si="25">IF(N336="snížená",J336,0)</f>
        <v>0</v>
      </c>
      <c r="BG336" s="145">
        <f t="shared" ref="BG336:BG349" si="26">IF(N336="zákl. přenesená",J336,0)</f>
        <v>0</v>
      </c>
      <c r="BH336" s="145">
        <f t="shared" ref="BH336:BH349" si="27">IF(N336="sníž. přenesená",J336,0)</f>
        <v>0</v>
      </c>
      <c r="BI336" s="145">
        <f t="shared" ref="BI336:BI349" si="28">IF(N336="nulová",J336,0)</f>
        <v>0</v>
      </c>
      <c r="BJ336" s="16" t="s">
        <v>87</v>
      </c>
      <c r="BK336" s="145">
        <f t="shared" ref="BK336:BK349" si="29">ROUND(I336*H336,2)</f>
        <v>0</v>
      </c>
      <c r="BL336" s="16" t="s">
        <v>260</v>
      </c>
      <c r="BM336" s="144" t="s">
        <v>3115</v>
      </c>
    </row>
    <row r="337" spans="2:65" s="1" customFormat="1" ht="24.2" customHeight="1">
      <c r="B337" s="31"/>
      <c r="C337" s="132" t="s">
        <v>629</v>
      </c>
      <c r="D337" s="132" t="s">
        <v>166</v>
      </c>
      <c r="E337" s="133" t="s">
        <v>3116</v>
      </c>
      <c r="F337" s="134" t="s">
        <v>3117</v>
      </c>
      <c r="G337" s="135" t="s">
        <v>2764</v>
      </c>
      <c r="H337" s="136">
        <v>1</v>
      </c>
      <c r="I337" s="137"/>
      <c r="J337" s="138">
        <f t="shared" si="20"/>
        <v>0</v>
      </c>
      <c r="K337" s="139"/>
      <c r="L337" s="31"/>
      <c r="M337" s="140" t="s">
        <v>1</v>
      </c>
      <c r="N337" s="141" t="s">
        <v>44</v>
      </c>
      <c r="P337" s="142">
        <f t="shared" si="21"/>
        <v>0</v>
      </c>
      <c r="Q337" s="142">
        <v>2.5489999999999999E-2</v>
      </c>
      <c r="R337" s="142">
        <f t="shared" si="22"/>
        <v>2.5489999999999999E-2</v>
      </c>
      <c r="S337" s="142">
        <v>0</v>
      </c>
      <c r="T337" s="143">
        <f t="shared" si="23"/>
        <v>0</v>
      </c>
      <c r="AR337" s="144" t="s">
        <v>260</v>
      </c>
      <c r="AT337" s="144" t="s">
        <v>166</v>
      </c>
      <c r="AU337" s="144" t="s">
        <v>89</v>
      </c>
      <c r="AY337" s="16" t="s">
        <v>164</v>
      </c>
      <c r="BE337" s="145">
        <f t="shared" si="24"/>
        <v>0</v>
      </c>
      <c r="BF337" s="145">
        <f t="shared" si="25"/>
        <v>0</v>
      </c>
      <c r="BG337" s="145">
        <f t="shared" si="26"/>
        <v>0</v>
      </c>
      <c r="BH337" s="145">
        <f t="shared" si="27"/>
        <v>0</v>
      </c>
      <c r="BI337" s="145">
        <f t="shared" si="28"/>
        <v>0</v>
      </c>
      <c r="BJ337" s="16" t="s">
        <v>87</v>
      </c>
      <c r="BK337" s="145">
        <f t="shared" si="29"/>
        <v>0</v>
      </c>
      <c r="BL337" s="16" t="s">
        <v>260</v>
      </c>
      <c r="BM337" s="144" t="s">
        <v>3118</v>
      </c>
    </row>
    <row r="338" spans="2:65" s="1" customFormat="1" ht="24.2" customHeight="1">
      <c r="B338" s="31"/>
      <c r="C338" s="132" t="s">
        <v>634</v>
      </c>
      <c r="D338" s="132" t="s">
        <v>166</v>
      </c>
      <c r="E338" s="133" t="s">
        <v>3119</v>
      </c>
      <c r="F338" s="134" t="s">
        <v>3120</v>
      </c>
      <c r="G338" s="135" t="s">
        <v>2764</v>
      </c>
      <c r="H338" s="136">
        <v>4</v>
      </c>
      <c r="I338" s="137"/>
      <c r="J338" s="138">
        <f t="shared" si="20"/>
        <v>0</v>
      </c>
      <c r="K338" s="139"/>
      <c r="L338" s="31"/>
      <c r="M338" s="140" t="s">
        <v>1</v>
      </c>
      <c r="N338" s="141" t="s">
        <v>44</v>
      </c>
      <c r="P338" s="142">
        <f t="shared" si="21"/>
        <v>0</v>
      </c>
      <c r="Q338" s="142">
        <v>1.908E-2</v>
      </c>
      <c r="R338" s="142">
        <f t="shared" si="22"/>
        <v>7.6319999999999999E-2</v>
      </c>
      <c r="S338" s="142">
        <v>0</v>
      </c>
      <c r="T338" s="143">
        <f t="shared" si="23"/>
        <v>0</v>
      </c>
      <c r="AR338" s="144" t="s">
        <v>260</v>
      </c>
      <c r="AT338" s="144" t="s">
        <v>166</v>
      </c>
      <c r="AU338" s="144" t="s">
        <v>89</v>
      </c>
      <c r="AY338" s="16" t="s">
        <v>164</v>
      </c>
      <c r="BE338" s="145">
        <f t="shared" si="24"/>
        <v>0</v>
      </c>
      <c r="BF338" s="145">
        <f t="shared" si="25"/>
        <v>0</v>
      </c>
      <c r="BG338" s="145">
        <f t="shared" si="26"/>
        <v>0</v>
      </c>
      <c r="BH338" s="145">
        <f t="shared" si="27"/>
        <v>0</v>
      </c>
      <c r="BI338" s="145">
        <f t="shared" si="28"/>
        <v>0</v>
      </c>
      <c r="BJ338" s="16" t="s">
        <v>87</v>
      </c>
      <c r="BK338" s="145">
        <f t="shared" si="29"/>
        <v>0</v>
      </c>
      <c r="BL338" s="16" t="s">
        <v>260</v>
      </c>
      <c r="BM338" s="144" t="s">
        <v>3121</v>
      </c>
    </row>
    <row r="339" spans="2:65" s="1" customFormat="1" ht="24.2" customHeight="1">
      <c r="B339" s="31"/>
      <c r="C339" s="132" t="s">
        <v>638</v>
      </c>
      <c r="D339" s="132" t="s">
        <v>166</v>
      </c>
      <c r="E339" s="133" t="s">
        <v>3122</v>
      </c>
      <c r="F339" s="134" t="s">
        <v>3123</v>
      </c>
      <c r="G339" s="135" t="s">
        <v>2764</v>
      </c>
      <c r="H339" s="136">
        <v>14</v>
      </c>
      <c r="I339" s="137"/>
      <c r="J339" s="138">
        <f t="shared" si="20"/>
        <v>0</v>
      </c>
      <c r="K339" s="139"/>
      <c r="L339" s="31"/>
      <c r="M339" s="140" t="s">
        <v>1</v>
      </c>
      <c r="N339" s="141" t="s">
        <v>44</v>
      </c>
      <c r="P339" s="142">
        <f t="shared" si="21"/>
        <v>0</v>
      </c>
      <c r="Q339" s="142">
        <v>1.5469999999999999E-2</v>
      </c>
      <c r="R339" s="142">
        <f t="shared" si="22"/>
        <v>0.21657999999999999</v>
      </c>
      <c r="S339" s="142">
        <v>0</v>
      </c>
      <c r="T339" s="143">
        <f t="shared" si="23"/>
        <v>0</v>
      </c>
      <c r="AR339" s="144" t="s">
        <v>260</v>
      </c>
      <c r="AT339" s="144" t="s">
        <v>166</v>
      </c>
      <c r="AU339" s="144" t="s">
        <v>89</v>
      </c>
      <c r="AY339" s="16" t="s">
        <v>164</v>
      </c>
      <c r="BE339" s="145">
        <f t="shared" si="24"/>
        <v>0</v>
      </c>
      <c r="BF339" s="145">
        <f t="shared" si="25"/>
        <v>0</v>
      </c>
      <c r="BG339" s="145">
        <f t="shared" si="26"/>
        <v>0</v>
      </c>
      <c r="BH339" s="145">
        <f t="shared" si="27"/>
        <v>0</v>
      </c>
      <c r="BI339" s="145">
        <f t="shared" si="28"/>
        <v>0</v>
      </c>
      <c r="BJ339" s="16" t="s">
        <v>87</v>
      </c>
      <c r="BK339" s="145">
        <f t="shared" si="29"/>
        <v>0</v>
      </c>
      <c r="BL339" s="16" t="s">
        <v>260</v>
      </c>
      <c r="BM339" s="144" t="s">
        <v>3124</v>
      </c>
    </row>
    <row r="340" spans="2:65" s="1" customFormat="1" ht="24.2" customHeight="1">
      <c r="B340" s="31"/>
      <c r="C340" s="132" t="s">
        <v>643</v>
      </c>
      <c r="D340" s="132" t="s">
        <v>166</v>
      </c>
      <c r="E340" s="133" t="s">
        <v>3125</v>
      </c>
      <c r="F340" s="134" t="s">
        <v>3126</v>
      </c>
      <c r="G340" s="135" t="s">
        <v>2764</v>
      </c>
      <c r="H340" s="136">
        <v>1</v>
      </c>
      <c r="I340" s="137"/>
      <c r="J340" s="138">
        <f t="shared" si="20"/>
        <v>0</v>
      </c>
      <c r="K340" s="139"/>
      <c r="L340" s="31"/>
      <c r="M340" s="140" t="s">
        <v>1</v>
      </c>
      <c r="N340" s="141" t="s">
        <v>44</v>
      </c>
      <c r="P340" s="142">
        <f t="shared" si="21"/>
        <v>0</v>
      </c>
      <c r="Q340" s="142">
        <v>1.9709999999999998E-2</v>
      </c>
      <c r="R340" s="142">
        <f t="shared" si="22"/>
        <v>1.9709999999999998E-2</v>
      </c>
      <c r="S340" s="142">
        <v>0</v>
      </c>
      <c r="T340" s="143">
        <f t="shared" si="23"/>
        <v>0</v>
      </c>
      <c r="AR340" s="144" t="s">
        <v>260</v>
      </c>
      <c r="AT340" s="144" t="s">
        <v>166</v>
      </c>
      <c r="AU340" s="144" t="s">
        <v>89</v>
      </c>
      <c r="AY340" s="16" t="s">
        <v>164</v>
      </c>
      <c r="BE340" s="145">
        <f t="shared" si="24"/>
        <v>0</v>
      </c>
      <c r="BF340" s="145">
        <f t="shared" si="25"/>
        <v>0</v>
      </c>
      <c r="BG340" s="145">
        <f t="shared" si="26"/>
        <v>0</v>
      </c>
      <c r="BH340" s="145">
        <f t="shared" si="27"/>
        <v>0</v>
      </c>
      <c r="BI340" s="145">
        <f t="shared" si="28"/>
        <v>0</v>
      </c>
      <c r="BJ340" s="16" t="s">
        <v>87</v>
      </c>
      <c r="BK340" s="145">
        <f t="shared" si="29"/>
        <v>0</v>
      </c>
      <c r="BL340" s="16" t="s">
        <v>260</v>
      </c>
      <c r="BM340" s="144" t="s">
        <v>3127</v>
      </c>
    </row>
    <row r="341" spans="2:65" s="1" customFormat="1" ht="24.2" customHeight="1">
      <c r="B341" s="31"/>
      <c r="C341" s="132" t="s">
        <v>649</v>
      </c>
      <c r="D341" s="132" t="s">
        <v>166</v>
      </c>
      <c r="E341" s="133" t="s">
        <v>3128</v>
      </c>
      <c r="F341" s="134" t="s">
        <v>3129</v>
      </c>
      <c r="G341" s="135" t="s">
        <v>2764</v>
      </c>
      <c r="H341" s="136">
        <v>1</v>
      </c>
      <c r="I341" s="137"/>
      <c r="J341" s="138">
        <f t="shared" si="20"/>
        <v>0</v>
      </c>
      <c r="K341" s="139"/>
      <c r="L341" s="31"/>
      <c r="M341" s="140" t="s">
        <v>1</v>
      </c>
      <c r="N341" s="141" t="s">
        <v>44</v>
      </c>
      <c r="P341" s="142">
        <f t="shared" si="21"/>
        <v>0</v>
      </c>
      <c r="Q341" s="142">
        <v>1.447E-2</v>
      </c>
      <c r="R341" s="142">
        <f t="shared" si="22"/>
        <v>1.447E-2</v>
      </c>
      <c r="S341" s="142">
        <v>0</v>
      </c>
      <c r="T341" s="143">
        <f t="shared" si="23"/>
        <v>0</v>
      </c>
      <c r="AR341" s="144" t="s">
        <v>260</v>
      </c>
      <c r="AT341" s="144" t="s">
        <v>166</v>
      </c>
      <c r="AU341" s="144" t="s">
        <v>89</v>
      </c>
      <c r="AY341" s="16" t="s">
        <v>164</v>
      </c>
      <c r="BE341" s="145">
        <f t="shared" si="24"/>
        <v>0</v>
      </c>
      <c r="BF341" s="145">
        <f t="shared" si="25"/>
        <v>0</v>
      </c>
      <c r="BG341" s="145">
        <f t="shared" si="26"/>
        <v>0</v>
      </c>
      <c r="BH341" s="145">
        <f t="shared" si="27"/>
        <v>0</v>
      </c>
      <c r="BI341" s="145">
        <f t="shared" si="28"/>
        <v>0</v>
      </c>
      <c r="BJ341" s="16" t="s">
        <v>87</v>
      </c>
      <c r="BK341" s="145">
        <f t="shared" si="29"/>
        <v>0</v>
      </c>
      <c r="BL341" s="16" t="s">
        <v>260</v>
      </c>
      <c r="BM341" s="144" t="s">
        <v>3130</v>
      </c>
    </row>
    <row r="342" spans="2:65" s="1" customFormat="1" ht="24.2" customHeight="1">
      <c r="B342" s="31"/>
      <c r="C342" s="132" t="s">
        <v>666</v>
      </c>
      <c r="D342" s="132" t="s">
        <v>166</v>
      </c>
      <c r="E342" s="133" t="s">
        <v>3131</v>
      </c>
      <c r="F342" s="134" t="s">
        <v>3132</v>
      </c>
      <c r="G342" s="135" t="s">
        <v>2764</v>
      </c>
      <c r="H342" s="136">
        <v>1</v>
      </c>
      <c r="I342" s="137"/>
      <c r="J342" s="138">
        <f t="shared" si="20"/>
        <v>0</v>
      </c>
      <c r="K342" s="139"/>
      <c r="L342" s="31"/>
      <c r="M342" s="140" t="s">
        <v>1</v>
      </c>
      <c r="N342" s="141" t="s">
        <v>44</v>
      </c>
      <c r="P342" s="142">
        <f t="shared" si="21"/>
        <v>0</v>
      </c>
      <c r="Q342" s="142">
        <v>3.6429999999999997E-2</v>
      </c>
      <c r="R342" s="142">
        <f t="shared" si="22"/>
        <v>3.6429999999999997E-2</v>
      </c>
      <c r="S342" s="142">
        <v>0</v>
      </c>
      <c r="T342" s="143">
        <f t="shared" si="23"/>
        <v>0</v>
      </c>
      <c r="AR342" s="144" t="s">
        <v>260</v>
      </c>
      <c r="AT342" s="144" t="s">
        <v>166</v>
      </c>
      <c r="AU342" s="144" t="s">
        <v>89</v>
      </c>
      <c r="AY342" s="16" t="s">
        <v>164</v>
      </c>
      <c r="BE342" s="145">
        <f t="shared" si="24"/>
        <v>0</v>
      </c>
      <c r="BF342" s="145">
        <f t="shared" si="25"/>
        <v>0</v>
      </c>
      <c r="BG342" s="145">
        <f t="shared" si="26"/>
        <v>0</v>
      </c>
      <c r="BH342" s="145">
        <f t="shared" si="27"/>
        <v>0</v>
      </c>
      <c r="BI342" s="145">
        <f t="shared" si="28"/>
        <v>0</v>
      </c>
      <c r="BJ342" s="16" t="s">
        <v>87</v>
      </c>
      <c r="BK342" s="145">
        <f t="shared" si="29"/>
        <v>0</v>
      </c>
      <c r="BL342" s="16" t="s">
        <v>260</v>
      </c>
      <c r="BM342" s="144" t="s">
        <v>3133</v>
      </c>
    </row>
    <row r="343" spans="2:65" s="1" customFormat="1" ht="33" customHeight="1">
      <c r="B343" s="31"/>
      <c r="C343" s="132" t="s">
        <v>674</v>
      </c>
      <c r="D343" s="132" t="s">
        <v>166</v>
      </c>
      <c r="E343" s="133" t="s">
        <v>3134</v>
      </c>
      <c r="F343" s="134" t="s">
        <v>3135</v>
      </c>
      <c r="G343" s="135" t="s">
        <v>2764</v>
      </c>
      <c r="H343" s="136">
        <v>1</v>
      </c>
      <c r="I343" s="137"/>
      <c r="J343" s="138">
        <f t="shared" si="20"/>
        <v>0</v>
      </c>
      <c r="K343" s="139"/>
      <c r="L343" s="31"/>
      <c r="M343" s="140" t="s">
        <v>1</v>
      </c>
      <c r="N343" s="141" t="s">
        <v>44</v>
      </c>
      <c r="P343" s="142">
        <f t="shared" si="21"/>
        <v>0</v>
      </c>
      <c r="Q343" s="142">
        <v>3.9120000000000002E-2</v>
      </c>
      <c r="R343" s="142">
        <f t="shared" si="22"/>
        <v>3.9120000000000002E-2</v>
      </c>
      <c r="S343" s="142">
        <v>0</v>
      </c>
      <c r="T343" s="143">
        <f t="shared" si="23"/>
        <v>0</v>
      </c>
      <c r="AR343" s="144" t="s">
        <v>260</v>
      </c>
      <c r="AT343" s="144" t="s">
        <v>166</v>
      </c>
      <c r="AU343" s="144" t="s">
        <v>89</v>
      </c>
      <c r="AY343" s="16" t="s">
        <v>164</v>
      </c>
      <c r="BE343" s="145">
        <f t="shared" si="24"/>
        <v>0</v>
      </c>
      <c r="BF343" s="145">
        <f t="shared" si="25"/>
        <v>0</v>
      </c>
      <c r="BG343" s="145">
        <f t="shared" si="26"/>
        <v>0</v>
      </c>
      <c r="BH343" s="145">
        <f t="shared" si="27"/>
        <v>0</v>
      </c>
      <c r="BI343" s="145">
        <f t="shared" si="28"/>
        <v>0</v>
      </c>
      <c r="BJ343" s="16" t="s">
        <v>87</v>
      </c>
      <c r="BK343" s="145">
        <f t="shared" si="29"/>
        <v>0</v>
      </c>
      <c r="BL343" s="16" t="s">
        <v>260</v>
      </c>
      <c r="BM343" s="144" t="s">
        <v>3136</v>
      </c>
    </row>
    <row r="344" spans="2:65" s="1" customFormat="1" ht="16.5" customHeight="1">
      <c r="B344" s="31"/>
      <c r="C344" s="132" t="s">
        <v>679</v>
      </c>
      <c r="D344" s="132" t="s">
        <v>166</v>
      </c>
      <c r="E344" s="133" t="s">
        <v>3137</v>
      </c>
      <c r="F344" s="134" t="s">
        <v>3138</v>
      </c>
      <c r="G344" s="135" t="s">
        <v>181</v>
      </c>
      <c r="H344" s="136">
        <v>1</v>
      </c>
      <c r="I344" s="137"/>
      <c r="J344" s="138">
        <f t="shared" si="20"/>
        <v>0</v>
      </c>
      <c r="K344" s="139"/>
      <c r="L344" s="31"/>
      <c r="M344" s="140" t="s">
        <v>1</v>
      </c>
      <c r="N344" s="141" t="s">
        <v>44</v>
      </c>
      <c r="P344" s="142">
        <f t="shared" si="21"/>
        <v>0</v>
      </c>
      <c r="Q344" s="142">
        <v>0</v>
      </c>
      <c r="R344" s="142">
        <f t="shared" si="22"/>
        <v>0</v>
      </c>
      <c r="S344" s="142">
        <v>0</v>
      </c>
      <c r="T344" s="143">
        <f t="shared" si="23"/>
        <v>0</v>
      </c>
      <c r="AR344" s="144" t="s">
        <v>260</v>
      </c>
      <c r="AT344" s="144" t="s">
        <v>166</v>
      </c>
      <c r="AU344" s="144" t="s">
        <v>89</v>
      </c>
      <c r="AY344" s="16" t="s">
        <v>164</v>
      </c>
      <c r="BE344" s="145">
        <f t="shared" si="24"/>
        <v>0</v>
      </c>
      <c r="BF344" s="145">
        <f t="shared" si="25"/>
        <v>0</v>
      </c>
      <c r="BG344" s="145">
        <f t="shared" si="26"/>
        <v>0</v>
      </c>
      <c r="BH344" s="145">
        <f t="shared" si="27"/>
        <v>0</v>
      </c>
      <c r="BI344" s="145">
        <f t="shared" si="28"/>
        <v>0</v>
      </c>
      <c r="BJ344" s="16" t="s">
        <v>87</v>
      </c>
      <c r="BK344" s="145">
        <f t="shared" si="29"/>
        <v>0</v>
      </c>
      <c r="BL344" s="16" t="s">
        <v>260</v>
      </c>
      <c r="BM344" s="144" t="s">
        <v>3139</v>
      </c>
    </row>
    <row r="345" spans="2:65" s="1" customFormat="1" ht="16.5" customHeight="1">
      <c r="B345" s="31"/>
      <c r="C345" s="167" t="s">
        <v>684</v>
      </c>
      <c r="D345" s="167" t="s">
        <v>282</v>
      </c>
      <c r="E345" s="168" t="s">
        <v>3140</v>
      </c>
      <c r="F345" s="169" t="s">
        <v>3141</v>
      </c>
      <c r="G345" s="170" t="s">
        <v>181</v>
      </c>
      <c r="H345" s="171">
        <v>1</v>
      </c>
      <c r="I345" s="172"/>
      <c r="J345" s="173">
        <f t="shared" si="20"/>
        <v>0</v>
      </c>
      <c r="K345" s="174"/>
      <c r="L345" s="175"/>
      <c r="M345" s="176" t="s">
        <v>1</v>
      </c>
      <c r="N345" s="177" t="s">
        <v>44</v>
      </c>
      <c r="P345" s="142">
        <f t="shared" si="21"/>
        <v>0</v>
      </c>
      <c r="Q345" s="142">
        <v>7.5000000000000002E-4</v>
      </c>
      <c r="R345" s="142">
        <f t="shared" si="22"/>
        <v>7.5000000000000002E-4</v>
      </c>
      <c r="S345" s="142">
        <v>0</v>
      </c>
      <c r="T345" s="143">
        <f t="shared" si="23"/>
        <v>0</v>
      </c>
      <c r="AR345" s="144" t="s">
        <v>349</v>
      </c>
      <c r="AT345" s="144" t="s">
        <v>282</v>
      </c>
      <c r="AU345" s="144" t="s">
        <v>89</v>
      </c>
      <c r="AY345" s="16" t="s">
        <v>164</v>
      </c>
      <c r="BE345" s="145">
        <f t="shared" si="24"/>
        <v>0</v>
      </c>
      <c r="BF345" s="145">
        <f t="shared" si="25"/>
        <v>0</v>
      </c>
      <c r="BG345" s="145">
        <f t="shared" si="26"/>
        <v>0</v>
      </c>
      <c r="BH345" s="145">
        <f t="shared" si="27"/>
        <v>0</v>
      </c>
      <c r="BI345" s="145">
        <f t="shared" si="28"/>
        <v>0</v>
      </c>
      <c r="BJ345" s="16" t="s">
        <v>87</v>
      </c>
      <c r="BK345" s="145">
        <f t="shared" si="29"/>
        <v>0</v>
      </c>
      <c r="BL345" s="16" t="s">
        <v>260</v>
      </c>
      <c r="BM345" s="144" t="s">
        <v>3142</v>
      </c>
    </row>
    <row r="346" spans="2:65" s="1" customFormat="1" ht="16.5" customHeight="1">
      <c r="B346" s="31"/>
      <c r="C346" s="132" t="s">
        <v>692</v>
      </c>
      <c r="D346" s="132" t="s">
        <v>166</v>
      </c>
      <c r="E346" s="133" t="s">
        <v>3143</v>
      </c>
      <c r="F346" s="134" t="s">
        <v>3144</v>
      </c>
      <c r="G346" s="135" t="s">
        <v>181</v>
      </c>
      <c r="H346" s="136">
        <v>1</v>
      </c>
      <c r="I346" s="137"/>
      <c r="J346" s="138">
        <f t="shared" si="20"/>
        <v>0</v>
      </c>
      <c r="K346" s="139"/>
      <c r="L346" s="31"/>
      <c r="M346" s="140" t="s">
        <v>1</v>
      </c>
      <c r="N346" s="141" t="s">
        <v>44</v>
      </c>
      <c r="P346" s="142">
        <f t="shared" si="21"/>
        <v>0</v>
      </c>
      <c r="Q346" s="142">
        <v>0</v>
      </c>
      <c r="R346" s="142">
        <f t="shared" si="22"/>
        <v>0</v>
      </c>
      <c r="S346" s="142">
        <v>0</v>
      </c>
      <c r="T346" s="143">
        <f t="shared" si="23"/>
        <v>0</v>
      </c>
      <c r="AR346" s="144" t="s">
        <v>260</v>
      </c>
      <c r="AT346" s="144" t="s">
        <v>166</v>
      </c>
      <c r="AU346" s="144" t="s">
        <v>89</v>
      </c>
      <c r="AY346" s="16" t="s">
        <v>164</v>
      </c>
      <c r="BE346" s="145">
        <f t="shared" si="24"/>
        <v>0</v>
      </c>
      <c r="BF346" s="145">
        <f t="shared" si="25"/>
        <v>0</v>
      </c>
      <c r="BG346" s="145">
        <f t="shared" si="26"/>
        <v>0</v>
      </c>
      <c r="BH346" s="145">
        <f t="shared" si="27"/>
        <v>0</v>
      </c>
      <c r="BI346" s="145">
        <f t="shared" si="28"/>
        <v>0</v>
      </c>
      <c r="BJ346" s="16" t="s">
        <v>87</v>
      </c>
      <c r="BK346" s="145">
        <f t="shared" si="29"/>
        <v>0</v>
      </c>
      <c r="BL346" s="16" t="s">
        <v>260</v>
      </c>
      <c r="BM346" s="144" t="s">
        <v>3145</v>
      </c>
    </row>
    <row r="347" spans="2:65" s="1" customFormat="1" ht="16.5" customHeight="1">
      <c r="B347" s="31"/>
      <c r="C347" s="167" t="s">
        <v>696</v>
      </c>
      <c r="D347" s="167" t="s">
        <v>282</v>
      </c>
      <c r="E347" s="168" t="s">
        <v>3146</v>
      </c>
      <c r="F347" s="169" t="s">
        <v>3147</v>
      </c>
      <c r="G347" s="170" t="s">
        <v>181</v>
      </c>
      <c r="H347" s="171">
        <v>1</v>
      </c>
      <c r="I347" s="172"/>
      <c r="J347" s="173">
        <f t="shared" si="20"/>
        <v>0</v>
      </c>
      <c r="K347" s="174"/>
      <c r="L347" s="175"/>
      <c r="M347" s="176" t="s">
        <v>1</v>
      </c>
      <c r="N347" s="177" t="s">
        <v>44</v>
      </c>
      <c r="P347" s="142">
        <f t="shared" si="21"/>
        <v>0</v>
      </c>
      <c r="Q347" s="142">
        <v>7.5000000000000002E-4</v>
      </c>
      <c r="R347" s="142">
        <f t="shared" si="22"/>
        <v>7.5000000000000002E-4</v>
      </c>
      <c r="S347" s="142">
        <v>0</v>
      </c>
      <c r="T347" s="143">
        <f t="shared" si="23"/>
        <v>0</v>
      </c>
      <c r="AR347" s="144" t="s">
        <v>349</v>
      </c>
      <c r="AT347" s="144" t="s">
        <v>282</v>
      </c>
      <c r="AU347" s="144" t="s">
        <v>89</v>
      </c>
      <c r="AY347" s="16" t="s">
        <v>164</v>
      </c>
      <c r="BE347" s="145">
        <f t="shared" si="24"/>
        <v>0</v>
      </c>
      <c r="BF347" s="145">
        <f t="shared" si="25"/>
        <v>0</v>
      </c>
      <c r="BG347" s="145">
        <f t="shared" si="26"/>
        <v>0</v>
      </c>
      <c r="BH347" s="145">
        <f t="shared" si="27"/>
        <v>0</v>
      </c>
      <c r="BI347" s="145">
        <f t="shared" si="28"/>
        <v>0</v>
      </c>
      <c r="BJ347" s="16" t="s">
        <v>87</v>
      </c>
      <c r="BK347" s="145">
        <f t="shared" si="29"/>
        <v>0</v>
      </c>
      <c r="BL347" s="16" t="s">
        <v>260</v>
      </c>
      <c r="BM347" s="144" t="s">
        <v>3148</v>
      </c>
    </row>
    <row r="348" spans="2:65" s="1" customFormat="1" ht="33" customHeight="1">
      <c r="B348" s="31"/>
      <c r="C348" s="132" t="s">
        <v>703</v>
      </c>
      <c r="D348" s="132" t="s">
        <v>166</v>
      </c>
      <c r="E348" s="133" t="s">
        <v>3149</v>
      </c>
      <c r="F348" s="134" t="s">
        <v>3150</v>
      </c>
      <c r="G348" s="135" t="s">
        <v>2764</v>
      </c>
      <c r="H348" s="136">
        <v>1</v>
      </c>
      <c r="I348" s="137"/>
      <c r="J348" s="138">
        <f t="shared" si="20"/>
        <v>0</v>
      </c>
      <c r="K348" s="139"/>
      <c r="L348" s="31"/>
      <c r="M348" s="140" t="s">
        <v>1</v>
      </c>
      <c r="N348" s="141" t="s">
        <v>44</v>
      </c>
      <c r="P348" s="142">
        <f t="shared" si="21"/>
        <v>0</v>
      </c>
      <c r="Q348" s="142">
        <v>1.525E-2</v>
      </c>
      <c r="R348" s="142">
        <f t="shared" si="22"/>
        <v>1.525E-2</v>
      </c>
      <c r="S348" s="142">
        <v>0</v>
      </c>
      <c r="T348" s="143">
        <f t="shared" si="23"/>
        <v>0</v>
      </c>
      <c r="AR348" s="144" t="s">
        <v>260</v>
      </c>
      <c r="AT348" s="144" t="s">
        <v>166</v>
      </c>
      <c r="AU348" s="144" t="s">
        <v>89</v>
      </c>
      <c r="AY348" s="16" t="s">
        <v>164</v>
      </c>
      <c r="BE348" s="145">
        <f t="shared" si="24"/>
        <v>0</v>
      </c>
      <c r="BF348" s="145">
        <f t="shared" si="25"/>
        <v>0</v>
      </c>
      <c r="BG348" s="145">
        <f t="shared" si="26"/>
        <v>0</v>
      </c>
      <c r="BH348" s="145">
        <f t="shared" si="27"/>
        <v>0</v>
      </c>
      <c r="BI348" s="145">
        <f t="shared" si="28"/>
        <v>0</v>
      </c>
      <c r="BJ348" s="16" t="s">
        <v>87</v>
      </c>
      <c r="BK348" s="145">
        <f t="shared" si="29"/>
        <v>0</v>
      </c>
      <c r="BL348" s="16" t="s">
        <v>260</v>
      </c>
      <c r="BM348" s="144" t="s">
        <v>3151</v>
      </c>
    </row>
    <row r="349" spans="2:65" s="1" customFormat="1" ht="24.2" customHeight="1">
      <c r="B349" s="31"/>
      <c r="C349" s="132" t="s">
        <v>709</v>
      </c>
      <c r="D349" s="132" t="s">
        <v>166</v>
      </c>
      <c r="E349" s="133" t="s">
        <v>2821</v>
      </c>
      <c r="F349" s="134" t="s">
        <v>2822</v>
      </c>
      <c r="G349" s="135" t="s">
        <v>1088</v>
      </c>
      <c r="H349" s="178"/>
      <c r="I349" s="137"/>
      <c r="J349" s="138">
        <f t="shared" si="20"/>
        <v>0</v>
      </c>
      <c r="K349" s="139"/>
      <c r="L349" s="31"/>
      <c r="M349" s="140" t="s">
        <v>1</v>
      </c>
      <c r="N349" s="141" t="s">
        <v>44</v>
      </c>
      <c r="P349" s="142">
        <f t="shared" si="21"/>
        <v>0</v>
      </c>
      <c r="Q349" s="142">
        <v>0</v>
      </c>
      <c r="R349" s="142">
        <f t="shared" si="22"/>
        <v>0</v>
      </c>
      <c r="S349" s="142">
        <v>0</v>
      </c>
      <c r="T349" s="143">
        <f t="shared" si="23"/>
        <v>0</v>
      </c>
      <c r="AR349" s="144" t="s">
        <v>260</v>
      </c>
      <c r="AT349" s="144" t="s">
        <v>166</v>
      </c>
      <c r="AU349" s="144" t="s">
        <v>89</v>
      </c>
      <c r="AY349" s="16" t="s">
        <v>164</v>
      </c>
      <c r="BE349" s="145">
        <f t="shared" si="24"/>
        <v>0</v>
      </c>
      <c r="BF349" s="145">
        <f t="shared" si="25"/>
        <v>0</v>
      </c>
      <c r="BG349" s="145">
        <f t="shared" si="26"/>
        <v>0</v>
      </c>
      <c r="BH349" s="145">
        <f t="shared" si="27"/>
        <v>0</v>
      </c>
      <c r="BI349" s="145">
        <f t="shared" si="28"/>
        <v>0</v>
      </c>
      <c r="BJ349" s="16" t="s">
        <v>87</v>
      </c>
      <c r="BK349" s="145">
        <f t="shared" si="29"/>
        <v>0</v>
      </c>
      <c r="BL349" s="16" t="s">
        <v>260</v>
      </c>
      <c r="BM349" s="144" t="s">
        <v>3152</v>
      </c>
    </row>
    <row r="350" spans="2:65" s="11" customFormat="1" ht="22.9" customHeight="1">
      <c r="B350" s="120"/>
      <c r="D350" s="121" t="s">
        <v>78</v>
      </c>
      <c r="E350" s="130" t="s">
        <v>3153</v>
      </c>
      <c r="F350" s="130" t="s">
        <v>3154</v>
      </c>
      <c r="I350" s="123"/>
      <c r="J350" s="131">
        <f>BK350</f>
        <v>0</v>
      </c>
      <c r="L350" s="120"/>
      <c r="M350" s="125"/>
      <c r="P350" s="126">
        <f>SUM(P351:P354)</f>
        <v>0</v>
      </c>
      <c r="R350" s="126">
        <f>SUM(R351:R354)</f>
        <v>9.7000000000000003E-2</v>
      </c>
      <c r="T350" s="127">
        <f>SUM(T351:T354)</f>
        <v>0</v>
      </c>
      <c r="AR350" s="121" t="s">
        <v>89</v>
      </c>
      <c r="AT350" s="128" t="s">
        <v>78</v>
      </c>
      <c r="AU350" s="128" t="s">
        <v>87</v>
      </c>
      <c r="AY350" s="121" t="s">
        <v>164</v>
      </c>
      <c r="BK350" s="129">
        <f>SUM(BK351:BK354)</f>
        <v>0</v>
      </c>
    </row>
    <row r="351" spans="2:65" s="1" customFormat="1" ht="33" customHeight="1">
      <c r="B351" s="31"/>
      <c r="C351" s="132" t="s">
        <v>714</v>
      </c>
      <c r="D351" s="132" t="s">
        <v>166</v>
      </c>
      <c r="E351" s="133" t="s">
        <v>3155</v>
      </c>
      <c r="F351" s="134" t="s">
        <v>3156</v>
      </c>
      <c r="G351" s="135" t="s">
        <v>2764</v>
      </c>
      <c r="H351" s="136">
        <v>10</v>
      </c>
      <c r="I351" s="137"/>
      <c r="J351" s="138">
        <f>ROUND(I351*H351,2)</f>
        <v>0</v>
      </c>
      <c r="K351" s="139"/>
      <c r="L351" s="31"/>
      <c r="M351" s="140" t="s">
        <v>1</v>
      </c>
      <c r="N351" s="141" t="s">
        <v>44</v>
      </c>
      <c r="P351" s="142">
        <f>O351*H351</f>
        <v>0</v>
      </c>
      <c r="Q351" s="142">
        <v>9.1999999999999998E-3</v>
      </c>
      <c r="R351" s="142">
        <f>Q351*H351</f>
        <v>9.1999999999999998E-2</v>
      </c>
      <c r="S351" s="142">
        <v>0</v>
      </c>
      <c r="T351" s="143">
        <f>S351*H351</f>
        <v>0</v>
      </c>
      <c r="AR351" s="144" t="s">
        <v>260</v>
      </c>
      <c r="AT351" s="144" t="s">
        <v>166</v>
      </c>
      <c r="AU351" s="144" t="s">
        <v>89</v>
      </c>
      <c r="AY351" s="16" t="s">
        <v>164</v>
      </c>
      <c r="BE351" s="145">
        <f>IF(N351="základní",J351,0)</f>
        <v>0</v>
      </c>
      <c r="BF351" s="145">
        <f>IF(N351="snížená",J351,0)</f>
        <v>0</v>
      </c>
      <c r="BG351" s="145">
        <f>IF(N351="zákl. přenesená",J351,0)</f>
        <v>0</v>
      </c>
      <c r="BH351" s="145">
        <f>IF(N351="sníž. přenesená",J351,0)</f>
        <v>0</v>
      </c>
      <c r="BI351" s="145">
        <f>IF(N351="nulová",J351,0)</f>
        <v>0</v>
      </c>
      <c r="BJ351" s="16" t="s">
        <v>87</v>
      </c>
      <c r="BK351" s="145">
        <f>ROUND(I351*H351,2)</f>
        <v>0</v>
      </c>
      <c r="BL351" s="16" t="s">
        <v>260</v>
      </c>
      <c r="BM351" s="144" t="s">
        <v>3157</v>
      </c>
    </row>
    <row r="352" spans="2:65" s="1" customFormat="1" ht="24.2" customHeight="1">
      <c r="B352" s="31"/>
      <c r="C352" s="132" t="s">
        <v>719</v>
      </c>
      <c r="D352" s="132" t="s">
        <v>166</v>
      </c>
      <c r="E352" s="133" t="s">
        <v>3158</v>
      </c>
      <c r="F352" s="134" t="s">
        <v>3159</v>
      </c>
      <c r="G352" s="135" t="s">
        <v>2764</v>
      </c>
      <c r="H352" s="136">
        <v>10</v>
      </c>
      <c r="I352" s="137"/>
      <c r="J352" s="138">
        <f>ROUND(I352*H352,2)</f>
        <v>0</v>
      </c>
      <c r="K352" s="139"/>
      <c r="L352" s="31"/>
      <c r="M352" s="140" t="s">
        <v>1</v>
      </c>
      <c r="N352" s="141" t="s">
        <v>44</v>
      </c>
      <c r="P352" s="142">
        <f>O352*H352</f>
        <v>0</v>
      </c>
      <c r="Q352" s="142">
        <v>0</v>
      </c>
      <c r="R352" s="142">
        <f>Q352*H352</f>
        <v>0</v>
      </c>
      <c r="S352" s="142">
        <v>0</v>
      </c>
      <c r="T352" s="143">
        <f>S352*H352</f>
        <v>0</v>
      </c>
      <c r="AR352" s="144" t="s">
        <v>260</v>
      </c>
      <c r="AT352" s="144" t="s">
        <v>166</v>
      </c>
      <c r="AU352" s="144" t="s">
        <v>89</v>
      </c>
      <c r="AY352" s="16" t="s">
        <v>164</v>
      </c>
      <c r="BE352" s="145">
        <f>IF(N352="základní",J352,0)</f>
        <v>0</v>
      </c>
      <c r="BF352" s="145">
        <f>IF(N352="snížená",J352,0)</f>
        <v>0</v>
      </c>
      <c r="BG352" s="145">
        <f>IF(N352="zákl. přenesená",J352,0)</f>
        <v>0</v>
      </c>
      <c r="BH352" s="145">
        <f>IF(N352="sníž. přenesená",J352,0)</f>
        <v>0</v>
      </c>
      <c r="BI352" s="145">
        <f>IF(N352="nulová",J352,0)</f>
        <v>0</v>
      </c>
      <c r="BJ352" s="16" t="s">
        <v>87</v>
      </c>
      <c r="BK352" s="145">
        <f>ROUND(I352*H352,2)</f>
        <v>0</v>
      </c>
      <c r="BL352" s="16" t="s">
        <v>260</v>
      </c>
      <c r="BM352" s="144" t="s">
        <v>3160</v>
      </c>
    </row>
    <row r="353" spans="2:65" s="1" customFormat="1" ht="24.2" customHeight="1">
      <c r="B353" s="31"/>
      <c r="C353" s="167" t="s">
        <v>724</v>
      </c>
      <c r="D353" s="167" t="s">
        <v>282</v>
      </c>
      <c r="E353" s="168" t="s">
        <v>3161</v>
      </c>
      <c r="F353" s="169" t="s">
        <v>3162</v>
      </c>
      <c r="G353" s="170" t="s">
        <v>181</v>
      </c>
      <c r="H353" s="171">
        <v>10</v>
      </c>
      <c r="I353" s="172"/>
      <c r="J353" s="173">
        <f>ROUND(I353*H353,2)</f>
        <v>0</v>
      </c>
      <c r="K353" s="174"/>
      <c r="L353" s="175"/>
      <c r="M353" s="176" t="s">
        <v>1</v>
      </c>
      <c r="N353" s="177" t="s">
        <v>44</v>
      </c>
      <c r="P353" s="142">
        <f>O353*H353</f>
        <v>0</v>
      </c>
      <c r="Q353" s="142">
        <v>5.0000000000000001E-4</v>
      </c>
      <c r="R353" s="142">
        <f>Q353*H353</f>
        <v>5.0000000000000001E-3</v>
      </c>
      <c r="S353" s="142">
        <v>0</v>
      </c>
      <c r="T353" s="143">
        <f>S353*H353</f>
        <v>0</v>
      </c>
      <c r="AR353" s="144" t="s">
        <v>349</v>
      </c>
      <c r="AT353" s="144" t="s">
        <v>282</v>
      </c>
      <c r="AU353" s="144" t="s">
        <v>89</v>
      </c>
      <c r="AY353" s="16" t="s">
        <v>164</v>
      </c>
      <c r="BE353" s="145">
        <f>IF(N353="základní",J353,0)</f>
        <v>0</v>
      </c>
      <c r="BF353" s="145">
        <f>IF(N353="snížená",J353,0)</f>
        <v>0</v>
      </c>
      <c r="BG353" s="145">
        <f>IF(N353="zákl. přenesená",J353,0)</f>
        <v>0</v>
      </c>
      <c r="BH353" s="145">
        <f>IF(N353="sníž. přenesená",J353,0)</f>
        <v>0</v>
      </c>
      <c r="BI353" s="145">
        <f>IF(N353="nulová",J353,0)</f>
        <v>0</v>
      </c>
      <c r="BJ353" s="16" t="s">
        <v>87</v>
      </c>
      <c r="BK353" s="145">
        <f>ROUND(I353*H353,2)</f>
        <v>0</v>
      </c>
      <c r="BL353" s="16" t="s">
        <v>260</v>
      </c>
      <c r="BM353" s="144" t="s">
        <v>3163</v>
      </c>
    </row>
    <row r="354" spans="2:65" s="1" customFormat="1" ht="24.2" customHeight="1">
      <c r="B354" s="31"/>
      <c r="C354" s="132" t="s">
        <v>729</v>
      </c>
      <c r="D354" s="132" t="s">
        <v>166</v>
      </c>
      <c r="E354" s="133" t="s">
        <v>3164</v>
      </c>
      <c r="F354" s="134" t="s">
        <v>3165</v>
      </c>
      <c r="G354" s="135" t="s">
        <v>1088</v>
      </c>
      <c r="H354" s="178"/>
      <c r="I354" s="137"/>
      <c r="J354" s="138">
        <f>ROUND(I354*H354,2)</f>
        <v>0</v>
      </c>
      <c r="K354" s="139"/>
      <c r="L354" s="31"/>
      <c r="M354" s="182" t="s">
        <v>1</v>
      </c>
      <c r="N354" s="183" t="s">
        <v>44</v>
      </c>
      <c r="O354" s="184"/>
      <c r="P354" s="185">
        <f>O354*H354</f>
        <v>0</v>
      </c>
      <c r="Q354" s="185">
        <v>0</v>
      </c>
      <c r="R354" s="185">
        <f>Q354*H354</f>
        <v>0</v>
      </c>
      <c r="S354" s="185">
        <v>0</v>
      </c>
      <c r="T354" s="186">
        <f>S354*H354</f>
        <v>0</v>
      </c>
      <c r="AR354" s="144" t="s">
        <v>260</v>
      </c>
      <c r="AT354" s="144" t="s">
        <v>166</v>
      </c>
      <c r="AU354" s="144" t="s">
        <v>89</v>
      </c>
      <c r="AY354" s="16" t="s">
        <v>164</v>
      </c>
      <c r="BE354" s="145">
        <f>IF(N354="základní",J354,0)</f>
        <v>0</v>
      </c>
      <c r="BF354" s="145">
        <f>IF(N354="snížená",J354,0)</f>
        <v>0</v>
      </c>
      <c r="BG354" s="145">
        <f>IF(N354="zákl. přenesená",J354,0)</f>
        <v>0</v>
      </c>
      <c r="BH354" s="145">
        <f>IF(N354="sníž. přenesená",J354,0)</f>
        <v>0</v>
      </c>
      <c r="BI354" s="145">
        <f>IF(N354="nulová",J354,0)</f>
        <v>0</v>
      </c>
      <c r="BJ354" s="16" t="s">
        <v>87</v>
      </c>
      <c r="BK354" s="145">
        <f>ROUND(I354*H354,2)</f>
        <v>0</v>
      </c>
      <c r="BL354" s="16" t="s">
        <v>260</v>
      </c>
      <c r="BM354" s="144" t="s">
        <v>3166</v>
      </c>
    </row>
    <row r="355" spans="2:65" s="1" customFormat="1" ht="6.95" customHeight="1">
      <c r="B355" s="43"/>
      <c r="C355" s="44"/>
      <c r="D355" s="44"/>
      <c r="E355" s="44"/>
      <c r="F355" s="44"/>
      <c r="G355" s="44"/>
      <c r="H355" s="44"/>
      <c r="I355" s="44"/>
      <c r="J355" s="44"/>
      <c r="K355" s="44"/>
      <c r="L355" s="31"/>
    </row>
  </sheetData>
  <sheetProtection algorithmName="SHA-512" hashValue="vDJV/MrN1IU+AlWHre0cN6QMta8llWkJZ039pQzEe0KioHKHddZfLB59cRJHZc1bfQ60v3mQPjk7J7HLbORpHw==" saltValue="YpvJVutTJYvjvIiPh6iDuoBlIT4XObLr/rE1mSs/kfroN6panvb5y3XCz/Obyeee8chWw5jk3JheVRAaDnqZcg==" spinCount="100000" sheet="1" objects="1" scenarios="1" formatColumns="0" formatRows="0" autoFilter="0"/>
  <autoFilter ref="C128:K354" xr:uid="{00000000-0009-0000-0000-000004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36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100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110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a přístavba objektu ZŠ Kamenné Žehrovice</v>
      </c>
      <c r="F7" s="226"/>
      <c r="G7" s="226"/>
      <c r="H7" s="226"/>
      <c r="L7" s="19"/>
    </row>
    <row r="8" spans="2:46" s="1" customFormat="1" ht="12" customHeight="1">
      <c r="B8" s="31"/>
      <c r="D8" s="26" t="s">
        <v>111</v>
      </c>
      <c r="L8" s="31"/>
    </row>
    <row r="9" spans="2:46" s="1" customFormat="1" ht="16.5" customHeight="1">
      <c r="B9" s="31"/>
      <c r="E9" s="187" t="s">
        <v>3167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20</v>
      </c>
      <c r="J11" s="24" t="s">
        <v>1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51" t="str">
        <f>'Rekapitulace stavby'!AN8</f>
        <v>26. 3. 2025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26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29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26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26" t="s">
        <v>29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39</v>
      </c>
      <c r="J30" s="65">
        <f>ROUND(J135,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0">
        <f>ROUND((SUM(BE135:BE362)),  2)</f>
        <v>0</v>
      </c>
      <c r="I33" s="91">
        <v>0.21</v>
      </c>
      <c r="J33" s="90">
        <f>ROUND(((SUM(BE135:BE362))*I33),  2)</f>
        <v>0</v>
      </c>
      <c r="L33" s="31"/>
    </row>
    <row r="34" spans="2:12" s="1" customFormat="1" ht="14.45" customHeight="1">
      <c r="B34" s="31"/>
      <c r="E34" s="26" t="s">
        <v>45</v>
      </c>
      <c r="F34" s="90">
        <f>ROUND((SUM(BF135:BF362)),  2)</f>
        <v>0</v>
      </c>
      <c r="I34" s="91">
        <v>0.12</v>
      </c>
      <c r="J34" s="90">
        <f>ROUND(((SUM(BF135:BF362))*I34),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0">
        <f>ROUND((SUM(BG135:BG362)),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0">
        <f>ROUND((SUM(BH135:BH362)),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0">
        <f>ROUND((SUM(BI135:BI362)),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49</v>
      </c>
      <c r="E39" s="56"/>
      <c r="F39" s="56"/>
      <c r="G39" s="94" t="s">
        <v>50</v>
      </c>
      <c r="H39" s="95" t="s">
        <v>51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54</v>
      </c>
      <c r="E61" s="33"/>
      <c r="F61" s="98" t="s">
        <v>55</v>
      </c>
      <c r="G61" s="42" t="s">
        <v>54</v>
      </c>
      <c r="H61" s="33"/>
      <c r="I61" s="33"/>
      <c r="J61" s="99" t="s">
        <v>55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54</v>
      </c>
      <c r="E76" s="33"/>
      <c r="F76" s="98" t="s">
        <v>55</v>
      </c>
      <c r="G76" s="42" t="s">
        <v>54</v>
      </c>
      <c r="H76" s="33"/>
      <c r="I76" s="33"/>
      <c r="J76" s="99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a přístavba objektu ZŠ Kamenné Žehrovice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111</v>
      </c>
      <c r="L86" s="31"/>
    </row>
    <row r="87" spans="2:47" s="1" customFormat="1" ht="16.5" customHeight="1">
      <c r="B87" s="31"/>
      <c r="E87" s="187" t="str">
        <f>E9</f>
        <v>05 - UT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21</v>
      </c>
      <c r="F89" s="24" t="str">
        <f>F12</f>
        <v>Karlovarská třída 150, Kamenné Žehrovice</v>
      </c>
      <c r="I89" s="26" t="s">
        <v>23</v>
      </c>
      <c r="J89" s="51" t="str">
        <f>IF(J12="","",J12)</f>
        <v>26. 3. 2025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25</v>
      </c>
      <c r="F91" s="24" t="str">
        <f>E15</f>
        <v>Obec Kamnenné Žehrovice</v>
      </c>
      <c r="I91" s="26" t="s">
        <v>32</v>
      </c>
      <c r="J91" s="29" t="str">
        <f>E21</f>
        <v>Aripros s.r.o.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Aripros s.r.o.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114</v>
      </c>
      <c r="D94" s="92"/>
      <c r="E94" s="92"/>
      <c r="F94" s="92"/>
      <c r="G94" s="92"/>
      <c r="H94" s="92"/>
      <c r="I94" s="92"/>
      <c r="J94" s="101" t="s">
        <v>115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116</v>
      </c>
      <c r="J96" s="65">
        <f>J135</f>
        <v>0</v>
      </c>
      <c r="L96" s="31"/>
      <c r="AU96" s="16" t="s">
        <v>117</v>
      </c>
    </row>
    <row r="97" spans="2:12" s="8" customFormat="1" ht="24.95" customHeight="1">
      <c r="B97" s="103"/>
      <c r="D97" s="104" t="s">
        <v>118</v>
      </c>
      <c r="E97" s="105"/>
      <c r="F97" s="105"/>
      <c r="G97" s="105"/>
      <c r="H97" s="105"/>
      <c r="I97" s="105"/>
      <c r="J97" s="106">
        <f>J136</f>
        <v>0</v>
      </c>
      <c r="L97" s="103"/>
    </row>
    <row r="98" spans="2:12" s="9" customFormat="1" ht="19.899999999999999" customHeight="1">
      <c r="B98" s="107"/>
      <c r="D98" s="108" t="s">
        <v>119</v>
      </c>
      <c r="E98" s="109"/>
      <c r="F98" s="109"/>
      <c r="G98" s="109"/>
      <c r="H98" s="109"/>
      <c r="I98" s="109"/>
      <c r="J98" s="110">
        <f>J137</f>
        <v>0</v>
      </c>
      <c r="L98" s="107"/>
    </row>
    <row r="99" spans="2:12" s="9" customFormat="1" ht="19.899999999999999" customHeight="1">
      <c r="B99" s="107"/>
      <c r="D99" s="108" t="s">
        <v>122</v>
      </c>
      <c r="E99" s="109"/>
      <c r="F99" s="109"/>
      <c r="G99" s="109"/>
      <c r="H99" s="109"/>
      <c r="I99" s="109"/>
      <c r="J99" s="110">
        <f>J156</f>
        <v>0</v>
      </c>
      <c r="L99" s="107"/>
    </row>
    <row r="100" spans="2:12" s="9" customFormat="1" ht="19.899999999999999" customHeight="1">
      <c r="B100" s="107"/>
      <c r="D100" s="108" t="s">
        <v>124</v>
      </c>
      <c r="E100" s="109"/>
      <c r="F100" s="109"/>
      <c r="G100" s="109"/>
      <c r="H100" s="109"/>
      <c r="I100" s="109"/>
      <c r="J100" s="110">
        <f>J160</f>
        <v>0</v>
      </c>
      <c r="L100" s="107"/>
    </row>
    <row r="101" spans="2:12" s="9" customFormat="1" ht="19.899999999999999" customHeight="1">
      <c r="B101" s="107"/>
      <c r="D101" s="108" t="s">
        <v>2476</v>
      </c>
      <c r="E101" s="109"/>
      <c r="F101" s="109"/>
      <c r="G101" s="109"/>
      <c r="H101" s="109"/>
      <c r="I101" s="109"/>
      <c r="J101" s="110">
        <f>J170</f>
        <v>0</v>
      </c>
      <c r="L101" s="107"/>
    </row>
    <row r="102" spans="2:12" s="9" customFormat="1" ht="19.899999999999999" customHeight="1">
      <c r="B102" s="107"/>
      <c r="D102" s="108" t="s">
        <v>125</v>
      </c>
      <c r="E102" s="109"/>
      <c r="F102" s="109"/>
      <c r="G102" s="109"/>
      <c r="H102" s="109"/>
      <c r="I102" s="109"/>
      <c r="J102" s="110">
        <f>J189</f>
        <v>0</v>
      </c>
      <c r="L102" s="107"/>
    </row>
    <row r="103" spans="2:12" s="9" customFormat="1" ht="19.899999999999999" customHeight="1">
      <c r="B103" s="107"/>
      <c r="D103" s="108" t="s">
        <v>126</v>
      </c>
      <c r="E103" s="109"/>
      <c r="F103" s="109"/>
      <c r="G103" s="109"/>
      <c r="H103" s="109"/>
      <c r="I103" s="109"/>
      <c r="J103" s="110">
        <f>J213</f>
        <v>0</v>
      </c>
      <c r="L103" s="107"/>
    </row>
    <row r="104" spans="2:12" s="9" customFormat="1" ht="19.899999999999999" customHeight="1">
      <c r="B104" s="107"/>
      <c r="D104" s="108" t="s">
        <v>127</v>
      </c>
      <c r="E104" s="109"/>
      <c r="F104" s="109"/>
      <c r="G104" s="109"/>
      <c r="H104" s="109"/>
      <c r="I104" s="109"/>
      <c r="J104" s="110">
        <f>J220</f>
        <v>0</v>
      </c>
      <c r="L104" s="107"/>
    </row>
    <row r="105" spans="2:12" s="8" customFormat="1" ht="24.95" customHeight="1">
      <c r="B105" s="103"/>
      <c r="D105" s="104" t="s">
        <v>128</v>
      </c>
      <c r="E105" s="105"/>
      <c r="F105" s="105"/>
      <c r="G105" s="105"/>
      <c r="H105" s="105"/>
      <c r="I105" s="105"/>
      <c r="J105" s="106">
        <f>J223</f>
        <v>0</v>
      </c>
      <c r="L105" s="103"/>
    </row>
    <row r="106" spans="2:12" s="9" customFormat="1" ht="19.899999999999999" customHeight="1">
      <c r="B106" s="107"/>
      <c r="D106" s="108" t="s">
        <v>131</v>
      </c>
      <c r="E106" s="109"/>
      <c r="F106" s="109"/>
      <c r="G106" s="109"/>
      <c r="H106" s="109"/>
      <c r="I106" s="109"/>
      <c r="J106" s="110">
        <f>J224</f>
        <v>0</v>
      </c>
      <c r="L106" s="107"/>
    </row>
    <row r="107" spans="2:12" s="9" customFormat="1" ht="19.899999999999999" customHeight="1">
      <c r="B107" s="107"/>
      <c r="D107" s="108" t="s">
        <v>2477</v>
      </c>
      <c r="E107" s="109"/>
      <c r="F107" s="109"/>
      <c r="G107" s="109"/>
      <c r="H107" s="109"/>
      <c r="I107" s="109"/>
      <c r="J107" s="110">
        <f>J236</f>
        <v>0</v>
      </c>
      <c r="L107" s="107"/>
    </row>
    <row r="108" spans="2:12" s="9" customFormat="1" ht="19.899999999999999" customHeight="1">
      <c r="B108" s="107"/>
      <c r="D108" s="108" t="s">
        <v>2480</v>
      </c>
      <c r="E108" s="109"/>
      <c r="F108" s="109"/>
      <c r="G108" s="109"/>
      <c r="H108" s="109"/>
      <c r="I108" s="109"/>
      <c r="J108" s="110">
        <f>J239</f>
        <v>0</v>
      </c>
      <c r="L108" s="107"/>
    </row>
    <row r="109" spans="2:12" s="9" customFormat="1" ht="19.899999999999999" customHeight="1">
      <c r="B109" s="107"/>
      <c r="D109" s="108" t="s">
        <v>2481</v>
      </c>
      <c r="E109" s="109"/>
      <c r="F109" s="109"/>
      <c r="G109" s="109"/>
      <c r="H109" s="109"/>
      <c r="I109" s="109"/>
      <c r="J109" s="110">
        <f>J242</f>
        <v>0</v>
      </c>
      <c r="L109" s="107"/>
    </row>
    <row r="110" spans="2:12" s="9" customFormat="1" ht="19.899999999999999" customHeight="1">
      <c r="B110" s="107"/>
      <c r="D110" s="108" t="s">
        <v>2482</v>
      </c>
      <c r="E110" s="109"/>
      <c r="F110" s="109"/>
      <c r="G110" s="109"/>
      <c r="H110" s="109"/>
      <c r="I110" s="109"/>
      <c r="J110" s="110">
        <f>J260</f>
        <v>0</v>
      </c>
      <c r="L110" s="107"/>
    </row>
    <row r="111" spans="2:12" s="9" customFormat="1" ht="19.899999999999999" customHeight="1">
      <c r="B111" s="107"/>
      <c r="D111" s="108" t="s">
        <v>3168</v>
      </c>
      <c r="E111" s="109"/>
      <c r="F111" s="109"/>
      <c r="G111" s="109"/>
      <c r="H111" s="109"/>
      <c r="I111" s="109"/>
      <c r="J111" s="110">
        <f>J281</f>
        <v>0</v>
      </c>
      <c r="L111" s="107"/>
    </row>
    <row r="112" spans="2:12" s="9" customFormat="1" ht="19.899999999999999" customHeight="1">
      <c r="B112" s="107"/>
      <c r="D112" s="108" t="s">
        <v>3169</v>
      </c>
      <c r="E112" s="109"/>
      <c r="F112" s="109"/>
      <c r="G112" s="109"/>
      <c r="H112" s="109"/>
      <c r="I112" s="109"/>
      <c r="J112" s="110">
        <f>J302</f>
        <v>0</v>
      </c>
      <c r="L112" s="107"/>
    </row>
    <row r="113" spans="2:12" s="9" customFormat="1" ht="19.899999999999999" customHeight="1">
      <c r="B113" s="107"/>
      <c r="D113" s="108" t="s">
        <v>3170</v>
      </c>
      <c r="E113" s="109"/>
      <c r="F113" s="109"/>
      <c r="G113" s="109"/>
      <c r="H113" s="109"/>
      <c r="I113" s="109"/>
      <c r="J113" s="110">
        <f>J326</f>
        <v>0</v>
      </c>
      <c r="L113" s="107"/>
    </row>
    <row r="114" spans="2:12" s="9" customFormat="1" ht="19.899999999999999" customHeight="1">
      <c r="B114" s="107"/>
      <c r="D114" s="108" t="s">
        <v>140</v>
      </c>
      <c r="E114" s="109"/>
      <c r="F114" s="109"/>
      <c r="G114" s="109"/>
      <c r="H114" s="109"/>
      <c r="I114" s="109"/>
      <c r="J114" s="110">
        <f>J335</f>
        <v>0</v>
      </c>
      <c r="L114" s="107"/>
    </row>
    <row r="115" spans="2:12" s="8" customFormat="1" ht="24.95" customHeight="1">
      <c r="B115" s="103"/>
      <c r="D115" s="104" t="s">
        <v>3171</v>
      </c>
      <c r="E115" s="105"/>
      <c r="F115" s="105"/>
      <c r="G115" s="105"/>
      <c r="H115" s="105"/>
      <c r="I115" s="105"/>
      <c r="J115" s="106">
        <f>J354</f>
        <v>0</v>
      </c>
      <c r="L115" s="103"/>
    </row>
    <row r="116" spans="2:12" s="1" customFormat="1" ht="21.75" customHeight="1">
      <c r="B116" s="31"/>
      <c r="L116" s="31"/>
    </row>
    <row r="117" spans="2:12" s="1" customFormat="1" ht="6.95" customHeight="1">
      <c r="B117" s="43"/>
      <c r="C117" s="44"/>
      <c r="D117" s="44"/>
      <c r="E117" s="44"/>
      <c r="F117" s="44"/>
      <c r="G117" s="44"/>
      <c r="H117" s="44"/>
      <c r="I117" s="44"/>
      <c r="J117" s="44"/>
      <c r="K117" s="44"/>
      <c r="L117" s="31"/>
    </row>
    <row r="121" spans="2:12" s="1" customFormat="1" ht="6.95" customHeight="1">
      <c r="B121" s="45"/>
      <c r="C121" s="46"/>
      <c r="D121" s="46"/>
      <c r="E121" s="46"/>
      <c r="F121" s="46"/>
      <c r="G121" s="46"/>
      <c r="H121" s="46"/>
      <c r="I121" s="46"/>
      <c r="J121" s="46"/>
      <c r="K121" s="46"/>
      <c r="L121" s="31"/>
    </row>
    <row r="122" spans="2:12" s="1" customFormat="1" ht="24.95" customHeight="1">
      <c r="B122" s="31"/>
      <c r="C122" s="20" t="s">
        <v>149</v>
      </c>
      <c r="L122" s="31"/>
    </row>
    <row r="123" spans="2:12" s="1" customFormat="1" ht="6.95" customHeight="1">
      <c r="B123" s="31"/>
      <c r="L123" s="31"/>
    </row>
    <row r="124" spans="2:12" s="1" customFormat="1" ht="12" customHeight="1">
      <c r="B124" s="31"/>
      <c r="C124" s="26" t="s">
        <v>16</v>
      </c>
      <c r="L124" s="31"/>
    </row>
    <row r="125" spans="2:12" s="1" customFormat="1" ht="16.5" customHeight="1">
      <c r="B125" s="31"/>
      <c r="E125" s="225" t="str">
        <f>E7</f>
        <v>Stavební úpravy a přístavba objektu ZŠ Kamenné Žehrovice</v>
      </c>
      <c r="F125" s="226"/>
      <c r="G125" s="226"/>
      <c r="H125" s="226"/>
      <c r="L125" s="31"/>
    </row>
    <row r="126" spans="2:12" s="1" customFormat="1" ht="12" customHeight="1">
      <c r="B126" s="31"/>
      <c r="C126" s="26" t="s">
        <v>111</v>
      </c>
      <c r="L126" s="31"/>
    </row>
    <row r="127" spans="2:12" s="1" customFormat="1" ht="16.5" customHeight="1">
      <c r="B127" s="31"/>
      <c r="E127" s="187" t="str">
        <f>E9</f>
        <v>05 - UT</v>
      </c>
      <c r="F127" s="227"/>
      <c r="G127" s="227"/>
      <c r="H127" s="227"/>
      <c r="L127" s="31"/>
    </row>
    <row r="128" spans="2:12" s="1" customFormat="1" ht="6.95" customHeight="1">
      <c r="B128" s="31"/>
      <c r="L128" s="31"/>
    </row>
    <row r="129" spans="2:65" s="1" customFormat="1" ht="12" customHeight="1">
      <c r="B129" s="31"/>
      <c r="C129" s="26" t="s">
        <v>21</v>
      </c>
      <c r="F129" s="24" t="str">
        <f>F12</f>
        <v>Karlovarská třída 150, Kamenné Žehrovice</v>
      </c>
      <c r="I129" s="26" t="s">
        <v>23</v>
      </c>
      <c r="J129" s="51" t="str">
        <f>IF(J12="","",J12)</f>
        <v>26. 3. 2025</v>
      </c>
      <c r="L129" s="31"/>
    </row>
    <row r="130" spans="2:65" s="1" customFormat="1" ht="6.95" customHeight="1">
      <c r="B130" s="31"/>
      <c r="L130" s="31"/>
    </row>
    <row r="131" spans="2:65" s="1" customFormat="1" ht="15.2" customHeight="1">
      <c r="B131" s="31"/>
      <c r="C131" s="26" t="s">
        <v>25</v>
      </c>
      <c r="F131" s="24" t="str">
        <f>E15</f>
        <v>Obec Kamnenné Žehrovice</v>
      </c>
      <c r="I131" s="26" t="s">
        <v>32</v>
      </c>
      <c r="J131" s="29" t="str">
        <f>E21</f>
        <v>Aripros s.r.o.</v>
      </c>
      <c r="L131" s="31"/>
    </row>
    <row r="132" spans="2:65" s="1" customFormat="1" ht="15.2" customHeight="1">
      <c r="B132" s="31"/>
      <c r="C132" s="26" t="s">
        <v>30</v>
      </c>
      <c r="F132" s="24" t="str">
        <f>IF(E18="","",E18)</f>
        <v>Vyplň údaj</v>
      </c>
      <c r="I132" s="26" t="s">
        <v>37</v>
      </c>
      <c r="J132" s="29" t="str">
        <f>E24</f>
        <v>Aripros s.r.o.</v>
      </c>
      <c r="L132" s="31"/>
    </row>
    <row r="133" spans="2:65" s="1" customFormat="1" ht="10.35" customHeight="1">
      <c r="B133" s="31"/>
      <c r="L133" s="31"/>
    </row>
    <row r="134" spans="2:65" s="10" customFormat="1" ht="29.25" customHeight="1">
      <c r="B134" s="111"/>
      <c r="C134" s="112" t="s">
        <v>150</v>
      </c>
      <c r="D134" s="113" t="s">
        <v>64</v>
      </c>
      <c r="E134" s="113" t="s">
        <v>60</v>
      </c>
      <c r="F134" s="113" t="s">
        <v>61</v>
      </c>
      <c r="G134" s="113" t="s">
        <v>151</v>
      </c>
      <c r="H134" s="113" t="s">
        <v>152</v>
      </c>
      <c r="I134" s="113" t="s">
        <v>153</v>
      </c>
      <c r="J134" s="114" t="s">
        <v>115</v>
      </c>
      <c r="K134" s="115" t="s">
        <v>154</v>
      </c>
      <c r="L134" s="111"/>
      <c r="M134" s="58" t="s">
        <v>1</v>
      </c>
      <c r="N134" s="59" t="s">
        <v>43</v>
      </c>
      <c r="O134" s="59" t="s">
        <v>155</v>
      </c>
      <c r="P134" s="59" t="s">
        <v>156</v>
      </c>
      <c r="Q134" s="59" t="s">
        <v>157</v>
      </c>
      <c r="R134" s="59" t="s">
        <v>158</v>
      </c>
      <c r="S134" s="59" t="s">
        <v>159</v>
      </c>
      <c r="T134" s="60" t="s">
        <v>160</v>
      </c>
    </row>
    <row r="135" spans="2:65" s="1" customFormat="1" ht="22.9" customHeight="1">
      <c r="B135" s="31"/>
      <c r="C135" s="63" t="s">
        <v>161</v>
      </c>
      <c r="J135" s="116">
        <f>BK135</f>
        <v>0</v>
      </c>
      <c r="L135" s="31"/>
      <c r="M135" s="61"/>
      <c r="N135" s="52"/>
      <c r="O135" s="52"/>
      <c r="P135" s="117">
        <f>P136+P223+P354</f>
        <v>0</v>
      </c>
      <c r="Q135" s="52"/>
      <c r="R135" s="117">
        <f>R136+R223+R354</f>
        <v>2.1715680000000002</v>
      </c>
      <c r="S135" s="52"/>
      <c r="T135" s="118">
        <f>T136+T223+T354</f>
        <v>3.37832</v>
      </c>
      <c r="AT135" s="16" t="s">
        <v>78</v>
      </c>
      <c r="AU135" s="16" t="s">
        <v>117</v>
      </c>
      <c r="BK135" s="119">
        <f>BK136+BK223+BK354</f>
        <v>0</v>
      </c>
    </row>
    <row r="136" spans="2:65" s="11" customFormat="1" ht="25.9" customHeight="1">
      <c r="B136" s="120"/>
      <c r="D136" s="121" t="s">
        <v>78</v>
      </c>
      <c r="E136" s="122" t="s">
        <v>162</v>
      </c>
      <c r="F136" s="122" t="s">
        <v>163</v>
      </c>
      <c r="I136" s="123"/>
      <c r="J136" s="124">
        <f>BK136</f>
        <v>0</v>
      </c>
      <c r="L136" s="120"/>
      <c r="M136" s="125"/>
      <c r="P136" s="126">
        <f>P137+P156+P160+P170+P189+P213+P220</f>
        <v>0</v>
      </c>
      <c r="R136" s="126">
        <f>R137+R156+R160+R170+R189+R213+R220</f>
        <v>0.69473000000000007</v>
      </c>
      <c r="T136" s="127">
        <f>T137+T156+T160+T170+T189+T213+T220</f>
        <v>3.37832</v>
      </c>
      <c r="AR136" s="121" t="s">
        <v>87</v>
      </c>
      <c r="AT136" s="128" t="s">
        <v>78</v>
      </c>
      <c r="AU136" s="128" t="s">
        <v>79</v>
      </c>
      <c r="AY136" s="121" t="s">
        <v>164</v>
      </c>
      <c r="BK136" s="129">
        <f>BK137+BK156+BK160+BK170+BK189+BK213+BK220</f>
        <v>0</v>
      </c>
    </row>
    <row r="137" spans="2:65" s="11" customFormat="1" ht="22.9" customHeight="1">
      <c r="B137" s="120"/>
      <c r="D137" s="121" t="s">
        <v>78</v>
      </c>
      <c r="E137" s="130" t="s">
        <v>87</v>
      </c>
      <c r="F137" s="130" t="s">
        <v>165</v>
      </c>
      <c r="I137" s="123"/>
      <c r="J137" s="131">
        <f>BK137</f>
        <v>0</v>
      </c>
      <c r="L137" s="120"/>
      <c r="M137" s="125"/>
      <c r="P137" s="126">
        <f>SUM(P138:P155)</f>
        <v>0</v>
      </c>
      <c r="R137" s="126">
        <f>SUM(R138:R155)</f>
        <v>0</v>
      </c>
      <c r="T137" s="127">
        <f>SUM(T138:T155)</f>
        <v>0</v>
      </c>
      <c r="AR137" s="121" t="s">
        <v>87</v>
      </c>
      <c r="AT137" s="128" t="s">
        <v>78</v>
      </c>
      <c r="AU137" s="128" t="s">
        <v>87</v>
      </c>
      <c r="AY137" s="121" t="s">
        <v>164</v>
      </c>
      <c r="BK137" s="129">
        <f>SUM(BK138:BK155)</f>
        <v>0</v>
      </c>
    </row>
    <row r="138" spans="2:65" s="1" customFormat="1" ht="37.9" customHeight="1">
      <c r="B138" s="31"/>
      <c r="C138" s="132" t="s">
        <v>87</v>
      </c>
      <c r="D138" s="132" t="s">
        <v>166</v>
      </c>
      <c r="E138" s="133" t="s">
        <v>2489</v>
      </c>
      <c r="F138" s="134" t="s">
        <v>2490</v>
      </c>
      <c r="G138" s="135" t="s">
        <v>205</v>
      </c>
      <c r="H138" s="136">
        <v>2.4</v>
      </c>
      <c r="I138" s="137"/>
      <c r="J138" s="138">
        <f>ROUND(I138*H138,2)</f>
        <v>0</v>
      </c>
      <c r="K138" s="139"/>
      <c r="L138" s="31"/>
      <c r="M138" s="140" t="s">
        <v>1</v>
      </c>
      <c r="N138" s="141" t="s">
        <v>44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170</v>
      </c>
      <c r="AT138" s="144" t="s">
        <v>166</v>
      </c>
      <c r="AU138" s="144" t="s">
        <v>89</v>
      </c>
      <c r="AY138" s="16" t="s">
        <v>164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6" t="s">
        <v>87</v>
      </c>
      <c r="BK138" s="145">
        <f>ROUND(I138*H138,2)</f>
        <v>0</v>
      </c>
      <c r="BL138" s="16" t="s">
        <v>170</v>
      </c>
      <c r="BM138" s="144" t="s">
        <v>3172</v>
      </c>
    </row>
    <row r="139" spans="2:65" s="14" customFormat="1" ht="11.25">
      <c r="B139" s="161"/>
      <c r="D139" s="147" t="s">
        <v>175</v>
      </c>
      <c r="E139" s="162" t="s">
        <v>1</v>
      </c>
      <c r="F139" s="163" t="s">
        <v>3173</v>
      </c>
      <c r="H139" s="162" t="s">
        <v>1</v>
      </c>
      <c r="I139" s="164"/>
      <c r="L139" s="161"/>
      <c r="M139" s="165"/>
      <c r="T139" s="166"/>
      <c r="AT139" s="162" t="s">
        <v>175</v>
      </c>
      <c r="AU139" s="162" t="s">
        <v>89</v>
      </c>
      <c r="AV139" s="14" t="s">
        <v>87</v>
      </c>
      <c r="AW139" s="14" t="s">
        <v>36</v>
      </c>
      <c r="AX139" s="14" t="s">
        <v>79</v>
      </c>
      <c r="AY139" s="162" t="s">
        <v>164</v>
      </c>
    </row>
    <row r="140" spans="2:65" s="12" customFormat="1" ht="11.25">
      <c r="B140" s="146"/>
      <c r="D140" s="147" t="s">
        <v>175</v>
      </c>
      <c r="E140" s="148" t="s">
        <v>1</v>
      </c>
      <c r="F140" s="149" t="s">
        <v>3174</v>
      </c>
      <c r="H140" s="150">
        <v>2.4</v>
      </c>
      <c r="I140" s="151"/>
      <c r="L140" s="146"/>
      <c r="M140" s="152"/>
      <c r="T140" s="153"/>
      <c r="AT140" s="148" t="s">
        <v>175</v>
      </c>
      <c r="AU140" s="148" t="s">
        <v>89</v>
      </c>
      <c r="AV140" s="12" t="s">
        <v>89</v>
      </c>
      <c r="AW140" s="12" t="s">
        <v>36</v>
      </c>
      <c r="AX140" s="12" t="s">
        <v>79</v>
      </c>
      <c r="AY140" s="148" t="s">
        <v>164</v>
      </c>
    </row>
    <row r="141" spans="2:65" s="13" customFormat="1" ht="11.25">
      <c r="B141" s="154"/>
      <c r="D141" s="147" t="s">
        <v>175</v>
      </c>
      <c r="E141" s="155" t="s">
        <v>1</v>
      </c>
      <c r="F141" s="156" t="s">
        <v>177</v>
      </c>
      <c r="H141" s="157">
        <v>2.4</v>
      </c>
      <c r="I141" s="158"/>
      <c r="L141" s="154"/>
      <c r="M141" s="159"/>
      <c r="T141" s="160"/>
      <c r="AT141" s="155" t="s">
        <v>175</v>
      </c>
      <c r="AU141" s="155" t="s">
        <v>89</v>
      </c>
      <c r="AV141" s="13" t="s">
        <v>170</v>
      </c>
      <c r="AW141" s="13" t="s">
        <v>36</v>
      </c>
      <c r="AX141" s="13" t="s">
        <v>87</v>
      </c>
      <c r="AY141" s="155" t="s">
        <v>164</v>
      </c>
    </row>
    <row r="142" spans="2:65" s="1" customFormat="1" ht="33" customHeight="1">
      <c r="B142" s="31"/>
      <c r="C142" s="132" t="s">
        <v>89</v>
      </c>
      <c r="D142" s="132" t="s">
        <v>166</v>
      </c>
      <c r="E142" s="133" t="s">
        <v>3175</v>
      </c>
      <c r="F142" s="134" t="s">
        <v>3176</v>
      </c>
      <c r="G142" s="135" t="s">
        <v>205</v>
      </c>
      <c r="H142" s="136">
        <v>20</v>
      </c>
      <c r="I142" s="137"/>
      <c r="J142" s="138">
        <f>ROUND(I142*H142,2)</f>
        <v>0</v>
      </c>
      <c r="K142" s="139"/>
      <c r="L142" s="31"/>
      <c r="M142" s="140" t="s">
        <v>1</v>
      </c>
      <c r="N142" s="141" t="s">
        <v>44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170</v>
      </c>
      <c r="AT142" s="144" t="s">
        <v>166</v>
      </c>
      <c r="AU142" s="144" t="s">
        <v>89</v>
      </c>
      <c r="AY142" s="16" t="s">
        <v>164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6" t="s">
        <v>87</v>
      </c>
      <c r="BK142" s="145">
        <f>ROUND(I142*H142,2)</f>
        <v>0</v>
      </c>
      <c r="BL142" s="16" t="s">
        <v>170</v>
      </c>
      <c r="BM142" s="144" t="s">
        <v>3177</v>
      </c>
    </row>
    <row r="143" spans="2:65" s="14" customFormat="1" ht="11.25">
      <c r="B143" s="161"/>
      <c r="D143" s="147" t="s">
        <v>175</v>
      </c>
      <c r="E143" s="162" t="s">
        <v>1</v>
      </c>
      <c r="F143" s="163" t="s">
        <v>3178</v>
      </c>
      <c r="H143" s="162" t="s">
        <v>1</v>
      </c>
      <c r="I143" s="164"/>
      <c r="L143" s="161"/>
      <c r="M143" s="165"/>
      <c r="T143" s="166"/>
      <c r="AT143" s="162" t="s">
        <v>175</v>
      </c>
      <c r="AU143" s="162" t="s">
        <v>89</v>
      </c>
      <c r="AV143" s="14" t="s">
        <v>87</v>
      </c>
      <c r="AW143" s="14" t="s">
        <v>36</v>
      </c>
      <c r="AX143" s="14" t="s">
        <v>79</v>
      </c>
      <c r="AY143" s="162" t="s">
        <v>164</v>
      </c>
    </row>
    <row r="144" spans="2:65" s="12" customFormat="1" ht="11.25">
      <c r="B144" s="146"/>
      <c r="D144" s="147" t="s">
        <v>175</v>
      </c>
      <c r="E144" s="148" t="s">
        <v>1</v>
      </c>
      <c r="F144" s="149" t="s">
        <v>3179</v>
      </c>
      <c r="H144" s="150">
        <v>20</v>
      </c>
      <c r="I144" s="151"/>
      <c r="L144" s="146"/>
      <c r="M144" s="152"/>
      <c r="T144" s="153"/>
      <c r="AT144" s="148" t="s">
        <v>175</v>
      </c>
      <c r="AU144" s="148" t="s">
        <v>89</v>
      </c>
      <c r="AV144" s="12" t="s">
        <v>89</v>
      </c>
      <c r="AW144" s="12" t="s">
        <v>36</v>
      </c>
      <c r="AX144" s="12" t="s">
        <v>79</v>
      </c>
      <c r="AY144" s="148" t="s">
        <v>164</v>
      </c>
    </row>
    <row r="145" spans="2:65" s="13" customFormat="1" ht="11.25">
      <c r="B145" s="154"/>
      <c r="D145" s="147" t="s">
        <v>175</v>
      </c>
      <c r="E145" s="155" t="s">
        <v>1</v>
      </c>
      <c r="F145" s="156" t="s">
        <v>177</v>
      </c>
      <c r="H145" s="157">
        <v>20</v>
      </c>
      <c r="I145" s="158"/>
      <c r="L145" s="154"/>
      <c r="M145" s="159"/>
      <c r="T145" s="160"/>
      <c r="AT145" s="155" t="s">
        <v>175</v>
      </c>
      <c r="AU145" s="155" t="s">
        <v>89</v>
      </c>
      <c r="AV145" s="13" t="s">
        <v>170</v>
      </c>
      <c r="AW145" s="13" t="s">
        <v>36</v>
      </c>
      <c r="AX145" s="13" t="s">
        <v>87</v>
      </c>
      <c r="AY145" s="155" t="s">
        <v>164</v>
      </c>
    </row>
    <row r="146" spans="2:65" s="1" customFormat="1" ht="37.9" customHeight="1">
      <c r="B146" s="31"/>
      <c r="C146" s="132" t="s">
        <v>178</v>
      </c>
      <c r="D146" s="132" t="s">
        <v>166</v>
      </c>
      <c r="E146" s="133" t="s">
        <v>236</v>
      </c>
      <c r="F146" s="134" t="s">
        <v>237</v>
      </c>
      <c r="G146" s="135" t="s">
        <v>205</v>
      </c>
      <c r="H146" s="136">
        <v>6.72</v>
      </c>
      <c r="I146" s="137"/>
      <c r="J146" s="138">
        <f>ROUND(I146*H146,2)</f>
        <v>0</v>
      </c>
      <c r="K146" s="139"/>
      <c r="L146" s="31"/>
      <c r="M146" s="140" t="s">
        <v>1</v>
      </c>
      <c r="N146" s="141" t="s">
        <v>44</v>
      </c>
      <c r="P146" s="142">
        <f>O146*H146</f>
        <v>0</v>
      </c>
      <c r="Q146" s="142">
        <v>0</v>
      </c>
      <c r="R146" s="142">
        <f>Q146*H146</f>
        <v>0</v>
      </c>
      <c r="S146" s="142">
        <v>0</v>
      </c>
      <c r="T146" s="143">
        <f>S146*H146</f>
        <v>0</v>
      </c>
      <c r="AR146" s="144" t="s">
        <v>170</v>
      </c>
      <c r="AT146" s="144" t="s">
        <v>166</v>
      </c>
      <c r="AU146" s="144" t="s">
        <v>89</v>
      </c>
      <c r="AY146" s="16" t="s">
        <v>164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6" t="s">
        <v>87</v>
      </c>
      <c r="BK146" s="145">
        <f>ROUND(I146*H146,2)</f>
        <v>0</v>
      </c>
      <c r="BL146" s="16" t="s">
        <v>170</v>
      </c>
      <c r="BM146" s="144" t="s">
        <v>3180</v>
      </c>
    </row>
    <row r="147" spans="2:65" s="1" customFormat="1" ht="37.9" customHeight="1">
      <c r="B147" s="31"/>
      <c r="C147" s="132" t="s">
        <v>170</v>
      </c>
      <c r="D147" s="132" t="s">
        <v>166</v>
      </c>
      <c r="E147" s="133" t="s">
        <v>251</v>
      </c>
      <c r="F147" s="134" t="s">
        <v>252</v>
      </c>
      <c r="G147" s="135" t="s">
        <v>205</v>
      </c>
      <c r="H147" s="136">
        <v>94.08</v>
      </c>
      <c r="I147" s="137"/>
      <c r="J147" s="138">
        <f>ROUND(I147*H147,2)</f>
        <v>0</v>
      </c>
      <c r="K147" s="139"/>
      <c r="L147" s="31"/>
      <c r="M147" s="140" t="s">
        <v>1</v>
      </c>
      <c r="N147" s="141" t="s">
        <v>44</v>
      </c>
      <c r="P147" s="142">
        <f>O147*H147</f>
        <v>0</v>
      </c>
      <c r="Q147" s="142">
        <v>0</v>
      </c>
      <c r="R147" s="142">
        <f>Q147*H147</f>
        <v>0</v>
      </c>
      <c r="S147" s="142">
        <v>0</v>
      </c>
      <c r="T147" s="143">
        <f>S147*H147</f>
        <v>0</v>
      </c>
      <c r="AR147" s="144" t="s">
        <v>170</v>
      </c>
      <c r="AT147" s="144" t="s">
        <v>166</v>
      </c>
      <c r="AU147" s="144" t="s">
        <v>89</v>
      </c>
      <c r="AY147" s="16" t="s">
        <v>164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6" t="s">
        <v>87</v>
      </c>
      <c r="BK147" s="145">
        <f>ROUND(I147*H147,2)</f>
        <v>0</v>
      </c>
      <c r="BL147" s="16" t="s">
        <v>170</v>
      </c>
      <c r="BM147" s="144" t="s">
        <v>3181</v>
      </c>
    </row>
    <row r="148" spans="2:65" s="12" customFormat="1" ht="11.25">
      <c r="B148" s="146"/>
      <c r="D148" s="147" t="s">
        <v>175</v>
      </c>
      <c r="E148" s="148" t="s">
        <v>1</v>
      </c>
      <c r="F148" s="149" t="s">
        <v>3182</v>
      </c>
      <c r="H148" s="150">
        <v>94.08</v>
      </c>
      <c r="I148" s="151"/>
      <c r="L148" s="146"/>
      <c r="M148" s="152"/>
      <c r="T148" s="153"/>
      <c r="AT148" s="148" t="s">
        <v>175</v>
      </c>
      <c r="AU148" s="148" t="s">
        <v>89</v>
      </c>
      <c r="AV148" s="12" t="s">
        <v>89</v>
      </c>
      <c r="AW148" s="12" t="s">
        <v>36</v>
      </c>
      <c r="AX148" s="12" t="s">
        <v>79</v>
      </c>
      <c r="AY148" s="148" t="s">
        <v>164</v>
      </c>
    </row>
    <row r="149" spans="2:65" s="13" customFormat="1" ht="11.25">
      <c r="B149" s="154"/>
      <c r="D149" s="147" t="s">
        <v>175</v>
      </c>
      <c r="E149" s="155" t="s">
        <v>1</v>
      </c>
      <c r="F149" s="156" t="s">
        <v>177</v>
      </c>
      <c r="H149" s="157">
        <v>94.08</v>
      </c>
      <c r="I149" s="158"/>
      <c r="L149" s="154"/>
      <c r="M149" s="159"/>
      <c r="T149" s="160"/>
      <c r="AT149" s="155" t="s">
        <v>175</v>
      </c>
      <c r="AU149" s="155" t="s">
        <v>89</v>
      </c>
      <c r="AV149" s="13" t="s">
        <v>170</v>
      </c>
      <c r="AW149" s="13" t="s">
        <v>36</v>
      </c>
      <c r="AX149" s="13" t="s">
        <v>87</v>
      </c>
      <c r="AY149" s="155" t="s">
        <v>164</v>
      </c>
    </row>
    <row r="150" spans="2:65" s="1" customFormat="1" ht="24.2" customHeight="1">
      <c r="B150" s="31"/>
      <c r="C150" s="132" t="s">
        <v>186</v>
      </c>
      <c r="D150" s="132" t="s">
        <v>166</v>
      </c>
      <c r="E150" s="133" t="s">
        <v>267</v>
      </c>
      <c r="F150" s="134" t="s">
        <v>268</v>
      </c>
      <c r="G150" s="135" t="s">
        <v>269</v>
      </c>
      <c r="H150" s="136">
        <v>12.096</v>
      </c>
      <c r="I150" s="137"/>
      <c r="J150" s="138">
        <f>ROUND(I150*H150,2)</f>
        <v>0</v>
      </c>
      <c r="K150" s="139"/>
      <c r="L150" s="31"/>
      <c r="M150" s="140" t="s">
        <v>1</v>
      </c>
      <c r="N150" s="141" t="s">
        <v>44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170</v>
      </c>
      <c r="AT150" s="144" t="s">
        <v>166</v>
      </c>
      <c r="AU150" s="144" t="s">
        <v>89</v>
      </c>
      <c r="AY150" s="16" t="s">
        <v>164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6" t="s">
        <v>87</v>
      </c>
      <c r="BK150" s="145">
        <f>ROUND(I150*H150,2)</f>
        <v>0</v>
      </c>
      <c r="BL150" s="16" t="s">
        <v>170</v>
      </c>
      <c r="BM150" s="144" t="s">
        <v>3183</v>
      </c>
    </row>
    <row r="151" spans="2:65" s="12" customFormat="1" ht="11.25">
      <c r="B151" s="146"/>
      <c r="D151" s="147" t="s">
        <v>175</v>
      </c>
      <c r="E151" s="148" t="s">
        <v>1</v>
      </c>
      <c r="F151" s="149" t="s">
        <v>3184</v>
      </c>
      <c r="H151" s="150">
        <v>12.096</v>
      </c>
      <c r="I151" s="151"/>
      <c r="L151" s="146"/>
      <c r="M151" s="152"/>
      <c r="T151" s="153"/>
      <c r="AT151" s="148" t="s">
        <v>175</v>
      </c>
      <c r="AU151" s="148" t="s">
        <v>89</v>
      </c>
      <c r="AV151" s="12" t="s">
        <v>89</v>
      </c>
      <c r="AW151" s="12" t="s">
        <v>36</v>
      </c>
      <c r="AX151" s="12" t="s">
        <v>79</v>
      </c>
      <c r="AY151" s="148" t="s">
        <v>164</v>
      </c>
    </row>
    <row r="152" spans="2:65" s="13" customFormat="1" ht="11.25">
      <c r="B152" s="154"/>
      <c r="D152" s="147" t="s">
        <v>175</v>
      </c>
      <c r="E152" s="155" t="s">
        <v>1</v>
      </c>
      <c r="F152" s="156" t="s">
        <v>177</v>
      </c>
      <c r="H152" s="157">
        <v>12.096</v>
      </c>
      <c r="I152" s="158"/>
      <c r="L152" s="154"/>
      <c r="M152" s="159"/>
      <c r="T152" s="160"/>
      <c r="AT152" s="155" t="s">
        <v>175</v>
      </c>
      <c r="AU152" s="155" t="s">
        <v>89</v>
      </c>
      <c r="AV152" s="13" t="s">
        <v>170</v>
      </c>
      <c r="AW152" s="13" t="s">
        <v>36</v>
      </c>
      <c r="AX152" s="13" t="s">
        <v>87</v>
      </c>
      <c r="AY152" s="155" t="s">
        <v>164</v>
      </c>
    </row>
    <row r="153" spans="2:65" s="1" customFormat="1" ht="24.2" customHeight="1">
      <c r="B153" s="31"/>
      <c r="C153" s="132" t="s">
        <v>191</v>
      </c>
      <c r="D153" s="132" t="s">
        <v>166</v>
      </c>
      <c r="E153" s="133" t="s">
        <v>2512</v>
      </c>
      <c r="F153" s="134" t="s">
        <v>2513</v>
      </c>
      <c r="G153" s="135" t="s">
        <v>205</v>
      </c>
      <c r="H153" s="136">
        <v>15.68</v>
      </c>
      <c r="I153" s="137"/>
      <c r="J153" s="138">
        <f>ROUND(I153*H153,2)</f>
        <v>0</v>
      </c>
      <c r="K153" s="139"/>
      <c r="L153" s="31"/>
      <c r="M153" s="140" t="s">
        <v>1</v>
      </c>
      <c r="N153" s="141" t="s">
        <v>44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170</v>
      </c>
      <c r="AT153" s="144" t="s">
        <v>166</v>
      </c>
      <c r="AU153" s="144" t="s">
        <v>89</v>
      </c>
      <c r="AY153" s="16" t="s">
        <v>164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6" t="s">
        <v>87</v>
      </c>
      <c r="BK153" s="145">
        <f>ROUND(I153*H153,2)</f>
        <v>0</v>
      </c>
      <c r="BL153" s="16" t="s">
        <v>170</v>
      </c>
      <c r="BM153" s="144" t="s">
        <v>3185</v>
      </c>
    </row>
    <row r="154" spans="2:65" s="12" customFormat="1" ht="11.25">
      <c r="B154" s="146"/>
      <c r="D154" s="147" t="s">
        <v>175</v>
      </c>
      <c r="E154" s="148" t="s">
        <v>1</v>
      </c>
      <c r="F154" s="149" t="s">
        <v>3186</v>
      </c>
      <c r="H154" s="150">
        <v>15.68</v>
      </c>
      <c r="I154" s="151"/>
      <c r="L154" s="146"/>
      <c r="M154" s="152"/>
      <c r="T154" s="153"/>
      <c r="AT154" s="148" t="s">
        <v>175</v>
      </c>
      <c r="AU154" s="148" t="s">
        <v>89</v>
      </c>
      <c r="AV154" s="12" t="s">
        <v>89</v>
      </c>
      <c r="AW154" s="12" t="s">
        <v>36</v>
      </c>
      <c r="AX154" s="12" t="s">
        <v>79</v>
      </c>
      <c r="AY154" s="148" t="s">
        <v>164</v>
      </c>
    </row>
    <row r="155" spans="2:65" s="13" customFormat="1" ht="11.25">
      <c r="B155" s="154"/>
      <c r="D155" s="147" t="s">
        <v>175</v>
      </c>
      <c r="E155" s="155" t="s">
        <v>1</v>
      </c>
      <c r="F155" s="156" t="s">
        <v>177</v>
      </c>
      <c r="H155" s="157">
        <v>15.68</v>
      </c>
      <c r="I155" s="158"/>
      <c r="L155" s="154"/>
      <c r="M155" s="159"/>
      <c r="T155" s="160"/>
      <c r="AT155" s="155" t="s">
        <v>175</v>
      </c>
      <c r="AU155" s="155" t="s">
        <v>89</v>
      </c>
      <c r="AV155" s="13" t="s">
        <v>170</v>
      </c>
      <c r="AW155" s="13" t="s">
        <v>36</v>
      </c>
      <c r="AX155" s="13" t="s">
        <v>87</v>
      </c>
      <c r="AY155" s="155" t="s">
        <v>164</v>
      </c>
    </row>
    <row r="156" spans="2:65" s="11" customFormat="1" ht="22.9" customHeight="1">
      <c r="B156" s="120"/>
      <c r="D156" s="121" t="s">
        <v>78</v>
      </c>
      <c r="E156" s="130" t="s">
        <v>170</v>
      </c>
      <c r="F156" s="130" t="s">
        <v>492</v>
      </c>
      <c r="I156" s="123"/>
      <c r="J156" s="131">
        <f>BK156</f>
        <v>0</v>
      </c>
      <c r="L156" s="120"/>
      <c r="M156" s="125"/>
      <c r="P156" s="126">
        <f>SUM(P157:P159)</f>
        <v>0</v>
      </c>
      <c r="R156" s="126">
        <f>SUM(R157:R159)</f>
        <v>0</v>
      </c>
      <c r="T156" s="127">
        <f>SUM(T157:T159)</f>
        <v>0</v>
      </c>
      <c r="AR156" s="121" t="s">
        <v>87</v>
      </c>
      <c r="AT156" s="128" t="s">
        <v>78</v>
      </c>
      <c r="AU156" s="128" t="s">
        <v>87</v>
      </c>
      <c r="AY156" s="121" t="s">
        <v>164</v>
      </c>
      <c r="BK156" s="129">
        <f>SUM(BK157:BK159)</f>
        <v>0</v>
      </c>
    </row>
    <row r="157" spans="2:65" s="1" customFormat="1" ht="16.5" customHeight="1">
      <c r="B157" s="31"/>
      <c r="C157" s="132" t="s">
        <v>197</v>
      </c>
      <c r="D157" s="132" t="s">
        <v>166</v>
      </c>
      <c r="E157" s="133" t="s">
        <v>2516</v>
      </c>
      <c r="F157" s="134" t="s">
        <v>2517</v>
      </c>
      <c r="G157" s="135" t="s">
        <v>205</v>
      </c>
      <c r="H157" s="136">
        <v>6.72</v>
      </c>
      <c r="I157" s="137"/>
      <c r="J157" s="138">
        <f>ROUND(I157*H157,2)</f>
        <v>0</v>
      </c>
      <c r="K157" s="139"/>
      <c r="L157" s="31"/>
      <c r="M157" s="140" t="s">
        <v>1</v>
      </c>
      <c r="N157" s="141" t="s">
        <v>44</v>
      </c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AR157" s="144" t="s">
        <v>170</v>
      </c>
      <c r="AT157" s="144" t="s">
        <v>166</v>
      </c>
      <c r="AU157" s="144" t="s">
        <v>89</v>
      </c>
      <c r="AY157" s="16" t="s">
        <v>164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6" t="s">
        <v>87</v>
      </c>
      <c r="BK157" s="145">
        <f>ROUND(I157*H157,2)</f>
        <v>0</v>
      </c>
      <c r="BL157" s="16" t="s">
        <v>170</v>
      </c>
      <c r="BM157" s="144" t="s">
        <v>3187</v>
      </c>
    </row>
    <row r="158" spans="2:65" s="12" customFormat="1" ht="11.25">
      <c r="B158" s="146"/>
      <c r="D158" s="147" t="s">
        <v>175</v>
      </c>
      <c r="E158" s="148" t="s">
        <v>1</v>
      </c>
      <c r="F158" s="149" t="s">
        <v>3188</v>
      </c>
      <c r="H158" s="150">
        <v>6.72</v>
      </c>
      <c r="I158" s="151"/>
      <c r="L158" s="146"/>
      <c r="M158" s="152"/>
      <c r="T158" s="153"/>
      <c r="AT158" s="148" t="s">
        <v>175</v>
      </c>
      <c r="AU158" s="148" t="s">
        <v>89</v>
      </c>
      <c r="AV158" s="12" t="s">
        <v>89</v>
      </c>
      <c r="AW158" s="12" t="s">
        <v>36</v>
      </c>
      <c r="AX158" s="12" t="s">
        <v>79</v>
      </c>
      <c r="AY158" s="148" t="s">
        <v>164</v>
      </c>
    </row>
    <row r="159" spans="2:65" s="13" customFormat="1" ht="11.25">
      <c r="B159" s="154"/>
      <c r="D159" s="147" t="s">
        <v>175</v>
      </c>
      <c r="E159" s="155" t="s">
        <v>1</v>
      </c>
      <c r="F159" s="156" t="s">
        <v>177</v>
      </c>
      <c r="H159" s="157">
        <v>6.72</v>
      </c>
      <c r="I159" s="158"/>
      <c r="L159" s="154"/>
      <c r="M159" s="159"/>
      <c r="T159" s="160"/>
      <c r="AT159" s="155" t="s">
        <v>175</v>
      </c>
      <c r="AU159" s="155" t="s">
        <v>89</v>
      </c>
      <c r="AV159" s="13" t="s">
        <v>170</v>
      </c>
      <c r="AW159" s="13" t="s">
        <v>36</v>
      </c>
      <c r="AX159" s="13" t="s">
        <v>87</v>
      </c>
      <c r="AY159" s="155" t="s">
        <v>164</v>
      </c>
    </row>
    <row r="160" spans="2:65" s="11" customFormat="1" ht="22.9" customHeight="1">
      <c r="B160" s="120"/>
      <c r="D160" s="121" t="s">
        <v>78</v>
      </c>
      <c r="E160" s="130" t="s">
        <v>191</v>
      </c>
      <c r="F160" s="130" t="s">
        <v>642</v>
      </c>
      <c r="I160" s="123"/>
      <c r="J160" s="131">
        <f>BK160</f>
        <v>0</v>
      </c>
      <c r="L160" s="120"/>
      <c r="M160" s="125"/>
      <c r="P160" s="126">
        <f>SUM(P161:P169)</f>
        <v>0</v>
      </c>
      <c r="R160" s="126">
        <f>SUM(R161:R169)</f>
        <v>0.57640000000000002</v>
      </c>
      <c r="T160" s="127">
        <f>SUM(T161:T169)</f>
        <v>0</v>
      </c>
      <c r="AR160" s="121" t="s">
        <v>87</v>
      </c>
      <c r="AT160" s="128" t="s">
        <v>78</v>
      </c>
      <c r="AU160" s="128" t="s">
        <v>87</v>
      </c>
      <c r="AY160" s="121" t="s">
        <v>164</v>
      </c>
      <c r="BK160" s="129">
        <f>SUM(BK161:BK169)</f>
        <v>0</v>
      </c>
    </row>
    <row r="161" spans="2:65" s="1" customFormat="1" ht="24.2" customHeight="1">
      <c r="B161" s="31"/>
      <c r="C161" s="132" t="s">
        <v>202</v>
      </c>
      <c r="D161" s="132" t="s">
        <v>166</v>
      </c>
      <c r="E161" s="133" t="s">
        <v>2525</v>
      </c>
      <c r="F161" s="134" t="s">
        <v>2526</v>
      </c>
      <c r="G161" s="135" t="s">
        <v>181</v>
      </c>
      <c r="H161" s="136">
        <v>4</v>
      </c>
      <c r="I161" s="137"/>
      <c r="J161" s="138">
        <f>ROUND(I161*H161,2)</f>
        <v>0</v>
      </c>
      <c r="K161" s="139"/>
      <c r="L161" s="31"/>
      <c r="M161" s="140" t="s">
        <v>1</v>
      </c>
      <c r="N161" s="141" t="s">
        <v>44</v>
      </c>
      <c r="P161" s="142">
        <f>O161*H161</f>
        <v>0</v>
      </c>
      <c r="Q161" s="142">
        <v>1.0200000000000001E-2</v>
      </c>
      <c r="R161" s="142">
        <f>Q161*H161</f>
        <v>4.0800000000000003E-2</v>
      </c>
      <c r="S161" s="142">
        <v>0</v>
      </c>
      <c r="T161" s="143">
        <f>S161*H161</f>
        <v>0</v>
      </c>
      <c r="AR161" s="144" t="s">
        <v>170</v>
      </c>
      <c r="AT161" s="144" t="s">
        <v>166</v>
      </c>
      <c r="AU161" s="144" t="s">
        <v>89</v>
      </c>
      <c r="AY161" s="16" t="s">
        <v>164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6" t="s">
        <v>87</v>
      </c>
      <c r="BK161" s="145">
        <f>ROUND(I161*H161,2)</f>
        <v>0</v>
      </c>
      <c r="BL161" s="16" t="s">
        <v>170</v>
      </c>
      <c r="BM161" s="144" t="s">
        <v>3189</v>
      </c>
    </row>
    <row r="162" spans="2:65" s="12" customFormat="1" ht="11.25">
      <c r="B162" s="146"/>
      <c r="D162" s="147" t="s">
        <v>175</v>
      </c>
      <c r="E162" s="148" t="s">
        <v>1</v>
      </c>
      <c r="F162" s="149" t="s">
        <v>170</v>
      </c>
      <c r="H162" s="150">
        <v>4</v>
      </c>
      <c r="I162" s="151"/>
      <c r="L162" s="146"/>
      <c r="M162" s="152"/>
      <c r="T162" s="153"/>
      <c r="AT162" s="148" t="s">
        <v>175</v>
      </c>
      <c r="AU162" s="148" t="s">
        <v>89</v>
      </c>
      <c r="AV162" s="12" t="s">
        <v>89</v>
      </c>
      <c r="AW162" s="12" t="s">
        <v>36</v>
      </c>
      <c r="AX162" s="12" t="s">
        <v>79</v>
      </c>
      <c r="AY162" s="148" t="s">
        <v>164</v>
      </c>
    </row>
    <row r="163" spans="2:65" s="13" customFormat="1" ht="11.25">
      <c r="B163" s="154"/>
      <c r="D163" s="147" t="s">
        <v>175</v>
      </c>
      <c r="E163" s="155" t="s">
        <v>1</v>
      </c>
      <c r="F163" s="156" t="s">
        <v>177</v>
      </c>
      <c r="H163" s="157">
        <v>4</v>
      </c>
      <c r="I163" s="158"/>
      <c r="L163" s="154"/>
      <c r="M163" s="159"/>
      <c r="T163" s="160"/>
      <c r="AT163" s="155" t="s">
        <v>175</v>
      </c>
      <c r="AU163" s="155" t="s">
        <v>89</v>
      </c>
      <c r="AV163" s="13" t="s">
        <v>170</v>
      </c>
      <c r="AW163" s="13" t="s">
        <v>36</v>
      </c>
      <c r="AX163" s="13" t="s">
        <v>87</v>
      </c>
      <c r="AY163" s="155" t="s">
        <v>164</v>
      </c>
    </row>
    <row r="164" spans="2:65" s="1" customFormat="1" ht="24.2" customHeight="1">
      <c r="B164" s="31"/>
      <c r="C164" s="132" t="s">
        <v>209</v>
      </c>
      <c r="D164" s="132" t="s">
        <v>166</v>
      </c>
      <c r="E164" s="133" t="s">
        <v>2528</v>
      </c>
      <c r="F164" s="134" t="s">
        <v>2529</v>
      </c>
      <c r="G164" s="135" t="s">
        <v>169</v>
      </c>
      <c r="H164" s="136">
        <v>12.5</v>
      </c>
      <c r="I164" s="137"/>
      <c r="J164" s="138">
        <f>ROUND(I164*H164,2)</f>
        <v>0</v>
      </c>
      <c r="K164" s="139"/>
      <c r="L164" s="31"/>
      <c r="M164" s="140" t="s">
        <v>1</v>
      </c>
      <c r="N164" s="141" t="s">
        <v>44</v>
      </c>
      <c r="P164" s="142">
        <f>O164*H164</f>
        <v>0</v>
      </c>
      <c r="Q164" s="142">
        <v>4.1200000000000001E-2</v>
      </c>
      <c r="R164" s="142">
        <f>Q164*H164</f>
        <v>0.51500000000000001</v>
      </c>
      <c r="S164" s="142">
        <v>0</v>
      </c>
      <c r="T164" s="143">
        <f>S164*H164</f>
        <v>0</v>
      </c>
      <c r="AR164" s="144" t="s">
        <v>170</v>
      </c>
      <c r="AT164" s="144" t="s">
        <v>166</v>
      </c>
      <c r="AU164" s="144" t="s">
        <v>89</v>
      </c>
      <c r="AY164" s="16" t="s">
        <v>164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6" t="s">
        <v>87</v>
      </c>
      <c r="BK164" s="145">
        <f>ROUND(I164*H164,2)</f>
        <v>0</v>
      </c>
      <c r="BL164" s="16" t="s">
        <v>170</v>
      </c>
      <c r="BM164" s="144" t="s">
        <v>3190</v>
      </c>
    </row>
    <row r="165" spans="2:65" s="12" customFormat="1" ht="11.25">
      <c r="B165" s="146"/>
      <c r="D165" s="147" t="s">
        <v>175</v>
      </c>
      <c r="E165" s="148" t="s">
        <v>1</v>
      </c>
      <c r="F165" s="149" t="s">
        <v>3191</v>
      </c>
      <c r="H165" s="150">
        <v>12.5</v>
      </c>
      <c r="I165" s="151"/>
      <c r="L165" s="146"/>
      <c r="M165" s="152"/>
      <c r="T165" s="153"/>
      <c r="AT165" s="148" t="s">
        <v>175</v>
      </c>
      <c r="AU165" s="148" t="s">
        <v>89</v>
      </c>
      <c r="AV165" s="12" t="s">
        <v>89</v>
      </c>
      <c r="AW165" s="12" t="s">
        <v>36</v>
      </c>
      <c r="AX165" s="12" t="s">
        <v>79</v>
      </c>
      <c r="AY165" s="148" t="s">
        <v>164</v>
      </c>
    </row>
    <row r="166" spans="2:65" s="13" customFormat="1" ht="11.25">
      <c r="B166" s="154"/>
      <c r="D166" s="147" t="s">
        <v>175</v>
      </c>
      <c r="E166" s="155" t="s">
        <v>1</v>
      </c>
      <c r="F166" s="156" t="s">
        <v>177</v>
      </c>
      <c r="H166" s="157">
        <v>12.5</v>
      </c>
      <c r="I166" s="158"/>
      <c r="L166" s="154"/>
      <c r="M166" s="159"/>
      <c r="T166" s="160"/>
      <c r="AT166" s="155" t="s">
        <v>175</v>
      </c>
      <c r="AU166" s="155" t="s">
        <v>89</v>
      </c>
      <c r="AV166" s="13" t="s">
        <v>170</v>
      </c>
      <c r="AW166" s="13" t="s">
        <v>36</v>
      </c>
      <c r="AX166" s="13" t="s">
        <v>87</v>
      </c>
      <c r="AY166" s="155" t="s">
        <v>164</v>
      </c>
    </row>
    <row r="167" spans="2:65" s="1" customFormat="1" ht="24.2" customHeight="1">
      <c r="B167" s="31"/>
      <c r="C167" s="132" t="s">
        <v>215</v>
      </c>
      <c r="D167" s="132" t="s">
        <v>166</v>
      </c>
      <c r="E167" s="133" t="s">
        <v>3192</v>
      </c>
      <c r="F167" s="134" t="s">
        <v>3193</v>
      </c>
      <c r="G167" s="135" t="s">
        <v>169</v>
      </c>
      <c r="H167" s="136">
        <v>0.5</v>
      </c>
      <c r="I167" s="137"/>
      <c r="J167" s="138">
        <f>ROUND(I167*H167,2)</f>
        <v>0</v>
      </c>
      <c r="K167" s="139"/>
      <c r="L167" s="31"/>
      <c r="M167" s="140" t="s">
        <v>1</v>
      </c>
      <c r="N167" s="141" t="s">
        <v>44</v>
      </c>
      <c r="P167" s="142">
        <f>O167*H167</f>
        <v>0</v>
      </c>
      <c r="Q167" s="142">
        <v>4.1200000000000001E-2</v>
      </c>
      <c r="R167" s="142">
        <f>Q167*H167</f>
        <v>2.06E-2</v>
      </c>
      <c r="S167" s="142">
        <v>0</v>
      </c>
      <c r="T167" s="143">
        <f>S167*H167</f>
        <v>0</v>
      </c>
      <c r="AR167" s="144" t="s">
        <v>170</v>
      </c>
      <c r="AT167" s="144" t="s">
        <v>166</v>
      </c>
      <c r="AU167" s="144" t="s">
        <v>89</v>
      </c>
      <c r="AY167" s="16" t="s">
        <v>164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6" t="s">
        <v>87</v>
      </c>
      <c r="BK167" s="145">
        <f>ROUND(I167*H167,2)</f>
        <v>0</v>
      </c>
      <c r="BL167" s="16" t="s">
        <v>170</v>
      </c>
      <c r="BM167" s="144" t="s">
        <v>3194</v>
      </c>
    </row>
    <row r="168" spans="2:65" s="12" customFormat="1" ht="11.25">
      <c r="B168" s="146"/>
      <c r="D168" s="147" t="s">
        <v>175</v>
      </c>
      <c r="E168" s="148" t="s">
        <v>1</v>
      </c>
      <c r="F168" s="149" t="s">
        <v>3195</v>
      </c>
      <c r="H168" s="150">
        <v>0.5</v>
      </c>
      <c r="I168" s="151"/>
      <c r="L168" s="146"/>
      <c r="M168" s="152"/>
      <c r="T168" s="153"/>
      <c r="AT168" s="148" t="s">
        <v>175</v>
      </c>
      <c r="AU168" s="148" t="s">
        <v>89</v>
      </c>
      <c r="AV168" s="12" t="s">
        <v>89</v>
      </c>
      <c r="AW168" s="12" t="s">
        <v>36</v>
      </c>
      <c r="AX168" s="12" t="s">
        <v>79</v>
      </c>
      <c r="AY168" s="148" t="s">
        <v>164</v>
      </c>
    </row>
    <row r="169" spans="2:65" s="13" customFormat="1" ht="11.25">
      <c r="B169" s="154"/>
      <c r="D169" s="147" t="s">
        <v>175</v>
      </c>
      <c r="E169" s="155" t="s">
        <v>1</v>
      </c>
      <c r="F169" s="156" t="s">
        <v>177</v>
      </c>
      <c r="H169" s="157">
        <v>0.5</v>
      </c>
      <c r="I169" s="158"/>
      <c r="L169" s="154"/>
      <c r="M169" s="159"/>
      <c r="T169" s="160"/>
      <c r="AT169" s="155" t="s">
        <v>175</v>
      </c>
      <c r="AU169" s="155" t="s">
        <v>89</v>
      </c>
      <c r="AV169" s="13" t="s">
        <v>170</v>
      </c>
      <c r="AW169" s="13" t="s">
        <v>36</v>
      </c>
      <c r="AX169" s="13" t="s">
        <v>87</v>
      </c>
      <c r="AY169" s="155" t="s">
        <v>164</v>
      </c>
    </row>
    <row r="170" spans="2:65" s="11" customFormat="1" ht="22.9" customHeight="1">
      <c r="B170" s="120"/>
      <c r="D170" s="121" t="s">
        <v>78</v>
      </c>
      <c r="E170" s="130" t="s">
        <v>202</v>
      </c>
      <c r="F170" s="130" t="s">
        <v>2532</v>
      </c>
      <c r="I170" s="123"/>
      <c r="J170" s="131">
        <f>BK170</f>
        <v>0</v>
      </c>
      <c r="L170" s="120"/>
      <c r="M170" s="125"/>
      <c r="P170" s="126">
        <f>SUM(P171:P188)</f>
        <v>0</v>
      </c>
      <c r="R170" s="126">
        <f>SUM(R171:R188)</f>
        <v>0.11129</v>
      </c>
      <c r="T170" s="127">
        <f>SUM(T171:T188)</f>
        <v>0</v>
      </c>
      <c r="AR170" s="121" t="s">
        <v>87</v>
      </c>
      <c r="AT170" s="128" t="s">
        <v>78</v>
      </c>
      <c r="AU170" s="128" t="s">
        <v>87</v>
      </c>
      <c r="AY170" s="121" t="s">
        <v>164</v>
      </c>
      <c r="BK170" s="129">
        <f>SUM(BK171:BK188)</f>
        <v>0</v>
      </c>
    </row>
    <row r="171" spans="2:65" s="1" customFormat="1" ht="37.9" customHeight="1">
      <c r="B171" s="31"/>
      <c r="C171" s="132" t="s">
        <v>222</v>
      </c>
      <c r="D171" s="132" t="s">
        <v>166</v>
      </c>
      <c r="E171" s="133" t="s">
        <v>3196</v>
      </c>
      <c r="F171" s="134" t="s">
        <v>3197</v>
      </c>
      <c r="G171" s="135" t="s">
        <v>299</v>
      </c>
      <c r="H171" s="136">
        <v>28</v>
      </c>
      <c r="I171" s="137"/>
      <c r="J171" s="138">
        <f>ROUND(I171*H171,2)</f>
        <v>0</v>
      </c>
      <c r="K171" s="139"/>
      <c r="L171" s="31"/>
      <c r="M171" s="140" t="s">
        <v>1</v>
      </c>
      <c r="N171" s="141" t="s">
        <v>44</v>
      </c>
      <c r="P171" s="142">
        <f>O171*H171</f>
        <v>0</v>
      </c>
      <c r="Q171" s="142">
        <v>0</v>
      </c>
      <c r="R171" s="142">
        <f>Q171*H171</f>
        <v>0</v>
      </c>
      <c r="S171" s="142">
        <v>0</v>
      </c>
      <c r="T171" s="143">
        <f>S171*H171</f>
        <v>0</v>
      </c>
      <c r="AR171" s="144" t="s">
        <v>170</v>
      </c>
      <c r="AT171" s="144" t="s">
        <v>166</v>
      </c>
      <c r="AU171" s="144" t="s">
        <v>89</v>
      </c>
      <c r="AY171" s="16" t="s">
        <v>164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6" t="s">
        <v>87</v>
      </c>
      <c r="BK171" s="145">
        <f>ROUND(I171*H171,2)</f>
        <v>0</v>
      </c>
      <c r="BL171" s="16" t="s">
        <v>170</v>
      </c>
      <c r="BM171" s="144" t="s">
        <v>3198</v>
      </c>
    </row>
    <row r="172" spans="2:65" s="1" customFormat="1" ht="33" customHeight="1">
      <c r="B172" s="31"/>
      <c r="C172" s="167" t="s">
        <v>8</v>
      </c>
      <c r="D172" s="167" t="s">
        <v>282</v>
      </c>
      <c r="E172" s="168" t="s">
        <v>3199</v>
      </c>
      <c r="F172" s="169" t="s">
        <v>3200</v>
      </c>
      <c r="G172" s="170" t="s">
        <v>299</v>
      </c>
      <c r="H172" s="171">
        <v>30</v>
      </c>
      <c r="I172" s="172"/>
      <c r="J172" s="173">
        <f>ROUND(I172*H172,2)</f>
        <v>0</v>
      </c>
      <c r="K172" s="174"/>
      <c r="L172" s="175"/>
      <c r="M172" s="176" t="s">
        <v>1</v>
      </c>
      <c r="N172" s="177" t="s">
        <v>44</v>
      </c>
      <c r="P172" s="142">
        <f>O172*H172</f>
        <v>0</v>
      </c>
      <c r="Q172" s="142">
        <v>3.4499999999999999E-3</v>
      </c>
      <c r="R172" s="142">
        <f>Q172*H172</f>
        <v>0.10349999999999999</v>
      </c>
      <c r="S172" s="142">
        <v>0</v>
      </c>
      <c r="T172" s="143">
        <f>S172*H172</f>
        <v>0</v>
      </c>
      <c r="AR172" s="144" t="s">
        <v>202</v>
      </c>
      <c r="AT172" s="144" t="s">
        <v>282</v>
      </c>
      <c r="AU172" s="144" t="s">
        <v>89</v>
      </c>
      <c r="AY172" s="16" t="s">
        <v>164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6" t="s">
        <v>87</v>
      </c>
      <c r="BK172" s="145">
        <f>ROUND(I172*H172,2)</f>
        <v>0</v>
      </c>
      <c r="BL172" s="16" t="s">
        <v>170</v>
      </c>
      <c r="BM172" s="144" t="s">
        <v>3201</v>
      </c>
    </row>
    <row r="173" spans="2:65" s="1" customFormat="1" ht="24.2" customHeight="1">
      <c r="B173" s="31"/>
      <c r="C173" s="132" t="s">
        <v>235</v>
      </c>
      <c r="D173" s="132" t="s">
        <v>166</v>
      </c>
      <c r="E173" s="133" t="s">
        <v>3202</v>
      </c>
      <c r="F173" s="134" t="s">
        <v>3203</v>
      </c>
      <c r="G173" s="135" t="s">
        <v>181</v>
      </c>
      <c r="H173" s="136">
        <v>6</v>
      </c>
      <c r="I173" s="137"/>
      <c r="J173" s="138">
        <f>ROUND(I173*H173,2)</f>
        <v>0</v>
      </c>
      <c r="K173" s="139"/>
      <c r="L173" s="31"/>
      <c r="M173" s="140" t="s">
        <v>1</v>
      </c>
      <c r="N173" s="141" t="s">
        <v>44</v>
      </c>
      <c r="P173" s="142">
        <f>O173*H173</f>
        <v>0</v>
      </c>
      <c r="Q173" s="142">
        <v>0</v>
      </c>
      <c r="R173" s="142">
        <f>Q173*H173</f>
        <v>0</v>
      </c>
      <c r="S173" s="142">
        <v>0</v>
      </c>
      <c r="T173" s="143">
        <f>S173*H173</f>
        <v>0</v>
      </c>
      <c r="AR173" s="144" t="s">
        <v>170</v>
      </c>
      <c r="AT173" s="144" t="s">
        <v>166</v>
      </c>
      <c r="AU173" s="144" t="s">
        <v>89</v>
      </c>
      <c r="AY173" s="16" t="s">
        <v>164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6" t="s">
        <v>87</v>
      </c>
      <c r="BK173" s="145">
        <f>ROUND(I173*H173,2)</f>
        <v>0</v>
      </c>
      <c r="BL173" s="16" t="s">
        <v>170</v>
      </c>
      <c r="BM173" s="144" t="s">
        <v>3204</v>
      </c>
    </row>
    <row r="174" spans="2:65" s="14" customFormat="1" ht="11.25">
      <c r="B174" s="161"/>
      <c r="D174" s="147" t="s">
        <v>175</v>
      </c>
      <c r="E174" s="162" t="s">
        <v>1</v>
      </c>
      <c r="F174" s="163" t="s">
        <v>3205</v>
      </c>
      <c r="H174" s="162" t="s">
        <v>1</v>
      </c>
      <c r="I174" s="164"/>
      <c r="L174" s="161"/>
      <c r="M174" s="165"/>
      <c r="T174" s="166"/>
      <c r="AT174" s="162" t="s">
        <v>175</v>
      </c>
      <c r="AU174" s="162" t="s">
        <v>89</v>
      </c>
      <c r="AV174" s="14" t="s">
        <v>87</v>
      </c>
      <c r="AW174" s="14" t="s">
        <v>36</v>
      </c>
      <c r="AX174" s="14" t="s">
        <v>79</v>
      </c>
      <c r="AY174" s="162" t="s">
        <v>164</v>
      </c>
    </row>
    <row r="175" spans="2:65" s="12" customFormat="1" ht="11.25">
      <c r="B175" s="146"/>
      <c r="D175" s="147" t="s">
        <v>175</v>
      </c>
      <c r="E175" s="148" t="s">
        <v>1</v>
      </c>
      <c r="F175" s="149" t="s">
        <v>170</v>
      </c>
      <c r="H175" s="150">
        <v>4</v>
      </c>
      <c r="I175" s="151"/>
      <c r="L175" s="146"/>
      <c r="M175" s="152"/>
      <c r="T175" s="153"/>
      <c r="AT175" s="148" t="s">
        <v>175</v>
      </c>
      <c r="AU175" s="148" t="s">
        <v>89</v>
      </c>
      <c r="AV175" s="12" t="s">
        <v>89</v>
      </c>
      <c r="AW175" s="12" t="s">
        <v>36</v>
      </c>
      <c r="AX175" s="12" t="s">
        <v>79</v>
      </c>
      <c r="AY175" s="148" t="s">
        <v>164</v>
      </c>
    </row>
    <row r="176" spans="2:65" s="14" customFormat="1" ht="11.25">
      <c r="B176" s="161"/>
      <c r="D176" s="147" t="s">
        <v>175</v>
      </c>
      <c r="E176" s="162" t="s">
        <v>1</v>
      </c>
      <c r="F176" s="163" t="s">
        <v>3206</v>
      </c>
      <c r="H176" s="162" t="s">
        <v>1</v>
      </c>
      <c r="I176" s="164"/>
      <c r="L176" s="161"/>
      <c r="M176" s="165"/>
      <c r="T176" s="166"/>
      <c r="AT176" s="162" t="s">
        <v>175</v>
      </c>
      <c r="AU176" s="162" t="s">
        <v>89</v>
      </c>
      <c r="AV176" s="14" t="s">
        <v>87</v>
      </c>
      <c r="AW176" s="14" t="s">
        <v>36</v>
      </c>
      <c r="AX176" s="14" t="s">
        <v>79</v>
      </c>
      <c r="AY176" s="162" t="s">
        <v>164</v>
      </c>
    </row>
    <row r="177" spans="2:65" s="12" customFormat="1" ht="11.25">
      <c r="B177" s="146"/>
      <c r="D177" s="147" t="s">
        <v>175</v>
      </c>
      <c r="E177" s="148" t="s">
        <v>1</v>
      </c>
      <c r="F177" s="149" t="s">
        <v>89</v>
      </c>
      <c r="H177" s="150">
        <v>2</v>
      </c>
      <c r="I177" s="151"/>
      <c r="L177" s="146"/>
      <c r="M177" s="152"/>
      <c r="T177" s="153"/>
      <c r="AT177" s="148" t="s">
        <v>175</v>
      </c>
      <c r="AU177" s="148" t="s">
        <v>89</v>
      </c>
      <c r="AV177" s="12" t="s">
        <v>89</v>
      </c>
      <c r="AW177" s="12" t="s">
        <v>36</v>
      </c>
      <c r="AX177" s="12" t="s">
        <v>79</v>
      </c>
      <c r="AY177" s="148" t="s">
        <v>164</v>
      </c>
    </row>
    <row r="178" spans="2:65" s="13" customFormat="1" ht="11.25">
      <c r="B178" s="154"/>
      <c r="D178" s="147" t="s">
        <v>175</v>
      </c>
      <c r="E178" s="155" t="s">
        <v>1</v>
      </c>
      <c r="F178" s="156" t="s">
        <v>177</v>
      </c>
      <c r="H178" s="157">
        <v>6</v>
      </c>
      <c r="I178" s="158"/>
      <c r="L178" s="154"/>
      <c r="M178" s="159"/>
      <c r="T178" s="160"/>
      <c r="AT178" s="155" t="s">
        <v>175</v>
      </c>
      <c r="AU178" s="155" t="s">
        <v>89</v>
      </c>
      <c r="AV178" s="13" t="s">
        <v>170</v>
      </c>
      <c r="AW178" s="13" t="s">
        <v>36</v>
      </c>
      <c r="AX178" s="13" t="s">
        <v>87</v>
      </c>
      <c r="AY178" s="155" t="s">
        <v>164</v>
      </c>
    </row>
    <row r="179" spans="2:65" s="1" customFormat="1" ht="21.75" customHeight="1">
      <c r="B179" s="31"/>
      <c r="C179" s="167" t="s">
        <v>250</v>
      </c>
      <c r="D179" s="167" t="s">
        <v>282</v>
      </c>
      <c r="E179" s="168" t="s">
        <v>3207</v>
      </c>
      <c r="F179" s="169" t="s">
        <v>3208</v>
      </c>
      <c r="G179" s="170" t="s">
        <v>181</v>
      </c>
      <c r="H179" s="171">
        <v>4</v>
      </c>
      <c r="I179" s="172"/>
      <c r="J179" s="173">
        <f>ROUND(I179*H179,2)</f>
        <v>0</v>
      </c>
      <c r="K179" s="174"/>
      <c r="L179" s="175"/>
      <c r="M179" s="176" t="s">
        <v>1</v>
      </c>
      <c r="N179" s="177" t="s">
        <v>44</v>
      </c>
      <c r="P179" s="142">
        <f>O179*H179</f>
        <v>0</v>
      </c>
      <c r="Q179" s="142">
        <v>3.1E-4</v>
      </c>
      <c r="R179" s="142">
        <f>Q179*H179</f>
        <v>1.24E-3</v>
      </c>
      <c r="S179" s="142">
        <v>0</v>
      </c>
      <c r="T179" s="143">
        <f>S179*H179</f>
        <v>0</v>
      </c>
      <c r="AR179" s="144" t="s">
        <v>202</v>
      </c>
      <c r="AT179" s="144" t="s">
        <v>282</v>
      </c>
      <c r="AU179" s="144" t="s">
        <v>89</v>
      </c>
      <c r="AY179" s="16" t="s">
        <v>164</v>
      </c>
      <c r="BE179" s="145">
        <f>IF(N179="základní",J179,0)</f>
        <v>0</v>
      </c>
      <c r="BF179" s="145">
        <f>IF(N179="snížená",J179,0)</f>
        <v>0</v>
      </c>
      <c r="BG179" s="145">
        <f>IF(N179="zákl. přenesená",J179,0)</f>
        <v>0</v>
      </c>
      <c r="BH179" s="145">
        <f>IF(N179="sníž. přenesená",J179,0)</f>
        <v>0</v>
      </c>
      <c r="BI179" s="145">
        <f>IF(N179="nulová",J179,0)</f>
        <v>0</v>
      </c>
      <c r="BJ179" s="16" t="s">
        <v>87</v>
      </c>
      <c r="BK179" s="145">
        <f>ROUND(I179*H179,2)</f>
        <v>0</v>
      </c>
      <c r="BL179" s="16" t="s">
        <v>170</v>
      </c>
      <c r="BM179" s="144" t="s">
        <v>3209</v>
      </c>
    </row>
    <row r="180" spans="2:65" s="1" customFormat="1" ht="16.5" customHeight="1">
      <c r="B180" s="31"/>
      <c r="C180" s="167" t="s">
        <v>255</v>
      </c>
      <c r="D180" s="167" t="s">
        <v>282</v>
      </c>
      <c r="E180" s="168" t="s">
        <v>3210</v>
      </c>
      <c r="F180" s="169" t="s">
        <v>3211</v>
      </c>
      <c r="G180" s="170" t="s">
        <v>181</v>
      </c>
      <c r="H180" s="171">
        <v>2</v>
      </c>
      <c r="I180" s="172"/>
      <c r="J180" s="173">
        <f>ROUND(I180*H180,2)</f>
        <v>0</v>
      </c>
      <c r="K180" s="174"/>
      <c r="L180" s="175"/>
      <c r="M180" s="176" t="s">
        <v>1</v>
      </c>
      <c r="N180" s="177" t="s">
        <v>44</v>
      </c>
      <c r="P180" s="142">
        <f>O180*H180</f>
        <v>0</v>
      </c>
      <c r="Q180" s="142">
        <v>1.6000000000000001E-4</v>
      </c>
      <c r="R180" s="142">
        <f>Q180*H180</f>
        <v>3.2000000000000003E-4</v>
      </c>
      <c r="S180" s="142">
        <v>0</v>
      </c>
      <c r="T180" s="143">
        <f>S180*H180</f>
        <v>0</v>
      </c>
      <c r="AR180" s="144" t="s">
        <v>202</v>
      </c>
      <c r="AT180" s="144" t="s">
        <v>282</v>
      </c>
      <c r="AU180" s="144" t="s">
        <v>89</v>
      </c>
      <c r="AY180" s="16" t="s">
        <v>164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6" t="s">
        <v>87</v>
      </c>
      <c r="BK180" s="145">
        <f>ROUND(I180*H180,2)</f>
        <v>0</v>
      </c>
      <c r="BL180" s="16" t="s">
        <v>170</v>
      </c>
      <c r="BM180" s="144" t="s">
        <v>3212</v>
      </c>
    </row>
    <row r="181" spans="2:65" s="1" customFormat="1" ht="37.9" customHeight="1">
      <c r="B181" s="31"/>
      <c r="C181" s="132" t="s">
        <v>260</v>
      </c>
      <c r="D181" s="132" t="s">
        <v>166</v>
      </c>
      <c r="E181" s="133" t="s">
        <v>3213</v>
      </c>
      <c r="F181" s="134" t="s">
        <v>3214</v>
      </c>
      <c r="G181" s="135" t="s">
        <v>181</v>
      </c>
      <c r="H181" s="136">
        <v>4</v>
      </c>
      <c r="I181" s="137"/>
      <c r="J181" s="138">
        <f>ROUND(I181*H181,2)</f>
        <v>0</v>
      </c>
      <c r="K181" s="139"/>
      <c r="L181" s="31"/>
      <c r="M181" s="140" t="s">
        <v>1</v>
      </c>
      <c r="N181" s="141" t="s">
        <v>44</v>
      </c>
      <c r="P181" s="142">
        <f>O181*H181</f>
        <v>0</v>
      </c>
      <c r="Q181" s="142">
        <v>0</v>
      </c>
      <c r="R181" s="142">
        <f>Q181*H181</f>
        <v>0</v>
      </c>
      <c r="S181" s="142">
        <v>0</v>
      </c>
      <c r="T181" s="143">
        <f>S181*H181</f>
        <v>0</v>
      </c>
      <c r="AR181" s="144" t="s">
        <v>170</v>
      </c>
      <c r="AT181" s="144" t="s">
        <v>166</v>
      </c>
      <c r="AU181" s="144" t="s">
        <v>89</v>
      </c>
      <c r="AY181" s="16" t="s">
        <v>164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6" t="s">
        <v>87</v>
      </c>
      <c r="BK181" s="145">
        <f>ROUND(I181*H181,2)</f>
        <v>0</v>
      </c>
      <c r="BL181" s="16" t="s">
        <v>170</v>
      </c>
      <c r="BM181" s="144" t="s">
        <v>3215</v>
      </c>
    </row>
    <row r="182" spans="2:65" s="1" customFormat="1" ht="37.9" customHeight="1">
      <c r="B182" s="31"/>
      <c r="C182" s="167" t="s">
        <v>266</v>
      </c>
      <c r="D182" s="167" t="s">
        <v>282</v>
      </c>
      <c r="E182" s="168" t="s">
        <v>3216</v>
      </c>
      <c r="F182" s="169" t="s">
        <v>3217</v>
      </c>
      <c r="G182" s="170" t="s">
        <v>181</v>
      </c>
      <c r="H182" s="171">
        <v>4</v>
      </c>
      <c r="I182" s="172"/>
      <c r="J182" s="173">
        <f>ROUND(I182*H182,2)</f>
        <v>0</v>
      </c>
      <c r="K182" s="174"/>
      <c r="L182" s="175"/>
      <c r="M182" s="176" t="s">
        <v>1</v>
      </c>
      <c r="N182" s="177" t="s">
        <v>44</v>
      </c>
      <c r="P182" s="142">
        <f>O182*H182</f>
        <v>0</v>
      </c>
      <c r="Q182" s="142">
        <v>5.6999999999999998E-4</v>
      </c>
      <c r="R182" s="142">
        <f>Q182*H182</f>
        <v>2.2799999999999999E-3</v>
      </c>
      <c r="S182" s="142">
        <v>0</v>
      </c>
      <c r="T182" s="143">
        <f>S182*H182</f>
        <v>0</v>
      </c>
      <c r="AR182" s="144" t="s">
        <v>202</v>
      </c>
      <c r="AT182" s="144" t="s">
        <v>282</v>
      </c>
      <c r="AU182" s="144" t="s">
        <v>89</v>
      </c>
      <c r="AY182" s="16" t="s">
        <v>164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6" t="s">
        <v>87</v>
      </c>
      <c r="BK182" s="145">
        <f>ROUND(I182*H182,2)</f>
        <v>0</v>
      </c>
      <c r="BL182" s="16" t="s">
        <v>170</v>
      </c>
      <c r="BM182" s="144" t="s">
        <v>3218</v>
      </c>
    </row>
    <row r="183" spans="2:65" s="1" customFormat="1" ht="44.25" customHeight="1">
      <c r="B183" s="31"/>
      <c r="C183" s="132" t="s">
        <v>272</v>
      </c>
      <c r="D183" s="132" t="s">
        <v>166</v>
      </c>
      <c r="E183" s="133" t="s">
        <v>3219</v>
      </c>
      <c r="F183" s="134" t="s">
        <v>3220</v>
      </c>
      <c r="G183" s="135" t="s">
        <v>181</v>
      </c>
      <c r="H183" s="136">
        <v>1</v>
      </c>
      <c r="I183" s="137"/>
      <c r="J183" s="138">
        <f>ROUND(I183*H183,2)</f>
        <v>0</v>
      </c>
      <c r="K183" s="139"/>
      <c r="L183" s="31"/>
      <c r="M183" s="140" t="s">
        <v>1</v>
      </c>
      <c r="N183" s="141" t="s">
        <v>44</v>
      </c>
      <c r="P183" s="142">
        <f>O183*H183</f>
        <v>0</v>
      </c>
      <c r="Q183" s="142">
        <v>0</v>
      </c>
      <c r="R183" s="142">
        <f>Q183*H183</f>
        <v>0</v>
      </c>
      <c r="S183" s="142">
        <v>0</v>
      </c>
      <c r="T183" s="143">
        <f>S183*H183</f>
        <v>0</v>
      </c>
      <c r="AR183" s="144" t="s">
        <v>170</v>
      </c>
      <c r="AT183" s="144" t="s">
        <v>166</v>
      </c>
      <c r="AU183" s="144" t="s">
        <v>89</v>
      </c>
      <c r="AY183" s="16" t="s">
        <v>164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6" t="s">
        <v>87</v>
      </c>
      <c r="BK183" s="145">
        <f>ROUND(I183*H183,2)</f>
        <v>0</v>
      </c>
      <c r="BL183" s="16" t="s">
        <v>170</v>
      </c>
      <c r="BM183" s="144" t="s">
        <v>3221</v>
      </c>
    </row>
    <row r="184" spans="2:65" s="14" customFormat="1" ht="11.25">
      <c r="B184" s="161"/>
      <c r="D184" s="147" t="s">
        <v>175</v>
      </c>
      <c r="E184" s="162" t="s">
        <v>1</v>
      </c>
      <c r="F184" s="163" t="s">
        <v>3222</v>
      </c>
      <c r="H184" s="162" t="s">
        <v>1</v>
      </c>
      <c r="I184" s="164"/>
      <c r="L184" s="161"/>
      <c r="M184" s="165"/>
      <c r="T184" s="166"/>
      <c r="AT184" s="162" t="s">
        <v>175</v>
      </c>
      <c r="AU184" s="162" t="s">
        <v>89</v>
      </c>
      <c r="AV184" s="14" t="s">
        <v>87</v>
      </c>
      <c r="AW184" s="14" t="s">
        <v>36</v>
      </c>
      <c r="AX184" s="14" t="s">
        <v>79</v>
      </c>
      <c r="AY184" s="162" t="s">
        <v>164</v>
      </c>
    </row>
    <row r="185" spans="2:65" s="12" customFormat="1" ht="11.25">
      <c r="B185" s="146"/>
      <c r="D185" s="147" t="s">
        <v>175</v>
      </c>
      <c r="E185" s="148" t="s">
        <v>1</v>
      </c>
      <c r="F185" s="149" t="s">
        <v>87</v>
      </c>
      <c r="H185" s="150">
        <v>1</v>
      </c>
      <c r="I185" s="151"/>
      <c r="L185" s="146"/>
      <c r="M185" s="152"/>
      <c r="T185" s="153"/>
      <c r="AT185" s="148" t="s">
        <v>175</v>
      </c>
      <c r="AU185" s="148" t="s">
        <v>89</v>
      </c>
      <c r="AV185" s="12" t="s">
        <v>89</v>
      </c>
      <c r="AW185" s="12" t="s">
        <v>36</v>
      </c>
      <c r="AX185" s="12" t="s">
        <v>79</v>
      </c>
      <c r="AY185" s="148" t="s">
        <v>164</v>
      </c>
    </row>
    <row r="186" spans="2:65" s="13" customFormat="1" ht="11.25">
      <c r="B186" s="154"/>
      <c r="D186" s="147" t="s">
        <v>175</v>
      </c>
      <c r="E186" s="155" t="s">
        <v>1</v>
      </c>
      <c r="F186" s="156" t="s">
        <v>177</v>
      </c>
      <c r="H186" s="157">
        <v>1</v>
      </c>
      <c r="I186" s="158"/>
      <c r="L186" s="154"/>
      <c r="M186" s="159"/>
      <c r="T186" s="160"/>
      <c r="AT186" s="155" t="s">
        <v>175</v>
      </c>
      <c r="AU186" s="155" t="s">
        <v>89</v>
      </c>
      <c r="AV186" s="13" t="s">
        <v>170</v>
      </c>
      <c r="AW186" s="13" t="s">
        <v>36</v>
      </c>
      <c r="AX186" s="13" t="s">
        <v>87</v>
      </c>
      <c r="AY186" s="155" t="s">
        <v>164</v>
      </c>
    </row>
    <row r="187" spans="2:65" s="1" customFormat="1" ht="24.2" customHeight="1">
      <c r="B187" s="31"/>
      <c r="C187" s="167" t="s">
        <v>277</v>
      </c>
      <c r="D187" s="167" t="s">
        <v>282</v>
      </c>
      <c r="E187" s="168" t="s">
        <v>3223</v>
      </c>
      <c r="F187" s="169" t="s">
        <v>3224</v>
      </c>
      <c r="G187" s="170" t="s">
        <v>181</v>
      </c>
      <c r="H187" s="171">
        <v>1</v>
      </c>
      <c r="I187" s="172"/>
      <c r="J187" s="173">
        <f>ROUND(I187*H187,2)</f>
        <v>0</v>
      </c>
      <c r="K187" s="174"/>
      <c r="L187" s="175"/>
      <c r="M187" s="176" t="s">
        <v>1</v>
      </c>
      <c r="N187" s="177" t="s">
        <v>44</v>
      </c>
      <c r="P187" s="142">
        <f>O187*H187</f>
        <v>0</v>
      </c>
      <c r="Q187" s="142">
        <v>1.4300000000000001E-3</v>
      </c>
      <c r="R187" s="142">
        <f>Q187*H187</f>
        <v>1.4300000000000001E-3</v>
      </c>
      <c r="S187" s="142">
        <v>0</v>
      </c>
      <c r="T187" s="143">
        <f>S187*H187</f>
        <v>0</v>
      </c>
      <c r="AR187" s="144" t="s">
        <v>202</v>
      </c>
      <c r="AT187" s="144" t="s">
        <v>282</v>
      </c>
      <c r="AU187" s="144" t="s">
        <v>89</v>
      </c>
      <c r="AY187" s="16" t="s">
        <v>164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6" t="s">
        <v>87</v>
      </c>
      <c r="BK187" s="145">
        <f>ROUND(I187*H187,2)</f>
        <v>0</v>
      </c>
      <c r="BL187" s="16" t="s">
        <v>170</v>
      </c>
      <c r="BM187" s="144" t="s">
        <v>3225</v>
      </c>
    </row>
    <row r="188" spans="2:65" s="1" customFormat="1" ht="24.2" customHeight="1">
      <c r="B188" s="31"/>
      <c r="C188" s="132" t="s">
        <v>281</v>
      </c>
      <c r="D188" s="132" t="s">
        <v>166</v>
      </c>
      <c r="E188" s="133" t="s">
        <v>2614</v>
      </c>
      <c r="F188" s="134" t="s">
        <v>2615</v>
      </c>
      <c r="G188" s="135" t="s">
        <v>299</v>
      </c>
      <c r="H188" s="136">
        <v>28</v>
      </c>
      <c r="I188" s="137"/>
      <c r="J188" s="138">
        <f>ROUND(I188*H188,2)</f>
        <v>0</v>
      </c>
      <c r="K188" s="139"/>
      <c r="L188" s="31"/>
      <c r="M188" s="140" t="s">
        <v>1</v>
      </c>
      <c r="N188" s="141" t="s">
        <v>44</v>
      </c>
      <c r="P188" s="142">
        <f>O188*H188</f>
        <v>0</v>
      </c>
      <c r="Q188" s="142">
        <v>9.0000000000000006E-5</v>
      </c>
      <c r="R188" s="142">
        <f>Q188*H188</f>
        <v>2.5200000000000001E-3</v>
      </c>
      <c r="S188" s="142">
        <v>0</v>
      </c>
      <c r="T188" s="143">
        <f>S188*H188</f>
        <v>0</v>
      </c>
      <c r="AR188" s="144" t="s">
        <v>170</v>
      </c>
      <c r="AT188" s="144" t="s">
        <v>166</v>
      </c>
      <c r="AU188" s="144" t="s">
        <v>89</v>
      </c>
      <c r="AY188" s="16" t="s">
        <v>164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6" t="s">
        <v>87</v>
      </c>
      <c r="BK188" s="145">
        <f>ROUND(I188*H188,2)</f>
        <v>0</v>
      </c>
      <c r="BL188" s="16" t="s">
        <v>170</v>
      </c>
      <c r="BM188" s="144" t="s">
        <v>3226</v>
      </c>
    </row>
    <row r="189" spans="2:65" s="11" customFormat="1" ht="22.9" customHeight="1">
      <c r="B189" s="120"/>
      <c r="D189" s="121" t="s">
        <v>78</v>
      </c>
      <c r="E189" s="130" t="s">
        <v>209</v>
      </c>
      <c r="F189" s="130" t="s">
        <v>908</v>
      </c>
      <c r="I189" s="123"/>
      <c r="J189" s="131">
        <f>BK189</f>
        <v>0</v>
      </c>
      <c r="L189" s="120"/>
      <c r="M189" s="125"/>
      <c r="P189" s="126">
        <f>SUM(P190:P212)</f>
        <v>0</v>
      </c>
      <c r="R189" s="126">
        <f>SUM(R190:R212)</f>
        <v>7.0399999999999994E-3</v>
      </c>
      <c r="T189" s="127">
        <f>SUM(T190:T212)</f>
        <v>3.37832</v>
      </c>
      <c r="AR189" s="121" t="s">
        <v>87</v>
      </c>
      <c r="AT189" s="128" t="s">
        <v>78</v>
      </c>
      <c r="AU189" s="128" t="s">
        <v>87</v>
      </c>
      <c r="AY189" s="121" t="s">
        <v>164</v>
      </c>
      <c r="BK189" s="129">
        <f>SUM(BK190:BK212)</f>
        <v>0</v>
      </c>
    </row>
    <row r="190" spans="2:65" s="1" customFormat="1" ht="24.2" customHeight="1">
      <c r="B190" s="31"/>
      <c r="C190" s="132" t="s">
        <v>7</v>
      </c>
      <c r="D190" s="132" t="s">
        <v>166</v>
      </c>
      <c r="E190" s="133" t="s">
        <v>3227</v>
      </c>
      <c r="F190" s="134" t="s">
        <v>3228</v>
      </c>
      <c r="G190" s="135" t="s">
        <v>181</v>
      </c>
      <c r="H190" s="136">
        <v>34</v>
      </c>
      <c r="I190" s="137"/>
      <c r="J190" s="138">
        <f>ROUND(I190*H190,2)</f>
        <v>0</v>
      </c>
      <c r="K190" s="139"/>
      <c r="L190" s="31"/>
      <c r="M190" s="140" t="s">
        <v>1</v>
      </c>
      <c r="N190" s="141" t="s">
        <v>44</v>
      </c>
      <c r="P190" s="142">
        <f>O190*H190</f>
        <v>0</v>
      </c>
      <c r="Q190" s="142">
        <v>0</v>
      </c>
      <c r="R190" s="142">
        <f>Q190*H190</f>
        <v>0</v>
      </c>
      <c r="S190" s="142">
        <v>2.8000000000000001E-2</v>
      </c>
      <c r="T190" s="143">
        <f>S190*H190</f>
        <v>0.95200000000000007</v>
      </c>
      <c r="AR190" s="144" t="s">
        <v>170</v>
      </c>
      <c r="AT190" s="144" t="s">
        <v>166</v>
      </c>
      <c r="AU190" s="144" t="s">
        <v>89</v>
      </c>
      <c r="AY190" s="16" t="s">
        <v>164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6" t="s">
        <v>87</v>
      </c>
      <c r="BK190" s="145">
        <f>ROUND(I190*H190,2)</f>
        <v>0</v>
      </c>
      <c r="BL190" s="16" t="s">
        <v>170</v>
      </c>
      <c r="BM190" s="144" t="s">
        <v>3229</v>
      </c>
    </row>
    <row r="191" spans="2:65" s="14" customFormat="1" ht="11.25">
      <c r="B191" s="161"/>
      <c r="D191" s="147" t="s">
        <v>175</v>
      </c>
      <c r="E191" s="162" t="s">
        <v>1</v>
      </c>
      <c r="F191" s="163" t="s">
        <v>3230</v>
      </c>
      <c r="H191" s="162" t="s">
        <v>1</v>
      </c>
      <c r="I191" s="164"/>
      <c r="L191" s="161"/>
      <c r="M191" s="165"/>
      <c r="T191" s="166"/>
      <c r="AT191" s="162" t="s">
        <v>175</v>
      </c>
      <c r="AU191" s="162" t="s">
        <v>89</v>
      </c>
      <c r="AV191" s="14" t="s">
        <v>87</v>
      </c>
      <c r="AW191" s="14" t="s">
        <v>36</v>
      </c>
      <c r="AX191" s="14" t="s">
        <v>79</v>
      </c>
      <c r="AY191" s="162" t="s">
        <v>164</v>
      </c>
    </row>
    <row r="192" spans="2:65" s="12" customFormat="1" ht="11.25">
      <c r="B192" s="146"/>
      <c r="D192" s="147" t="s">
        <v>175</v>
      </c>
      <c r="E192" s="148" t="s">
        <v>1</v>
      </c>
      <c r="F192" s="149" t="s">
        <v>366</v>
      </c>
      <c r="H192" s="150">
        <v>34</v>
      </c>
      <c r="I192" s="151"/>
      <c r="L192" s="146"/>
      <c r="M192" s="152"/>
      <c r="T192" s="153"/>
      <c r="AT192" s="148" t="s">
        <v>175</v>
      </c>
      <c r="AU192" s="148" t="s">
        <v>89</v>
      </c>
      <c r="AV192" s="12" t="s">
        <v>89</v>
      </c>
      <c r="AW192" s="12" t="s">
        <v>36</v>
      </c>
      <c r="AX192" s="12" t="s">
        <v>79</v>
      </c>
      <c r="AY192" s="148" t="s">
        <v>164</v>
      </c>
    </row>
    <row r="193" spans="2:65" s="13" customFormat="1" ht="11.25">
      <c r="B193" s="154"/>
      <c r="D193" s="147" t="s">
        <v>175</v>
      </c>
      <c r="E193" s="155" t="s">
        <v>1</v>
      </c>
      <c r="F193" s="156" t="s">
        <v>177</v>
      </c>
      <c r="H193" s="157">
        <v>34</v>
      </c>
      <c r="I193" s="158"/>
      <c r="L193" s="154"/>
      <c r="M193" s="159"/>
      <c r="T193" s="160"/>
      <c r="AT193" s="155" t="s">
        <v>175</v>
      </c>
      <c r="AU193" s="155" t="s">
        <v>89</v>
      </c>
      <c r="AV193" s="13" t="s">
        <v>170</v>
      </c>
      <c r="AW193" s="13" t="s">
        <v>36</v>
      </c>
      <c r="AX193" s="13" t="s">
        <v>87</v>
      </c>
      <c r="AY193" s="155" t="s">
        <v>164</v>
      </c>
    </row>
    <row r="194" spans="2:65" s="1" customFormat="1" ht="24.2" customHeight="1">
      <c r="B194" s="31"/>
      <c r="C194" s="132" t="s">
        <v>291</v>
      </c>
      <c r="D194" s="132" t="s">
        <v>166</v>
      </c>
      <c r="E194" s="133" t="s">
        <v>2627</v>
      </c>
      <c r="F194" s="134" t="s">
        <v>2628</v>
      </c>
      <c r="G194" s="135" t="s">
        <v>181</v>
      </c>
      <c r="H194" s="136">
        <v>2</v>
      </c>
      <c r="I194" s="137"/>
      <c r="J194" s="138">
        <f>ROUND(I194*H194,2)</f>
        <v>0</v>
      </c>
      <c r="K194" s="139"/>
      <c r="L194" s="31"/>
      <c r="M194" s="140" t="s">
        <v>1</v>
      </c>
      <c r="N194" s="141" t="s">
        <v>44</v>
      </c>
      <c r="P194" s="142">
        <f>O194*H194</f>
        <v>0</v>
      </c>
      <c r="Q194" s="142">
        <v>0</v>
      </c>
      <c r="R194" s="142">
        <f>Q194*H194</f>
        <v>0</v>
      </c>
      <c r="S194" s="142">
        <v>0.129</v>
      </c>
      <c r="T194" s="143">
        <f>S194*H194</f>
        <v>0.25800000000000001</v>
      </c>
      <c r="AR194" s="144" t="s">
        <v>170</v>
      </c>
      <c r="AT194" s="144" t="s">
        <v>166</v>
      </c>
      <c r="AU194" s="144" t="s">
        <v>89</v>
      </c>
      <c r="AY194" s="16" t="s">
        <v>164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6" t="s">
        <v>87</v>
      </c>
      <c r="BK194" s="145">
        <f>ROUND(I194*H194,2)</f>
        <v>0</v>
      </c>
      <c r="BL194" s="16" t="s">
        <v>170</v>
      </c>
      <c r="BM194" s="144" t="s">
        <v>3231</v>
      </c>
    </row>
    <row r="195" spans="2:65" s="14" customFormat="1" ht="11.25">
      <c r="B195" s="161"/>
      <c r="D195" s="147" t="s">
        <v>175</v>
      </c>
      <c r="E195" s="162" t="s">
        <v>1</v>
      </c>
      <c r="F195" s="163" t="s">
        <v>3232</v>
      </c>
      <c r="H195" s="162" t="s">
        <v>1</v>
      </c>
      <c r="I195" s="164"/>
      <c r="L195" s="161"/>
      <c r="M195" s="165"/>
      <c r="T195" s="166"/>
      <c r="AT195" s="162" t="s">
        <v>175</v>
      </c>
      <c r="AU195" s="162" t="s">
        <v>89</v>
      </c>
      <c r="AV195" s="14" t="s">
        <v>87</v>
      </c>
      <c r="AW195" s="14" t="s">
        <v>36</v>
      </c>
      <c r="AX195" s="14" t="s">
        <v>79</v>
      </c>
      <c r="AY195" s="162" t="s">
        <v>164</v>
      </c>
    </row>
    <row r="196" spans="2:65" s="12" customFormat="1" ht="11.25">
      <c r="B196" s="146"/>
      <c r="D196" s="147" t="s">
        <v>175</v>
      </c>
      <c r="E196" s="148" t="s">
        <v>1</v>
      </c>
      <c r="F196" s="149" t="s">
        <v>89</v>
      </c>
      <c r="H196" s="150">
        <v>2</v>
      </c>
      <c r="I196" s="151"/>
      <c r="L196" s="146"/>
      <c r="M196" s="152"/>
      <c r="T196" s="153"/>
      <c r="AT196" s="148" t="s">
        <v>175</v>
      </c>
      <c r="AU196" s="148" t="s">
        <v>89</v>
      </c>
      <c r="AV196" s="12" t="s">
        <v>89</v>
      </c>
      <c r="AW196" s="12" t="s">
        <v>36</v>
      </c>
      <c r="AX196" s="12" t="s">
        <v>87</v>
      </c>
      <c r="AY196" s="148" t="s">
        <v>164</v>
      </c>
    </row>
    <row r="197" spans="2:65" s="1" customFormat="1" ht="24.2" customHeight="1">
      <c r="B197" s="31"/>
      <c r="C197" s="132" t="s">
        <v>296</v>
      </c>
      <c r="D197" s="132" t="s">
        <v>166</v>
      </c>
      <c r="E197" s="133" t="s">
        <v>2630</v>
      </c>
      <c r="F197" s="134" t="s">
        <v>2631</v>
      </c>
      <c r="G197" s="135" t="s">
        <v>205</v>
      </c>
      <c r="H197" s="136">
        <v>1</v>
      </c>
      <c r="I197" s="137"/>
      <c r="J197" s="138">
        <f>ROUND(I197*H197,2)</f>
        <v>0</v>
      </c>
      <c r="K197" s="139"/>
      <c r="L197" s="31"/>
      <c r="M197" s="140" t="s">
        <v>1</v>
      </c>
      <c r="N197" s="141" t="s">
        <v>44</v>
      </c>
      <c r="P197" s="142">
        <f>O197*H197</f>
        <v>0</v>
      </c>
      <c r="Q197" s="142">
        <v>0</v>
      </c>
      <c r="R197" s="142">
        <f>Q197*H197</f>
        <v>0</v>
      </c>
      <c r="S197" s="142">
        <v>1.5</v>
      </c>
      <c r="T197" s="143">
        <f>S197*H197</f>
        <v>1.5</v>
      </c>
      <c r="AR197" s="144" t="s">
        <v>170</v>
      </c>
      <c r="AT197" s="144" t="s">
        <v>166</v>
      </c>
      <c r="AU197" s="144" t="s">
        <v>89</v>
      </c>
      <c r="AY197" s="16" t="s">
        <v>164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6" t="s">
        <v>87</v>
      </c>
      <c r="BK197" s="145">
        <f>ROUND(I197*H197,2)</f>
        <v>0</v>
      </c>
      <c r="BL197" s="16" t="s">
        <v>170</v>
      </c>
      <c r="BM197" s="144" t="s">
        <v>3233</v>
      </c>
    </row>
    <row r="198" spans="2:65" s="14" customFormat="1" ht="11.25">
      <c r="B198" s="161"/>
      <c r="D198" s="147" t="s">
        <v>175</v>
      </c>
      <c r="E198" s="162" t="s">
        <v>1</v>
      </c>
      <c r="F198" s="163" t="s">
        <v>3234</v>
      </c>
      <c r="H198" s="162" t="s">
        <v>1</v>
      </c>
      <c r="I198" s="164"/>
      <c r="L198" s="161"/>
      <c r="M198" s="165"/>
      <c r="T198" s="166"/>
      <c r="AT198" s="162" t="s">
        <v>175</v>
      </c>
      <c r="AU198" s="162" t="s">
        <v>89</v>
      </c>
      <c r="AV198" s="14" t="s">
        <v>87</v>
      </c>
      <c r="AW198" s="14" t="s">
        <v>36</v>
      </c>
      <c r="AX198" s="14" t="s">
        <v>79</v>
      </c>
      <c r="AY198" s="162" t="s">
        <v>164</v>
      </c>
    </row>
    <row r="199" spans="2:65" s="12" customFormat="1" ht="11.25">
      <c r="B199" s="146"/>
      <c r="D199" s="147" t="s">
        <v>175</v>
      </c>
      <c r="E199" s="148" t="s">
        <v>1</v>
      </c>
      <c r="F199" s="149" t="s">
        <v>3235</v>
      </c>
      <c r="H199" s="150">
        <v>1</v>
      </c>
      <c r="I199" s="151"/>
      <c r="L199" s="146"/>
      <c r="M199" s="152"/>
      <c r="T199" s="153"/>
      <c r="AT199" s="148" t="s">
        <v>175</v>
      </c>
      <c r="AU199" s="148" t="s">
        <v>89</v>
      </c>
      <c r="AV199" s="12" t="s">
        <v>89</v>
      </c>
      <c r="AW199" s="12" t="s">
        <v>36</v>
      </c>
      <c r="AX199" s="12" t="s">
        <v>79</v>
      </c>
      <c r="AY199" s="148" t="s">
        <v>164</v>
      </c>
    </row>
    <row r="200" spans="2:65" s="13" customFormat="1" ht="11.25">
      <c r="B200" s="154"/>
      <c r="D200" s="147" t="s">
        <v>175</v>
      </c>
      <c r="E200" s="155" t="s">
        <v>1</v>
      </c>
      <c r="F200" s="156" t="s">
        <v>177</v>
      </c>
      <c r="H200" s="157">
        <v>1</v>
      </c>
      <c r="I200" s="158"/>
      <c r="L200" s="154"/>
      <c r="M200" s="159"/>
      <c r="T200" s="160"/>
      <c r="AT200" s="155" t="s">
        <v>175</v>
      </c>
      <c r="AU200" s="155" t="s">
        <v>89</v>
      </c>
      <c r="AV200" s="13" t="s">
        <v>170</v>
      </c>
      <c r="AW200" s="13" t="s">
        <v>36</v>
      </c>
      <c r="AX200" s="13" t="s">
        <v>87</v>
      </c>
      <c r="AY200" s="155" t="s">
        <v>164</v>
      </c>
    </row>
    <row r="201" spans="2:65" s="1" customFormat="1" ht="33" customHeight="1">
      <c r="B201" s="31"/>
      <c r="C201" s="132" t="s">
        <v>301</v>
      </c>
      <c r="D201" s="132" t="s">
        <v>166</v>
      </c>
      <c r="E201" s="133" t="s">
        <v>2635</v>
      </c>
      <c r="F201" s="134" t="s">
        <v>2636</v>
      </c>
      <c r="G201" s="135" t="s">
        <v>299</v>
      </c>
      <c r="H201" s="136">
        <v>20</v>
      </c>
      <c r="I201" s="137"/>
      <c r="J201" s="138">
        <f>ROUND(I201*H201,2)</f>
        <v>0</v>
      </c>
      <c r="K201" s="139"/>
      <c r="L201" s="31"/>
      <c r="M201" s="140" t="s">
        <v>1</v>
      </c>
      <c r="N201" s="141" t="s">
        <v>44</v>
      </c>
      <c r="P201" s="142">
        <f>O201*H201</f>
        <v>0</v>
      </c>
      <c r="Q201" s="142">
        <v>0</v>
      </c>
      <c r="R201" s="142">
        <f>Q201*H201</f>
        <v>0</v>
      </c>
      <c r="S201" s="142">
        <v>3.1E-2</v>
      </c>
      <c r="T201" s="143">
        <f>S201*H201</f>
        <v>0.62</v>
      </c>
      <c r="AR201" s="144" t="s">
        <v>170</v>
      </c>
      <c r="AT201" s="144" t="s">
        <v>166</v>
      </c>
      <c r="AU201" s="144" t="s">
        <v>89</v>
      </c>
      <c r="AY201" s="16" t="s">
        <v>164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6" t="s">
        <v>87</v>
      </c>
      <c r="BK201" s="145">
        <f>ROUND(I201*H201,2)</f>
        <v>0</v>
      </c>
      <c r="BL201" s="16" t="s">
        <v>170</v>
      </c>
      <c r="BM201" s="144" t="s">
        <v>3236</v>
      </c>
    </row>
    <row r="202" spans="2:65" s="14" customFormat="1" ht="11.25">
      <c r="B202" s="161"/>
      <c r="D202" s="147" t="s">
        <v>175</v>
      </c>
      <c r="E202" s="162" t="s">
        <v>1</v>
      </c>
      <c r="F202" s="163" t="s">
        <v>3237</v>
      </c>
      <c r="H202" s="162" t="s">
        <v>1</v>
      </c>
      <c r="I202" s="164"/>
      <c r="L202" s="161"/>
      <c r="M202" s="165"/>
      <c r="T202" s="166"/>
      <c r="AT202" s="162" t="s">
        <v>175</v>
      </c>
      <c r="AU202" s="162" t="s">
        <v>89</v>
      </c>
      <c r="AV202" s="14" t="s">
        <v>87</v>
      </c>
      <c r="AW202" s="14" t="s">
        <v>36</v>
      </c>
      <c r="AX202" s="14" t="s">
        <v>79</v>
      </c>
      <c r="AY202" s="162" t="s">
        <v>164</v>
      </c>
    </row>
    <row r="203" spans="2:65" s="12" customFormat="1" ht="11.25">
      <c r="B203" s="146"/>
      <c r="D203" s="147" t="s">
        <v>175</v>
      </c>
      <c r="E203" s="148" t="s">
        <v>1</v>
      </c>
      <c r="F203" s="149" t="s">
        <v>281</v>
      </c>
      <c r="H203" s="150">
        <v>20</v>
      </c>
      <c r="I203" s="151"/>
      <c r="L203" s="146"/>
      <c r="M203" s="152"/>
      <c r="T203" s="153"/>
      <c r="AT203" s="148" t="s">
        <v>175</v>
      </c>
      <c r="AU203" s="148" t="s">
        <v>89</v>
      </c>
      <c r="AV203" s="12" t="s">
        <v>89</v>
      </c>
      <c r="AW203" s="12" t="s">
        <v>36</v>
      </c>
      <c r="AX203" s="12" t="s">
        <v>79</v>
      </c>
      <c r="AY203" s="148" t="s">
        <v>164</v>
      </c>
    </row>
    <row r="204" spans="2:65" s="13" customFormat="1" ht="11.25">
      <c r="B204" s="154"/>
      <c r="D204" s="147" t="s">
        <v>175</v>
      </c>
      <c r="E204" s="155" t="s">
        <v>1</v>
      </c>
      <c r="F204" s="156" t="s">
        <v>177</v>
      </c>
      <c r="H204" s="157">
        <v>20</v>
      </c>
      <c r="I204" s="158"/>
      <c r="L204" s="154"/>
      <c r="M204" s="159"/>
      <c r="T204" s="160"/>
      <c r="AT204" s="155" t="s">
        <v>175</v>
      </c>
      <c r="AU204" s="155" t="s">
        <v>89</v>
      </c>
      <c r="AV204" s="13" t="s">
        <v>170</v>
      </c>
      <c r="AW204" s="13" t="s">
        <v>36</v>
      </c>
      <c r="AX204" s="13" t="s">
        <v>87</v>
      </c>
      <c r="AY204" s="155" t="s">
        <v>164</v>
      </c>
    </row>
    <row r="205" spans="2:65" s="1" customFormat="1" ht="24.2" customHeight="1">
      <c r="B205" s="31"/>
      <c r="C205" s="132" t="s">
        <v>306</v>
      </c>
      <c r="D205" s="132" t="s">
        <v>166</v>
      </c>
      <c r="E205" s="133" t="s">
        <v>3238</v>
      </c>
      <c r="F205" s="134" t="s">
        <v>3239</v>
      </c>
      <c r="G205" s="135" t="s">
        <v>299</v>
      </c>
      <c r="H205" s="136">
        <v>5.6</v>
      </c>
      <c r="I205" s="137"/>
      <c r="J205" s="138">
        <f>ROUND(I205*H205,2)</f>
        <v>0</v>
      </c>
      <c r="K205" s="139"/>
      <c r="L205" s="31"/>
      <c r="M205" s="140" t="s">
        <v>1</v>
      </c>
      <c r="N205" s="141" t="s">
        <v>44</v>
      </c>
      <c r="P205" s="142">
        <f>O205*H205</f>
        <v>0</v>
      </c>
      <c r="Q205" s="142">
        <v>1.0499999999999999E-3</v>
      </c>
      <c r="R205" s="142">
        <f>Q205*H205</f>
        <v>5.8799999999999989E-3</v>
      </c>
      <c r="S205" s="142">
        <v>6.1999999999999998E-3</v>
      </c>
      <c r="T205" s="143">
        <f>S205*H205</f>
        <v>3.4719999999999994E-2</v>
      </c>
      <c r="AR205" s="144" t="s">
        <v>170</v>
      </c>
      <c r="AT205" s="144" t="s">
        <v>166</v>
      </c>
      <c r="AU205" s="144" t="s">
        <v>89</v>
      </c>
      <c r="AY205" s="16" t="s">
        <v>164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6" t="s">
        <v>87</v>
      </c>
      <c r="BK205" s="145">
        <f>ROUND(I205*H205,2)</f>
        <v>0</v>
      </c>
      <c r="BL205" s="16" t="s">
        <v>170</v>
      </c>
      <c r="BM205" s="144" t="s">
        <v>3240</v>
      </c>
    </row>
    <row r="206" spans="2:65" s="14" customFormat="1" ht="11.25">
      <c r="B206" s="161"/>
      <c r="D206" s="147" t="s">
        <v>175</v>
      </c>
      <c r="E206" s="162" t="s">
        <v>1</v>
      </c>
      <c r="F206" s="163" t="s">
        <v>3241</v>
      </c>
      <c r="H206" s="162" t="s">
        <v>1</v>
      </c>
      <c r="I206" s="164"/>
      <c r="L206" s="161"/>
      <c r="M206" s="165"/>
      <c r="T206" s="166"/>
      <c r="AT206" s="162" t="s">
        <v>175</v>
      </c>
      <c r="AU206" s="162" t="s">
        <v>89</v>
      </c>
      <c r="AV206" s="14" t="s">
        <v>87</v>
      </c>
      <c r="AW206" s="14" t="s">
        <v>36</v>
      </c>
      <c r="AX206" s="14" t="s">
        <v>79</v>
      </c>
      <c r="AY206" s="162" t="s">
        <v>164</v>
      </c>
    </row>
    <row r="207" spans="2:65" s="12" customFormat="1" ht="11.25">
      <c r="B207" s="146"/>
      <c r="D207" s="147" t="s">
        <v>175</v>
      </c>
      <c r="E207" s="148" t="s">
        <v>1</v>
      </c>
      <c r="F207" s="149" t="s">
        <v>3242</v>
      </c>
      <c r="H207" s="150">
        <v>2.4</v>
      </c>
      <c r="I207" s="151"/>
      <c r="L207" s="146"/>
      <c r="M207" s="152"/>
      <c r="T207" s="153"/>
      <c r="AT207" s="148" t="s">
        <v>175</v>
      </c>
      <c r="AU207" s="148" t="s">
        <v>89</v>
      </c>
      <c r="AV207" s="12" t="s">
        <v>89</v>
      </c>
      <c r="AW207" s="12" t="s">
        <v>36</v>
      </c>
      <c r="AX207" s="12" t="s">
        <v>79</v>
      </c>
      <c r="AY207" s="148" t="s">
        <v>164</v>
      </c>
    </row>
    <row r="208" spans="2:65" s="12" customFormat="1" ht="11.25">
      <c r="B208" s="146"/>
      <c r="D208" s="147" t="s">
        <v>175</v>
      </c>
      <c r="E208" s="148" t="s">
        <v>1</v>
      </c>
      <c r="F208" s="149" t="s">
        <v>1042</v>
      </c>
      <c r="H208" s="150">
        <v>2</v>
      </c>
      <c r="I208" s="151"/>
      <c r="L208" s="146"/>
      <c r="M208" s="152"/>
      <c r="T208" s="153"/>
      <c r="AT208" s="148" t="s">
        <v>175</v>
      </c>
      <c r="AU208" s="148" t="s">
        <v>89</v>
      </c>
      <c r="AV208" s="12" t="s">
        <v>89</v>
      </c>
      <c r="AW208" s="12" t="s">
        <v>36</v>
      </c>
      <c r="AX208" s="12" t="s">
        <v>79</v>
      </c>
      <c r="AY208" s="148" t="s">
        <v>164</v>
      </c>
    </row>
    <row r="209" spans="2:65" s="12" customFormat="1" ht="11.25">
      <c r="B209" s="146"/>
      <c r="D209" s="147" t="s">
        <v>175</v>
      </c>
      <c r="E209" s="148" t="s">
        <v>1</v>
      </c>
      <c r="F209" s="149" t="s">
        <v>2642</v>
      </c>
      <c r="H209" s="150">
        <v>1.2</v>
      </c>
      <c r="I209" s="151"/>
      <c r="L209" s="146"/>
      <c r="M209" s="152"/>
      <c r="T209" s="153"/>
      <c r="AT209" s="148" t="s">
        <v>175</v>
      </c>
      <c r="AU209" s="148" t="s">
        <v>89</v>
      </c>
      <c r="AV209" s="12" t="s">
        <v>89</v>
      </c>
      <c r="AW209" s="12" t="s">
        <v>36</v>
      </c>
      <c r="AX209" s="12" t="s">
        <v>79</v>
      </c>
      <c r="AY209" s="148" t="s">
        <v>164</v>
      </c>
    </row>
    <row r="210" spans="2:65" s="13" customFormat="1" ht="11.25">
      <c r="B210" s="154"/>
      <c r="D210" s="147" t="s">
        <v>175</v>
      </c>
      <c r="E210" s="155" t="s">
        <v>1</v>
      </c>
      <c r="F210" s="156" t="s">
        <v>177</v>
      </c>
      <c r="H210" s="157">
        <v>5.6</v>
      </c>
      <c r="I210" s="158"/>
      <c r="L210" s="154"/>
      <c r="M210" s="159"/>
      <c r="T210" s="160"/>
      <c r="AT210" s="155" t="s">
        <v>175</v>
      </c>
      <c r="AU210" s="155" t="s">
        <v>89</v>
      </c>
      <c r="AV210" s="13" t="s">
        <v>170</v>
      </c>
      <c r="AW210" s="13" t="s">
        <v>36</v>
      </c>
      <c r="AX210" s="13" t="s">
        <v>87</v>
      </c>
      <c r="AY210" s="155" t="s">
        <v>164</v>
      </c>
    </row>
    <row r="211" spans="2:65" s="1" customFormat="1" ht="24.2" customHeight="1">
      <c r="B211" s="31"/>
      <c r="C211" s="132" t="s">
        <v>315</v>
      </c>
      <c r="D211" s="132" t="s">
        <v>166</v>
      </c>
      <c r="E211" s="133" t="s">
        <v>2639</v>
      </c>
      <c r="F211" s="134" t="s">
        <v>2640</v>
      </c>
      <c r="G211" s="135" t="s">
        <v>299</v>
      </c>
      <c r="H211" s="136">
        <v>0.8</v>
      </c>
      <c r="I211" s="137"/>
      <c r="J211" s="138">
        <f>ROUND(I211*H211,2)</f>
        <v>0</v>
      </c>
      <c r="K211" s="139"/>
      <c r="L211" s="31"/>
      <c r="M211" s="140" t="s">
        <v>1</v>
      </c>
      <c r="N211" s="141" t="s">
        <v>44</v>
      </c>
      <c r="P211" s="142">
        <f>O211*H211</f>
        <v>0</v>
      </c>
      <c r="Q211" s="142">
        <v>1.4499999999999999E-3</v>
      </c>
      <c r="R211" s="142">
        <f>Q211*H211</f>
        <v>1.16E-3</v>
      </c>
      <c r="S211" s="142">
        <v>1.7000000000000001E-2</v>
      </c>
      <c r="T211" s="143">
        <f>S211*H211</f>
        <v>1.3600000000000001E-2</v>
      </c>
      <c r="AR211" s="144" t="s">
        <v>170</v>
      </c>
      <c r="AT211" s="144" t="s">
        <v>166</v>
      </c>
      <c r="AU211" s="144" t="s">
        <v>89</v>
      </c>
      <c r="AY211" s="16" t="s">
        <v>164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6" t="s">
        <v>87</v>
      </c>
      <c r="BK211" s="145">
        <f>ROUND(I211*H211,2)</f>
        <v>0</v>
      </c>
      <c r="BL211" s="16" t="s">
        <v>170</v>
      </c>
      <c r="BM211" s="144" t="s">
        <v>3243</v>
      </c>
    </row>
    <row r="212" spans="2:65" s="12" customFormat="1" ht="11.25">
      <c r="B212" s="146"/>
      <c r="D212" s="147" t="s">
        <v>175</v>
      </c>
      <c r="E212" s="148" t="s">
        <v>1</v>
      </c>
      <c r="F212" s="149" t="s">
        <v>3244</v>
      </c>
      <c r="H212" s="150">
        <v>0.8</v>
      </c>
      <c r="I212" s="151"/>
      <c r="L212" s="146"/>
      <c r="M212" s="152"/>
      <c r="T212" s="153"/>
      <c r="AT212" s="148" t="s">
        <v>175</v>
      </c>
      <c r="AU212" s="148" t="s">
        <v>89</v>
      </c>
      <c r="AV212" s="12" t="s">
        <v>89</v>
      </c>
      <c r="AW212" s="12" t="s">
        <v>36</v>
      </c>
      <c r="AX212" s="12" t="s">
        <v>87</v>
      </c>
      <c r="AY212" s="148" t="s">
        <v>164</v>
      </c>
    </row>
    <row r="213" spans="2:65" s="11" customFormat="1" ht="22.9" customHeight="1">
      <c r="B213" s="120"/>
      <c r="D213" s="121" t="s">
        <v>78</v>
      </c>
      <c r="E213" s="130" t="s">
        <v>1036</v>
      </c>
      <c r="F213" s="130" t="s">
        <v>1037</v>
      </c>
      <c r="I213" s="123"/>
      <c r="J213" s="131">
        <f>BK213</f>
        <v>0</v>
      </c>
      <c r="L213" s="120"/>
      <c r="M213" s="125"/>
      <c r="P213" s="126">
        <f>SUM(P214:P219)</f>
        <v>0</v>
      </c>
      <c r="R213" s="126">
        <f>SUM(R214:R219)</f>
        <v>0</v>
      </c>
      <c r="T213" s="127">
        <f>SUM(T214:T219)</f>
        <v>0</v>
      </c>
      <c r="AR213" s="121" t="s">
        <v>87</v>
      </c>
      <c r="AT213" s="128" t="s">
        <v>78</v>
      </c>
      <c r="AU213" s="128" t="s">
        <v>87</v>
      </c>
      <c r="AY213" s="121" t="s">
        <v>164</v>
      </c>
      <c r="BK213" s="129">
        <f>SUM(BK214:BK219)</f>
        <v>0</v>
      </c>
    </row>
    <row r="214" spans="2:65" s="1" customFormat="1" ht="24.2" customHeight="1">
      <c r="B214" s="31"/>
      <c r="C214" s="132" t="s">
        <v>320</v>
      </c>
      <c r="D214" s="132" t="s">
        <v>166</v>
      </c>
      <c r="E214" s="133" t="s">
        <v>2402</v>
      </c>
      <c r="F214" s="134" t="s">
        <v>2403</v>
      </c>
      <c r="G214" s="135" t="s">
        <v>269</v>
      </c>
      <c r="H214" s="136">
        <v>3.3780000000000001</v>
      </c>
      <c r="I214" s="137"/>
      <c r="J214" s="138">
        <f>ROUND(I214*H214,2)</f>
        <v>0</v>
      </c>
      <c r="K214" s="139"/>
      <c r="L214" s="31"/>
      <c r="M214" s="140" t="s">
        <v>1</v>
      </c>
      <c r="N214" s="141" t="s">
        <v>44</v>
      </c>
      <c r="P214" s="142">
        <f>O214*H214</f>
        <v>0</v>
      </c>
      <c r="Q214" s="142">
        <v>0</v>
      </c>
      <c r="R214" s="142">
        <f>Q214*H214</f>
        <v>0</v>
      </c>
      <c r="S214" s="142">
        <v>0</v>
      </c>
      <c r="T214" s="143">
        <f>S214*H214</f>
        <v>0</v>
      </c>
      <c r="AR214" s="144" t="s">
        <v>170</v>
      </c>
      <c r="AT214" s="144" t="s">
        <v>166</v>
      </c>
      <c r="AU214" s="144" t="s">
        <v>89</v>
      </c>
      <c r="AY214" s="16" t="s">
        <v>164</v>
      </c>
      <c r="BE214" s="145">
        <f>IF(N214="základní",J214,0)</f>
        <v>0</v>
      </c>
      <c r="BF214" s="145">
        <f>IF(N214="snížená",J214,0)</f>
        <v>0</v>
      </c>
      <c r="BG214" s="145">
        <f>IF(N214="zákl. přenesená",J214,0)</f>
        <v>0</v>
      </c>
      <c r="BH214" s="145">
        <f>IF(N214="sníž. přenesená",J214,0)</f>
        <v>0</v>
      </c>
      <c r="BI214" s="145">
        <f>IF(N214="nulová",J214,0)</f>
        <v>0</v>
      </c>
      <c r="BJ214" s="16" t="s">
        <v>87</v>
      </c>
      <c r="BK214" s="145">
        <f>ROUND(I214*H214,2)</f>
        <v>0</v>
      </c>
      <c r="BL214" s="16" t="s">
        <v>170</v>
      </c>
      <c r="BM214" s="144" t="s">
        <v>3245</v>
      </c>
    </row>
    <row r="215" spans="2:65" s="1" customFormat="1" ht="24.2" customHeight="1">
      <c r="B215" s="31"/>
      <c r="C215" s="132" t="s">
        <v>325</v>
      </c>
      <c r="D215" s="132" t="s">
        <v>166</v>
      </c>
      <c r="E215" s="133" t="s">
        <v>2405</v>
      </c>
      <c r="F215" s="134" t="s">
        <v>2406</v>
      </c>
      <c r="G215" s="135" t="s">
        <v>269</v>
      </c>
      <c r="H215" s="136">
        <v>3.3780000000000001</v>
      </c>
      <c r="I215" s="137"/>
      <c r="J215" s="138">
        <f>ROUND(I215*H215,2)</f>
        <v>0</v>
      </c>
      <c r="K215" s="139"/>
      <c r="L215" s="31"/>
      <c r="M215" s="140" t="s">
        <v>1</v>
      </c>
      <c r="N215" s="141" t="s">
        <v>44</v>
      </c>
      <c r="P215" s="142">
        <f>O215*H215</f>
        <v>0</v>
      </c>
      <c r="Q215" s="142">
        <v>0</v>
      </c>
      <c r="R215" s="142">
        <f>Q215*H215</f>
        <v>0</v>
      </c>
      <c r="S215" s="142">
        <v>0</v>
      </c>
      <c r="T215" s="143">
        <f>S215*H215</f>
        <v>0</v>
      </c>
      <c r="AR215" s="144" t="s">
        <v>170</v>
      </c>
      <c r="AT215" s="144" t="s">
        <v>166</v>
      </c>
      <c r="AU215" s="144" t="s">
        <v>89</v>
      </c>
      <c r="AY215" s="16" t="s">
        <v>164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6" t="s">
        <v>87</v>
      </c>
      <c r="BK215" s="145">
        <f>ROUND(I215*H215,2)</f>
        <v>0</v>
      </c>
      <c r="BL215" s="16" t="s">
        <v>170</v>
      </c>
      <c r="BM215" s="144" t="s">
        <v>3246</v>
      </c>
    </row>
    <row r="216" spans="2:65" s="1" customFormat="1" ht="24.2" customHeight="1">
      <c r="B216" s="31"/>
      <c r="C216" s="132" t="s">
        <v>330</v>
      </c>
      <c r="D216" s="132" t="s">
        <v>166</v>
      </c>
      <c r="E216" s="133" t="s">
        <v>2408</v>
      </c>
      <c r="F216" s="134" t="s">
        <v>2409</v>
      </c>
      <c r="G216" s="135" t="s">
        <v>269</v>
      </c>
      <c r="H216" s="136">
        <v>33.78</v>
      </c>
      <c r="I216" s="137"/>
      <c r="J216" s="138">
        <f>ROUND(I216*H216,2)</f>
        <v>0</v>
      </c>
      <c r="K216" s="139"/>
      <c r="L216" s="31"/>
      <c r="M216" s="140" t="s">
        <v>1</v>
      </c>
      <c r="N216" s="141" t="s">
        <v>44</v>
      </c>
      <c r="P216" s="142">
        <f>O216*H216</f>
        <v>0</v>
      </c>
      <c r="Q216" s="142">
        <v>0</v>
      </c>
      <c r="R216" s="142">
        <f>Q216*H216</f>
        <v>0</v>
      </c>
      <c r="S216" s="142">
        <v>0</v>
      </c>
      <c r="T216" s="143">
        <f>S216*H216</f>
        <v>0</v>
      </c>
      <c r="AR216" s="144" t="s">
        <v>170</v>
      </c>
      <c r="AT216" s="144" t="s">
        <v>166</v>
      </c>
      <c r="AU216" s="144" t="s">
        <v>89</v>
      </c>
      <c r="AY216" s="16" t="s">
        <v>164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6" t="s">
        <v>87</v>
      </c>
      <c r="BK216" s="145">
        <f>ROUND(I216*H216,2)</f>
        <v>0</v>
      </c>
      <c r="BL216" s="16" t="s">
        <v>170</v>
      </c>
      <c r="BM216" s="144" t="s">
        <v>3247</v>
      </c>
    </row>
    <row r="217" spans="2:65" s="12" customFormat="1" ht="11.25">
      <c r="B217" s="146"/>
      <c r="D217" s="147" t="s">
        <v>175</v>
      </c>
      <c r="E217" s="148" t="s">
        <v>1</v>
      </c>
      <c r="F217" s="149" t="s">
        <v>3248</v>
      </c>
      <c r="H217" s="150">
        <v>33.78</v>
      </c>
      <c r="I217" s="151"/>
      <c r="L217" s="146"/>
      <c r="M217" s="152"/>
      <c r="T217" s="153"/>
      <c r="AT217" s="148" t="s">
        <v>175</v>
      </c>
      <c r="AU217" s="148" t="s">
        <v>89</v>
      </c>
      <c r="AV217" s="12" t="s">
        <v>89</v>
      </c>
      <c r="AW217" s="12" t="s">
        <v>36</v>
      </c>
      <c r="AX217" s="12" t="s">
        <v>79</v>
      </c>
      <c r="AY217" s="148" t="s">
        <v>164</v>
      </c>
    </row>
    <row r="218" spans="2:65" s="13" customFormat="1" ht="11.25">
      <c r="B218" s="154"/>
      <c r="D218" s="147" t="s">
        <v>175</v>
      </c>
      <c r="E218" s="155" t="s">
        <v>1</v>
      </c>
      <c r="F218" s="156" t="s">
        <v>177</v>
      </c>
      <c r="H218" s="157">
        <v>33.78</v>
      </c>
      <c r="I218" s="158"/>
      <c r="L218" s="154"/>
      <c r="M218" s="159"/>
      <c r="T218" s="160"/>
      <c r="AT218" s="155" t="s">
        <v>175</v>
      </c>
      <c r="AU218" s="155" t="s">
        <v>89</v>
      </c>
      <c r="AV218" s="13" t="s">
        <v>170</v>
      </c>
      <c r="AW218" s="13" t="s">
        <v>36</v>
      </c>
      <c r="AX218" s="13" t="s">
        <v>87</v>
      </c>
      <c r="AY218" s="155" t="s">
        <v>164</v>
      </c>
    </row>
    <row r="219" spans="2:65" s="1" customFormat="1" ht="49.15" customHeight="1">
      <c r="B219" s="31"/>
      <c r="C219" s="132" t="s">
        <v>334</v>
      </c>
      <c r="D219" s="132" t="s">
        <v>166</v>
      </c>
      <c r="E219" s="133" t="s">
        <v>2412</v>
      </c>
      <c r="F219" s="134" t="s">
        <v>2413</v>
      </c>
      <c r="G219" s="135" t="s">
        <v>269</v>
      </c>
      <c r="H219" s="136">
        <v>3.3780000000000001</v>
      </c>
      <c r="I219" s="137"/>
      <c r="J219" s="138">
        <f>ROUND(I219*H219,2)</f>
        <v>0</v>
      </c>
      <c r="K219" s="139"/>
      <c r="L219" s="31"/>
      <c r="M219" s="140" t="s">
        <v>1</v>
      </c>
      <c r="N219" s="141" t="s">
        <v>44</v>
      </c>
      <c r="P219" s="142">
        <f>O219*H219</f>
        <v>0</v>
      </c>
      <c r="Q219" s="142">
        <v>0</v>
      </c>
      <c r="R219" s="142">
        <f>Q219*H219</f>
        <v>0</v>
      </c>
      <c r="S219" s="142">
        <v>0</v>
      </c>
      <c r="T219" s="143">
        <f>S219*H219</f>
        <v>0</v>
      </c>
      <c r="AR219" s="144" t="s">
        <v>170</v>
      </c>
      <c r="AT219" s="144" t="s">
        <v>166</v>
      </c>
      <c r="AU219" s="144" t="s">
        <v>89</v>
      </c>
      <c r="AY219" s="16" t="s">
        <v>164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6" t="s">
        <v>87</v>
      </c>
      <c r="BK219" s="145">
        <f>ROUND(I219*H219,2)</f>
        <v>0</v>
      </c>
      <c r="BL219" s="16" t="s">
        <v>170</v>
      </c>
      <c r="BM219" s="144" t="s">
        <v>3249</v>
      </c>
    </row>
    <row r="220" spans="2:65" s="11" customFormat="1" ht="22.9" customHeight="1">
      <c r="B220" s="120"/>
      <c r="D220" s="121" t="s">
        <v>78</v>
      </c>
      <c r="E220" s="130" t="s">
        <v>1043</v>
      </c>
      <c r="F220" s="130" t="s">
        <v>1044</v>
      </c>
      <c r="I220" s="123"/>
      <c r="J220" s="131">
        <f>BK220</f>
        <v>0</v>
      </c>
      <c r="L220" s="120"/>
      <c r="M220" s="125"/>
      <c r="P220" s="126">
        <f>SUM(P221:P222)</f>
        <v>0</v>
      </c>
      <c r="R220" s="126">
        <f>SUM(R221:R222)</f>
        <v>0</v>
      </c>
      <c r="T220" s="127">
        <f>SUM(T221:T222)</f>
        <v>0</v>
      </c>
      <c r="AR220" s="121" t="s">
        <v>87</v>
      </c>
      <c r="AT220" s="128" t="s">
        <v>78</v>
      </c>
      <c r="AU220" s="128" t="s">
        <v>87</v>
      </c>
      <c r="AY220" s="121" t="s">
        <v>164</v>
      </c>
      <c r="BK220" s="129">
        <f>SUM(BK221:BK222)</f>
        <v>0</v>
      </c>
    </row>
    <row r="221" spans="2:65" s="1" customFormat="1" ht="24.2" customHeight="1">
      <c r="B221" s="31"/>
      <c r="C221" s="132" t="s">
        <v>341</v>
      </c>
      <c r="D221" s="132" t="s">
        <v>166</v>
      </c>
      <c r="E221" s="133" t="s">
        <v>3250</v>
      </c>
      <c r="F221" s="134" t="s">
        <v>3251</v>
      </c>
      <c r="G221" s="135" t="s">
        <v>269</v>
      </c>
      <c r="H221" s="136">
        <v>0.69499999999999995</v>
      </c>
      <c r="I221" s="137"/>
      <c r="J221" s="138">
        <f>ROUND(I221*H221,2)</f>
        <v>0</v>
      </c>
      <c r="K221" s="139"/>
      <c r="L221" s="31"/>
      <c r="M221" s="140" t="s">
        <v>1</v>
      </c>
      <c r="N221" s="141" t="s">
        <v>44</v>
      </c>
      <c r="P221" s="142">
        <f>O221*H221</f>
        <v>0</v>
      </c>
      <c r="Q221" s="142">
        <v>0</v>
      </c>
      <c r="R221" s="142">
        <f>Q221*H221</f>
        <v>0</v>
      </c>
      <c r="S221" s="142">
        <v>0</v>
      </c>
      <c r="T221" s="143">
        <f>S221*H221</f>
        <v>0</v>
      </c>
      <c r="AR221" s="144" t="s">
        <v>170</v>
      </c>
      <c r="AT221" s="144" t="s">
        <v>166</v>
      </c>
      <c r="AU221" s="144" t="s">
        <v>89</v>
      </c>
      <c r="AY221" s="16" t="s">
        <v>164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6" t="s">
        <v>87</v>
      </c>
      <c r="BK221" s="145">
        <f>ROUND(I221*H221,2)</f>
        <v>0</v>
      </c>
      <c r="BL221" s="16" t="s">
        <v>170</v>
      </c>
      <c r="BM221" s="144" t="s">
        <v>3252</v>
      </c>
    </row>
    <row r="222" spans="2:65" s="1" customFormat="1" ht="33" customHeight="1">
      <c r="B222" s="31"/>
      <c r="C222" s="132" t="s">
        <v>349</v>
      </c>
      <c r="D222" s="132" t="s">
        <v>166</v>
      </c>
      <c r="E222" s="133" t="s">
        <v>3253</v>
      </c>
      <c r="F222" s="134" t="s">
        <v>3254</v>
      </c>
      <c r="G222" s="135" t="s">
        <v>269</v>
      </c>
      <c r="H222" s="136">
        <v>0.69499999999999995</v>
      </c>
      <c r="I222" s="137"/>
      <c r="J222" s="138">
        <f>ROUND(I222*H222,2)</f>
        <v>0</v>
      </c>
      <c r="K222" s="139"/>
      <c r="L222" s="31"/>
      <c r="M222" s="140" t="s">
        <v>1</v>
      </c>
      <c r="N222" s="141" t="s">
        <v>44</v>
      </c>
      <c r="P222" s="142">
        <f>O222*H222</f>
        <v>0</v>
      </c>
      <c r="Q222" s="142">
        <v>0</v>
      </c>
      <c r="R222" s="142">
        <f>Q222*H222</f>
        <v>0</v>
      </c>
      <c r="S222" s="142">
        <v>0</v>
      </c>
      <c r="T222" s="143">
        <f>S222*H222</f>
        <v>0</v>
      </c>
      <c r="AR222" s="144" t="s">
        <v>170</v>
      </c>
      <c r="AT222" s="144" t="s">
        <v>166</v>
      </c>
      <c r="AU222" s="144" t="s">
        <v>89</v>
      </c>
      <c r="AY222" s="16" t="s">
        <v>164</v>
      </c>
      <c r="BE222" s="145">
        <f>IF(N222="základní",J222,0)</f>
        <v>0</v>
      </c>
      <c r="BF222" s="145">
        <f>IF(N222="snížená",J222,0)</f>
        <v>0</v>
      </c>
      <c r="BG222" s="145">
        <f>IF(N222="zákl. přenesená",J222,0)</f>
        <v>0</v>
      </c>
      <c r="BH222" s="145">
        <f>IF(N222="sníž. přenesená",J222,0)</f>
        <v>0</v>
      </c>
      <c r="BI222" s="145">
        <f>IF(N222="nulová",J222,0)</f>
        <v>0</v>
      </c>
      <c r="BJ222" s="16" t="s">
        <v>87</v>
      </c>
      <c r="BK222" s="145">
        <f>ROUND(I222*H222,2)</f>
        <v>0</v>
      </c>
      <c r="BL222" s="16" t="s">
        <v>170</v>
      </c>
      <c r="BM222" s="144" t="s">
        <v>3255</v>
      </c>
    </row>
    <row r="223" spans="2:65" s="11" customFormat="1" ht="25.9" customHeight="1">
      <c r="B223" s="120"/>
      <c r="D223" s="121" t="s">
        <v>78</v>
      </c>
      <c r="E223" s="122" t="s">
        <v>1049</v>
      </c>
      <c r="F223" s="122" t="s">
        <v>1050</v>
      </c>
      <c r="I223" s="123"/>
      <c r="J223" s="124">
        <f>BK223</f>
        <v>0</v>
      </c>
      <c r="L223" s="120"/>
      <c r="M223" s="125"/>
      <c r="P223" s="126">
        <f>P224+P236+P239+P242+P260+P281+P302+P326+P335</f>
        <v>0</v>
      </c>
      <c r="R223" s="126">
        <f>R224+R236+R239+R242+R260+R281+R302+R326+R335</f>
        <v>1.4768380000000001</v>
      </c>
      <c r="T223" s="127">
        <f>T224+T236+T239+T242+T260+T281+T302+T326+T335</f>
        <v>0</v>
      </c>
      <c r="AR223" s="121" t="s">
        <v>89</v>
      </c>
      <c r="AT223" s="128" t="s">
        <v>78</v>
      </c>
      <c r="AU223" s="128" t="s">
        <v>79</v>
      </c>
      <c r="AY223" s="121" t="s">
        <v>164</v>
      </c>
      <c r="BK223" s="129">
        <f>BK224+BK236+BK239+BK242+BK260+BK281+BK302+BK326+BK335</f>
        <v>0</v>
      </c>
    </row>
    <row r="224" spans="2:65" s="11" customFormat="1" ht="22.9" customHeight="1">
      <c r="B224" s="120"/>
      <c r="D224" s="121" t="s">
        <v>78</v>
      </c>
      <c r="E224" s="130" t="s">
        <v>1129</v>
      </c>
      <c r="F224" s="130" t="s">
        <v>1130</v>
      </c>
      <c r="I224" s="123"/>
      <c r="J224" s="131">
        <f>BK224</f>
        <v>0</v>
      </c>
      <c r="L224" s="120"/>
      <c r="M224" s="125"/>
      <c r="P224" s="126">
        <f>SUM(P225:P235)</f>
        <v>0</v>
      </c>
      <c r="R224" s="126">
        <f>SUM(R225:R235)</f>
        <v>3.986E-2</v>
      </c>
      <c r="T224" s="127">
        <f>SUM(T225:T235)</f>
        <v>0</v>
      </c>
      <c r="AR224" s="121" t="s">
        <v>89</v>
      </c>
      <c r="AT224" s="128" t="s">
        <v>78</v>
      </c>
      <c r="AU224" s="128" t="s">
        <v>87</v>
      </c>
      <c r="AY224" s="121" t="s">
        <v>164</v>
      </c>
      <c r="BK224" s="129">
        <f>SUM(BK225:BK235)</f>
        <v>0</v>
      </c>
    </row>
    <row r="225" spans="2:65" s="1" customFormat="1" ht="33" customHeight="1">
      <c r="B225" s="31"/>
      <c r="C225" s="132" t="s">
        <v>360</v>
      </c>
      <c r="D225" s="132" t="s">
        <v>166</v>
      </c>
      <c r="E225" s="133" t="s">
        <v>3256</v>
      </c>
      <c r="F225" s="134" t="s">
        <v>3257</v>
      </c>
      <c r="G225" s="135" t="s">
        <v>299</v>
      </c>
      <c r="H225" s="136">
        <v>84</v>
      </c>
      <c r="I225" s="137"/>
      <c r="J225" s="138">
        <f>ROUND(I225*H225,2)</f>
        <v>0</v>
      </c>
      <c r="K225" s="139"/>
      <c r="L225" s="31"/>
      <c r="M225" s="140" t="s">
        <v>1</v>
      </c>
      <c r="N225" s="141" t="s">
        <v>44</v>
      </c>
      <c r="P225" s="142">
        <f>O225*H225</f>
        <v>0</v>
      </c>
      <c r="Q225" s="142">
        <v>1.7000000000000001E-4</v>
      </c>
      <c r="R225" s="142">
        <f>Q225*H225</f>
        <v>1.4280000000000001E-2</v>
      </c>
      <c r="S225" s="142">
        <v>0</v>
      </c>
      <c r="T225" s="143">
        <f>S225*H225</f>
        <v>0</v>
      </c>
      <c r="AR225" s="144" t="s">
        <v>260</v>
      </c>
      <c r="AT225" s="144" t="s">
        <v>166</v>
      </c>
      <c r="AU225" s="144" t="s">
        <v>89</v>
      </c>
      <c r="AY225" s="16" t="s">
        <v>164</v>
      </c>
      <c r="BE225" s="145">
        <f>IF(N225="základní",J225,0)</f>
        <v>0</v>
      </c>
      <c r="BF225" s="145">
        <f>IF(N225="snížená",J225,0)</f>
        <v>0</v>
      </c>
      <c r="BG225" s="145">
        <f>IF(N225="zákl. přenesená",J225,0)</f>
        <v>0</v>
      </c>
      <c r="BH225" s="145">
        <f>IF(N225="sníž. přenesená",J225,0)</f>
        <v>0</v>
      </c>
      <c r="BI225" s="145">
        <f>IF(N225="nulová",J225,0)</f>
        <v>0</v>
      </c>
      <c r="BJ225" s="16" t="s">
        <v>87</v>
      </c>
      <c r="BK225" s="145">
        <f>ROUND(I225*H225,2)</f>
        <v>0</v>
      </c>
      <c r="BL225" s="16" t="s">
        <v>260</v>
      </c>
      <c r="BM225" s="144" t="s">
        <v>3258</v>
      </c>
    </row>
    <row r="226" spans="2:65" s="12" customFormat="1" ht="11.25">
      <c r="B226" s="146"/>
      <c r="D226" s="147" t="s">
        <v>175</v>
      </c>
      <c r="E226" s="148" t="s">
        <v>1</v>
      </c>
      <c r="F226" s="149" t="s">
        <v>3259</v>
      </c>
      <c r="H226" s="150">
        <v>84</v>
      </c>
      <c r="I226" s="151"/>
      <c r="L226" s="146"/>
      <c r="M226" s="152"/>
      <c r="T226" s="153"/>
      <c r="AT226" s="148" t="s">
        <v>175</v>
      </c>
      <c r="AU226" s="148" t="s">
        <v>89</v>
      </c>
      <c r="AV226" s="12" t="s">
        <v>89</v>
      </c>
      <c r="AW226" s="12" t="s">
        <v>36</v>
      </c>
      <c r="AX226" s="12" t="s">
        <v>79</v>
      </c>
      <c r="AY226" s="148" t="s">
        <v>164</v>
      </c>
    </row>
    <row r="227" spans="2:65" s="13" customFormat="1" ht="11.25">
      <c r="B227" s="154"/>
      <c r="D227" s="147" t="s">
        <v>175</v>
      </c>
      <c r="E227" s="155" t="s">
        <v>1</v>
      </c>
      <c r="F227" s="156" t="s">
        <v>177</v>
      </c>
      <c r="H227" s="157">
        <v>84</v>
      </c>
      <c r="I227" s="158"/>
      <c r="L227" s="154"/>
      <c r="M227" s="159"/>
      <c r="T227" s="160"/>
      <c r="AT227" s="155" t="s">
        <v>175</v>
      </c>
      <c r="AU227" s="155" t="s">
        <v>89</v>
      </c>
      <c r="AV227" s="13" t="s">
        <v>170</v>
      </c>
      <c r="AW227" s="13" t="s">
        <v>36</v>
      </c>
      <c r="AX227" s="13" t="s">
        <v>87</v>
      </c>
      <c r="AY227" s="155" t="s">
        <v>164</v>
      </c>
    </row>
    <row r="228" spans="2:65" s="1" customFormat="1" ht="24.2" customHeight="1">
      <c r="B228" s="31"/>
      <c r="C228" s="167" t="s">
        <v>366</v>
      </c>
      <c r="D228" s="167" t="s">
        <v>282</v>
      </c>
      <c r="E228" s="168" t="s">
        <v>3260</v>
      </c>
      <c r="F228" s="169" t="s">
        <v>3261</v>
      </c>
      <c r="G228" s="170" t="s">
        <v>299</v>
      </c>
      <c r="H228" s="171">
        <v>6</v>
      </c>
      <c r="I228" s="172"/>
      <c r="J228" s="173">
        <f>ROUND(I228*H228,2)</f>
        <v>0</v>
      </c>
      <c r="K228" s="174"/>
      <c r="L228" s="175"/>
      <c r="M228" s="176" t="s">
        <v>1</v>
      </c>
      <c r="N228" s="177" t="s">
        <v>44</v>
      </c>
      <c r="P228" s="142">
        <f>O228*H228</f>
        <v>0</v>
      </c>
      <c r="Q228" s="142">
        <v>2.5000000000000001E-4</v>
      </c>
      <c r="R228" s="142">
        <f>Q228*H228</f>
        <v>1.5E-3</v>
      </c>
      <c r="S228" s="142">
        <v>0</v>
      </c>
      <c r="T228" s="143">
        <f>S228*H228</f>
        <v>0</v>
      </c>
      <c r="AR228" s="144" t="s">
        <v>349</v>
      </c>
      <c r="AT228" s="144" t="s">
        <v>282</v>
      </c>
      <c r="AU228" s="144" t="s">
        <v>89</v>
      </c>
      <c r="AY228" s="16" t="s">
        <v>164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6" t="s">
        <v>87</v>
      </c>
      <c r="BK228" s="145">
        <f>ROUND(I228*H228,2)</f>
        <v>0</v>
      </c>
      <c r="BL228" s="16" t="s">
        <v>260</v>
      </c>
      <c r="BM228" s="144" t="s">
        <v>3262</v>
      </c>
    </row>
    <row r="229" spans="2:65" s="12" customFormat="1" ht="11.25">
      <c r="B229" s="146"/>
      <c r="D229" s="147" t="s">
        <v>175</v>
      </c>
      <c r="F229" s="149" t="s">
        <v>3263</v>
      </c>
      <c r="H229" s="150">
        <v>6</v>
      </c>
      <c r="I229" s="151"/>
      <c r="L229" s="146"/>
      <c r="M229" s="152"/>
      <c r="T229" s="153"/>
      <c r="AT229" s="148" t="s">
        <v>175</v>
      </c>
      <c r="AU229" s="148" t="s">
        <v>89</v>
      </c>
      <c r="AV229" s="12" t="s">
        <v>89</v>
      </c>
      <c r="AW229" s="12" t="s">
        <v>4</v>
      </c>
      <c r="AX229" s="12" t="s">
        <v>87</v>
      </c>
      <c r="AY229" s="148" t="s">
        <v>164</v>
      </c>
    </row>
    <row r="230" spans="2:65" s="1" customFormat="1" ht="24.2" customHeight="1">
      <c r="B230" s="31"/>
      <c r="C230" s="167" t="s">
        <v>376</v>
      </c>
      <c r="D230" s="167" t="s">
        <v>282</v>
      </c>
      <c r="E230" s="168" t="s">
        <v>3264</v>
      </c>
      <c r="F230" s="169" t="s">
        <v>3265</v>
      </c>
      <c r="G230" s="170" t="s">
        <v>299</v>
      </c>
      <c r="H230" s="171">
        <v>46</v>
      </c>
      <c r="I230" s="172"/>
      <c r="J230" s="173">
        <f>ROUND(I230*H230,2)</f>
        <v>0</v>
      </c>
      <c r="K230" s="174"/>
      <c r="L230" s="175"/>
      <c r="M230" s="176" t="s">
        <v>1</v>
      </c>
      <c r="N230" s="177" t="s">
        <v>44</v>
      </c>
      <c r="P230" s="142">
        <f>O230*H230</f>
        <v>0</v>
      </c>
      <c r="Q230" s="142">
        <v>2.9E-4</v>
      </c>
      <c r="R230" s="142">
        <f>Q230*H230</f>
        <v>1.3339999999999999E-2</v>
      </c>
      <c r="S230" s="142">
        <v>0</v>
      </c>
      <c r="T230" s="143">
        <f>S230*H230</f>
        <v>0</v>
      </c>
      <c r="AR230" s="144" t="s">
        <v>349</v>
      </c>
      <c r="AT230" s="144" t="s">
        <v>282</v>
      </c>
      <c r="AU230" s="144" t="s">
        <v>89</v>
      </c>
      <c r="AY230" s="16" t="s">
        <v>164</v>
      </c>
      <c r="BE230" s="145">
        <f>IF(N230="základní",J230,0)</f>
        <v>0</v>
      </c>
      <c r="BF230" s="145">
        <f>IF(N230="snížená",J230,0)</f>
        <v>0</v>
      </c>
      <c r="BG230" s="145">
        <f>IF(N230="zákl. přenesená",J230,0)</f>
        <v>0</v>
      </c>
      <c r="BH230" s="145">
        <f>IF(N230="sníž. přenesená",J230,0)</f>
        <v>0</v>
      </c>
      <c r="BI230" s="145">
        <f>IF(N230="nulová",J230,0)</f>
        <v>0</v>
      </c>
      <c r="BJ230" s="16" t="s">
        <v>87</v>
      </c>
      <c r="BK230" s="145">
        <f>ROUND(I230*H230,2)</f>
        <v>0</v>
      </c>
      <c r="BL230" s="16" t="s">
        <v>260</v>
      </c>
      <c r="BM230" s="144" t="s">
        <v>3266</v>
      </c>
    </row>
    <row r="231" spans="2:65" s="12" customFormat="1" ht="11.25">
      <c r="B231" s="146"/>
      <c r="D231" s="147" t="s">
        <v>175</v>
      </c>
      <c r="F231" s="149" t="s">
        <v>3267</v>
      </c>
      <c r="H231" s="150">
        <v>46</v>
      </c>
      <c r="I231" s="151"/>
      <c r="L231" s="146"/>
      <c r="M231" s="152"/>
      <c r="T231" s="153"/>
      <c r="AT231" s="148" t="s">
        <v>175</v>
      </c>
      <c r="AU231" s="148" t="s">
        <v>89</v>
      </c>
      <c r="AV231" s="12" t="s">
        <v>89</v>
      </c>
      <c r="AW231" s="12" t="s">
        <v>4</v>
      </c>
      <c r="AX231" s="12" t="s">
        <v>87</v>
      </c>
      <c r="AY231" s="148" t="s">
        <v>164</v>
      </c>
    </row>
    <row r="232" spans="2:65" s="1" customFormat="1" ht="24.2" customHeight="1">
      <c r="B232" s="31"/>
      <c r="C232" s="167" t="s">
        <v>386</v>
      </c>
      <c r="D232" s="167" t="s">
        <v>282</v>
      </c>
      <c r="E232" s="168" t="s">
        <v>3268</v>
      </c>
      <c r="F232" s="169" t="s">
        <v>3269</v>
      </c>
      <c r="G232" s="170" t="s">
        <v>299</v>
      </c>
      <c r="H232" s="171">
        <v>32</v>
      </c>
      <c r="I232" s="172"/>
      <c r="J232" s="173">
        <f>ROUND(I232*H232,2)</f>
        <v>0</v>
      </c>
      <c r="K232" s="174"/>
      <c r="L232" s="175"/>
      <c r="M232" s="176" t="s">
        <v>1</v>
      </c>
      <c r="N232" s="177" t="s">
        <v>44</v>
      </c>
      <c r="P232" s="142">
        <f>O232*H232</f>
        <v>0</v>
      </c>
      <c r="Q232" s="142">
        <v>3.2000000000000003E-4</v>
      </c>
      <c r="R232" s="142">
        <f>Q232*H232</f>
        <v>1.0240000000000001E-2</v>
      </c>
      <c r="S232" s="142">
        <v>0</v>
      </c>
      <c r="T232" s="143">
        <f>S232*H232</f>
        <v>0</v>
      </c>
      <c r="AR232" s="144" t="s">
        <v>349</v>
      </c>
      <c r="AT232" s="144" t="s">
        <v>282</v>
      </c>
      <c r="AU232" s="144" t="s">
        <v>89</v>
      </c>
      <c r="AY232" s="16" t="s">
        <v>164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6" t="s">
        <v>87</v>
      </c>
      <c r="BK232" s="145">
        <f>ROUND(I232*H232,2)</f>
        <v>0</v>
      </c>
      <c r="BL232" s="16" t="s">
        <v>260</v>
      </c>
      <c r="BM232" s="144" t="s">
        <v>3270</v>
      </c>
    </row>
    <row r="233" spans="2:65" s="12" customFormat="1" ht="11.25">
      <c r="B233" s="146"/>
      <c r="D233" s="147" t="s">
        <v>175</v>
      </c>
      <c r="F233" s="149" t="s">
        <v>3271</v>
      </c>
      <c r="H233" s="150">
        <v>32</v>
      </c>
      <c r="I233" s="151"/>
      <c r="L233" s="146"/>
      <c r="M233" s="152"/>
      <c r="T233" s="153"/>
      <c r="AT233" s="148" t="s">
        <v>175</v>
      </c>
      <c r="AU233" s="148" t="s">
        <v>89</v>
      </c>
      <c r="AV233" s="12" t="s">
        <v>89</v>
      </c>
      <c r="AW233" s="12" t="s">
        <v>4</v>
      </c>
      <c r="AX233" s="12" t="s">
        <v>87</v>
      </c>
      <c r="AY233" s="148" t="s">
        <v>164</v>
      </c>
    </row>
    <row r="234" spans="2:65" s="1" customFormat="1" ht="21.75" customHeight="1">
      <c r="B234" s="31"/>
      <c r="C234" s="167" t="s">
        <v>392</v>
      </c>
      <c r="D234" s="167" t="s">
        <v>282</v>
      </c>
      <c r="E234" s="168" t="s">
        <v>3272</v>
      </c>
      <c r="F234" s="169" t="s">
        <v>3273</v>
      </c>
      <c r="G234" s="170" t="s">
        <v>299</v>
      </c>
      <c r="H234" s="171">
        <v>50</v>
      </c>
      <c r="I234" s="172"/>
      <c r="J234" s="173">
        <f>ROUND(I234*H234,2)</f>
        <v>0</v>
      </c>
      <c r="K234" s="174"/>
      <c r="L234" s="175"/>
      <c r="M234" s="176" t="s">
        <v>1</v>
      </c>
      <c r="N234" s="177" t="s">
        <v>44</v>
      </c>
      <c r="P234" s="142">
        <f>O234*H234</f>
        <v>0</v>
      </c>
      <c r="Q234" s="142">
        <v>1.0000000000000001E-5</v>
      </c>
      <c r="R234" s="142">
        <f>Q234*H234</f>
        <v>5.0000000000000001E-4</v>
      </c>
      <c r="S234" s="142">
        <v>0</v>
      </c>
      <c r="T234" s="143">
        <f>S234*H234</f>
        <v>0</v>
      </c>
      <c r="AR234" s="144" t="s">
        <v>349</v>
      </c>
      <c r="AT234" s="144" t="s">
        <v>282</v>
      </c>
      <c r="AU234" s="144" t="s">
        <v>89</v>
      </c>
      <c r="AY234" s="16" t="s">
        <v>164</v>
      </c>
      <c r="BE234" s="145">
        <f>IF(N234="základní",J234,0)</f>
        <v>0</v>
      </c>
      <c r="BF234" s="145">
        <f>IF(N234="snížená",J234,0)</f>
        <v>0</v>
      </c>
      <c r="BG234" s="145">
        <f>IF(N234="zákl. přenesená",J234,0)</f>
        <v>0</v>
      </c>
      <c r="BH234" s="145">
        <f>IF(N234="sníž. přenesená",J234,0)</f>
        <v>0</v>
      </c>
      <c r="BI234" s="145">
        <f>IF(N234="nulová",J234,0)</f>
        <v>0</v>
      </c>
      <c r="BJ234" s="16" t="s">
        <v>87</v>
      </c>
      <c r="BK234" s="145">
        <f>ROUND(I234*H234,2)</f>
        <v>0</v>
      </c>
      <c r="BL234" s="16" t="s">
        <v>260</v>
      </c>
      <c r="BM234" s="144" t="s">
        <v>3274</v>
      </c>
    </row>
    <row r="235" spans="2:65" s="1" customFormat="1" ht="24.2" customHeight="1">
      <c r="B235" s="31"/>
      <c r="C235" s="132" t="s">
        <v>398</v>
      </c>
      <c r="D235" s="132" t="s">
        <v>166</v>
      </c>
      <c r="E235" s="133" t="s">
        <v>3275</v>
      </c>
      <c r="F235" s="134" t="s">
        <v>3276</v>
      </c>
      <c r="G235" s="135" t="s">
        <v>1088</v>
      </c>
      <c r="H235" s="178"/>
      <c r="I235" s="137"/>
      <c r="J235" s="138">
        <f>ROUND(I235*H235,2)</f>
        <v>0</v>
      </c>
      <c r="K235" s="139"/>
      <c r="L235" s="31"/>
      <c r="M235" s="140" t="s">
        <v>1</v>
      </c>
      <c r="N235" s="141" t="s">
        <v>44</v>
      </c>
      <c r="P235" s="142">
        <f>O235*H235</f>
        <v>0</v>
      </c>
      <c r="Q235" s="142">
        <v>0</v>
      </c>
      <c r="R235" s="142">
        <f>Q235*H235</f>
        <v>0</v>
      </c>
      <c r="S235" s="142">
        <v>0</v>
      </c>
      <c r="T235" s="143">
        <f>S235*H235</f>
        <v>0</v>
      </c>
      <c r="AR235" s="144" t="s">
        <v>260</v>
      </c>
      <c r="AT235" s="144" t="s">
        <v>166</v>
      </c>
      <c r="AU235" s="144" t="s">
        <v>89</v>
      </c>
      <c r="AY235" s="16" t="s">
        <v>164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6" t="s">
        <v>87</v>
      </c>
      <c r="BK235" s="145">
        <f>ROUND(I235*H235,2)</f>
        <v>0</v>
      </c>
      <c r="BL235" s="16" t="s">
        <v>260</v>
      </c>
      <c r="BM235" s="144" t="s">
        <v>3277</v>
      </c>
    </row>
    <row r="236" spans="2:65" s="11" customFormat="1" ht="22.9" customHeight="1">
      <c r="B236" s="120"/>
      <c r="D236" s="121" t="s">
        <v>78</v>
      </c>
      <c r="E236" s="130" t="s">
        <v>2649</v>
      </c>
      <c r="F236" s="130" t="s">
        <v>2650</v>
      </c>
      <c r="I236" s="123"/>
      <c r="J236" s="131">
        <f>BK236</f>
        <v>0</v>
      </c>
      <c r="L236" s="120"/>
      <c r="M236" s="125"/>
      <c r="P236" s="126">
        <f>SUM(P237:P238)</f>
        <v>0</v>
      </c>
      <c r="R236" s="126">
        <f>SUM(R237:R238)</f>
        <v>8.8000000000000003E-4</v>
      </c>
      <c r="T236" s="127">
        <f>SUM(T237:T238)</f>
        <v>0</v>
      </c>
      <c r="AR236" s="121" t="s">
        <v>89</v>
      </c>
      <c r="AT236" s="128" t="s">
        <v>78</v>
      </c>
      <c r="AU236" s="128" t="s">
        <v>87</v>
      </c>
      <c r="AY236" s="121" t="s">
        <v>164</v>
      </c>
      <c r="BK236" s="129">
        <f>SUM(BK237:BK238)</f>
        <v>0</v>
      </c>
    </row>
    <row r="237" spans="2:65" s="1" customFormat="1" ht="24.2" customHeight="1">
      <c r="B237" s="31"/>
      <c r="C237" s="132" t="s">
        <v>404</v>
      </c>
      <c r="D237" s="132" t="s">
        <v>166</v>
      </c>
      <c r="E237" s="133" t="s">
        <v>2717</v>
      </c>
      <c r="F237" s="134" t="s">
        <v>2718</v>
      </c>
      <c r="G237" s="135" t="s">
        <v>181</v>
      </c>
      <c r="H237" s="136">
        <v>4</v>
      </c>
      <c r="I237" s="137"/>
      <c r="J237" s="138">
        <f>ROUND(I237*H237,2)</f>
        <v>0</v>
      </c>
      <c r="K237" s="139"/>
      <c r="L237" s="31"/>
      <c r="M237" s="140" t="s">
        <v>1</v>
      </c>
      <c r="N237" s="141" t="s">
        <v>44</v>
      </c>
      <c r="P237" s="142">
        <f>O237*H237</f>
        <v>0</v>
      </c>
      <c r="Q237" s="142">
        <v>2.2000000000000001E-4</v>
      </c>
      <c r="R237" s="142">
        <f>Q237*H237</f>
        <v>8.8000000000000003E-4</v>
      </c>
      <c r="S237" s="142">
        <v>0</v>
      </c>
      <c r="T237" s="143">
        <f>S237*H237</f>
        <v>0</v>
      </c>
      <c r="AR237" s="144" t="s">
        <v>260</v>
      </c>
      <c r="AT237" s="144" t="s">
        <v>166</v>
      </c>
      <c r="AU237" s="144" t="s">
        <v>89</v>
      </c>
      <c r="AY237" s="16" t="s">
        <v>164</v>
      </c>
      <c r="BE237" s="145">
        <f>IF(N237="základní",J237,0)</f>
        <v>0</v>
      </c>
      <c r="BF237" s="145">
        <f>IF(N237="snížená",J237,0)</f>
        <v>0</v>
      </c>
      <c r="BG237" s="145">
        <f>IF(N237="zákl. přenesená",J237,0)</f>
        <v>0</v>
      </c>
      <c r="BH237" s="145">
        <f>IF(N237="sníž. přenesená",J237,0)</f>
        <v>0</v>
      </c>
      <c r="BI237" s="145">
        <f>IF(N237="nulová",J237,0)</f>
        <v>0</v>
      </c>
      <c r="BJ237" s="16" t="s">
        <v>87</v>
      </c>
      <c r="BK237" s="145">
        <f>ROUND(I237*H237,2)</f>
        <v>0</v>
      </c>
      <c r="BL237" s="16" t="s">
        <v>260</v>
      </c>
      <c r="BM237" s="144" t="s">
        <v>3278</v>
      </c>
    </row>
    <row r="238" spans="2:65" s="1" customFormat="1" ht="24.2" customHeight="1">
      <c r="B238" s="31"/>
      <c r="C238" s="132" t="s">
        <v>409</v>
      </c>
      <c r="D238" s="132" t="s">
        <v>166</v>
      </c>
      <c r="E238" s="133" t="s">
        <v>2780</v>
      </c>
      <c r="F238" s="134" t="s">
        <v>2781</v>
      </c>
      <c r="G238" s="135" t="s">
        <v>1088</v>
      </c>
      <c r="H238" s="178"/>
      <c r="I238" s="137"/>
      <c r="J238" s="138">
        <f>ROUND(I238*H238,2)</f>
        <v>0</v>
      </c>
      <c r="K238" s="139"/>
      <c r="L238" s="31"/>
      <c r="M238" s="140" t="s">
        <v>1</v>
      </c>
      <c r="N238" s="141" t="s">
        <v>44</v>
      </c>
      <c r="P238" s="142">
        <f>O238*H238</f>
        <v>0</v>
      </c>
      <c r="Q238" s="142">
        <v>0</v>
      </c>
      <c r="R238" s="142">
        <f>Q238*H238</f>
        <v>0</v>
      </c>
      <c r="S238" s="142">
        <v>0</v>
      </c>
      <c r="T238" s="143">
        <f>S238*H238</f>
        <v>0</v>
      </c>
      <c r="AR238" s="144" t="s">
        <v>260</v>
      </c>
      <c r="AT238" s="144" t="s">
        <v>166</v>
      </c>
      <c r="AU238" s="144" t="s">
        <v>89</v>
      </c>
      <c r="AY238" s="16" t="s">
        <v>164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6" t="s">
        <v>87</v>
      </c>
      <c r="BK238" s="145">
        <f>ROUND(I238*H238,2)</f>
        <v>0</v>
      </c>
      <c r="BL238" s="16" t="s">
        <v>260</v>
      </c>
      <c r="BM238" s="144" t="s">
        <v>3279</v>
      </c>
    </row>
    <row r="239" spans="2:65" s="11" customFormat="1" ht="22.9" customHeight="1">
      <c r="B239" s="120"/>
      <c r="D239" s="121" t="s">
        <v>78</v>
      </c>
      <c r="E239" s="130" t="s">
        <v>2824</v>
      </c>
      <c r="F239" s="130" t="s">
        <v>2825</v>
      </c>
      <c r="I239" s="123"/>
      <c r="J239" s="131">
        <f>BK239</f>
        <v>0</v>
      </c>
      <c r="L239" s="120"/>
      <c r="M239" s="125"/>
      <c r="P239" s="126">
        <f>SUM(P240:P241)</f>
        <v>0</v>
      </c>
      <c r="R239" s="126">
        <f>SUM(R240:R241)</f>
        <v>7.8799999999999999E-3</v>
      </c>
      <c r="T239" s="127">
        <f>SUM(T240:T241)</f>
        <v>0</v>
      </c>
      <c r="AR239" s="121" t="s">
        <v>89</v>
      </c>
      <c r="AT239" s="128" t="s">
        <v>78</v>
      </c>
      <c r="AU239" s="128" t="s">
        <v>87</v>
      </c>
      <c r="AY239" s="121" t="s">
        <v>164</v>
      </c>
      <c r="BK239" s="129">
        <f>SUM(BK240:BK241)</f>
        <v>0</v>
      </c>
    </row>
    <row r="240" spans="2:65" s="1" customFormat="1" ht="37.9" customHeight="1">
      <c r="B240" s="31"/>
      <c r="C240" s="132" t="s">
        <v>415</v>
      </c>
      <c r="D240" s="132" t="s">
        <v>166</v>
      </c>
      <c r="E240" s="133" t="s">
        <v>3280</v>
      </c>
      <c r="F240" s="134" t="s">
        <v>3281</v>
      </c>
      <c r="G240" s="135" t="s">
        <v>2764</v>
      </c>
      <c r="H240" s="136">
        <v>1</v>
      </c>
      <c r="I240" s="137"/>
      <c r="J240" s="138">
        <f>ROUND(I240*H240,2)</f>
        <v>0</v>
      </c>
      <c r="K240" s="139"/>
      <c r="L240" s="31"/>
      <c r="M240" s="140" t="s">
        <v>1</v>
      </c>
      <c r="N240" s="141" t="s">
        <v>44</v>
      </c>
      <c r="P240" s="142">
        <f>O240*H240</f>
        <v>0</v>
      </c>
      <c r="Q240" s="142">
        <v>7.8799999999999999E-3</v>
      </c>
      <c r="R240" s="142">
        <f>Q240*H240</f>
        <v>7.8799999999999999E-3</v>
      </c>
      <c r="S240" s="142">
        <v>0</v>
      </c>
      <c r="T240" s="143">
        <f>S240*H240</f>
        <v>0</v>
      </c>
      <c r="AR240" s="144" t="s">
        <v>260</v>
      </c>
      <c r="AT240" s="144" t="s">
        <v>166</v>
      </c>
      <c r="AU240" s="144" t="s">
        <v>89</v>
      </c>
      <c r="AY240" s="16" t="s">
        <v>164</v>
      </c>
      <c r="BE240" s="145">
        <f>IF(N240="základní",J240,0)</f>
        <v>0</v>
      </c>
      <c r="BF240" s="145">
        <f>IF(N240="snížená",J240,0)</f>
        <v>0</v>
      </c>
      <c r="BG240" s="145">
        <f>IF(N240="zákl. přenesená",J240,0)</f>
        <v>0</v>
      </c>
      <c r="BH240" s="145">
        <f>IF(N240="sníž. přenesená",J240,0)</f>
        <v>0</v>
      </c>
      <c r="BI240" s="145">
        <f>IF(N240="nulová",J240,0)</f>
        <v>0</v>
      </c>
      <c r="BJ240" s="16" t="s">
        <v>87</v>
      </c>
      <c r="BK240" s="145">
        <f>ROUND(I240*H240,2)</f>
        <v>0</v>
      </c>
      <c r="BL240" s="16" t="s">
        <v>260</v>
      </c>
      <c r="BM240" s="144" t="s">
        <v>3282</v>
      </c>
    </row>
    <row r="241" spans="2:65" s="1" customFormat="1" ht="24.2" customHeight="1">
      <c r="B241" s="31"/>
      <c r="C241" s="132" t="s">
        <v>419</v>
      </c>
      <c r="D241" s="132" t="s">
        <v>166</v>
      </c>
      <c r="E241" s="133" t="s">
        <v>2832</v>
      </c>
      <c r="F241" s="134" t="s">
        <v>2833</v>
      </c>
      <c r="G241" s="135" t="s">
        <v>1088</v>
      </c>
      <c r="H241" s="178"/>
      <c r="I241" s="137"/>
      <c r="J241" s="138">
        <f>ROUND(I241*H241,2)</f>
        <v>0</v>
      </c>
      <c r="K241" s="139"/>
      <c r="L241" s="31"/>
      <c r="M241" s="140" t="s">
        <v>1</v>
      </c>
      <c r="N241" s="141" t="s">
        <v>44</v>
      </c>
      <c r="P241" s="142">
        <f>O241*H241</f>
        <v>0</v>
      </c>
      <c r="Q241" s="142">
        <v>0</v>
      </c>
      <c r="R241" s="142">
        <f>Q241*H241</f>
        <v>0</v>
      </c>
      <c r="S241" s="142">
        <v>0</v>
      </c>
      <c r="T241" s="143">
        <f>S241*H241</f>
        <v>0</v>
      </c>
      <c r="AR241" s="144" t="s">
        <v>260</v>
      </c>
      <c r="AT241" s="144" t="s">
        <v>166</v>
      </c>
      <c r="AU241" s="144" t="s">
        <v>89</v>
      </c>
      <c r="AY241" s="16" t="s">
        <v>164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6" t="s">
        <v>87</v>
      </c>
      <c r="BK241" s="145">
        <f>ROUND(I241*H241,2)</f>
        <v>0</v>
      </c>
      <c r="BL241" s="16" t="s">
        <v>260</v>
      </c>
      <c r="BM241" s="144" t="s">
        <v>3283</v>
      </c>
    </row>
    <row r="242" spans="2:65" s="11" customFormat="1" ht="22.9" customHeight="1">
      <c r="B242" s="120"/>
      <c r="D242" s="121" t="s">
        <v>78</v>
      </c>
      <c r="E242" s="130" t="s">
        <v>2835</v>
      </c>
      <c r="F242" s="130" t="s">
        <v>2836</v>
      </c>
      <c r="I242" s="123"/>
      <c r="J242" s="131">
        <f>BK242</f>
        <v>0</v>
      </c>
      <c r="L242" s="120"/>
      <c r="M242" s="125"/>
      <c r="P242" s="126">
        <f>SUM(P243:P259)</f>
        <v>0</v>
      </c>
      <c r="R242" s="126">
        <f>SUM(R243:R259)</f>
        <v>0.19635</v>
      </c>
      <c r="T242" s="127">
        <f>SUM(T243:T259)</f>
        <v>0</v>
      </c>
      <c r="AR242" s="121" t="s">
        <v>89</v>
      </c>
      <c r="AT242" s="128" t="s">
        <v>78</v>
      </c>
      <c r="AU242" s="128" t="s">
        <v>87</v>
      </c>
      <c r="AY242" s="121" t="s">
        <v>164</v>
      </c>
      <c r="BK242" s="129">
        <f>SUM(BK243:BK259)</f>
        <v>0</v>
      </c>
    </row>
    <row r="243" spans="2:65" s="1" customFormat="1" ht="24.2" customHeight="1">
      <c r="B243" s="31"/>
      <c r="C243" s="132" t="s">
        <v>426</v>
      </c>
      <c r="D243" s="132" t="s">
        <v>166</v>
      </c>
      <c r="E243" s="133" t="s">
        <v>3284</v>
      </c>
      <c r="F243" s="134" t="s">
        <v>3285</v>
      </c>
      <c r="G243" s="135" t="s">
        <v>299</v>
      </c>
      <c r="H243" s="136">
        <v>5</v>
      </c>
      <c r="I243" s="137"/>
      <c r="J243" s="138">
        <f t="shared" ref="J243:J248" si="0">ROUND(I243*H243,2)</f>
        <v>0</v>
      </c>
      <c r="K243" s="139"/>
      <c r="L243" s="31"/>
      <c r="M243" s="140" t="s">
        <v>1</v>
      </c>
      <c r="N243" s="141" t="s">
        <v>44</v>
      </c>
      <c r="P243" s="142">
        <f t="shared" ref="P243:P248" si="1">O243*H243</f>
        <v>0</v>
      </c>
      <c r="Q243" s="142">
        <v>5.5000000000000003E-4</v>
      </c>
      <c r="R243" s="142">
        <f t="shared" ref="R243:R248" si="2">Q243*H243</f>
        <v>2.7500000000000003E-3</v>
      </c>
      <c r="S243" s="142">
        <v>0</v>
      </c>
      <c r="T243" s="143">
        <f t="shared" ref="T243:T248" si="3">S243*H243</f>
        <v>0</v>
      </c>
      <c r="AR243" s="144" t="s">
        <v>260</v>
      </c>
      <c r="AT243" s="144" t="s">
        <v>166</v>
      </c>
      <c r="AU243" s="144" t="s">
        <v>89</v>
      </c>
      <c r="AY243" s="16" t="s">
        <v>164</v>
      </c>
      <c r="BE243" s="145">
        <f t="shared" ref="BE243:BE248" si="4">IF(N243="základní",J243,0)</f>
        <v>0</v>
      </c>
      <c r="BF243" s="145">
        <f t="shared" ref="BF243:BF248" si="5">IF(N243="snížená",J243,0)</f>
        <v>0</v>
      </c>
      <c r="BG243" s="145">
        <f t="shared" ref="BG243:BG248" si="6">IF(N243="zákl. přenesená",J243,0)</f>
        <v>0</v>
      </c>
      <c r="BH243" s="145">
        <f t="shared" ref="BH243:BH248" si="7">IF(N243="sníž. přenesená",J243,0)</f>
        <v>0</v>
      </c>
      <c r="BI243" s="145">
        <f t="shared" ref="BI243:BI248" si="8">IF(N243="nulová",J243,0)</f>
        <v>0</v>
      </c>
      <c r="BJ243" s="16" t="s">
        <v>87</v>
      </c>
      <c r="BK243" s="145">
        <f t="shared" ref="BK243:BK248" si="9">ROUND(I243*H243,2)</f>
        <v>0</v>
      </c>
      <c r="BL243" s="16" t="s">
        <v>260</v>
      </c>
      <c r="BM243" s="144" t="s">
        <v>3286</v>
      </c>
    </row>
    <row r="244" spans="2:65" s="1" customFormat="1" ht="24.2" customHeight="1">
      <c r="B244" s="31"/>
      <c r="C244" s="132" t="s">
        <v>430</v>
      </c>
      <c r="D244" s="132" t="s">
        <v>166</v>
      </c>
      <c r="E244" s="133" t="s">
        <v>3287</v>
      </c>
      <c r="F244" s="134" t="s">
        <v>3288</v>
      </c>
      <c r="G244" s="135" t="s">
        <v>299</v>
      </c>
      <c r="H244" s="136">
        <v>46</v>
      </c>
      <c r="I244" s="137"/>
      <c r="J244" s="138">
        <f t="shared" si="0"/>
        <v>0</v>
      </c>
      <c r="K244" s="139"/>
      <c r="L244" s="31"/>
      <c r="M244" s="140" t="s">
        <v>1</v>
      </c>
      <c r="N244" s="141" t="s">
        <v>44</v>
      </c>
      <c r="P244" s="142">
        <f t="shared" si="1"/>
        <v>0</v>
      </c>
      <c r="Q244" s="142">
        <v>1.24E-3</v>
      </c>
      <c r="R244" s="142">
        <f t="shared" si="2"/>
        <v>5.704E-2</v>
      </c>
      <c r="S244" s="142">
        <v>0</v>
      </c>
      <c r="T244" s="143">
        <f t="shared" si="3"/>
        <v>0</v>
      </c>
      <c r="AR244" s="144" t="s">
        <v>260</v>
      </c>
      <c r="AT244" s="144" t="s">
        <v>166</v>
      </c>
      <c r="AU244" s="144" t="s">
        <v>89</v>
      </c>
      <c r="AY244" s="16" t="s">
        <v>164</v>
      </c>
      <c r="BE244" s="145">
        <f t="shared" si="4"/>
        <v>0</v>
      </c>
      <c r="BF244" s="145">
        <f t="shared" si="5"/>
        <v>0</v>
      </c>
      <c r="BG244" s="145">
        <f t="shared" si="6"/>
        <v>0</v>
      </c>
      <c r="BH244" s="145">
        <f t="shared" si="7"/>
        <v>0</v>
      </c>
      <c r="BI244" s="145">
        <f t="shared" si="8"/>
        <v>0</v>
      </c>
      <c r="BJ244" s="16" t="s">
        <v>87</v>
      </c>
      <c r="BK244" s="145">
        <f t="shared" si="9"/>
        <v>0</v>
      </c>
      <c r="BL244" s="16" t="s">
        <v>260</v>
      </c>
      <c r="BM244" s="144" t="s">
        <v>3289</v>
      </c>
    </row>
    <row r="245" spans="2:65" s="1" customFormat="1" ht="24.2" customHeight="1">
      <c r="B245" s="31"/>
      <c r="C245" s="132" t="s">
        <v>436</v>
      </c>
      <c r="D245" s="132" t="s">
        <v>166</v>
      </c>
      <c r="E245" s="133" t="s">
        <v>3290</v>
      </c>
      <c r="F245" s="134" t="s">
        <v>3291</v>
      </c>
      <c r="G245" s="135" t="s">
        <v>299</v>
      </c>
      <c r="H245" s="136">
        <v>31</v>
      </c>
      <c r="I245" s="137"/>
      <c r="J245" s="138">
        <f t="shared" si="0"/>
        <v>0</v>
      </c>
      <c r="K245" s="139"/>
      <c r="L245" s="31"/>
      <c r="M245" s="140" t="s">
        <v>1</v>
      </c>
      <c r="N245" s="141" t="s">
        <v>44</v>
      </c>
      <c r="P245" s="142">
        <f t="shared" si="1"/>
        <v>0</v>
      </c>
      <c r="Q245" s="142">
        <v>1.6100000000000001E-3</v>
      </c>
      <c r="R245" s="142">
        <f t="shared" si="2"/>
        <v>4.9910000000000003E-2</v>
      </c>
      <c r="S245" s="142">
        <v>0</v>
      </c>
      <c r="T245" s="143">
        <f t="shared" si="3"/>
        <v>0</v>
      </c>
      <c r="AR245" s="144" t="s">
        <v>260</v>
      </c>
      <c r="AT245" s="144" t="s">
        <v>166</v>
      </c>
      <c r="AU245" s="144" t="s">
        <v>89</v>
      </c>
      <c r="AY245" s="16" t="s">
        <v>164</v>
      </c>
      <c r="BE245" s="145">
        <f t="shared" si="4"/>
        <v>0</v>
      </c>
      <c r="BF245" s="145">
        <f t="shared" si="5"/>
        <v>0</v>
      </c>
      <c r="BG245" s="145">
        <f t="shared" si="6"/>
        <v>0</v>
      </c>
      <c r="BH245" s="145">
        <f t="shared" si="7"/>
        <v>0</v>
      </c>
      <c r="BI245" s="145">
        <f t="shared" si="8"/>
        <v>0</v>
      </c>
      <c r="BJ245" s="16" t="s">
        <v>87</v>
      </c>
      <c r="BK245" s="145">
        <f t="shared" si="9"/>
        <v>0</v>
      </c>
      <c r="BL245" s="16" t="s">
        <v>260</v>
      </c>
      <c r="BM245" s="144" t="s">
        <v>3292</v>
      </c>
    </row>
    <row r="246" spans="2:65" s="1" customFormat="1" ht="24.2" customHeight="1">
      <c r="B246" s="31"/>
      <c r="C246" s="132" t="s">
        <v>440</v>
      </c>
      <c r="D246" s="132" t="s">
        <v>166</v>
      </c>
      <c r="E246" s="133" t="s">
        <v>3293</v>
      </c>
      <c r="F246" s="134" t="s">
        <v>3294</v>
      </c>
      <c r="G246" s="135" t="s">
        <v>181</v>
      </c>
      <c r="H246" s="136">
        <v>4</v>
      </c>
      <c r="I246" s="137"/>
      <c r="J246" s="138">
        <f t="shared" si="0"/>
        <v>0</v>
      </c>
      <c r="K246" s="139"/>
      <c r="L246" s="31"/>
      <c r="M246" s="140" t="s">
        <v>1</v>
      </c>
      <c r="N246" s="141" t="s">
        <v>44</v>
      </c>
      <c r="P246" s="142">
        <f t="shared" si="1"/>
        <v>0</v>
      </c>
      <c r="Q246" s="142">
        <v>3.6000000000000002E-4</v>
      </c>
      <c r="R246" s="142">
        <f t="shared" si="2"/>
        <v>1.4400000000000001E-3</v>
      </c>
      <c r="S246" s="142">
        <v>0</v>
      </c>
      <c r="T246" s="143">
        <f t="shared" si="3"/>
        <v>0</v>
      </c>
      <c r="AR246" s="144" t="s">
        <v>260</v>
      </c>
      <c r="AT246" s="144" t="s">
        <v>166</v>
      </c>
      <c r="AU246" s="144" t="s">
        <v>89</v>
      </c>
      <c r="AY246" s="16" t="s">
        <v>164</v>
      </c>
      <c r="BE246" s="145">
        <f t="shared" si="4"/>
        <v>0</v>
      </c>
      <c r="BF246" s="145">
        <f t="shared" si="5"/>
        <v>0</v>
      </c>
      <c r="BG246" s="145">
        <f t="shared" si="6"/>
        <v>0</v>
      </c>
      <c r="BH246" s="145">
        <f t="shared" si="7"/>
        <v>0</v>
      </c>
      <c r="BI246" s="145">
        <f t="shared" si="8"/>
        <v>0</v>
      </c>
      <c r="BJ246" s="16" t="s">
        <v>87</v>
      </c>
      <c r="BK246" s="145">
        <f t="shared" si="9"/>
        <v>0</v>
      </c>
      <c r="BL246" s="16" t="s">
        <v>260</v>
      </c>
      <c r="BM246" s="144" t="s">
        <v>3295</v>
      </c>
    </row>
    <row r="247" spans="2:65" s="1" customFormat="1" ht="24.2" customHeight="1">
      <c r="B247" s="31"/>
      <c r="C247" s="132" t="s">
        <v>444</v>
      </c>
      <c r="D247" s="132" t="s">
        <v>166</v>
      </c>
      <c r="E247" s="133" t="s">
        <v>3296</v>
      </c>
      <c r="F247" s="134" t="s">
        <v>3297</v>
      </c>
      <c r="G247" s="135" t="s">
        <v>181</v>
      </c>
      <c r="H247" s="136">
        <v>2</v>
      </c>
      <c r="I247" s="137"/>
      <c r="J247" s="138">
        <f t="shared" si="0"/>
        <v>0</v>
      </c>
      <c r="K247" s="139"/>
      <c r="L247" s="31"/>
      <c r="M247" s="140" t="s">
        <v>1</v>
      </c>
      <c r="N247" s="141" t="s">
        <v>44</v>
      </c>
      <c r="P247" s="142">
        <f t="shared" si="1"/>
        <v>0</v>
      </c>
      <c r="Q247" s="142">
        <v>6.3000000000000003E-4</v>
      </c>
      <c r="R247" s="142">
        <f t="shared" si="2"/>
        <v>1.2600000000000001E-3</v>
      </c>
      <c r="S247" s="142">
        <v>0</v>
      </c>
      <c r="T247" s="143">
        <f t="shared" si="3"/>
        <v>0</v>
      </c>
      <c r="AR247" s="144" t="s">
        <v>260</v>
      </c>
      <c r="AT247" s="144" t="s">
        <v>166</v>
      </c>
      <c r="AU247" s="144" t="s">
        <v>89</v>
      </c>
      <c r="AY247" s="16" t="s">
        <v>164</v>
      </c>
      <c r="BE247" s="145">
        <f t="shared" si="4"/>
        <v>0</v>
      </c>
      <c r="BF247" s="145">
        <f t="shared" si="5"/>
        <v>0</v>
      </c>
      <c r="BG247" s="145">
        <f t="shared" si="6"/>
        <v>0</v>
      </c>
      <c r="BH247" s="145">
        <f t="shared" si="7"/>
        <v>0</v>
      </c>
      <c r="BI247" s="145">
        <f t="shared" si="8"/>
        <v>0</v>
      </c>
      <c r="BJ247" s="16" t="s">
        <v>87</v>
      </c>
      <c r="BK247" s="145">
        <f t="shared" si="9"/>
        <v>0</v>
      </c>
      <c r="BL247" s="16" t="s">
        <v>260</v>
      </c>
      <c r="BM247" s="144" t="s">
        <v>3298</v>
      </c>
    </row>
    <row r="248" spans="2:65" s="1" customFormat="1" ht="16.5" customHeight="1">
      <c r="B248" s="31"/>
      <c r="C248" s="132" t="s">
        <v>448</v>
      </c>
      <c r="D248" s="132" t="s">
        <v>166</v>
      </c>
      <c r="E248" s="133" t="s">
        <v>3299</v>
      </c>
      <c r="F248" s="134" t="s">
        <v>3300</v>
      </c>
      <c r="G248" s="135" t="s">
        <v>299</v>
      </c>
      <c r="H248" s="136">
        <v>82</v>
      </c>
      <c r="I248" s="137"/>
      <c r="J248" s="138">
        <f t="shared" si="0"/>
        <v>0</v>
      </c>
      <c r="K248" s="139"/>
      <c r="L248" s="31"/>
      <c r="M248" s="140" t="s">
        <v>1</v>
      </c>
      <c r="N248" s="141" t="s">
        <v>44</v>
      </c>
      <c r="P248" s="142">
        <f t="shared" si="1"/>
        <v>0</v>
      </c>
      <c r="Q248" s="142">
        <v>0</v>
      </c>
      <c r="R248" s="142">
        <f t="shared" si="2"/>
        <v>0</v>
      </c>
      <c r="S248" s="142">
        <v>0</v>
      </c>
      <c r="T248" s="143">
        <f t="shared" si="3"/>
        <v>0</v>
      </c>
      <c r="AR248" s="144" t="s">
        <v>260</v>
      </c>
      <c r="AT248" s="144" t="s">
        <v>166</v>
      </c>
      <c r="AU248" s="144" t="s">
        <v>89</v>
      </c>
      <c r="AY248" s="16" t="s">
        <v>164</v>
      </c>
      <c r="BE248" s="145">
        <f t="shared" si="4"/>
        <v>0</v>
      </c>
      <c r="BF248" s="145">
        <f t="shared" si="5"/>
        <v>0</v>
      </c>
      <c r="BG248" s="145">
        <f t="shared" si="6"/>
        <v>0</v>
      </c>
      <c r="BH248" s="145">
        <f t="shared" si="7"/>
        <v>0</v>
      </c>
      <c r="BI248" s="145">
        <f t="shared" si="8"/>
        <v>0</v>
      </c>
      <c r="BJ248" s="16" t="s">
        <v>87</v>
      </c>
      <c r="BK248" s="145">
        <f t="shared" si="9"/>
        <v>0</v>
      </c>
      <c r="BL248" s="16" t="s">
        <v>260</v>
      </c>
      <c r="BM248" s="144" t="s">
        <v>3301</v>
      </c>
    </row>
    <row r="249" spans="2:65" s="12" customFormat="1" ht="11.25">
      <c r="B249" s="146"/>
      <c r="D249" s="147" t="s">
        <v>175</v>
      </c>
      <c r="E249" s="148" t="s">
        <v>1</v>
      </c>
      <c r="F249" s="149" t="s">
        <v>3302</v>
      </c>
      <c r="H249" s="150">
        <v>82</v>
      </c>
      <c r="I249" s="151"/>
      <c r="L249" s="146"/>
      <c r="M249" s="152"/>
      <c r="T249" s="153"/>
      <c r="AT249" s="148" t="s">
        <v>175</v>
      </c>
      <c r="AU249" s="148" t="s">
        <v>89</v>
      </c>
      <c r="AV249" s="12" t="s">
        <v>89</v>
      </c>
      <c r="AW249" s="12" t="s">
        <v>36</v>
      </c>
      <c r="AX249" s="12" t="s">
        <v>79</v>
      </c>
      <c r="AY249" s="148" t="s">
        <v>164</v>
      </c>
    </row>
    <row r="250" spans="2:65" s="13" customFormat="1" ht="11.25">
      <c r="B250" s="154"/>
      <c r="D250" s="147" t="s">
        <v>175</v>
      </c>
      <c r="E250" s="155" t="s">
        <v>1</v>
      </c>
      <c r="F250" s="156" t="s">
        <v>177</v>
      </c>
      <c r="H250" s="157">
        <v>82</v>
      </c>
      <c r="I250" s="158"/>
      <c r="L250" s="154"/>
      <c r="M250" s="159"/>
      <c r="T250" s="160"/>
      <c r="AT250" s="155" t="s">
        <v>175</v>
      </c>
      <c r="AU250" s="155" t="s">
        <v>89</v>
      </c>
      <c r="AV250" s="13" t="s">
        <v>170</v>
      </c>
      <c r="AW250" s="13" t="s">
        <v>36</v>
      </c>
      <c r="AX250" s="13" t="s">
        <v>87</v>
      </c>
      <c r="AY250" s="155" t="s">
        <v>164</v>
      </c>
    </row>
    <row r="251" spans="2:65" s="1" customFormat="1" ht="33" customHeight="1">
      <c r="B251" s="31"/>
      <c r="C251" s="132" t="s">
        <v>453</v>
      </c>
      <c r="D251" s="132" t="s">
        <v>166</v>
      </c>
      <c r="E251" s="133" t="s">
        <v>3303</v>
      </c>
      <c r="F251" s="134" t="s">
        <v>3304</v>
      </c>
      <c r="G251" s="135" t="s">
        <v>299</v>
      </c>
      <c r="H251" s="136">
        <v>320</v>
      </c>
      <c r="I251" s="137"/>
      <c r="J251" s="138">
        <f>ROUND(I251*H251,2)</f>
        <v>0</v>
      </c>
      <c r="K251" s="139"/>
      <c r="L251" s="31"/>
      <c r="M251" s="140" t="s">
        <v>1</v>
      </c>
      <c r="N251" s="141" t="s">
        <v>44</v>
      </c>
      <c r="P251" s="142">
        <f>O251*H251</f>
        <v>0</v>
      </c>
      <c r="Q251" s="142">
        <v>1.6000000000000001E-4</v>
      </c>
      <c r="R251" s="142">
        <f>Q251*H251</f>
        <v>5.1200000000000002E-2</v>
      </c>
      <c r="S251" s="142">
        <v>0</v>
      </c>
      <c r="T251" s="143">
        <f>S251*H251</f>
        <v>0</v>
      </c>
      <c r="AR251" s="144" t="s">
        <v>260</v>
      </c>
      <c r="AT251" s="144" t="s">
        <v>166</v>
      </c>
      <c r="AU251" s="144" t="s">
        <v>89</v>
      </c>
      <c r="AY251" s="16" t="s">
        <v>164</v>
      </c>
      <c r="BE251" s="145">
        <f>IF(N251="základní",J251,0)</f>
        <v>0</v>
      </c>
      <c r="BF251" s="145">
        <f>IF(N251="snížená",J251,0)</f>
        <v>0</v>
      </c>
      <c r="BG251" s="145">
        <f>IF(N251="zákl. přenesená",J251,0)</f>
        <v>0</v>
      </c>
      <c r="BH251" s="145">
        <f>IF(N251="sníž. přenesená",J251,0)</f>
        <v>0</v>
      </c>
      <c r="BI251" s="145">
        <f>IF(N251="nulová",J251,0)</f>
        <v>0</v>
      </c>
      <c r="BJ251" s="16" t="s">
        <v>87</v>
      </c>
      <c r="BK251" s="145">
        <f>ROUND(I251*H251,2)</f>
        <v>0</v>
      </c>
      <c r="BL251" s="16" t="s">
        <v>260</v>
      </c>
      <c r="BM251" s="144" t="s">
        <v>3305</v>
      </c>
    </row>
    <row r="252" spans="2:65" s="1" customFormat="1" ht="33" customHeight="1">
      <c r="B252" s="31"/>
      <c r="C252" s="132" t="s">
        <v>457</v>
      </c>
      <c r="D252" s="132" t="s">
        <v>166</v>
      </c>
      <c r="E252" s="133" t="s">
        <v>3306</v>
      </c>
      <c r="F252" s="134" t="s">
        <v>3307</v>
      </c>
      <c r="G252" s="135" t="s">
        <v>299</v>
      </c>
      <c r="H252" s="136">
        <v>75</v>
      </c>
      <c r="I252" s="137"/>
      <c r="J252" s="138">
        <f>ROUND(I252*H252,2)</f>
        <v>0</v>
      </c>
      <c r="K252" s="139"/>
      <c r="L252" s="31"/>
      <c r="M252" s="140" t="s">
        <v>1</v>
      </c>
      <c r="N252" s="141" t="s">
        <v>44</v>
      </c>
      <c r="P252" s="142">
        <f>O252*H252</f>
        <v>0</v>
      </c>
      <c r="Q252" s="142">
        <v>2.2000000000000001E-4</v>
      </c>
      <c r="R252" s="142">
        <f>Q252*H252</f>
        <v>1.6500000000000001E-2</v>
      </c>
      <c r="S252" s="142">
        <v>0</v>
      </c>
      <c r="T252" s="143">
        <f>S252*H252</f>
        <v>0</v>
      </c>
      <c r="AR252" s="144" t="s">
        <v>260</v>
      </c>
      <c r="AT252" s="144" t="s">
        <v>166</v>
      </c>
      <c r="AU252" s="144" t="s">
        <v>89</v>
      </c>
      <c r="AY252" s="16" t="s">
        <v>164</v>
      </c>
      <c r="BE252" s="145">
        <f>IF(N252="základní",J252,0)</f>
        <v>0</v>
      </c>
      <c r="BF252" s="145">
        <f>IF(N252="snížená",J252,0)</f>
        <v>0</v>
      </c>
      <c r="BG252" s="145">
        <f>IF(N252="zákl. přenesená",J252,0)</f>
        <v>0</v>
      </c>
      <c r="BH252" s="145">
        <f>IF(N252="sníž. přenesená",J252,0)</f>
        <v>0</v>
      </c>
      <c r="BI252" s="145">
        <f>IF(N252="nulová",J252,0)</f>
        <v>0</v>
      </c>
      <c r="BJ252" s="16" t="s">
        <v>87</v>
      </c>
      <c r="BK252" s="145">
        <f>ROUND(I252*H252,2)</f>
        <v>0</v>
      </c>
      <c r="BL252" s="16" t="s">
        <v>260</v>
      </c>
      <c r="BM252" s="144" t="s">
        <v>3308</v>
      </c>
    </row>
    <row r="253" spans="2:65" s="1" customFormat="1" ht="16.5" customHeight="1">
      <c r="B253" s="31"/>
      <c r="C253" s="132" t="s">
        <v>461</v>
      </c>
      <c r="D253" s="132" t="s">
        <v>166</v>
      </c>
      <c r="E253" s="133" t="s">
        <v>3309</v>
      </c>
      <c r="F253" s="134" t="s">
        <v>3310</v>
      </c>
      <c r="G253" s="135" t="s">
        <v>299</v>
      </c>
      <c r="H253" s="136">
        <v>395</v>
      </c>
      <c r="I253" s="137"/>
      <c r="J253" s="138">
        <f>ROUND(I253*H253,2)</f>
        <v>0</v>
      </c>
      <c r="K253" s="139"/>
      <c r="L253" s="31"/>
      <c r="M253" s="140" t="s">
        <v>1</v>
      </c>
      <c r="N253" s="141" t="s">
        <v>44</v>
      </c>
      <c r="P253" s="142">
        <f>O253*H253</f>
        <v>0</v>
      </c>
      <c r="Q253" s="142">
        <v>0</v>
      </c>
      <c r="R253" s="142">
        <f>Q253*H253</f>
        <v>0</v>
      </c>
      <c r="S253" s="142">
        <v>0</v>
      </c>
      <c r="T253" s="143">
        <f>S253*H253</f>
        <v>0</v>
      </c>
      <c r="AR253" s="144" t="s">
        <v>260</v>
      </c>
      <c r="AT253" s="144" t="s">
        <v>166</v>
      </c>
      <c r="AU253" s="144" t="s">
        <v>89</v>
      </c>
      <c r="AY253" s="16" t="s">
        <v>164</v>
      </c>
      <c r="BE253" s="145">
        <f>IF(N253="základní",J253,0)</f>
        <v>0</v>
      </c>
      <c r="BF253" s="145">
        <f>IF(N253="snížená",J253,0)</f>
        <v>0</v>
      </c>
      <c r="BG253" s="145">
        <f>IF(N253="zákl. přenesená",J253,0)</f>
        <v>0</v>
      </c>
      <c r="BH253" s="145">
        <f>IF(N253="sníž. přenesená",J253,0)</f>
        <v>0</v>
      </c>
      <c r="BI253" s="145">
        <f>IF(N253="nulová",J253,0)</f>
        <v>0</v>
      </c>
      <c r="BJ253" s="16" t="s">
        <v>87</v>
      </c>
      <c r="BK253" s="145">
        <f>ROUND(I253*H253,2)</f>
        <v>0</v>
      </c>
      <c r="BL253" s="16" t="s">
        <v>260</v>
      </c>
      <c r="BM253" s="144" t="s">
        <v>3311</v>
      </c>
    </row>
    <row r="254" spans="2:65" s="12" customFormat="1" ht="11.25">
      <c r="B254" s="146"/>
      <c r="D254" s="147" t="s">
        <v>175</v>
      </c>
      <c r="E254" s="148" t="s">
        <v>1</v>
      </c>
      <c r="F254" s="149" t="s">
        <v>3312</v>
      </c>
      <c r="H254" s="150">
        <v>395</v>
      </c>
      <c r="I254" s="151"/>
      <c r="L254" s="146"/>
      <c r="M254" s="152"/>
      <c r="T254" s="153"/>
      <c r="AT254" s="148" t="s">
        <v>175</v>
      </c>
      <c r="AU254" s="148" t="s">
        <v>89</v>
      </c>
      <c r="AV254" s="12" t="s">
        <v>89</v>
      </c>
      <c r="AW254" s="12" t="s">
        <v>36</v>
      </c>
      <c r="AX254" s="12" t="s">
        <v>87</v>
      </c>
      <c r="AY254" s="148" t="s">
        <v>164</v>
      </c>
    </row>
    <row r="255" spans="2:65" s="1" customFormat="1" ht="33" customHeight="1">
      <c r="B255" s="31"/>
      <c r="C255" s="132" t="s">
        <v>468</v>
      </c>
      <c r="D255" s="132" t="s">
        <v>166</v>
      </c>
      <c r="E255" s="133" t="s">
        <v>3313</v>
      </c>
      <c r="F255" s="134" t="s">
        <v>3314</v>
      </c>
      <c r="G255" s="135" t="s">
        <v>299</v>
      </c>
      <c r="H255" s="136">
        <v>395</v>
      </c>
      <c r="I255" s="137"/>
      <c r="J255" s="138">
        <f>ROUND(I255*H255,2)</f>
        <v>0</v>
      </c>
      <c r="K255" s="139"/>
      <c r="L255" s="31"/>
      <c r="M255" s="140" t="s">
        <v>1</v>
      </c>
      <c r="N255" s="141" t="s">
        <v>44</v>
      </c>
      <c r="P255" s="142">
        <f>O255*H255</f>
        <v>0</v>
      </c>
      <c r="Q255" s="142">
        <v>4.0000000000000003E-5</v>
      </c>
      <c r="R255" s="142">
        <f>Q255*H255</f>
        <v>1.5800000000000002E-2</v>
      </c>
      <c r="S255" s="142">
        <v>0</v>
      </c>
      <c r="T255" s="143">
        <f>S255*H255</f>
        <v>0</v>
      </c>
      <c r="AR255" s="144" t="s">
        <v>260</v>
      </c>
      <c r="AT255" s="144" t="s">
        <v>166</v>
      </c>
      <c r="AU255" s="144" t="s">
        <v>89</v>
      </c>
      <c r="AY255" s="16" t="s">
        <v>164</v>
      </c>
      <c r="BE255" s="145">
        <f>IF(N255="základní",J255,0)</f>
        <v>0</v>
      </c>
      <c r="BF255" s="145">
        <f>IF(N255="snížená",J255,0)</f>
        <v>0</v>
      </c>
      <c r="BG255" s="145">
        <f>IF(N255="zákl. přenesená",J255,0)</f>
        <v>0</v>
      </c>
      <c r="BH255" s="145">
        <f>IF(N255="sníž. přenesená",J255,0)</f>
        <v>0</v>
      </c>
      <c r="BI255" s="145">
        <f>IF(N255="nulová",J255,0)</f>
        <v>0</v>
      </c>
      <c r="BJ255" s="16" t="s">
        <v>87</v>
      </c>
      <c r="BK255" s="145">
        <f>ROUND(I255*H255,2)</f>
        <v>0</v>
      </c>
      <c r="BL255" s="16" t="s">
        <v>260</v>
      </c>
      <c r="BM255" s="144" t="s">
        <v>3315</v>
      </c>
    </row>
    <row r="256" spans="2:65" s="1" customFormat="1" ht="21.75" customHeight="1">
      <c r="B256" s="31"/>
      <c r="C256" s="167" t="s">
        <v>476</v>
      </c>
      <c r="D256" s="167" t="s">
        <v>282</v>
      </c>
      <c r="E256" s="168" t="s">
        <v>3316</v>
      </c>
      <c r="F256" s="169" t="s">
        <v>3317</v>
      </c>
      <c r="G256" s="170" t="s">
        <v>181</v>
      </c>
      <c r="H256" s="171">
        <v>100</v>
      </c>
      <c r="I256" s="172"/>
      <c r="J256" s="173">
        <f>ROUND(I256*H256,2)</f>
        <v>0</v>
      </c>
      <c r="K256" s="174"/>
      <c r="L256" s="175"/>
      <c r="M256" s="176" t="s">
        <v>1</v>
      </c>
      <c r="N256" s="177" t="s">
        <v>44</v>
      </c>
      <c r="P256" s="142">
        <f>O256*H256</f>
        <v>0</v>
      </c>
      <c r="Q256" s="142">
        <v>0</v>
      </c>
      <c r="R256" s="142">
        <f>Q256*H256</f>
        <v>0</v>
      </c>
      <c r="S256" s="142">
        <v>0</v>
      </c>
      <c r="T256" s="143">
        <f>S256*H256</f>
        <v>0</v>
      </c>
      <c r="AR256" s="144" t="s">
        <v>349</v>
      </c>
      <c r="AT256" s="144" t="s">
        <v>282</v>
      </c>
      <c r="AU256" s="144" t="s">
        <v>89</v>
      </c>
      <c r="AY256" s="16" t="s">
        <v>164</v>
      </c>
      <c r="BE256" s="145">
        <f>IF(N256="základní",J256,0)</f>
        <v>0</v>
      </c>
      <c r="BF256" s="145">
        <f>IF(N256="snížená",J256,0)</f>
        <v>0</v>
      </c>
      <c r="BG256" s="145">
        <f>IF(N256="zákl. přenesená",J256,0)</f>
        <v>0</v>
      </c>
      <c r="BH256" s="145">
        <f>IF(N256="sníž. přenesená",J256,0)</f>
        <v>0</v>
      </c>
      <c r="BI256" s="145">
        <f>IF(N256="nulová",J256,0)</f>
        <v>0</v>
      </c>
      <c r="BJ256" s="16" t="s">
        <v>87</v>
      </c>
      <c r="BK256" s="145">
        <f>ROUND(I256*H256,2)</f>
        <v>0</v>
      </c>
      <c r="BL256" s="16" t="s">
        <v>260</v>
      </c>
      <c r="BM256" s="144" t="s">
        <v>3318</v>
      </c>
    </row>
    <row r="257" spans="2:65" s="1" customFormat="1" ht="16.5" customHeight="1">
      <c r="B257" s="31"/>
      <c r="C257" s="167" t="s">
        <v>481</v>
      </c>
      <c r="D257" s="167" t="s">
        <v>282</v>
      </c>
      <c r="E257" s="168" t="s">
        <v>3319</v>
      </c>
      <c r="F257" s="169" t="s">
        <v>3320</v>
      </c>
      <c r="G257" s="170" t="s">
        <v>181</v>
      </c>
      <c r="H257" s="171">
        <v>1</v>
      </c>
      <c r="I257" s="172"/>
      <c r="J257" s="173">
        <f>ROUND(I257*H257,2)</f>
        <v>0</v>
      </c>
      <c r="K257" s="174"/>
      <c r="L257" s="175"/>
      <c r="M257" s="176" t="s">
        <v>1</v>
      </c>
      <c r="N257" s="177" t="s">
        <v>44</v>
      </c>
      <c r="P257" s="142">
        <f>O257*H257</f>
        <v>0</v>
      </c>
      <c r="Q257" s="142">
        <v>2.9999999999999997E-4</v>
      </c>
      <c r="R257" s="142">
        <f>Q257*H257</f>
        <v>2.9999999999999997E-4</v>
      </c>
      <c r="S257" s="142">
        <v>0</v>
      </c>
      <c r="T257" s="143">
        <f>S257*H257</f>
        <v>0</v>
      </c>
      <c r="AR257" s="144" t="s">
        <v>349</v>
      </c>
      <c r="AT257" s="144" t="s">
        <v>282</v>
      </c>
      <c r="AU257" s="144" t="s">
        <v>89</v>
      </c>
      <c r="AY257" s="16" t="s">
        <v>164</v>
      </c>
      <c r="BE257" s="145">
        <f>IF(N257="základní",J257,0)</f>
        <v>0</v>
      </c>
      <c r="BF257" s="145">
        <f>IF(N257="snížená",J257,0)</f>
        <v>0</v>
      </c>
      <c r="BG257" s="145">
        <f>IF(N257="zákl. přenesená",J257,0)</f>
        <v>0</v>
      </c>
      <c r="BH257" s="145">
        <f>IF(N257="sníž. přenesená",J257,0)</f>
        <v>0</v>
      </c>
      <c r="BI257" s="145">
        <f>IF(N257="nulová",J257,0)</f>
        <v>0</v>
      </c>
      <c r="BJ257" s="16" t="s">
        <v>87</v>
      </c>
      <c r="BK257" s="145">
        <f>ROUND(I257*H257,2)</f>
        <v>0</v>
      </c>
      <c r="BL257" s="16" t="s">
        <v>260</v>
      </c>
      <c r="BM257" s="144" t="s">
        <v>3321</v>
      </c>
    </row>
    <row r="258" spans="2:65" s="1" customFormat="1" ht="16.5" customHeight="1">
      <c r="B258" s="31"/>
      <c r="C258" s="167" t="s">
        <v>486</v>
      </c>
      <c r="D258" s="167" t="s">
        <v>282</v>
      </c>
      <c r="E258" s="168" t="s">
        <v>3322</v>
      </c>
      <c r="F258" s="169" t="s">
        <v>3323</v>
      </c>
      <c r="G258" s="170" t="s">
        <v>2324</v>
      </c>
      <c r="H258" s="171">
        <v>1</v>
      </c>
      <c r="I258" s="172"/>
      <c r="J258" s="173">
        <f>ROUND(I258*H258,2)</f>
        <v>0</v>
      </c>
      <c r="K258" s="174"/>
      <c r="L258" s="175"/>
      <c r="M258" s="176" t="s">
        <v>1</v>
      </c>
      <c r="N258" s="177" t="s">
        <v>44</v>
      </c>
      <c r="P258" s="142">
        <f>O258*H258</f>
        <v>0</v>
      </c>
      <c r="Q258" s="142">
        <v>1.4999999999999999E-4</v>
      </c>
      <c r="R258" s="142">
        <f>Q258*H258</f>
        <v>1.4999999999999999E-4</v>
      </c>
      <c r="S258" s="142">
        <v>0</v>
      </c>
      <c r="T258" s="143">
        <f>S258*H258</f>
        <v>0</v>
      </c>
      <c r="AR258" s="144" t="s">
        <v>349</v>
      </c>
      <c r="AT258" s="144" t="s">
        <v>282</v>
      </c>
      <c r="AU258" s="144" t="s">
        <v>89</v>
      </c>
      <c r="AY258" s="16" t="s">
        <v>164</v>
      </c>
      <c r="BE258" s="145">
        <f>IF(N258="základní",J258,0)</f>
        <v>0</v>
      </c>
      <c r="BF258" s="145">
        <f>IF(N258="snížená",J258,0)</f>
        <v>0</v>
      </c>
      <c r="BG258" s="145">
        <f>IF(N258="zákl. přenesená",J258,0)</f>
        <v>0</v>
      </c>
      <c r="BH258" s="145">
        <f>IF(N258="sníž. přenesená",J258,0)</f>
        <v>0</v>
      </c>
      <c r="BI258" s="145">
        <f>IF(N258="nulová",J258,0)</f>
        <v>0</v>
      </c>
      <c r="BJ258" s="16" t="s">
        <v>87</v>
      </c>
      <c r="BK258" s="145">
        <f>ROUND(I258*H258,2)</f>
        <v>0</v>
      </c>
      <c r="BL258" s="16" t="s">
        <v>260</v>
      </c>
      <c r="BM258" s="144" t="s">
        <v>3324</v>
      </c>
    </row>
    <row r="259" spans="2:65" s="1" customFormat="1" ht="24.2" customHeight="1">
      <c r="B259" s="31"/>
      <c r="C259" s="132" t="s">
        <v>493</v>
      </c>
      <c r="D259" s="132" t="s">
        <v>166</v>
      </c>
      <c r="E259" s="133" t="s">
        <v>2842</v>
      </c>
      <c r="F259" s="134" t="s">
        <v>2843</v>
      </c>
      <c r="G259" s="135" t="s">
        <v>1088</v>
      </c>
      <c r="H259" s="178"/>
      <c r="I259" s="137"/>
      <c r="J259" s="138">
        <f>ROUND(I259*H259,2)</f>
        <v>0</v>
      </c>
      <c r="K259" s="139"/>
      <c r="L259" s="31"/>
      <c r="M259" s="140" t="s">
        <v>1</v>
      </c>
      <c r="N259" s="141" t="s">
        <v>44</v>
      </c>
      <c r="P259" s="142">
        <f>O259*H259</f>
        <v>0</v>
      </c>
      <c r="Q259" s="142">
        <v>0</v>
      </c>
      <c r="R259" s="142">
        <f>Q259*H259</f>
        <v>0</v>
      </c>
      <c r="S259" s="142">
        <v>0</v>
      </c>
      <c r="T259" s="143">
        <f>S259*H259</f>
        <v>0</v>
      </c>
      <c r="AR259" s="144" t="s">
        <v>260</v>
      </c>
      <c r="AT259" s="144" t="s">
        <v>166</v>
      </c>
      <c r="AU259" s="144" t="s">
        <v>89</v>
      </c>
      <c r="AY259" s="16" t="s">
        <v>164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6" t="s">
        <v>87</v>
      </c>
      <c r="BK259" s="145">
        <f>ROUND(I259*H259,2)</f>
        <v>0</v>
      </c>
      <c r="BL259" s="16" t="s">
        <v>260</v>
      </c>
      <c r="BM259" s="144" t="s">
        <v>3325</v>
      </c>
    </row>
    <row r="260" spans="2:65" s="11" customFormat="1" ht="22.9" customHeight="1">
      <c r="B260" s="120"/>
      <c r="D260" s="121" t="s">
        <v>78</v>
      </c>
      <c r="E260" s="130" t="s">
        <v>2845</v>
      </c>
      <c r="F260" s="130" t="s">
        <v>2846</v>
      </c>
      <c r="I260" s="123"/>
      <c r="J260" s="131">
        <f>BK260</f>
        <v>0</v>
      </c>
      <c r="L260" s="120"/>
      <c r="M260" s="125"/>
      <c r="P260" s="126">
        <f>SUM(P261:P280)</f>
        <v>0</v>
      </c>
      <c r="R260" s="126">
        <f>SUM(R261:R280)</f>
        <v>6.3750000000000001E-2</v>
      </c>
      <c r="T260" s="127">
        <f>SUM(T261:T280)</f>
        <v>0</v>
      </c>
      <c r="AR260" s="121" t="s">
        <v>89</v>
      </c>
      <c r="AT260" s="128" t="s">
        <v>78</v>
      </c>
      <c r="AU260" s="128" t="s">
        <v>87</v>
      </c>
      <c r="AY260" s="121" t="s">
        <v>164</v>
      </c>
      <c r="BK260" s="129">
        <f>SUM(BK261:BK280)</f>
        <v>0</v>
      </c>
    </row>
    <row r="261" spans="2:65" s="1" customFormat="1" ht="24.2" customHeight="1">
      <c r="B261" s="31"/>
      <c r="C261" s="132" t="s">
        <v>497</v>
      </c>
      <c r="D261" s="132" t="s">
        <v>166</v>
      </c>
      <c r="E261" s="133" t="s">
        <v>3326</v>
      </c>
      <c r="F261" s="134" t="s">
        <v>3327</v>
      </c>
      <c r="G261" s="135" t="s">
        <v>2764</v>
      </c>
      <c r="H261" s="136">
        <v>1</v>
      </c>
      <c r="I261" s="137"/>
      <c r="J261" s="138">
        <f t="shared" ref="J261:J266" si="10">ROUND(I261*H261,2)</f>
        <v>0</v>
      </c>
      <c r="K261" s="139"/>
      <c r="L261" s="31"/>
      <c r="M261" s="140" t="s">
        <v>1</v>
      </c>
      <c r="N261" s="141" t="s">
        <v>44</v>
      </c>
      <c r="P261" s="142">
        <f t="shared" ref="P261:P266" si="11">O261*H261</f>
        <v>0</v>
      </c>
      <c r="Q261" s="142">
        <v>9.1599999999999997E-3</v>
      </c>
      <c r="R261" s="142">
        <f t="shared" ref="R261:R266" si="12">Q261*H261</f>
        <v>9.1599999999999997E-3</v>
      </c>
      <c r="S261" s="142">
        <v>0</v>
      </c>
      <c r="T261" s="143">
        <f t="shared" ref="T261:T266" si="13">S261*H261</f>
        <v>0</v>
      </c>
      <c r="AR261" s="144" t="s">
        <v>260</v>
      </c>
      <c r="AT261" s="144" t="s">
        <v>166</v>
      </c>
      <c r="AU261" s="144" t="s">
        <v>89</v>
      </c>
      <c r="AY261" s="16" t="s">
        <v>164</v>
      </c>
      <c r="BE261" s="145">
        <f t="shared" ref="BE261:BE266" si="14">IF(N261="základní",J261,0)</f>
        <v>0</v>
      </c>
      <c r="BF261" s="145">
        <f t="shared" ref="BF261:BF266" si="15">IF(N261="snížená",J261,0)</f>
        <v>0</v>
      </c>
      <c r="BG261" s="145">
        <f t="shared" ref="BG261:BG266" si="16">IF(N261="zákl. přenesená",J261,0)</f>
        <v>0</v>
      </c>
      <c r="BH261" s="145">
        <f t="shared" ref="BH261:BH266" si="17">IF(N261="sníž. přenesená",J261,0)</f>
        <v>0</v>
      </c>
      <c r="BI261" s="145">
        <f t="shared" ref="BI261:BI266" si="18">IF(N261="nulová",J261,0)</f>
        <v>0</v>
      </c>
      <c r="BJ261" s="16" t="s">
        <v>87</v>
      </c>
      <c r="BK261" s="145">
        <f t="shared" ref="BK261:BK266" si="19">ROUND(I261*H261,2)</f>
        <v>0</v>
      </c>
      <c r="BL261" s="16" t="s">
        <v>260</v>
      </c>
      <c r="BM261" s="144" t="s">
        <v>3328</v>
      </c>
    </row>
    <row r="262" spans="2:65" s="1" customFormat="1" ht="16.5" customHeight="1">
      <c r="B262" s="31"/>
      <c r="C262" s="132" t="s">
        <v>501</v>
      </c>
      <c r="D262" s="132" t="s">
        <v>166</v>
      </c>
      <c r="E262" s="133" t="s">
        <v>3329</v>
      </c>
      <c r="F262" s="134" t="s">
        <v>3330</v>
      </c>
      <c r="G262" s="135" t="s">
        <v>181</v>
      </c>
      <c r="H262" s="136">
        <v>4</v>
      </c>
      <c r="I262" s="137"/>
      <c r="J262" s="138">
        <f t="shared" si="10"/>
        <v>0</v>
      </c>
      <c r="K262" s="139"/>
      <c r="L262" s="31"/>
      <c r="M262" s="140" t="s">
        <v>1</v>
      </c>
      <c r="N262" s="141" t="s">
        <v>44</v>
      </c>
      <c r="P262" s="142">
        <f t="shared" si="11"/>
        <v>0</v>
      </c>
      <c r="Q262" s="142">
        <v>2.1000000000000001E-4</v>
      </c>
      <c r="R262" s="142">
        <f t="shared" si="12"/>
        <v>8.4000000000000003E-4</v>
      </c>
      <c r="S262" s="142">
        <v>0</v>
      </c>
      <c r="T262" s="143">
        <f t="shared" si="13"/>
        <v>0</v>
      </c>
      <c r="AR262" s="144" t="s">
        <v>260</v>
      </c>
      <c r="AT262" s="144" t="s">
        <v>166</v>
      </c>
      <c r="AU262" s="144" t="s">
        <v>89</v>
      </c>
      <c r="AY262" s="16" t="s">
        <v>164</v>
      </c>
      <c r="BE262" s="145">
        <f t="shared" si="14"/>
        <v>0</v>
      </c>
      <c r="BF262" s="145">
        <f t="shared" si="15"/>
        <v>0</v>
      </c>
      <c r="BG262" s="145">
        <f t="shared" si="16"/>
        <v>0</v>
      </c>
      <c r="BH262" s="145">
        <f t="shared" si="17"/>
        <v>0</v>
      </c>
      <c r="BI262" s="145">
        <f t="shared" si="18"/>
        <v>0</v>
      </c>
      <c r="BJ262" s="16" t="s">
        <v>87</v>
      </c>
      <c r="BK262" s="145">
        <f t="shared" si="19"/>
        <v>0</v>
      </c>
      <c r="BL262" s="16" t="s">
        <v>260</v>
      </c>
      <c r="BM262" s="144" t="s">
        <v>3331</v>
      </c>
    </row>
    <row r="263" spans="2:65" s="1" customFormat="1" ht="24.2" customHeight="1">
      <c r="B263" s="31"/>
      <c r="C263" s="167" t="s">
        <v>506</v>
      </c>
      <c r="D263" s="167" t="s">
        <v>282</v>
      </c>
      <c r="E263" s="168" t="s">
        <v>3332</v>
      </c>
      <c r="F263" s="169" t="s">
        <v>3333</v>
      </c>
      <c r="G263" s="170" t="s">
        <v>181</v>
      </c>
      <c r="H263" s="171">
        <v>4</v>
      </c>
      <c r="I263" s="172"/>
      <c r="J263" s="173">
        <f t="shared" si="10"/>
        <v>0</v>
      </c>
      <c r="K263" s="174"/>
      <c r="L263" s="175"/>
      <c r="M263" s="176" t="s">
        <v>1</v>
      </c>
      <c r="N263" s="177" t="s">
        <v>44</v>
      </c>
      <c r="P263" s="142">
        <f t="shared" si="11"/>
        <v>0</v>
      </c>
      <c r="Q263" s="142">
        <v>7.3999999999999999E-4</v>
      </c>
      <c r="R263" s="142">
        <f t="shared" si="12"/>
        <v>2.96E-3</v>
      </c>
      <c r="S263" s="142">
        <v>0</v>
      </c>
      <c r="T263" s="143">
        <f t="shared" si="13"/>
        <v>0</v>
      </c>
      <c r="AR263" s="144" t="s">
        <v>349</v>
      </c>
      <c r="AT263" s="144" t="s">
        <v>282</v>
      </c>
      <c r="AU263" s="144" t="s">
        <v>89</v>
      </c>
      <c r="AY263" s="16" t="s">
        <v>164</v>
      </c>
      <c r="BE263" s="145">
        <f t="shared" si="14"/>
        <v>0</v>
      </c>
      <c r="BF263" s="145">
        <f t="shared" si="15"/>
        <v>0</v>
      </c>
      <c r="BG263" s="145">
        <f t="shared" si="16"/>
        <v>0</v>
      </c>
      <c r="BH263" s="145">
        <f t="shared" si="17"/>
        <v>0</v>
      </c>
      <c r="BI263" s="145">
        <f t="shared" si="18"/>
        <v>0</v>
      </c>
      <c r="BJ263" s="16" t="s">
        <v>87</v>
      </c>
      <c r="BK263" s="145">
        <f t="shared" si="19"/>
        <v>0</v>
      </c>
      <c r="BL263" s="16" t="s">
        <v>260</v>
      </c>
      <c r="BM263" s="144" t="s">
        <v>3334</v>
      </c>
    </row>
    <row r="264" spans="2:65" s="1" customFormat="1" ht="24.2" customHeight="1">
      <c r="B264" s="31"/>
      <c r="C264" s="132" t="s">
        <v>512</v>
      </c>
      <c r="D264" s="132" t="s">
        <v>166</v>
      </c>
      <c r="E264" s="133" t="s">
        <v>3335</v>
      </c>
      <c r="F264" s="134" t="s">
        <v>3336</v>
      </c>
      <c r="G264" s="135" t="s">
        <v>181</v>
      </c>
      <c r="H264" s="136">
        <v>2</v>
      </c>
      <c r="I264" s="137"/>
      <c r="J264" s="138">
        <f t="shared" si="10"/>
        <v>0</v>
      </c>
      <c r="K264" s="139"/>
      <c r="L264" s="31"/>
      <c r="M264" s="140" t="s">
        <v>1</v>
      </c>
      <c r="N264" s="141" t="s">
        <v>44</v>
      </c>
      <c r="P264" s="142">
        <f t="shared" si="11"/>
        <v>0</v>
      </c>
      <c r="Q264" s="142">
        <v>2.4000000000000001E-4</v>
      </c>
      <c r="R264" s="142">
        <f t="shared" si="12"/>
        <v>4.8000000000000001E-4</v>
      </c>
      <c r="S264" s="142">
        <v>0</v>
      </c>
      <c r="T264" s="143">
        <f t="shared" si="13"/>
        <v>0</v>
      </c>
      <c r="AR264" s="144" t="s">
        <v>260</v>
      </c>
      <c r="AT264" s="144" t="s">
        <v>166</v>
      </c>
      <c r="AU264" s="144" t="s">
        <v>89</v>
      </c>
      <c r="AY264" s="16" t="s">
        <v>164</v>
      </c>
      <c r="BE264" s="145">
        <f t="shared" si="14"/>
        <v>0</v>
      </c>
      <c r="BF264" s="145">
        <f t="shared" si="15"/>
        <v>0</v>
      </c>
      <c r="BG264" s="145">
        <f t="shared" si="16"/>
        <v>0</v>
      </c>
      <c r="BH264" s="145">
        <f t="shared" si="17"/>
        <v>0</v>
      </c>
      <c r="BI264" s="145">
        <f t="shared" si="18"/>
        <v>0</v>
      </c>
      <c r="BJ264" s="16" t="s">
        <v>87</v>
      </c>
      <c r="BK264" s="145">
        <f t="shared" si="19"/>
        <v>0</v>
      </c>
      <c r="BL264" s="16" t="s">
        <v>260</v>
      </c>
      <c r="BM264" s="144" t="s">
        <v>3337</v>
      </c>
    </row>
    <row r="265" spans="2:65" s="1" customFormat="1" ht="24.2" customHeight="1">
      <c r="B265" s="31"/>
      <c r="C265" s="132" t="s">
        <v>518</v>
      </c>
      <c r="D265" s="132" t="s">
        <v>166</v>
      </c>
      <c r="E265" s="133" t="s">
        <v>3338</v>
      </c>
      <c r="F265" s="134" t="s">
        <v>3339</v>
      </c>
      <c r="G265" s="135" t="s">
        <v>181</v>
      </c>
      <c r="H265" s="136">
        <v>34</v>
      </c>
      <c r="I265" s="137"/>
      <c r="J265" s="138">
        <f t="shared" si="10"/>
        <v>0</v>
      </c>
      <c r="K265" s="139"/>
      <c r="L265" s="31"/>
      <c r="M265" s="140" t="s">
        <v>1</v>
      </c>
      <c r="N265" s="141" t="s">
        <v>44</v>
      </c>
      <c r="P265" s="142">
        <f t="shared" si="11"/>
        <v>0</v>
      </c>
      <c r="Q265" s="142">
        <v>2.2000000000000001E-4</v>
      </c>
      <c r="R265" s="142">
        <f t="shared" si="12"/>
        <v>7.4800000000000005E-3</v>
      </c>
      <c r="S265" s="142">
        <v>0</v>
      </c>
      <c r="T265" s="143">
        <f t="shared" si="13"/>
        <v>0</v>
      </c>
      <c r="AR265" s="144" t="s">
        <v>260</v>
      </c>
      <c r="AT265" s="144" t="s">
        <v>166</v>
      </c>
      <c r="AU265" s="144" t="s">
        <v>89</v>
      </c>
      <c r="AY265" s="16" t="s">
        <v>164</v>
      </c>
      <c r="BE265" s="145">
        <f t="shared" si="14"/>
        <v>0</v>
      </c>
      <c r="BF265" s="145">
        <f t="shared" si="15"/>
        <v>0</v>
      </c>
      <c r="BG265" s="145">
        <f t="shared" si="16"/>
        <v>0</v>
      </c>
      <c r="BH265" s="145">
        <f t="shared" si="17"/>
        <v>0</v>
      </c>
      <c r="BI265" s="145">
        <f t="shared" si="18"/>
        <v>0</v>
      </c>
      <c r="BJ265" s="16" t="s">
        <v>87</v>
      </c>
      <c r="BK265" s="145">
        <f t="shared" si="19"/>
        <v>0</v>
      </c>
      <c r="BL265" s="16" t="s">
        <v>260</v>
      </c>
      <c r="BM265" s="144" t="s">
        <v>3340</v>
      </c>
    </row>
    <row r="266" spans="2:65" s="1" customFormat="1" ht="24.2" customHeight="1">
      <c r="B266" s="31"/>
      <c r="C266" s="132" t="s">
        <v>522</v>
      </c>
      <c r="D266" s="132" t="s">
        <v>166</v>
      </c>
      <c r="E266" s="133" t="s">
        <v>3341</v>
      </c>
      <c r="F266" s="134" t="s">
        <v>3342</v>
      </c>
      <c r="G266" s="135" t="s">
        <v>181</v>
      </c>
      <c r="H266" s="136">
        <v>44</v>
      </c>
      <c r="I266" s="137"/>
      <c r="J266" s="138">
        <f t="shared" si="10"/>
        <v>0</v>
      </c>
      <c r="K266" s="139"/>
      <c r="L266" s="31"/>
      <c r="M266" s="140" t="s">
        <v>1</v>
      </c>
      <c r="N266" s="141" t="s">
        <v>44</v>
      </c>
      <c r="P266" s="142">
        <f t="shared" si="11"/>
        <v>0</v>
      </c>
      <c r="Q266" s="142">
        <v>2.3000000000000001E-4</v>
      </c>
      <c r="R266" s="142">
        <f t="shared" si="12"/>
        <v>1.0120000000000001E-2</v>
      </c>
      <c r="S266" s="142">
        <v>0</v>
      </c>
      <c r="T266" s="143">
        <f t="shared" si="13"/>
        <v>0</v>
      </c>
      <c r="AR266" s="144" t="s">
        <v>260</v>
      </c>
      <c r="AT266" s="144" t="s">
        <v>166</v>
      </c>
      <c r="AU266" s="144" t="s">
        <v>89</v>
      </c>
      <c r="AY266" s="16" t="s">
        <v>164</v>
      </c>
      <c r="BE266" s="145">
        <f t="shared" si="14"/>
        <v>0</v>
      </c>
      <c r="BF266" s="145">
        <f t="shared" si="15"/>
        <v>0</v>
      </c>
      <c r="BG266" s="145">
        <f t="shared" si="16"/>
        <v>0</v>
      </c>
      <c r="BH266" s="145">
        <f t="shared" si="17"/>
        <v>0</v>
      </c>
      <c r="BI266" s="145">
        <f t="shared" si="18"/>
        <v>0</v>
      </c>
      <c r="BJ266" s="16" t="s">
        <v>87</v>
      </c>
      <c r="BK266" s="145">
        <f t="shared" si="19"/>
        <v>0</v>
      </c>
      <c r="BL266" s="16" t="s">
        <v>260</v>
      </c>
      <c r="BM266" s="144" t="s">
        <v>3343</v>
      </c>
    </row>
    <row r="267" spans="2:65" s="14" customFormat="1" ht="11.25">
      <c r="B267" s="161"/>
      <c r="D267" s="147" t="s">
        <v>175</v>
      </c>
      <c r="E267" s="162" t="s">
        <v>1</v>
      </c>
      <c r="F267" s="163" t="s">
        <v>3344</v>
      </c>
      <c r="H267" s="162" t="s">
        <v>1</v>
      </c>
      <c r="I267" s="164"/>
      <c r="L267" s="161"/>
      <c r="M267" s="165"/>
      <c r="T267" s="166"/>
      <c r="AT267" s="162" t="s">
        <v>175</v>
      </c>
      <c r="AU267" s="162" t="s">
        <v>89</v>
      </c>
      <c r="AV267" s="14" t="s">
        <v>87</v>
      </c>
      <c r="AW267" s="14" t="s">
        <v>36</v>
      </c>
      <c r="AX267" s="14" t="s">
        <v>79</v>
      </c>
      <c r="AY267" s="162" t="s">
        <v>164</v>
      </c>
    </row>
    <row r="268" spans="2:65" s="12" customFormat="1" ht="11.25">
      <c r="B268" s="146"/>
      <c r="D268" s="147" t="s">
        <v>175</v>
      </c>
      <c r="E268" s="148" t="s">
        <v>1</v>
      </c>
      <c r="F268" s="149" t="s">
        <v>430</v>
      </c>
      <c r="H268" s="150">
        <v>44</v>
      </c>
      <c r="I268" s="151"/>
      <c r="L268" s="146"/>
      <c r="M268" s="152"/>
      <c r="T268" s="153"/>
      <c r="AT268" s="148" t="s">
        <v>175</v>
      </c>
      <c r="AU268" s="148" t="s">
        <v>89</v>
      </c>
      <c r="AV268" s="12" t="s">
        <v>89</v>
      </c>
      <c r="AW268" s="12" t="s">
        <v>36</v>
      </c>
      <c r="AX268" s="12" t="s">
        <v>79</v>
      </c>
      <c r="AY268" s="148" t="s">
        <v>164</v>
      </c>
    </row>
    <row r="269" spans="2:65" s="13" customFormat="1" ht="11.25">
      <c r="B269" s="154"/>
      <c r="D269" s="147" t="s">
        <v>175</v>
      </c>
      <c r="E269" s="155" t="s">
        <v>1</v>
      </c>
      <c r="F269" s="156" t="s">
        <v>177</v>
      </c>
      <c r="H269" s="157">
        <v>44</v>
      </c>
      <c r="I269" s="158"/>
      <c r="L269" s="154"/>
      <c r="M269" s="159"/>
      <c r="T269" s="160"/>
      <c r="AT269" s="155" t="s">
        <v>175</v>
      </c>
      <c r="AU269" s="155" t="s">
        <v>89</v>
      </c>
      <c r="AV269" s="13" t="s">
        <v>170</v>
      </c>
      <c r="AW269" s="13" t="s">
        <v>36</v>
      </c>
      <c r="AX269" s="13" t="s">
        <v>87</v>
      </c>
      <c r="AY269" s="155" t="s">
        <v>164</v>
      </c>
    </row>
    <row r="270" spans="2:65" s="1" customFormat="1" ht="24.2" customHeight="1">
      <c r="B270" s="31"/>
      <c r="C270" s="132" t="s">
        <v>527</v>
      </c>
      <c r="D270" s="132" t="s">
        <v>166</v>
      </c>
      <c r="E270" s="133" t="s">
        <v>3345</v>
      </c>
      <c r="F270" s="134" t="s">
        <v>3346</v>
      </c>
      <c r="G270" s="135" t="s">
        <v>181</v>
      </c>
      <c r="H270" s="136">
        <v>32</v>
      </c>
      <c r="I270" s="137"/>
      <c r="J270" s="138">
        <f>ROUND(I270*H270,2)</f>
        <v>0</v>
      </c>
      <c r="K270" s="139"/>
      <c r="L270" s="31"/>
      <c r="M270" s="140" t="s">
        <v>1</v>
      </c>
      <c r="N270" s="141" t="s">
        <v>44</v>
      </c>
      <c r="P270" s="142">
        <f>O270*H270</f>
        <v>0</v>
      </c>
      <c r="Q270" s="142">
        <v>1.3999999999999999E-4</v>
      </c>
      <c r="R270" s="142">
        <f>Q270*H270</f>
        <v>4.4799999999999996E-3</v>
      </c>
      <c r="S270" s="142">
        <v>0</v>
      </c>
      <c r="T270" s="143">
        <f>S270*H270</f>
        <v>0</v>
      </c>
      <c r="AR270" s="144" t="s">
        <v>260</v>
      </c>
      <c r="AT270" s="144" t="s">
        <v>166</v>
      </c>
      <c r="AU270" s="144" t="s">
        <v>89</v>
      </c>
      <c r="AY270" s="16" t="s">
        <v>164</v>
      </c>
      <c r="BE270" s="145">
        <f>IF(N270="základní",J270,0)</f>
        <v>0</v>
      </c>
      <c r="BF270" s="145">
        <f>IF(N270="snížená",J270,0)</f>
        <v>0</v>
      </c>
      <c r="BG270" s="145">
        <f>IF(N270="zákl. přenesená",J270,0)</f>
        <v>0</v>
      </c>
      <c r="BH270" s="145">
        <f>IF(N270="sníž. přenesená",J270,0)</f>
        <v>0</v>
      </c>
      <c r="BI270" s="145">
        <f>IF(N270="nulová",J270,0)</f>
        <v>0</v>
      </c>
      <c r="BJ270" s="16" t="s">
        <v>87</v>
      </c>
      <c r="BK270" s="145">
        <f>ROUND(I270*H270,2)</f>
        <v>0</v>
      </c>
      <c r="BL270" s="16" t="s">
        <v>260</v>
      </c>
      <c r="BM270" s="144" t="s">
        <v>3347</v>
      </c>
    </row>
    <row r="271" spans="2:65" s="1" customFormat="1" ht="21.75" customHeight="1">
      <c r="B271" s="31"/>
      <c r="C271" s="132" t="s">
        <v>532</v>
      </c>
      <c r="D271" s="132" t="s">
        <v>166</v>
      </c>
      <c r="E271" s="133" t="s">
        <v>3348</v>
      </c>
      <c r="F271" s="134" t="s">
        <v>3349</v>
      </c>
      <c r="G271" s="135" t="s">
        <v>181</v>
      </c>
      <c r="H271" s="136">
        <v>1</v>
      </c>
      <c r="I271" s="137"/>
      <c r="J271" s="138">
        <f>ROUND(I271*H271,2)</f>
        <v>0</v>
      </c>
      <c r="K271" s="139"/>
      <c r="L271" s="31"/>
      <c r="M271" s="140" t="s">
        <v>1</v>
      </c>
      <c r="N271" s="141" t="s">
        <v>44</v>
      </c>
      <c r="P271" s="142">
        <f>O271*H271</f>
        <v>0</v>
      </c>
      <c r="Q271" s="142">
        <v>5.8E-4</v>
      </c>
      <c r="R271" s="142">
        <f>Q271*H271</f>
        <v>5.8E-4</v>
      </c>
      <c r="S271" s="142">
        <v>0</v>
      </c>
      <c r="T271" s="143">
        <f>S271*H271</f>
        <v>0</v>
      </c>
      <c r="AR271" s="144" t="s">
        <v>260</v>
      </c>
      <c r="AT271" s="144" t="s">
        <v>166</v>
      </c>
      <c r="AU271" s="144" t="s">
        <v>89</v>
      </c>
      <c r="AY271" s="16" t="s">
        <v>164</v>
      </c>
      <c r="BE271" s="145">
        <f>IF(N271="základní",J271,0)</f>
        <v>0</v>
      </c>
      <c r="BF271" s="145">
        <f>IF(N271="snížená",J271,0)</f>
        <v>0</v>
      </c>
      <c r="BG271" s="145">
        <f>IF(N271="zákl. přenesená",J271,0)</f>
        <v>0</v>
      </c>
      <c r="BH271" s="145">
        <f>IF(N271="sníž. přenesená",J271,0)</f>
        <v>0</v>
      </c>
      <c r="BI271" s="145">
        <f>IF(N271="nulová",J271,0)</f>
        <v>0</v>
      </c>
      <c r="BJ271" s="16" t="s">
        <v>87</v>
      </c>
      <c r="BK271" s="145">
        <f>ROUND(I271*H271,2)</f>
        <v>0</v>
      </c>
      <c r="BL271" s="16" t="s">
        <v>260</v>
      </c>
      <c r="BM271" s="144" t="s">
        <v>3350</v>
      </c>
    </row>
    <row r="272" spans="2:65" s="1" customFormat="1" ht="21.75" customHeight="1">
      <c r="B272" s="31"/>
      <c r="C272" s="132" t="s">
        <v>537</v>
      </c>
      <c r="D272" s="132" t="s">
        <v>166</v>
      </c>
      <c r="E272" s="133" t="s">
        <v>3351</v>
      </c>
      <c r="F272" s="134" t="s">
        <v>3352</v>
      </c>
      <c r="G272" s="135" t="s">
        <v>181</v>
      </c>
      <c r="H272" s="136">
        <v>2</v>
      </c>
      <c r="I272" s="137"/>
      <c r="J272" s="138">
        <f>ROUND(I272*H272,2)</f>
        <v>0</v>
      </c>
      <c r="K272" s="139"/>
      <c r="L272" s="31"/>
      <c r="M272" s="140" t="s">
        <v>1</v>
      </c>
      <c r="N272" s="141" t="s">
        <v>44</v>
      </c>
      <c r="P272" s="142">
        <f>O272*H272</f>
        <v>0</v>
      </c>
      <c r="Q272" s="142">
        <v>4.4000000000000002E-4</v>
      </c>
      <c r="R272" s="142">
        <f>Q272*H272</f>
        <v>8.8000000000000003E-4</v>
      </c>
      <c r="S272" s="142">
        <v>0</v>
      </c>
      <c r="T272" s="143">
        <f>S272*H272</f>
        <v>0</v>
      </c>
      <c r="AR272" s="144" t="s">
        <v>260</v>
      </c>
      <c r="AT272" s="144" t="s">
        <v>166</v>
      </c>
      <c r="AU272" s="144" t="s">
        <v>89</v>
      </c>
      <c r="AY272" s="16" t="s">
        <v>164</v>
      </c>
      <c r="BE272" s="145">
        <f>IF(N272="základní",J272,0)</f>
        <v>0</v>
      </c>
      <c r="BF272" s="145">
        <f>IF(N272="snížená",J272,0)</f>
        <v>0</v>
      </c>
      <c r="BG272" s="145">
        <f>IF(N272="zákl. přenesená",J272,0)</f>
        <v>0</v>
      </c>
      <c r="BH272" s="145">
        <f>IF(N272="sníž. přenesená",J272,0)</f>
        <v>0</v>
      </c>
      <c r="BI272" s="145">
        <f>IF(N272="nulová",J272,0)</f>
        <v>0</v>
      </c>
      <c r="BJ272" s="16" t="s">
        <v>87</v>
      </c>
      <c r="BK272" s="145">
        <f>ROUND(I272*H272,2)</f>
        <v>0</v>
      </c>
      <c r="BL272" s="16" t="s">
        <v>260</v>
      </c>
      <c r="BM272" s="144" t="s">
        <v>3353</v>
      </c>
    </row>
    <row r="273" spans="2:65" s="1" customFormat="1" ht="24.2" customHeight="1">
      <c r="B273" s="31"/>
      <c r="C273" s="132" t="s">
        <v>541</v>
      </c>
      <c r="D273" s="132" t="s">
        <v>166</v>
      </c>
      <c r="E273" s="133" t="s">
        <v>3354</v>
      </c>
      <c r="F273" s="134" t="s">
        <v>3355</v>
      </c>
      <c r="G273" s="135" t="s">
        <v>181</v>
      </c>
      <c r="H273" s="136">
        <v>32</v>
      </c>
      <c r="I273" s="137"/>
      <c r="J273" s="138">
        <f>ROUND(I273*H273,2)</f>
        <v>0</v>
      </c>
      <c r="K273" s="139"/>
      <c r="L273" s="31"/>
      <c r="M273" s="140" t="s">
        <v>1</v>
      </c>
      <c r="N273" s="141" t="s">
        <v>44</v>
      </c>
      <c r="P273" s="142">
        <f>O273*H273</f>
        <v>0</v>
      </c>
      <c r="Q273" s="142">
        <v>6.9999999999999999E-4</v>
      </c>
      <c r="R273" s="142">
        <f>Q273*H273</f>
        <v>2.24E-2</v>
      </c>
      <c r="S273" s="142">
        <v>0</v>
      </c>
      <c r="T273" s="143">
        <f>S273*H273</f>
        <v>0</v>
      </c>
      <c r="AR273" s="144" t="s">
        <v>260</v>
      </c>
      <c r="AT273" s="144" t="s">
        <v>166</v>
      </c>
      <c r="AU273" s="144" t="s">
        <v>89</v>
      </c>
      <c r="AY273" s="16" t="s">
        <v>164</v>
      </c>
      <c r="BE273" s="145">
        <f>IF(N273="základní",J273,0)</f>
        <v>0</v>
      </c>
      <c r="BF273" s="145">
        <f>IF(N273="snížená",J273,0)</f>
        <v>0</v>
      </c>
      <c r="BG273" s="145">
        <f>IF(N273="zákl. přenesená",J273,0)</f>
        <v>0</v>
      </c>
      <c r="BH273" s="145">
        <f>IF(N273="sníž. přenesená",J273,0)</f>
        <v>0</v>
      </c>
      <c r="BI273" s="145">
        <f>IF(N273="nulová",J273,0)</f>
        <v>0</v>
      </c>
      <c r="BJ273" s="16" t="s">
        <v>87</v>
      </c>
      <c r="BK273" s="145">
        <f>ROUND(I273*H273,2)</f>
        <v>0</v>
      </c>
      <c r="BL273" s="16" t="s">
        <v>260</v>
      </c>
      <c r="BM273" s="144" t="s">
        <v>3356</v>
      </c>
    </row>
    <row r="274" spans="2:65" s="1" customFormat="1" ht="24.2" customHeight="1">
      <c r="B274" s="31"/>
      <c r="C274" s="132" t="s">
        <v>547</v>
      </c>
      <c r="D274" s="132" t="s">
        <v>166</v>
      </c>
      <c r="E274" s="133" t="s">
        <v>3357</v>
      </c>
      <c r="F274" s="134" t="s">
        <v>3358</v>
      </c>
      <c r="G274" s="135" t="s">
        <v>181</v>
      </c>
      <c r="H274" s="136">
        <v>4</v>
      </c>
      <c r="I274" s="137"/>
      <c r="J274" s="138">
        <f>ROUND(I274*H274,2)</f>
        <v>0</v>
      </c>
      <c r="K274" s="139"/>
      <c r="L274" s="31"/>
      <c r="M274" s="140" t="s">
        <v>1</v>
      </c>
      <c r="N274" s="141" t="s">
        <v>44</v>
      </c>
      <c r="P274" s="142">
        <f>O274*H274</f>
        <v>0</v>
      </c>
      <c r="Q274" s="142">
        <v>2.1000000000000001E-4</v>
      </c>
      <c r="R274" s="142">
        <f>Q274*H274</f>
        <v>8.4000000000000003E-4</v>
      </c>
      <c r="S274" s="142">
        <v>0</v>
      </c>
      <c r="T274" s="143">
        <f>S274*H274</f>
        <v>0</v>
      </c>
      <c r="AR274" s="144" t="s">
        <v>260</v>
      </c>
      <c r="AT274" s="144" t="s">
        <v>166</v>
      </c>
      <c r="AU274" s="144" t="s">
        <v>89</v>
      </c>
      <c r="AY274" s="16" t="s">
        <v>164</v>
      </c>
      <c r="BE274" s="145">
        <f>IF(N274="základní",J274,0)</f>
        <v>0</v>
      </c>
      <c r="BF274" s="145">
        <f>IF(N274="snížená",J274,0)</f>
        <v>0</v>
      </c>
      <c r="BG274" s="145">
        <f>IF(N274="zákl. přenesená",J274,0)</f>
        <v>0</v>
      </c>
      <c r="BH274" s="145">
        <f>IF(N274="sníž. přenesená",J274,0)</f>
        <v>0</v>
      </c>
      <c r="BI274" s="145">
        <f>IF(N274="nulová",J274,0)</f>
        <v>0</v>
      </c>
      <c r="BJ274" s="16" t="s">
        <v>87</v>
      </c>
      <c r="BK274" s="145">
        <f>ROUND(I274*H274,2)</f>
        <v>0</v>
      </c>
      <c r="BL274" s="16" t="s">
        <v>260</v>
      </c>
      <c r="BM274" s="144" t="s">
        <v>3359</v>
      </c>
    </row>
    <row r="275" spans="2:65" s="14" customFormat="1" ht="11.25">
      <c r="B275" s="161"/>
      <c r="D275" s="147" t="s">
        <v>175</v>
      </c>
      <c r="E275" s="162" t="s">
        <v>1</v>
      </c>
      <c r="F275" s="163" t="s">
        <v>3360</v>
      </c>
      <c r="H275" s="162" t="s">
        <v>1</v>
      </c>
      <c r="I275" s="164"/>
      <c r="L275" s="161"/>
      <c r="M275" s="165"/>
      <c r="T275" s="166"/>
      <c r="AT275" s="162" t="s">
        <v>175</v>
      </c>
      <c r="AU275" s="162" t="s">
        <v>89</v>
      </c>
      <c r="AV275" s="14" t="s">
        <v>87</v>
      </c>
      <c r="AW275" s="14" t="s">
        <v>36</v>
      </c>
      <c r="AX275" s="14" t="s">
        <v>79</v>
      </c>
      <c r="AY275" s="162" t="s">
        <v>164</v>
      </c>
    </row>
    <row r="276" spans="2:65" s="12" customFormat="1" ht="11.25">
      <c r="B276" s="146"/>
      <c r="D276" s="147" t="s">
        <v>175</v>
      </c>
      <c r="E276" s="148" t="s">
        <v>1</v>
      </c>
      <c r="F276" s="149" t="s">
        <v>170</v>
      </c>
      <c r="H276" s="150">
        <v>4</v>
      </c>
      <c r="I276" s="151"/>
      <c r="L276" s="146"/>
      <c r="M276" s="152"/>
      <c r="T276" s="153"/>
      <c r="AT276" s="148" t="s">
        <v>175</v>
      </c>
      <c r="AU276" s="148" t="s">
        <v>89</v>
      </c>
      <c r="AV276" s="12" t="s">
        <v>89</v>
      </c>
      <c r="AW276" s="12" t="s">
        <v>36</v>
      </c>
      <c r="AX276" s="12" t="s">
        <v>79</v>
      </c>
      <c r="AY276" s="148" t="s">
        <v>164</v>
      </c>
    </row>
    <row r="277" spans="2:65" s="13" customFormat="1" ht="11.25">
      <c r="B277" s="154"/>
      <c r="D277" s="147" t="s">
        <v>175</v>
      </c>
      <c r="E277" s="155" t="s">
        <v>1</v>
      </c>
      <c r="F277" s="156" t="s">
        <v>177</v>
      </c>
      <c r="H277" s="157">
        <v>4</v>
      </c>
      <c r="I277" s="158"/>
      <c r="L277" s="154"/>
      <c r="M277" s="159"/>
      <c r="T277" s="160"/>
      <c r="AT277" s="155" t="s">
        <v>175</v>
      </c>
      <c r="AU277" s="155" t="s">
        <v>89</v>
      </c>
      <c r="AV277" s="13" t="s">
        <v>170</v>
      </c>
      <c r="AW277" s="13" t="s">
        <v>36</v>
      </c>
      <c r="AX277" s="13" t="s">
        <v>87</v>
      </c>
      <c r="AY277" s="155" t="s">
        <v>164</v>
      </c>
    </row>
    <row r="278" spans="2:65" s="1" customFormat="1" ht="24.2" customHeight="1">
      <c r="B278" s="31"/>
      <c r="C278" s="132" t="s">
        <v>552</v>
      </c>
      <c r="D278" s="132" t="s">
        <v>166</v>
      </c>
      <c r="E278" s="133" t="s">
        <v>3361</v>
      </c>
      <c r="F278" s="134" t="s">
        <v>3362</v>
      </c>
      <c r="G278" s="135" t="s">
        <v>181</v>
      </c>
      <c r="H278" s="136">
        <v>1</v>
      </c>
      <c r="I278" s="137"/>
      <c r="J278" s="138">
        <f>ROUND(I278*H278,2)</f>
        <v>0</v>
      </c>
      <c r="K278" s="139"/>
      <c r="L278" s="31"/>
      <c r="M278" s="140" t="s">
        <v>1</v>
      </c>
      <c r="N278" s="141" t="s">
        <v>44</v>
      </c>
      <c r="P278" s="142">
        <f>O278*H278</f>
        <v>0</v>
      </c>
      <c r="Q278" s="142">
        <v>1.4499999999999999E-3</v>
      </c>
      <c r="R278" s="142">
        <f>Q278*H278</f>
        <v>1.4499999999999999E-3</v>
      </c>
      <c r="S278" s="142">
        <v>0</v>
      </c>
      <c r="T278" s="143">
        <f>S278*H278</f>
        <v>0</v>
      </c>
      <c r="AR278" s="144" t="s">
        <v>260</v>
      </c>
      <c r="AT278" s="144" t="s">
        <v>166</v>
      </c>
      <c r="AU278" s="144" t="s">
        <v>89</v>
      </c>
      <c r="AY278" s="16" t="s">
        <v>164</v>
      </c>
      <c r="BE278" s="145">
        <f>IF(N278="základní",J278,0)</f>
        <v>0</v>
      </c>
      <c r="BF278" s="145">
        <f>IF(N278="snížená",J278,0)</f>
        <v>0</v>
      </c>
      <c r="BG278" s="145">
        <f>IF(N278="zákl. přenesená",J278,0)</f>
        <v>0</v>
      </c>
      <c r="BH278" s="145">
        <f>IF(N278="sníž. přenesená",J278,0)</f>
        <v>0</v>
      </c>
      <c r="BI278" s="145">
        <f>IF(N278="nulová",J278,0)</f>
        <v>0</v>
      </c>
      <c r="BJ278" s="16" t="s">
        <v>87</v>
      </c>
      <c r="BK278" s="145">
        <f>ROUND(I278*H278,2)</f>
        <v>0</v>
      </c>
      <c r="BL278" s="16" t="s">
        <v>260</v>
      </c>
      <c r="BM278" s="144" t="s">
        <v>3363</v>
      </c>
    </row>
    <row r="279" spans="2:65" s="1" customFormat="1" ht="24.2" customHeight="1">
      <c r="B279" s="31"/>
      <c r="C279" s="132" t="s">
        <v>557</v>
      </c>
      <c r="D279" s="132" t="s">
        <v>166</v>
      </c>
      <c r="E279" s="133" t="s">
        <v>3364</v>
      </c>
      <c r="F279" s="134" t="s">
        <v>3365</v>
      </c>
      <c r="G279" s="135" t="s">
        <v>181</v>
      </c>
      <c r="H279" s="136">
        <v>4</v>
      </c>
      <c r="I279" s="137"/>
      <c r="J279" s="138">
        <f>ROUND(I279*H279,2)</f>
        <v>0</v>
      </c>
      <c r="K279" s="139"/>
      <c r="L279" s="31"/>
      <c r="M279" s="140" t="s">
        <v>1</v>
      </c>
      <c r="N279" s="141" t="s">
        <v>44</v>
      </c>
      <c r="P279" s="142">
        <f>O279*H279</f>
        <v>0</v>
      </c>
      <c r="Q279" s="142">
        <v>5.1999999999999995E-4</v>
      </c>
      <c r="R279" s="142">
        <f>Q279*H279</f>
        <v>2.0799999999999998E-3</v>
      </c>
      <c r="S279" s="142">
        <v>0</v>
      </c>
      <c r="T279" s="143">
        <f>S279*H279</f>
        <v>0</v>
      </c>
      <c r="AR279" s="144" t="s">
        <v>260</v>
      </c>
      <c r="AT279" s="144" t="s">
        <v>166</v>
      </c>
      <c r="AU279" s="144" t="s">
        <v>89</v>
      </c>
      <c r="AY279" s="16" t="s">
        <v>164</v>
      </c>
      <c r="BE279" s="145">
        <f>IF(N279="základní",J279,0)</f>
        <v>0</v>
      </c>
      <c r="BF279" s="145">
        <f>IF(N279="snížená",J279,0)</f>
        <v>0</v>
      </c>
      <c r="BG279" s="145">
        <f>IF(N279="zákl. přenesená",J279,0)</f>
        <v>0</v>
      </c>
      <c r="BH279" s="145">
        <f>IF(N279="sníž. přenesená",J279,0)</f>
        <v>0</v>
      </c>
      <c r="BI279" s="145">
        <f>IF(N279="nulová",J279,0)</f>
        <v>0</v>
      </c>
      <c r="BJ279" s="16" t="s">
        <v>87</v>
      </c>
      <c r="BK279" s="145">
        <f>ROUND(I279*H279,2)</f>
        <v>0</v>
      </c>
      <c r="BL279" s="16" t="s">
        <v>260</v>
      </c>
      <c r="BM279" s="144" t="s">
        <v>3366</v>
      </c>
    </row>
    <row r="280" spans="2:65" s="1" customFormat="1" ht="24.2" customHeight="1">
      <c r="B280" s="31"/>
      <c r="C280" s="132" t="s">
        <v>562</v>
      </c>
      <c r="D280" s="132" t="s">
        <v>166</v>
      </c>
      <c r="E280" s="133" t="s">
        <v>2850</v>
      </c>
      <c r="F280" s="134" t="s">
        <v>2851</v>
      </c>
      <c r="G280" s="135" t="s">
        <v>1088</v>
      </c>
      <c r="H280" s="178"/>
      <c r="I280" s="137"/>
      <c r="J280" s="138">
        <f>ROUND(I280*H280,2)</f>
        <v>0</v>
      </c>
      <c r="K280" s="139"/>
      <c r="L280" s="31"/>
      <c r="M280" s="140" t="s">
        <v>1</v>
      </c>
      <c r="N280" s="141" t="s">
        <v>44</v>
      </c>
      <c r="P280" s="142">
        <f>O280*H280</f>
        <v>0</v>
      </c>
      <c r="Q280" s="142">
        <v>0</v>
      </c>
      <c r="R280" s="142">
        <f>Q280*H280</f>
        <v>0</v>
      </c>
      <c r="S280" s="142">
        <v>0</v>
      </c>
      <c r="T280" s="143">
        <f>S280*H280</f>
        <v>0</v>
      </c>
      <c r="AR280" s="144" t="s">
        <v>260</v>
      </c>
      <c r="AT280" s="144" t="s">
        <v>166</v>
      </c>
      <c r="AU280" s="144" t="s">
        <v>89</v>
      </c>
      <c r="AY280" s="16" t="s">
        <v>164</v>
      </c>
      <c r="BE280" s="145">
        <f>IF(N280="základní",J280,0)</f>
        <v>0</v>
      </c>
      <c r="BF280" s="145">
        <f>IF(N280="snížená",J280,0)</f>
        <v>0</v>
      </c>
      <c r="BG280" s="145">
        <f>IF(N280="zákl. přenesená",J280,0)</f>
        <v>0</v>
      </c>
      <c r="BH280" s="145">
        <f>IF(N280="sníž. přenesená",J280,0)</f>
        <v>0</v>
      </c>
      <c r="BI280" s="145">
        <f>IF(N280="nulová",J280,0)</f>
        <v>0</v>
      </c>
      <c r="BJ280" s="16" t="s">
        <v>87</v>
      </c>
      <c r="BK280" s="145">
        <f>ROUND(I280*H280,2)</f>
        <v>0</v>
      </c>
      <c r="BL280" s="16" t="s">
        <v>260</v>
      </c>
      <c r="BM280" s="144" t="s">
        <v>3367</v>
      </c>
    </row>
    <row r="281" spans="2:65" s="11" customFormat="1" ht="22.9" customHeight="1">
      <c r="B281" s="120"/>
      <c r="D281" s="121" t="s">
        <v>78</v>
      </c>
      <c r="E281" s="130" t="s">
        <v>3368</v>
      </c>
      <c r="F281" s="130" t="s">
        <v>3369</v>
      </c>
      <c r="I281" s="123"/>
      <c r="J281" s="131">
        <f>BK281</f>
        <v>0</v>
      </c>
      <c r="L281" s="120"/>
      <c r="M281" s="125"/>
      <c r="P281" s="126">
        <f>SUM(P282:P301)</f>
        <v>0</v>
      </c>
      <c r="R281" s="126">
        <f>SUM(R282:R301)</f>
        <v>1.0561400000000001</v>
      </c>
      <c r="T281" s="127">
        <f>SUM(T282:T301)</f>
        <v>0</v>
      </c>
      <c r="AR281" s="121" t="s">
        <v>89</v>
      </c>
      <c r="AT281" s="128" t="s">
        <v>78</v>
      </c>
      <c r="AU281" s="128" t="s">
        <v>87</v>
      </c>
      <c r="AY281" s="121" t="s">
        <v>164</v>
      </c>
      <c r="BK281" s="129">
        <f>SUM(BK282:BK301)</f>
        <v>0</v>
      </c>
    </row>
    <row r="282" spans="2:65" s="1" customFormat="1" ht="24.2" customHeight="1">
      <c r="B282" s="31"/>
      <c r="C282" s="132" t="s">
        <v>570</v>
      </c>
      <c r="D282" s="132" t="s">
        <v>166</v>
      </c>
      <c r="E282" s="133" t="s">
        <v>3370</v>
      </c>
      <c r="F282" s="134" t="s">
        <v>3371</v>
      </c>
      <c r="G282" s="135" t="s">
        <v>181</v>
      </c>
      <c r="H282" s="136">
        <v>4</v>
      </c>
      <c r="I282" s="137"/>
      <c r="J282" s="138">
        <f t="shared" ref="J282:J301" si="20">ROUND(I282*H282,2)</f>
        <v>0</v>
      </c>
      <c r="K282" s="139"/>
      <c r="L282" s="31"/>
      <c r="M282" s="140" t="s">
        <v>1</v>
      </c>
      <c r="N282" s="141" t="s">
        <v>44</v>
      </c>
      <c r="P282" s="142">
        <f t="shared" ref="P282:P301" si="21">O282*H282</f>
        <v>0</v>
      </c>
      <c r="Q282" s="142">
        <v>0</v>
      </c>
      <c r="R282" s="142">
        <f t="shared" ref="R282:R301" si="22">Q282*H282</f>
        <v>0</v>
      </c>
      <c r="S282" s="142">
        <v>0</v>
      </c>
      <c r="T282" s="143">
        <f t="shared" ref="T282:T301" si="23">S282*H282</f>
        <v>0</v>
      </c>
      <c r="AR282" s="144" t="s">
        <v>260</v>
      </c>
      <c r="AT282" s="144" t="s">
        <v>166</v>
      </c>
      <c r="AU282" s="144" t="s">
        <v>89</v>
      </c>
      <c r="AY282" s="16" t="s">
        <v>164</v>
      </c>
      <c r="BE282" s="145">
        <f t="shared" ref="BE282:BE301" si="24">IF(N282="základní",J282,0)</f>
        <v>0</v>
      </c>
      <c r="BF282" s="145">
        <f t="shared" ref="BF282:BF301" si="25">IF(N282="snížená",J282,0)</f>
        <v>0</v>
      </c>
      <c r="BG282" s="145">
        <f t="shared" ref="BG282:BG301" si="26">IF(N282="zákl. přenesená",J282,0)</f>
        <v>0</v>
      </c>
      <c r="BH282" s="145">
        <f t="shared" ref="BH282:BH301" si="27">IF(N282="sníž. přenesená",J282,0)</f>
        <v>0</v>
      </c>
      <c r="BI282" s="145">
        <f t="shared" ref="BI282:BI301" si="28">IF(N282="nulová",J282,0)</f>
        <v>0</v>
      </c>
      <c r="BJ282" s="16" t="s">
        <v>87</v>
      </c>
      <c r="BK282" s="145">
        <f t="shared" ref="BK282:BK301" si="29">ROUND(I282*H282,2)</f>
        <v>0</v>
      </c>
      <c r="BL282" s="16" t="s">
        <v>260</v>
      </c>
      <c r="BM282" s="144" t="s">
        <v>3372</v>
      </c>
    </row>
    <row r="283" spans="2:65" s="1" customFormat="1" ht="24.2" customHeight="1">
      <c r="B283" s="31"/>
      <c r="C283" s="167" t="s">
        <v>580</v>
      </c>
      <c r="D283" s="167" t="s">
        <v>282</v>
      </c>
      <c r="E283" s="168" t="s">
        <v>3373</v>
      </c>
      <c r="F283" s="169" t="s">
        <v>3374</v>
      </c>
      <c r="G283" s="170" t="s">
        <v>181</v>
      </c>
      <c r="H283" s="171">
        <v>2</v>
      </c>
      <c r="I283" s="172"/>
      <c r="J283" s="173">
        <f t="shared" si="20"/>
        <v>0</v>
      </c>
      <c r="K283" s="174"/>
      <c r="L283" s="175"/>
      <c r="M283" s="176" t="s">
        <v>1</v>
      </c>
      <c r="N283" s="177" t="s">
        <v>44</v>
      </c>
      <c r="P283" s="142">
        <f t="shared" si="21"/>
        <v>0</v>
      </c>
      <c r="Q283" s="142">
        <v>6.1999999999999998E-3</v>
      </c>
      <c r="R283" s="142">
        <f t="shared" si="22"/>
        <v>1.24E-2</v>
      </c>
      <c r="S283" s="142">
        <v>0</v>
      </c>
      <c r="T283" s="143">
        <f t="shared" si="23"/>
        <v>0</v>
      </c>
      <c r="AR283" s="144" t="s">
        <v>349</v>
      </c>
      <c r="AT283" s="144" t="s">
        <v>282</v>
      </c>
      <c r="AU283" s="144" t="s">
        <v>89</v>
      </c>
      <c r="AY283" s="16" t="s">
        <v>164</v>
      </c>
      <c r="BE283" s="145">
        <f t="shared" si="24"/>
        <v>0</v>
      </c>
      <c r="BF283" s="145">
        <f t="shared" si="25"/>
        <v>0</v>
      </c>
      <c r="BG283" s="145">
        <f t="shared" si="26"/>
        <v>0</v>
      </c>
      <c r="BH283" s="145">
        <f t="shared" si="27"/>
        <v>0</v>
      </c>
      <c r="BI283" s="145">
        <f t="shared" si="28"/>
        <v>0</v>
      </c>
      <c r="BJ283" s="16" t="s">
        <v>87</v>
      </c>
      <c r="BK283" s="145">
        <f t="shared" si="29"/>
        <v>0</v>
      </c>
      <c r="BL283" s="16" t="s">
        <v>260</v>
      </c>
      <c r="BM283" s="144" t="s">
        <v>3375</v>
      </c>
    </row>
    <row r="284" spans="2:65" s="1" customFormat="1" ht="24.2" customHeight="1">
      <c r="B284" s="31"/>
      <c r="C284" s="167" t="s">
        <v>584</v>
      </c>
      <c r="D284" s="167" t="s">
        <v>282</v>
      </c>
      <c r="E284" s="168" t="s">
        <v>3376</v>
      </c>
      <c r="F284" s="169" t="s">
        <v>3377</v>
      </c>
      <c r="G284" s="170" t="s">
        <v>181</v>
      </c>
      <c r="H284" s="171">
        <v>1</v>
      </c>
      <c r="I284" s="172"/>
      <c r="J284" s="173">
        <f t="shared" si="20"/>
        <v>0</v>
      </c>
      <c r="K284" s="174"/>
      <c r="L284" s="175"/>
      <c r="M284" s="176" t="s">
        <v>1</v>
      </c>
      <c r="N284" s="177" t="s">
        <v>44</v>
      </c>
      <c r="P284" s="142">
        <f t="shared" si="21"/>
        <v>0</v>
      </c>
      <c r="Q284" s="142">
        <v>8.1499999999999993E-3</v>
      </c>
      <c r="R284" s="142">
        <f t="shared" si="22"/>
        <v>8.1499999999999993E-3</v>
      </c>
      <c r="S284" s="142">
        <v>0</v>
      </c>
      <c r="T284" s="143">
        <f t="shared" si="23"/>
        <v>0</v>
      </c>
      <c r="AR284" s="144" t="s">
        <v>349</v>
      </c>
      <c r="AT284" s="144" t="s">
        <v>282</v>
      </c>
      <c r="AU284" s="144" t="s">
        <v>89</v>
      </c>
      <c r="AY284" s="16" t="s">
        <v>164</v>
      </c>
      <c r="BE284" s="145">
        <f t="shared" si="24"/>
        <v>0</v>
      </c>
      <c r="BF284" s="145">
        <f t="shared" si="25"/>
        <v>0</v>
      </c>
      <c r="BG284" s="145">
        <f t="shared" si="26"/>
        <v>0</v>
      </c>
      <c r="BH284" s="145">
        <f t="shared" si="27"/>
        <v>0</v>
      </c>
      <c r="BI284" s="145">
        <f t="shared" si="28"/>
        <v>0</v>
      </c>
      <c r="BJ284" s="16" t="s">
        <v>87</v>
      </c>
      <c r="BK284" s="145">
        <f t="shared" si="29"/>
        <v>0</v>
      </c>
      <c r="BL284" s="16" t="s">
        <v>260</v>
      </c>
      <c r="BM284" s="144" t="s">
        <v>3378</v>
      </c>
    </row>
    <row r="285" spans="2:65" s="1" customFormat="1" ht="24.2" customHeight="1">
      <c r="B285" s="31"/>
      <c r="C285" s="167" t="s">
        <v>596</v>
      </c>
      <c r="D285" s="167" t="s">
        <v>282</v>
      </c>
      <c r="E285" s="168" t="s">
        <v>3379</v>
      </c>
      <c r="F285" s="169" t="s">
        <v>3380</v>
      </c>
      <c r="G285" s="170" t="s">
        <v>181</v>
      </c>
      <c r="H285" s="171">
        <v>1</v>
      </c>
      <c r="I285" s="172"/>
      <c r="J285" s="173">
        <f t="shared" si="20"/>
        <v>0</v>
      </c>
      <c r="K285" s="174"/>
      <c r="L285" s="175"/>
      <c r="M285" s="176" t="s">
        <v>1</v>
      </c>
      <c r="N285" s="177" t="s">
        <v>44</v>
      </c>
      <c r="P285" s="142">
        <f t="shared" si="21"/>
        <v>0</v>
      </c>
      <c r="Q285" s="142">
        <v>1.025E-2</v>
      </c>
      <c r="R285" s="142">
        <f t="shared" si="22"/>
        <v>1.025E-2</v>
      </c>
      <c r="S285" s="142">
        <v>0</v>
      </c>
      <c r="T285" s="143">
        <f t="shared" si="23"/>
        <v>0</v>
      </c>
      <c r="AR285" s="144" t="s">
        <v>349</v>
      </c>
      <c r="AT285" s="144" t="s">
        <v>282</v>
      </c>
      <c r="AU285" s="144" t="s">
        <v>89</v>
      </c>
      <c r="AY285" s="16" t="s">
        <v>164</v>
      </c>
      <c r="BE285" s="145">
        <f t="shared" si="24"/>
        <v>0</v>
      </c>
      <c r="BF285" s="145">
        <f t="shared" si="25"/>
        <v>0</v>
      </c>
      <c r="BG285" s="145">
        <f t="shared" si="26"/>
        <v>0</v>
      </c>
      <c r="BH285" s="145">
        <f t="shared" si="27"/>
        <v>0</v>
      </c>
      <c r="BI285" s="145">
        <f t="shared" si="28"/>
        <v>0</v>
      </c>
      <c r="BJ285" s="16" t="s">
        <v>87</v>
      </c>
      <c r="BK285" s="145">
        <f t="shared" si="29"/>
        <v>0</v>
      </c>
      <c r="BL285" s="16" t="s">
        <v>260</v>
      </c>
      <c r="BM285" s="144" t="s">
        <v>3381</v>
      </c>
    </row>
    <row r="286" spans="2:65" s="1" customFormat="1" ht="24.2" customHeight="1">
      <c r="B286" s="31"/>
      <c r="C286" s="132" t="s">
        <v>601</v>
      </c>
      <c r="D286" s="132" t="s">
        <v>166</v>
      </c>
      <c r="E286" s="133" t="s">
        <v>3382</v>
      </c>
      <c r="F286" s="134" t="s">
        <v>3383</v>
      </c>
      <c r="G286" s="135" t="s">
        <v>181</v>
      </c>
      <c r="H286" s="136">
        <v>25</v>
      </c>
      <c r="I286" s="137"/>
      <c r="J286" s="138">
        <f t="shared" si="20"/>
        <v>0</v>
      </c>
      <c r="K286" s="139"/>
      <c r="L286" s="31"/>
      <c r="M286" s="140" t="s">
        <v>1</v>
      </c>
      <c r="N286" s="141" t="s">
        <v>44</v>
      </c>
      <c r="P286" s="142">
        <f t="shared" si="21"/>
        <v>0</v>
      </c>
      <c r="Q286" s="142">
        <v>0</v>
      </c>
      <c r="R286" s="142">
        <f t="shared" si="22"/>
        <v>0</v>
      </c>
      <c r="S286" s="142">
        <v>0</v>
      </c>
      <c r="T286" s="143">
        <f t="shared" si="23"/>
        <v>0</v>
      </c>
      <c r="AR286" s="144" t="s">
        <v>260</v>
      </c>
      <c r="AT286" s="144" t="s">
        <v>166</v>
      </c>
      <c r="AU286" s="144" t="s">
        <v>89</v>
      </c>
      <c r="AY286" s="16" t="s">
        <v>164</v>
      </c>
      <c r="BE286" s="145">
        <f t="shared" si="24"/>
        <v>0</v>
      </c>
      <c r="BF286" s="145">
        <f t="shared" si="25"/>
        <v>0</v>
      </c>
      <c r="BG286" s="145">
        <f t="shared" si="26"/>
        <v>0</v>
      </c>
      <c r="BH286" s="145">
        <f t="shared" si="27"/>
        <v>0</v>
      </c>
      <c r="BI286" s="145">
        <f t="shared" si="28"/>
        <v>0</v>
      </c>
      <c r="BJ286" s="16" t="s">
        <v>87</v>
      </c>
      <c r="BK286" s="145">
        <f t="shared" si="29"/>
        <v>0</v>
      </c>
      <c r="BL286" s="16" t="s">
        <v>260</v>
      </c>
      <c r="BM286" s="144" t="s">
        <v>3384</v>
      </c>
    </row>
    <row r="287" spans="2:65" s="1" customFormat="1" ht="24.2" customHeight="1">
      <c r="B287" s="31"/>
      <c r="C287" s="167" t="s">
        <v>607</v>
      </c>
      <c r="D287" s="167" t="s">
        <v>282</v>
      </c>
      <c r="E287" s="168" t="s">
        <v>3385</v>
      </c>
      <c r="F287" s="169" t="s">
        <v>3386</v>
      </c>
      <c r="G287" s="170" t="s">
        <v>181</v>
      </c>
      <c r="H287" s="171">
        <v>1</v>
      </c>
      <c r="I287" s="172"/>
      <c r="J287" s="173">
        <f t="shared" si="20"/>
        <v>0</v>
      </c>
      <c r="K287" s="174"/>
      <c r="L287" s="175"/>
      <c r="M287" s="176" t="s">
        <v>1</v>
      </c>
      <c r="N287" s="177" t="s">
        <v>44</v>
      </c>
      <c r="P287" s="142">
        <f t="shared" si="21"/>
        <v>0</v>
      </c>
      <c r="Q287" s="142">
        <v>1.435E-2</v>
      </c>
      <c r="R287" s="142">
        <f t="shared" si="22"/>
        <v>1.435E-2</v>
      </c>
      <c r="S287" s="142">
        <v>0</v>
      </c>
      <c r="T287" s="143">
        <f t="shared" si="23"/>
        <v>0</v>
      </c>
      <c r="AR287" s="144" t="s">
        <v>349</v>
      </c>
      <c r="AT287" s="144" t="s">
        <v>282</v>
      </c>
      <c r="AU287" s="144" t="s">
        <v>89</v>
      </c>
      <c r="AY287" s="16" t="s">
        <v>164</v>
      </c>
      <c r="BE287" s="145">
        <f t="shared" si="24"/>
        <v>0</v>
      </c>
      <c r="BF287" s="145">
        <f t="shared" si="25"/>
        <v>0</v>
      </c>
      <c r="BG287" s="145">
        <f t="shared" si="26"/>
        <v>0</v>
      </c>
      <c r="BH287" s="145">
        <f t="shared" si="27"/>
        <v>0</v>
      </c>
      <c r="BI287" s="145">
        <f t="shared" si="28"/>
        <v>0</v>
      </c>
      <c r="BJ287" s="16" t="s">
        <v>87</v>
      </c>
      <c r="BK287" s="145">
        <f t="shared" si="29"/>
        <v>0</v>
      </c>
      <c r="BL287" s="16" t="s">
        <v>260</v>
      </c>
      <c r="BM287" s="144" t="s">
        <v>3387</v>
      </c>
    </row>
    <row r="288" spans="2:65" s="1" customFormat="1" ht="24.2" customHeight="1">
      <c r="B288" s="31"/>
      <c r="C288" s="167" t="s">
        <v>612</v>
      </c>
      <c r="D288" s="167" t="s">
        <v>282</v>
      </c>
      <c r="E288" s="168" t="s">
        <v>3388</v>
      </c>
      <c r="F288" s="169" t="s">
        <v>3389</v>
      </c>
      <c r="G288" s="170" t="s">
        <v>181</v>
      </c>
      <c r="H288" s="171">
        <v>2</v>
      </c>
      <c r="I288" s="172"/>
      <c r="J288" s="173">
        <f t="shared" si="20"/>
        <v>0</v>
      </c>
      <c r="K288" s="174"/>
      <c r="L288" s="175"/>
      <c r="M288" s="176" t="s">
        <v>1</v>
      </c>
      <c r="N288" s="177" t="s">
        <v>44</v>
      </c>
      <c r="P288" s="142">
        <f t="shared" si="21"/>
        <v>0</v>
      </c>
      <c r="Q288" s="142">
        <v>2.009E-2</v>
      </c>
      <c r="R288" s="142">
        <f t="shared" si="22"/>
        <v>4.018E-2</v>
      </c>
      <c r="S288" s="142">
        <v>0</v>
      </c>
      <c r="T288" s="143">
        <f t="shared" si="23"/>
        <v>0</v>
      </c>
      <c r="AR288" s="144" t="s">
        <v>349</v>
      </c>
      <c r="AT288" s="144" t="s">
        <v>282</v>
      </c>
      <c r="AU288" s="144" t="s">
        <v>89</v>
      </c>
      <c r="AY288" s="16" t="s">
        <v>164</v>
      </c>
      <c r="BE288" s="145">
        <f t="shared" si="24"/>
        <v>0</v>
      </c>
      <c r="BF288" s="145">
        <f t="shared" si="25"/>
        <v>0</v>
      </c>
      <c r="BG288" s="145">
        <f t="shared" si="26"/>
        <v>0</v>
      </c>
      <c r="BH288" s="145">
        <f t="shared" si="27"/>
        <v>0</v>
      </c>
      <c r="BI288" s="145">
        <f t="shared" si="28"/>
        <v>0</v>
      </c>
      <c r="BJ288" s="16" t="s">
        <v>87</v>
      </c>
      <c r="BK288" s="145">
        <f t="shared" si="29"/>
        <v>0</v>
      </c>
      <c r="BL288" s="16" t="s">
        <v>260</v>
      </c>
      <c r="BM288" s="144" t="s">
        <v>3390</v>
      </c>
    </row>
    <row r="289" spans="2:65" s="1" customFormat="1" ht="24.2" customHeight="1">
      <c r="B289" s="31"/>
      <c r="C289" s="167" t="s">
        <v>619</v>
      </c>
      <c r="D289" s="167" t="s">
        <v>282</v>
      </c>
      <c r="E289" s="168" t="s">
        <v>3391</v>
      </c>
      <c r="F289" s="169" t="s">
        <v>3392</v>
      </c>
      <c r="G289" s="170" t="s">
        <v>181</v>
      </c>
      <c r="H289" s="171">
        <v>1</v>
      </c>
      <c r="I289" s="172"/>
      <c r="J289" s="173">
        <f t="shared" si="20"/>
        <v>0</v>
      </c>
      <c r="K289" s="174"/>
      <c r="L289" s="175"/>
      <c r="M289" s="176" t="s">
        <v>1</v>
      </c>
      <c r="N289" s="177" t="s">
        <v>44</v>
      </c>
      <c r="P289" s="142">
        <f t="shared" si="21"/>
        <v>0</v>
      </c>
      <c r="Q289" s="142">
        <v>2.5829999999999999E-2</v>
      </c>
      <c r="R289" s="142">
        <f t="shared" si="22"/>
        <v>2.5829999999999999E-2</v>
      </c>
      <c r="S289" s="142">
        <v>0</v>
      </c>
      <c r="T289" s="143">
        <f t="shared" si="23"/>
        <v>0</v>
      </c>
      <c r="AR289" s="144" t="s">
        <v>349</v>
      </c>
      <c r="AT289" s="144" t="s">
        <v>282</v>
      </c>
      <c r="AU289" s="144" t="s">
        <v>89</v>
      </c>
      <c r="AY289" s="16" t="s">
        <v>164</v>
      </c>
      <c r="BE289" s="145">
        <f t="shared" si="24"/>
        <v>0</v>
      </c>
      <c r="BF289" s="145">
        <f t="shared" si="25"/>
        <v>0</v>
      </c>
      <c r="BG289" s="145">
        <f t="shared" si="26"/>
        <v>0</v>
      </c>
      <c r="BH289" s="145">
        <f t="shared" si="27"/>
        <v>0</v>
      </c>
      <c r="BI289" s="145">
        <f t="shared" si="28"/>
        <v>0</v>
      </c>
      <c r="BJ289" s="16" t="s">
        <v>87</v>
      </c>
      <c r="BK289" s="145">
        <f t="shared" si="29"/>
        <v>0</v>
      </c>
      <c r="BL289" s="16" t="s">
        <v>260</v>
      </c>
      <c r="BM289" s="144" t="s">
        <v>3393</v>
      </c>
    </row>
    <row r="290" spans="2:65" s="1" customFormat="1" ht="24.2" customHeight="1">
      <c r="B290" s="31"/>
      <c r="C290" s="167" t="s">
        <v>623</v>
      </c>
      <c r="D290" s="167" t="s">
        <v>282</v>
      </c>
      <c r="E290" s="168" t="s">
        <v>3394</v>
      </c>
      <c r="F290" s="169" t="s">
        <v>3395</v>
      </c>
      <c r="G290" s="170" t="s">
        <v>181</v>
      </c>
      <c r="H290" s="171">
        <v>1</v>
      </c>
      <c r="I290" s="172"/>
      <c r="J290" s="173">
        <f t="shared" si="20"/>
        <v>0</v>
      </c>
      <c r="K290" s="174"/>
      <c r="L290" s="175"/>
      <c r="M290" s="176" t="s">
        <v>1</v>
      </c>
      <c r="N290" s="177" t="s">
        <v>44</v>
      </c>
      <c r="P290" s="142">
        <f t="shared" si="21"/>
        <v>0</v>
      </c>
      <c r="Q290" s="142">
        <v>2.87E-2</v>
      </c>
      <c r="R290" s="142">
        <f t="shared" si="22"/>
        <v>2.87E-2</v>
      </c>
      <c r="S290" s="142">
        <v>0</v>
      </c>
      <c r="T290" s="143">
        <f t="shared" si="23"/>
        <v>0</v>
      </c>
      <c r="AR290" s="144" t="s">
        <v>349</v>
      </c>
      <c r="AT290" s="144" t="s">
        <v>282</v>
      </c>
      <c r="AU290" s="144" t="s">
        <v>89</v>
      </c>
      <c r="AY290" s="16" t="s">
        <v>164</v>
      </c>
      <c r="BE290" s="145">
        <f t="shared" si="24"/>
        <v>0</v>
      </c>
      <c r="BF290" s="145">
        <f t="shared" si="25"/>
        <v>0</v>
      </c>
      <c r="BG290" s="145">
        <f t="shared" si="26"/>
        <v>0</v>
      </c>
      <c r="BH290" s="145">
        <f t="shared" si="27"/>
        <v>0</v>
      </c>
      <c r="BI290" s="145">
        <f t="shared" si="28"/>
        <v>0</v>
      </c>
      <c r="BJ290" s="16" t="s">
        <v>87</v>
      </c>
      <c r="BK290" s="145">
        <f t="shared" si="29"/>
        <v>0</v>
      </c>
      <c r="BL290" s="16" t="s">
        <v>260</v>
      </c>
      <c r="BM290" s="144" t="s">
        <v>3396</v>
      </c>
    </row>
    <row r="291" spans="2:65" s="1" customFormat="1" ht="24.2" customHeight="1">
      <c r="B291" s="31"/>
      <c r="C291" s="167" t="s">
        <v>629</v>
      </c>
      <c r="D291" s="167" t="s">
        <v>282</v>
      </c>
      <c r="E291" s="168" t="s">
        <v>3397</v>
      </c>
      <c r="F291" s="169" t="s">
        <v>3398</v>
      </c>
      <c r="G291" s="170" t="s">
        <v>181</v>
      </c>
      <c r="H291" s="171">
        <v>8</v>
      </c>
      <c r="I291" s="172"/>
      <c r="J291" s="173">
        <f t="shared" si="20"/>
        <v>0</v>
      </c>
      <c r="K291" s="174"/>
      <c r="L291" s="175"/>
      <c r="M291" s="176" t="s">
        <v>1</v>
      </c>
      <c r="N291" s="177" t="s">
        <v>44</v>
      </c>
      <c r="P291" s="142">
        <f t="shared" si="21"/>
        <v>0</v>
      </c>
      <c r="Q291" s="142">
        <v>3.1E-2</v>
      </c>
      <c r="R291" s="142">
        <f t="shared" si="22"/>
        <v>0.248</v>
      </c>
      <c r="S291" s="142">
        <v>0</v>
      </c>
      <c r="T291" s="143">
        <f t="shared" si="23"/>
        <v>0</v>
      </c>
      <c r="AR291" s="144" t="s">
        <v>349</v>
      </c>
      <c r="AT291" s="144" t="s">
        <v>282</v>
      </c>
      <c r="AU291" s="144" t="s">
        <v>89</v>
      </c>
      <c r="AY291" s="16" t="s">
        <v>164</v>
      </c>
      <c r="BE291" s="145">
        <f t="shared" si="24"/>
        <v>0</v>
      </c>
      <c r="BF291" s="145">
        <f t="shared" si="25"/>
        <v>0</v>
      </c>
      <c r="BG291" s="145">
        <f t="shared" si="26"/>
        <v>0</v>
      </c>
      <c r="BH291" s="145">
        <f t="shared" si="27"/>
        <v>0</v>
      </c>
      <c r="BI291" s="145">
        <f t="shared" si="28"/>
        <v>0</v>
      </c>
      <c r="BJ291" s="16" t="s">
        <v>87</v>
      </c>
      <c r="BK291" s="145">
        <f t="shared" si="29"/>
        <v>0</v>
      </c>
      <c r="BL291" s="16" t="s">
        <v>260</v>
      </c>
      <c r="BM291" s="144" t="s">
        <v>3399</v>
      </c>
    </row>
    <row r="292" spans="2:65" s="1" customFormat="1" ht="24.2" customHeight="1">
      <c r="B292" s="31"/>
      <c r="C292" s="167" t="s">
        <v>634</v>
      </c>
      <c r="D292" s="167" t="s">
        <v>282</v>
      </c>
      <c r="E292" s="168" t="s">
        <v>3400</v>
      </c>
      <c r="F292" s="169" t="s">
        <v>3401</v>
      </c>
      <c r="G292" s="170" t="s">
        <v>181</v>
      </c>
      <c r="H292" s="171">
        <v>8</v>
      </c>
      <c r="I292" s="172"/>
      <c r="J292" s="173">
        <f t="shared" si="20"/>
        <v>0</v>
      </c>
      <c r="K292" s="174"/>
      <c r="L292" s="175"/>
      <c r="M292" s="176" t="s">
        <v>1</v>
      </c>
      <c r="N292" s="177" t="s">
        <v>44</v>
      </c>
      <c r="P292" s="142">
        <f t="shared" si="21"/>
        <v>0</v>
      </c>
      <c r="Q292" s="142">
        <v>3.4439999999999998E-2</v>
      </c>
      <c r="R292" s="142">
        <f t="shared" si="22"/>
        <v>0.27551999999999999</v>
      </c>
      <c r="S292" s="142">
        <v>0</v>
      </c>
      <c r="T292" s="143">
        <f t="shared" si="23"/>
        <v>0</v>
      </c>
      <c r="AR292" s="144" t="s">
        <v>349</v>
      </c>
      <c r="AT292" s="144" t="s">
        <v>282</v>
      </c>
      <c r="AU292" s="144" t="s">
        <v>89</v>
      </c>
      <c r="AY292" s="16" t="s">
        <v>164</v>
      </c>
      <c r="BE292" s="145">
        <f t="shared" si="24"/>
        <v>0</v>
      </c>
      <c r="BF292" s="145">
        <f t="shared" si="25"/>
        <v>0</v>
      </c>
      <c r="BG292" s="145">
        <f t="shared" si="26"/>
        <v>0</v>
      </c>
      <c r="BH292" s="145">
        <f t="shared" si="27"/>
        <v>0</v>
      </c>
      <c r="BI292" s="145">
        <f t="shared" si="28"/>
        <v>0</v>
      </c>
      <c r="BJ292" s="16" t="s">
        <v>87</v>
      </c>
      <c r="BK292" s="145">
        <f t="shared" si="29"/>
        <v>0</v>
      </c>
      <c r="BL292" s="16" t="s">
        <v>260</v>
      </c>
      <c r="BM292" s="144" t="s">
        <v>3402</v>
      </c>
    </row>
    <row r="293" spans="2:65" s="1" customFormat="1" ht="24.2" customHeight="1">
      <c r="B293" s="31"/>
      <c r="C293" s="167" t="s">
        <v>638</v>
      </c>
      <c r="D293" s="167" t="s">
        <v>282</v>
      </c>
      <c r="E293" s="168" t="s">
        <v>3403</v>
      </c>
      <c r="F293" s="169" t="s">
        <v>3404</v>
      </c>
      <c r="G293" s="170" t="s">
        <v>181</v>
      </c>
      <c r="H293" s="171">
        <v>3</v>
      </c>
      <c r="I293" s="172"/>
      <c r="J293" s="173">
        <f t="shared" si="20"/>
        <v>0</v>
      </c>
      <c r="K293" s="174"/>
      <c r="L293" s="175"/>
      <c r="M293" s="176" t="s">
        <v>1</v>
      </c>
      <c r="N293" s="177" t="s">
        <v>44</v>
      </c>
      <c r="P293" s="142">
        <f t="shared" si="21"/>
        <v>0</v>
      </c>
      <c r="Q293" s="142">
        <v>3.9120000000000002E-2</v>
      </c>
      <c r="R293" s="142">
        <f t="shared" si="22"/>
        <v>0.11736000000000001</v>
      </c>
      <c r="S293" s="142">
        <v>0</v>
      </c>
      <c r="T293" s="143">
        <f t="shared" si="23"/>
        <v>0</v>
      </c>
      <c r="AR293" s="144" t="s">
        <v>349</v>
      </c>
      <c r="AT293" s="144" t="s">
        <v>282</v>
      </c>
      <c r="AU293" s="144" t="s">
        <v>89</v>
      </c>
      <c r="AY293" s="16" t="s">
        <v>164</v>
      </c>
      <c r="BE293" s="145">
        <f t="shared" si="24"/>
        <v>0</v>
      </c>
      <c r="BF293" s="145">
        <f t="shared" si="25"/>
        <v>0</v>
      </c>
      <c r="BG293" s="145">
        <f t="shared" si="26"/>
        <v>0</v>
      </c>
      <c r="BH293" s="145">
        <f t="shared" si="27"/>
        <v>0</v>
      </c>
      <c r="BI293" s="145">
        <f t="shared" si="28"/>
        <v>0</v>
      </c>
      <c r="BJ293" s="16" t="s">
        <v>87</v>
      </c>
      <c r="BK293" s="145">
        <f t="shared" si="29"/>
        <v>0</v>
      </c>
      <c r="BL293" s="16" t="s">
        <v>260</v>
      </c>
      <c r="BM293" s="144" t="s">
        <v>3405</v>
      </c>
    </row>
    <row r="294" spans="2:65" s="1" customFormat="1" ht="24.2" customHeight="1">
      <c r="B294" s="31"/>
      <c r="C294" s="167" t="s">
        <v>643</v>
      </c>
      <c r="D294" s="167" t="s">
        <v>282</v>
      </c>
      <c r="E294" s="168" t="s">
        <v>3406</v>
      </c>
      <c r="F294" s="169" t="s">
        <v>3407</v>
      </c>
      <c r="G294" s="170" t="s">
        <v>181</v>
      </c>
      <c r="H294" s="171">
        <v>1</v>
      </c>
      <c r="I294" s="172"/>
      <c r="J294" s="173">
        <f t="shared" si="20"/>
        <v>0</v>
      </c>
      <c r="K294" s="174"/>
      <c r="L294" s="175"/>
      <c r="M294" s="176" t="s">
        <v>1</v>
      </c>
      <c r="N294" s="177" t="s">
        <v>44</v>
      </c>
      <c r="P294" s="142">
        <f t="shared" si="21"/>
        <v>0</v>
      </c>
      <c r="Q294" s="142">
        <v>2.0199999999999999E-2</v>
      </c>
      <c r="R294" s="142">
        <f t="shared" si="22"/>
        <v>2.0199999999999999E-2</v>
      </c>
      <c r="S294" s="142">
        <v>0</v>
      </c>
      <c r="T294" s="143">
        <f t="shared" si="23"/>
        <v>0</v>
      </c>
      <c r="AR294" s="144" t="s">
        <v>349</v>
      </c>
      <c r="AT294" s="144" t="s">
        <v>282</v>
      </c>
      <c r="AU294" s="144" t="s">
        <v>89</v>
      </c>
      <c r="AY294" s="16" t="s">
        <v>164</v>
      </c>
      <c r="BE294" s="145">
        <f t="shared" si="24"/>
        <v>0</v>
      </c>
      <c r="BF294" s="145">
        <f t="shared" si="25"/>
        <v>0</v>
      </c>
      <c r="BG294" s="145">
        <f t="shared" si="26"/>
        <v>0</v>
      </c>
      <c r="BH294" s="145">
        <f t="shared" si="27"/>
        <v>0</v>
      </c>
      <c r="BI294" s="145">
        <f t="shared" si="28"/>
        <v>0</v>
      </c>
      <c r="BJ294" s="16" t="s">
        <v>87</v>
      </c>
      <c r="BK294" s="145">
        <f t="shared" si="29"/>
        <v>0</v>
      </c>
      <c r="BL294" s="16" t="s">
        <v>260</v>
      </c>
      <c r="BM294" s="144" t="s">
        <v>3408</v>
      </c>
    </row>
    <row r="295" spans="2:65" s="1" customFormat="1" ht="24.2" customHeight="1">
      <c r="B295" s="31"/>
      <c r="C295" s="132" t="s">
        <v>649</v>
      </c>
      <c r="D295" s="132" t="s">
        <v>166</v>
      </c>
      <c r="E295" s="133" t="s">
        <v>3409</v>
      </c>
      <c r="F295" s="134" t="s">
        <v>3410</v>
      </c>
      <c r="G295" s="135" t="s">
        <v>181</v>
      </c>
      <c r="H295" s="136">
        <v>3</v>
      </c>
      <c r="I295" s="137"/>
      <c r="J295" s="138">
        <f t="shared" si="20"/>
        <v>0</v>
      </c>
      <c r="K295" s="139"/>
      <c r="L295" s="31"/>
      <c r="M295" s="140" t="s">
        <v>1</v>
      </c>
      <c r="N295" s="141" t="s">
        <v>44</v>
      </c>
      <c r="P295" s="142">
        <f t="shared" si="21"/>
        <v>0</v>
      </c>
      <c r="Q295" s="142">
        <v>0</v>
      </c>
      <c r="R295" s="142">
        <f t="shared" si="22"/>
        <v>0</v>
      </c>
      <c r="S295" s="142">
        <v>0</v>
      </c>
      <c r="T295" s="143">
        <f t="shared" si="23"/>
        <v>0</v>
      </c>
      <c r="AR295" s="144" t="s">
        <v>260</v>
      </c>
      <c r="AT295" s="144" t="s">
        <v>166</v>
      </c>
      <c r="AU295" s="144" t="s">
        <v>89</v>
      </c>
      <c r="AY295" s="16" t="s">
        <v>164</v>
      </c>
      <c r="BE295" s="145">
        <f t="shared" si="24"/>
        <v>0</v>
      </c>
      <c r="BF295" s="145">
        <f t="shared" si="25"/>
        <v>0</v>
      </c>
      <c r="BG295" s="145">
        <f t="shared" si="26"/>
        <v>0</v>
      </c>
      <c r="BH295" s="145">
        <f t="shared" si="27"/>
        <v>0</v>
      </c>
      <c r="BI295" s="145">
        <f t="shared" si="28"/>
        <v>0</v>
      </c>
      <c r="BJ295" s="16" t="s">
        <v>87</v>
      </c>
      <c r="BK295" s="145">
        <f t="shared" si="29"/>
        <v>0</v>
      </c>
      <c r="BL295" s="16" t="s">
        <v>260</v>
      </c>
      <c r="BM295" s="144" t="s">
        <v>3411</v>
      </c>
    </row>
    <row r="296" spans="2:65" s="1" customFormat="1" ht="24.2" customHeight="1">
      <c r="B296" s="31"/>
      <c r="C296" s="167" t="s">
        <v>666</v>
      </c>
      <c r="D296" s="167" t="s">
        <v>282</v>
      </c>
      <c r="E296" s="168" t="s">
        <v>3412</v>
      </c>
      <c r="F296" s="169" t="s">
        <v>3413</v>
      </c>
      <c r="G296" s="170" t="s">
        <v>181</v>
      </c>
      <c r="H296" s="171">
        <v>3</v>
      </c>
      <c r="I296" s="172"/>
      <c r="J296" s="173">
        <f t="shared" si="20"/>
        <v>0</v>
      </c>
      <c r="K296" s="174"/>
      <c r="L296" s="175"/>
      <c r="M296" s="176" t="s">
        <v>1</v>
      </c>
      <c r="N296" s="177" t="s">
        <v>44</v>
      </c>
      <c r="P296" s="142">
        <f t="shared" si="21"/>
        <v>0</v>
      </c>
      <c r="Q296" s="142">
        <v>5.5800000000000002E-2</v>
      </c>
      <c r="R296" s="142">
        <f t="shared" si="22"/>
        <v>0.16739999999999999</v>
      </c>
      <c r="S296" s="142">
        <v>0</v>
      </c>
      <c r="T296" s="143">
        <f t="shared" si="23"/>
        <v>0</v>
      </c>
      <c r="AR296" s="144" t="s">
        <v>349</v>
      </c>
      <c r="AT296" s="144" t="s">
        <v>282</v>
      </c>
      <c r="AU296" s="144" t="s">
        <v>89</v>
      </c>
      <c r="AY296" s="16" t="s">
        <v>164</v>
      </c>
      <c r="BE296" s="145">
        <f t="shared" si="24"/>
        <v>0</v>
      </c>
      <c r="BF296" s="145">
        <f t="shared" si="25"/>
        <v>0</v>
      </c>
      <c r="BG296" s="145">
        <f t="shared" si="26"/>
        <v>0</v>
      </c>
      <c r="BH296" s="145">
        <f t="shared" si="27"/>
        <v>0</v>
      </c>
      <c r="BI296" s="145">
        <f t="shared" si="28"/>
        <v>0</v>
      </c>
      <c r="BJ296" s="16" t="s">
        <v>87</v>
      </c>
      <c r="BK296" s="145">
        <f t="shared" si="29"/>
        <v>0</v>
      </c>
      <c r="BL296" s="16" t="s">
        <v>260</v>
      </c>
      <c r="BM296" s="144" t="s">
        <v>3414</v>
      </c>
    </row>
    <row r="297" spans="2:65" s="1" customFormat="1" ht="24.2" customHeight="1">
      <c r="B297" s="31"/>
      <c r="C297" s="132" t="s">
        <v>674</v>
      </c>
      <c r="D297" s="132" t="s">
        <v>166</v>
      </c>
      <c r="E297" s="133" t="s">
        <v>3415</v>
      </c>
      <c r="F297" s="134" t="s">
        <v>3416</v>
      </c>
      <c r="G297" s="135" t="s">
        <v>181</v>
      </c>
      <c r="H297" s="136">
        <v>1</v>
      </c>
      <c r="I297" s="137"/>
      <c r="J297" s="138">
        <f t="shared" si="20"/>
        <v>0</v>
      </c>
      <c r="K297" s="139"/>
      <c r="L297" s="31"/>
      <c r="M297" s="140" t="s">
        <v>1</v>
      </c>
      <c r="N297" s="141" t="s">
        <v>44</v>
      </c>
      <c r="P297" s="142">
        <f t="shared" si="21"/>
        <v>0</v>
      </c>
      <c r="Q297" s="142">
        <v>5.1000000000000004E-3</v>
      </c>
      <c r="R297" s="142">
        <f t="shared" si="22"/>
        <v>5.1000000000000004E-3</v>
      </c>
      <c r="S297" s="142">
        <v>0</v>
      </c>
      <c r="T297" s="143">
        <f t="shared" si="23"/>
        <v>0</v>
      </c>
      <c r="AR297" s="144" t="s">
        <v>260</v>
      </c>
      <c r="AT297" s="144" t="s">
        <v>166</v>
      </c>
      <c r="AU297" s="144" t="s">
        <v>89</v>
      </c>
      <c r="AY297" s="16" t="s">
        <v>164</v>
      </c>
      <c r="BE297" s="145">
        <f t="shared" si="24"/>
        <v>0</v>
      </c>
      <c r="BF297" s="145">
        <f t="shared" si="25"/>
        <v>0</v>
      </c>
      <c r="BG297" s="145">
        <f t="shared" si="26"/>
        <v>0</v>
      </c>
      <c r="BH297" s="145">
        <f t="shared" si="27"/>
        <v>0</v>
      </c>
      <c r="BI297" s="145">
        <f t="shared" si="28"/>
        <v>0</v>
      </c>
      <c r="BJ297" s="16" t="s">
        <v>87</v>
      </c>
      <c r="BK297" s="145">
        <f t="shared" si="29"/>
        <v>0</v>
      </c>
      <c r="BL297" s="16" t="s">
        <v>260</v>
      </c>
      <c r="BM297" s="144" t="s">
        <v>3417</v>
      </c>
    </row>
    <row r="298" spans="2:65" s="1" customFormat="1" ht="24.2" customHeight="1">
      <c r="B298" s="31"/>
      <c r="C298" s="132" t="s">
        <v>679</v>
      </c>
      <c r="D298" s="132" t="s">
        <v>166</v>
      </c>
      <c r="E298" s="133" t="s">
        <v>3418</v>
      </c>
      <c r="F298" s="134" t="s">
        <v>3419</v>
      </c>
      <c r="G298" s="135" t="s">
        <v>181</v>
      </c>
      <c r="H298" s="136">
        <v>1</v>
      </c>
      <c r="I298" s="137"/>
      <c r="J298" s="138">
        <f t="shared" si="20"/>
        <v>0</v>
      </c>
      <c r="K298" s="139"/>
      <c r="L298" s="31"/>
      <c r="M298" s="140" t="s">
        <v>1</v>
      </c>
      <c r="N298" s="141" t="s">
        <v>44</v>
      </c>
      <c r="P298" s="142">
        <f t="shared" si="21"/>
        <v>0</v>
      </c>
      <c r="Q298" s="142">
        <v>0.01</v>
      </c>
      <c r="R298" s="142">
        <f t="shared" si="22"/>
        <v>0.01</v>
      </c>
      <c r="S298" s="142">
        <v>0</v>
      </c>
      <c r="T298" s="143">
        <f t="shared" si="23"/>
        <v>0</v>
      </c>
      <c r="AR298" s="144" t="s">
        <v>260</v>
      </c>
      <c r="AT298" s="144" t="s">
        <v>166</v>
      </c>
      <c r="AU298" s="144" t="s">
        <v>89</v>
      </c>
      <c r="AY298" s="16" t="s">
        <v>164</v>
      </c>
      <c r="BE298" s="145">
        <f t="shared" si="24"/>
        <v>0</v>
      </c>
      <c r="BF298" s="145">
        <f t="shared" si="25"/>
        <v>0</v>
      </c>
      <c r="BG298" s="145">
        <f t="shared" si="26"/>
        <v>0</v>
      </c>
      <c r="BH298" s="145">
        <f t="shared" si="27"/>
        <v>0</v>
      </c>
      <c r="BI298" s="145">
        <f t="shared" si="28"/>
        <v>0</v>
      </c>
      <c r="BJ298" s="16" t="s">
        <v>87</v>
      </c>
      <c r="BK298" s="145">
        <f t="shared" si="29"/>
        <v>0</v>
      </c>
      <c r="BL298" s="16" t="s">
        <v>260</v>
      </c>
      <c r="BM298" s="144" t="s">
        <v>3420</v>
      </c>
    </row>
    <row r="299" spans="2:65" s="1" customFormat="1" ht="24.2" customHeight="1">
      <c r="B299" s="31"/>
      <c r="C299" s="167" t="s">
        <v>684</v>
      </c>
      <c r="D299" s="167" t="s">
        <v>282</v>
      </c>
      <c r="E299" s="168" t="s">
        <v>3421</v>
      </c>
      <c r="F299" s="169" t="s">
        <v>3422</v>
      </c>
      <c r="G299" s="170" t="s">
        <v>968</v>
      </c>
      <c r="H299" s="171">
        <v>34</v>
      </c>
      <c r="I299" s="172"/>
      <c r="J299" s="173">
        <f t="shared" si="20"/>
        <v>0</v>
      </c>
      <c r="K299" s="174"/>
      <c r="L299" s="175"/>
      <c r="M299" s="176" t="s">
        <v>1</v>
      </c>
      <c r="N299" s="177" t="s">
        <v>44</v>
      </c>
      <c r="P299" s="142">
        <f t="shared" si="21"/>
        <v>0</v>
      </c>
      <c r="Q299" s="142">
        <v>2.0999999999999999E-3</v>
      </c>
      <c r="R299" s="142">
        <f t="shared" si="22"/>
        <v>7.1399999999999991E-2</v>
      </c>
      <c r="S299" s="142">
        <v>0</v>
      </c>
      <c r="T299" s="143">
        <f t="shared" si="23"/>
        <v>0</v>
      </c>
      <c r="AR299" s="144" t="s">
        <v>349</v>
      </c>
      <c r="AT299" s="144" t="s">
        <v>282</v>
      </c>
      <c r="AU299" s="144" t="s">
        <v>89</v>
      </c>
      <c r="AY299" s="16" t="s">
        <v>164</v>
      </c>
      <c r="BE299" s="145">
        <f t="shared" si="24"/>
        <v>0</v>
      </c>
      <c r="BF299" s="145">
        <f t="shared" si="25"/>
        <v>0</v>
      </c>
      <c r="BG299" s="145">
        <f t="shared" si="26"/>
        <v>0</v>
      </c>
      <c r="BH299" s="145">
        <f t="shared" si="27"/>
        <v>0</v>
      </c>
      <c r="BI299" s="145">
        <f t="shared" si="28"/>
        <v>0</v>
      </c>
      <c r="BJ299" s="16" t="s">
        <v>87</v>
      </c>
      <c r="BK299" s="145">
        <f t="shared" si="29"/>
        <v>0</v>
      </c>
      <c r="BL299" s="16" t="s">
        <v>260</v>
      </c>
      <c r="BM299" s="144" t="s">
        <v>3423</v>
      </c>
    </row>
    <row r="300" spans="2:65" s="1" customFormat="1" ht="33" customHeight="1">
      <c r="B300" s="31"/>
      <c r="C300" s="132" t="s">
        <v>692</v>
      </c>
      <c r="D300" s="132" t="s">
        <v>166</v>
      </c>
      <c r="E300" s="133" t="s">
        <v>3424</v>
      </c>
      <c r="F300" s="134" t="s">
        <v>3425</v>
      </c>
      <c r="G300" s="135" t="s">
        <v>181</v>
      </c>
      <c r="H300" s="136">
        <v>2</v>
      </c>
      <c r="I300" s="137"/>
      <c r="J300" s="138">
        <f t="shared" si="20"/>
        <v>0</v>
      </c>
      <c r="K300" s="139"/>
      <c r="L300" s="31"/>
      <c r="M300" s="140" t="s">
        <v>1</v>
      </c>
      <c r="N300" s="141" t="s">
        <v>44</v>
      </c>
      <c r="P300" s="142">
        <f t="shared" si="21"/>
        <v>0</v>
      </c>
      <c r="Q300" s="142">
        <v>6.4999999999999997E-4</v>
      </c>
      <c r="R300" s="142">
        <f t="shared" si="22"/>
        <v>1.2999999999999999E-3</v>
      </c>
      <c r="S300" s="142">
        <v>0</v>
      </c>
      <c r="T300" s="143">
        <f t="shared" si="23"/>
        <v>0</v>
      </c>
      <c r="AR300" s="144" t="s">
        <v>260</v>
      </c>
      <c r="AT300" s="144" t="s">
        <v>166</v>
      </c>
      <c r="AU300" s="144" t="s">
        <v>89</v>
      </c>
      <c r="AY300" s="16" t="s">
        <v>164</v>
      </c>
      <c r="BE300" s="145">
        <f t="shared" si="24"/>
        <v>0</v>
      </c>
      <c r="BF300" s="145">
        <f t="shared" si="25"/>
        <v>0</v>
      </c>
      <c r="BG300" s="145">
        <f t="shared" si="26"/>
        <v>0</v>
      </c>
      <c r="BH300" s="145">
        <f t="shared" si="27"/>
        <v>0</v>
      </c>
      <c r="BI300" s="145">
        <f t="shared" si="28"/>
        <v>0</v>
      </c>
      <c r="BJ300" s="16" t="s">
        <v>87</v>
      </c>
      <c r="BK300" s="145">
        <f t="shared" si="29"/>
        <v>0</v>
      </c>
      <c r="BL300" s="16" t="s">
        <v>260</v>
      </c>
      <c r="BM300" s="144" t="s">
        <v>3426</v>
      </c>
    </row>
    <row r="301" spans="2:65" s="1" customFormat="1" ht="24.2" customHeight="1">
      <c r="B301" s="31"/>
      <c r="C301" s="132" t="s">
        <v>696</v>
      </c>
      <c r="D301" s="132" t="s">
        <v>166</v>
      </c>
      <c r="E301" s="133" t="s">
        <v>3427</v>
      </c>
      <c r="F301" s="134" t="s">
        <v>3428</v>
      </c>
      <c r="G301" s="135" t="s">
        <v>1088</v>
      </c>
      <c r="H301" s="178"/>
      <c r="I301" s="137"/>
      <c r="J301" s="138">
        <f t="shared" si="20"/>
        <v>0</v>
      </c>
      <c r="K301" s="139"/>
      <c r="L301" s="31"/>
      <c r="M301" s="140" t="s">
        <v>1</v>
      </c>
      <c r="N301" s="141" t="s">
        <v>44</v>
      </c>
      <c r="P301" s="142">
        <f t="shared" si="21"/>
        <v>0</v>
      </c>
      <c r="Q301" s="142">
        <v>0</v>
      </c>
      <c r="R301" s="142">
        <f t="shared" si="22"/>
        <v>0</v>
      </c>
      <c r="S301" s="142">
        <v>0</v>
      </c>
      <c r="T301" s="143">
        <f t="shared" si="23"/>
        <v>0</v>
      </c>
      <c r="AR301" s="144" t="s">
        <v>260</v>
      </c>
      <c r="AT301" s="144" t="s">
        <v>166</v>
      </c>
      <c r="AU301" s="144" t="s">
        <v>89</v>
      </c>
      <c r="AY301" s="16" t="s">
        <v>164</v>
      </c>
      <c r="BE301" s="145">
        <f t="shared" si="24"/>
        <v>0</v>
      </c>
      <c r="BF301" s="145">
        <f t="shared" si="25"/>
        <v>0</v>
      </c>
      <c r="BG301" s="145">
        <f t="shared" si="26"/>
        <v>0</v>
      </c>
      <c r="BH301" s="145">
        <f t="shared" si="27"/>
        <v>0</v>
      </c>
      <c r="BI301" s="145">
        <f t="shared" si="28"/>
        <v>0</v>
      </c>
      <c r="BJ301" s="16" t="s">
        <v>87</v>
      </c>
      <c r="BK301" s="145">
        <f t="shared" si="29"/>
        <v>0</v>
      </c>
      <c r="BL301" s="16" t="s">
        <v>260</v>
      </c>
      <c r="BM301" s="144" t="s">
        <v>3429</v>
      </c>
    </row>
    <row r="302" spans="2:65" s="11" customFormat="1" ht="22.9" customHeight="1">
      <c r="B302" s="120"/>
      <c r="D302" s="121" t="s">
        <v>78</v>
      </c>
      <c r="E302" s="130" t="s">
        <v>3430</v>
      </c>
      <c r="F302" s="130" t="s">
        <v>3431</v>
      </c>
      <c r="I302" s="123"/>
      <c r="J302" s="131">
        <f>BK302</f>
        <v>0</v>
      </c>
      <c r="L302" s="120"/>
      <c r="M302" s="125"/>
      <c r="P302" s="126">
        <f>SUM(P303:P325)</f>
        <v>0</v>
      </c>
      <c r="R302" s="126">
        <f>SUM(R303:R325)</f>
        <v>7.3180000000000009E-2</v>
      </c>
      <c r="T302" s="127">
        <f>SUM(T303:T325)</f>
        <v>0</v>
      </c>
      <c r="AR302" s="121" t="s">
        <v>89</v>
      </c>
      <c r="AT302" s="128" t="s">
        <v>78</v>
      </c>
      <c r="AU302" s="128" t="s">
        <v>87</v>
      </c>
      <c r="AY302" s="121" t="s">
        <v>164</v>
      </c>
      <c r="BK302" s="129">
        <f>SUM(BK303:BK325)</f>
        <v>0</v>
      </c>
    </row>
    <row r="303" spans="2:65" s="1" customFormat="1" ht="24.2" customHeight="1">
      <c r="B303" s="31"/>
      <c r="C303" s="132" t="s">
        <v>703</v>
      </c>
      <c r="D303" s="132" t="s">
        <v>166</v>
      </c>
      <c r="E303" s="133" t="s">
        <v>3432</v>
      </c>
      <c r="F303" s="134" t="s">
        <v>3433</v>
      </c>
      <c r="G303" s="135" t="s">
        <v>181</v>
      </c>
      <c r="H303" s="136">
        <v>2</v>
      </c>
      <c r="I303" s="137"/>
      <c r="J303" s="138">
        <f>ROUND(I303*H303,2)</f>
        <v>0</v>
      </c>
      <c r="K303" s="139"/>
      <c r="L303" s="31"/>
      <c r="M303" s="140" t="s">
        <v>1</v>
      </c>
      <c r="N303" s="141" t="s">
        <v>44</v>
      </c>
      <c r="P303" s="142">
        <f>O303*H303</f>
        <v>0</v>
      </c>
      <c r="Q303" s="142">
        <v>2.6199999999999999E-3</v>
      </c>
      <c r="R303" s="142">
        <f>Q303*H303</f>
        <v>5.2399999999999999E-3</v>
      </c>
      <c r="S303" s="142">
        <v>0</v>
      </c>
      <c r="T303" s="143">
        <f>S303*H303</f>
        <v>0</v>
      </c>
      <c r="AR303" s="144" t="s">
        <v>260</v>
      </c>
      <c r="AT303" s="144" t="s">
        <v>166</v>
      </c>
      <c r="AU303" s="144" t="s">
        <v>89</v>
      </c>
      <c r="AY303" s="16" t="s">
        <v>164</v>
      </c>
      <c r="BE303" s="145">
        <f>IF(N303="základní",J303,0)</f>
        <v>0</v>
      </c>
      <c r="BF303" s="145">
        <f>IF(N303="snížená",J303,0)</f>
        <v>0</v>
      </c>
      <c r="BG303" s="145">
        <f>IF(N303="zákl. přenesená",J303,0)</f>
        <v>0</v>
      </c>
      <c r="BH303" s="145">
        <f>IF(N303="sníž. přenesená",J303,0)</f>
        <v>0</v>
      </c>
      <c r="BI303" s="145">
        <f>IF(N303="nulová",J303,0)</f>
        <v>0</v>
      </c>
      <c r="BJ303" s="16" t="s">
        <v>87</v>
      </c>
      <c r="BK303" s="145">
        <f>ROUND(I303*H303,2)</f>
        <v>0</v>
      </c>
      <c r="BL303" s="16" t="s">
        <v>260</v>
      </c>
      <c r="BM303" s="144" t="s">
        <v>3434</v>
      </c>
    </row>
    <row r="304" spans="2:65" s="14" customFormat="1" ht="11.25">
      <c r="B304" s="161"/>
      <c r="D304" s="147" t="s">
        <v>175</v>
      </c>
      <c r="E304" s="162" t="s">
        <v>1</v>
      </c>
      <c r="F304" s="163" t="s">
        <v>3435</v>
      </c>
      <c r="H304" s="162" t="s">
        <v>1</v>
      </c>
      <c r="I304" s="164"/>
      <c r="L304" s="161"/>
      <c r="M304" s="165"/>
      <c r="T304" s="166"/>
      <c r="AT304" s="162" t="s">
        <v>175</v>
      </c>
      <c r="AU304" s="162" t="s">
        <v>89</v>
      </c>
      <c r="AV304" s="14" t="s">
        <v>87</v>
      </c>
      <c r="AW304" s="14" t="s">
        <v>36</v>
      </c>
      <c r="AX304" s="14" t="s">
        <v>79</v>
      </c>
      <c r="AY304" s="162" t="s">
        <v>164</v>
      </c>
    </row>
    <row r="305" spans="2:65" s="12" customFormat="1" ht="11.25">
      <c r="B305" s="146"/>
      <c r="D305" s="147" t="s">
        <v>175</v>
      </c>
      <c r="E305" s="148" t="s">
        <v>1</v>
      </c>
      <c r="F305" s="149" t="s">
        <v>87</v>
      </c>
      <c r="H305" s="150">
        <v>1</v>
      </c>
      <c r="I305" s="151"/>
      <c r="L305" s="146"/>
      <c r="M305" s="152"/>
      <c r="T305" s="153"/>
      <c r="AT305" s="148" t="s">
        <v>175</v>
      </c>
      <c r="AU305" s="148" t="s">
        <v>89</v>
      </c>
      <c r="AV305" s="12" t="s">
        <v>89</v>
      </c>
      <c r="AW305" s="12" t="s">
        <v>36</v>
      </c>
      <c r="AX305" s="12" t="s">
        <v>79</v>
      </c>
      <c r="AY305" s="148" t="s">
        <v>164</v>
      </c>
    </row>
    <row r="306" spans="2:65" s="14" customFormat="1" ht="11.25">
      <c r="B306" s="161"/>
      <c r="D306" s="147" t="s">
        <v>175</v>
      </c>
      <c r="E306" s="162" t="s">
        <v>1</v>
      </c>
      <c r="F306" s="163" t="s">
        <v>3436</v>
      </c>
      <c r="H306" s="162" t="s">
        <v>1</v>
      </c>
      <c r="I306" s="164"/>
      <c r="L306" s="161"/>
      <c r="M306" s="165"/>
      <c r="T306" s="166"/>
      <c r="AT306" s="162" t="s">
        <v>175</v>
      </c>
      <c r="AU306" s="162" t="s">
        <v>89</v>
      </c>
      <c r="AV306" s="14" t="s">
        <v>87</v>
      </c>
      <c r="AW306" s="14" t="s">
        <v>36</v>
      </c>
      <c r="AX306" s="14" t="s">
        <v>79</v>
      </c>
      <c r="AY306" s="162" t="s">
        <v>164</v>
      </c>
    </row>
    <row r="307" spans="2:65" s="12" customFormat="1" ht="11.25">
      <c r="B307" s="146"/>
      <c r="D307" s="147" t="s">
        <v>175</v>
      </c>
      <c r="E307" s="148" t="s">
        <v>1</v>
      </c>
      <c r="F307" s="149" t="s">
        <v>87</v>
      </c>
      <c r="H307" s="150">
        <v>1</v>
      </c>
      <c r="I307" s="151"/>
      <c r="L307" s="146"/>
      <c r="M307" s="152"/>
      <c r="T307" s="153"/>
      <c r="AT307" s="148" t="s">
        <v>175</v>
      </c>
      <c r="AU307" s="148" t="s">
        <v>89</v>
      </c>
      <c r="AV307" s="12" t="s">
        <v>89</v>
      </c>
      <c r="AW307" s="12" t="s">
        <v>36</v>
      </c>
      <c r="AX307" s="12" t="s">
        <v>79</v>
      </c>
      <c r="AY307" s="148" t="s">
        <v>164</v>
      </c>
    </row>
    <row r="308" spans="2:65" s="13" customFormat="1" ht="11.25">
      <c r="B308" s="154"/>
      <c r="D308" s="147" t="s">
        <v>175</v>
      </c>
      <c r="E308" s="155" t="s">
        <v>1</v>
      </c>
      <c r="F308" s="156" t="s">
        <v>177</v>
      </c>
      <c r="H308" s="157">
        <v>2</v>
      </c>
      <c r="I308" s="158"/>
      <c r="L308" s="154"/>
      <c r="M308" s="159"/>
      <c r="T308" s="160"/>
      <c r="AT308" s="155" t="s">
        <v>175</v>
      </c>
      <c r="AU308" s="155" t="s">
        <v>89</v>
      </c>
      <c r="AV308" s="13" t="s">
        <v>170</v>
      </c>
      <c r="AW308" s="13" t="s">
        <v>36</v>
      </c>
      <c r="AX308" s="13" t="s">
        <v>87</v>
      </c>
      <c r="AY308" s="155" t="s">
        <v>164</v>
      </c>
    </row>
    <row r="309" spans="2:65" s="1" customFormat="1" ht="24.2" customHeight="1">
      <c r="B309" s="31"/>
      <c r="C309" s="132" t="s">
        <v>709</v>
      </c>
      <c r="D309" s="132" t="s">
        <v>166</v>
      </c>
      <c r="E309" s="133" t="s">
        <v>3437</v>
      </c>
      <c r="F309" s="134" t="s">
        <v>3438</v>
      </c>
      <c r="G309" s="135" t="s">
        <v>181</v>
      </c>
      <c r="H309" s="136">
        <v>1</v>
      </c>
      <c r="I309" s="137"/>
      <c r="J309" s="138">
        <f>ROUND(I309*H309,2)</f>
        <v>0</v>
      </c>
      <c r="K309" s="139"/>
      <c r="L309" s="31"/>
      <c r="M309" s="140" t="s">
        <v>1</v>
      </c>
      <c r="N309" s="141" t="s">
        <v>44</v>
      </c>
      <c r="P309" s="142">
        <f>O309*H309</f>
        <v>0</v>
      </c>
      <c r="Q309" s="142">
        <v>3.2000000000000002E-3</v>
      </c>
      <c r="R309" s="142">
        <f>Q309*H309</f>
        <v>3.2000000000000002E-3</v>
      </c>
      <c r="S309" s="142">
        <v>0</v>
      </c>
      <c r="T309" s="143">
        <f>S309*H309</f>
        <v>0</v>
      </c>
      <c r="AR309" s="144" t="s">
        <v>260</v>
      </c>
      <c r="AT309" s="144" t="s">
        <v>166</v>
      </c>
      <c r="AU309" s="144" t="s">
        <v>89</v>
      </c>
      <c r="AY309" s="16" t="s">
        <v>164</v>
      </c>
      <c r="BE309" s="145">
        <f>IF(N309="základní",J309,0)</f>
        <v>0</v>
      </c>
      <c r="BF309" s="145">
        <f>IF(N309="snížená",J309,0)</f>
        <v>0</v>
      </c>
      <c r="BG309" s="145">
        <f>IF(N309="zákl. přenesená",J309,0)</f>
        <v>0</v>
      </c>
      <c r="BH309" s="145">
        <f>IF(N309="sníž. přenesená",J309,0)</f>
        <v>0</v>
      </c>
      <c r="BI309" s="145">
        <f>IF(N309="nulová",J309,0)</f>
        <v>0</v>
      </c>
      <c r="BJ309" s="16" t="s">
        <v>87</v>
      </c>
      <c r="BK309" s="145">
        <f>ROUND(I309*H309,2)</f>
        <v>0</v>
      </c>
      <c r="BL309" s="16" t="s">
        <v>260</v>
      </c>
      <c r="BM309" s="144" t="s">
        <v>3439</v>
      </c>
    </row>
    <row r="310" spans="2:65" s="14" customFormat="1" ht="11.25">
      <c r="B310" s="161"/>
      <c r="D310" s="147" t="s">
        <v>175</v>
      </c>
      <c r="E310" s="162" t="s">
        <v>1</v>
      </c>
      <c r="F310" s="163" t="s">
        <v>3440</v>
      </c>
      <c r="H310" s="162" t="s">
        <v>1</v>
      </c>
      <c r="I310" s="164"/>
      <c r="L310" s="161"/>
      <c r="M310" s="165"/>
      <c r="T310" s="166"/>
      <c r="AT310" s="162" t="s">
        <v>175</v>
      </c>
      <c r="AU310" s="162" t="s">
        <v>89</v>
      </c>
      <c r="AV310" s="14" t="s">
        <v>87</v>
      </c>
      <c r="AW310" s="14" t="s">
        <v>36</v>
      </c>
      <c r="AX310" s="14" t="s">
        <v>79</v>
      </c>
      <c r="AY310" s="162" t="s">
        <v>164</v>
      </c>
    </row>
    <row r="311" spans="2:65" s="12" customFormat="1" ht="11.25">
      <c r="B311" s="146"/>
      <c r="D311" s="147" t="s">
        <v>175</v>
      </c>
      <c r="E311" s="148" t="s">
        <v>1</v>
      </c>
      <c r="F311" s="149" t="s">
        <v>87</v>
      </c>
      <c r="H311" s="150">
        <v>1</v>
      </c>
      <c r="I311" s="151"/>
      <c r="L311" s="146"/>
      <c r="M311" s="152"/>
      <c r="T311" s="153"/>
      <c r="AT311" s="148" t="s">
        <v>175</v>
      </c>
      <c r="AU311" s="148" t="s">
        <v>89</v>
      </c>
      <c r="AV311" s="12" t="s">
        <v>89</v>
      </c>
      <c r="AW311" s="12" t="s">
        <v>36</v>
      </c>
      <c r="AX311" s="12" t="s">
        <v>79</v>
      </c>
      <c r="AY311" s="148" t="s">
        <v>164</v>
      </c>
    </row>
    <row r="312" spans="2:65" s="13" customFormat="1" ht="11.25">
      <c r="B312" s="154"/>
      <c r="D312" s="147" t="s">
        <v>175</v>
      </c>
      <c r="E312" s="155" t="s">
        <v>1</v>
      </c>
      <c r="F312" s="156" t="s">
        <v>177</v>
      </c>
      <c r="H312" s="157">
        <v>1</v>
      </c>
      <c r="I312" s="158"/>
      <c r="L312" s="154"/>
      <c r="M312" s="159"/>
      <c r="T312" s="160"/>
      <c r="AT312" s="155" t="s">
        <v>175</v>
      </c>
      <c r="AU312" s="155" t="s">
        <v>89</v>
      </c>
      <c r="AV312" s="13" t="s">
        <v>170</v>
      </c>
      <c r="AW312" s="13" t="s">
        <v>36</v>
      </c>
      <c r="AX312" s="13" t="s">
        <v>87</v>
      </c>
      <c r="AY312" s="155" t="s">
        <v>164</v>
      </c>
    </row>
    <row r="313" spans="2:65" s="1" customFormat="1" ht="24.2" customHeight="1">
      <c r="B313" s="31"/>
      <c r="C313" s="132" t="s">
        <v>714</v>
      </c>
      <c r="D313" s="132" t="s">
        <v>166</v>
      </c>
      <c r="E313" s="133" t="s">
        <v>3441</v>
      </c>
      <c r="F313" s="134" t="s">
        <v>3442</v>
      </c>
      <c r="G313" s="135" t="s">
        <v>181</v>
      </c>
      <c r="H313" s="136">
        <v>1</v>
      </c>
      <c r="I313" s="137"/>
      <c r="J313" s="138">
        <f>ROUND(I313*H313,2)</f>
        <v>0</v>
      </c>
      <c r="K313" s="139"/>
      <c r="L313" s="31"/>
      <c r="M313" s="140" t="s">
        <v>1</v>
      </c>
      <c r="N313" s="141" t="s">
        <v>44</v>
      </c>
      <c r="P313" s="142">
        <f>O313*H313</f>
        <v>0</v>
      </c>
      <c r="Q313" s="142">
        <v>4.1999999999999997E-3</v>
      </c>
      <c r="R313" s="142">
        <f>Q313*H313</f>
        <v>4.1999999999999997E-3</v>
      </c>
      <c r="S313" s="142">
        <v>0</v>
      </c>
      <c r="T313" s="143">
        <f>S313*H313</f>
        <v>0</v>
      </c>
      <c r="AR313" s="144" t="s">
        <v>260</v>
      </c>
      <c r="AT313" s="144" t="s">
        <v>166</v>
      </c>
      <c r="AU313" s="144" t="s">
        <v>89</v>
      </c>
      <c r="AY313" s="16" t="s">
        <v>164</v>
      </c>
      <c r="BE313" s="145">
        <f>IF(N313="základní",J313,0)</f>
        <v>0</v>
      </c>
      <c r="BF313" s="145">
        <f>IF(N313="snížená",J313,0)</f>
        <v>0</v>
      </c>
      <c r="BG313" s="145">
        <f>IF(N313="zákl. přenesená",J313,0)</f>
        <v>0</v>
      </c>
      <c r="BH313" s="145">
        <f>IF(N313="sníž. přenesená",J313,0)</f>
        <v>0</v>
      </c>
      <c r="BI313" s="145">
        <f>IF(N313="nulová",J313,0)</f>
        <v>0</v>
      </c>
      <c r="BJ313" s="16" t="s">
        <v>87</v>
      </c>
      <c r="BK313" s="145">
        <f>ROUND(I313*H313,2)</f>
        <v>0</v>
      </c>
      <c r="BL313" s="16" t="s">
        <v>260</v>
      </c>
      <c r="BM313" s="144" t="s">
        <v>3443</v>
      </c>
    </row>
    <row r="314" spans="2:65" s="14" customFormat="1" ht="11.25">
      <c r="B314" s="161"/>
      <c r="D314" s="147" t="s">
        <v>175</v>
      </c>
      <c r="E314" s="162" t="s">
        <v>1</v>
      </c>
      <c r="F314" s="163" t="s">
        <v>3444</v>
      </c>
      <c r="H314" s="162" t="s">
        <v>1</v>
      </c>
      <c r="I314" s="164"/>
      <c r="L314" s="161"/>
      <c r="M314" s="165"/>
      <c r="T314" s="166"/>
      <c r="AT314" s="162" t="s">
        <v>175</v>
      </c>
      <c r="AU314" s="162" t="s">
        <v>89</v>
      </c>
      <c r="AV314" s="14" t="s">
        <v>87</v>
      </c>
      <c r="AW314" s="14" t="s">
        <v>36</v>
      </c>
      <c r="AX314" s="14" t="s">
        <v>79</v>
      </c>
      <c r="AY314" s="162" t="s">
        <v>164</v>
      </c>
    </row>
    <row r="315" spans="2:65" s="12" customFormat="1" ht="11.25">
      <c r="B315" s="146"/>
      <c r="D315" s="147" t="s">
        <v>175</v>
      </c>
      <c r="E315" s="148" t="s">
        <v>1</v>
      </c>
      <c r="F315" s="149" t="s">
        <v>87</v>
      </c>
      <c r="H315" s="150">
        <v>1</v>
      </c>
      <c r="I315" s="151"/>
      <c r="L315" s="146"/>
      <c r="M315" s="152"/>
      <c r="T315" s="153"/>
      <c r="AT315" s="148" t="s">
        <v>175</v>
      </c>
      <c r="AU315" s="148" t="s">
        <v>89</v>
      </c>
      <c r="AV315" s="12" t="s">
        <v>89</v>
      </c>
      <c r="AW315" s="12" t="s">
        <v>36</v>
      </c>
      <c r="AX315" s="12" t="s">
        <v>87</v>
      </c>
      <c r="AY315" s="148" t="s">
        <v>164</v>
      </c>
    </row>
    <row r="316" spans="2:65" s="1" customFormat="1" ht="24.2" customHeight="1">
      <c r="B316" s="31"/>
      <c r="C316" s="132" t="s">
        <v>719</v>
      </c>
      <c r="D316" s="132" t="s">
        <v>166</v>
      </c>
      <c r="E316" s="133" t="s">
        <v>3445</v>
      </c>
      <c r="F316" s="134" t="s">
        <v>3446</v>
      </c>
      <c r="G316" s="135" t="s">
        <v>181</v>
      </c>
      <c r="H316" s="136">
        <v>1</v>
      </c>
      <c r="I316" s="137"/>
      <c r="J316" s="138">
        <f>ROUND(I316*H316,2)</f>
        <v>0</v>
      </c>
      <c r="K316" s="139"/>
      <c r="L316" s="31"/>
      <c r="M316" s="140" t="s">
        <v>1</v>
      </c>
      <c r="N316" s="141" t="s">
        <v>44</v>
      </c>
      <c r="P316" s="142">
        <f>O316*H316</f>
        <v>0</v>
      </c>
      <c r="Q316" s="142">
        <v>4.8999999999999998E-3</v>
      </c>
      <c r="R316" s="142">
        <f>Q316*H316</f>
        <v>4.8999999999999998E-3</v>
      </c>
      <c r="S316" s="142">
        <v>0</v>
      </c>
      <c r="T316" s="143">
        <f>S316*H316</f>
        <v>0</v>
      </c>
      <c r="AR316" s="144" t="s">
        <v>260</v>
      </c>
      <c r="AT316" s="144" t="s">
        <v>166</v>
      </c>
      <c r="AU316" s="144" t="s">
        <v>89</v>
      </c>
      <c r="AY316" s="16" t="s">
        <v>164</v>
      </c>
      <c r="BE316" s="145">
        <f>IF(N316="základní",J316,0)</f>
        <v>0</v>
      </c>
      <c r="BF316" s="145">
        <f>IF(N316="snížená",J316,0)</f>
        <v>0</v>
      </c>
      <c r="BG316" s="145">
        <f>IF(N316="zákl. přenesená",J316,0)</f>
        <v>0</v>
      </c>
      <c r="BH316" s="145">
        <f>IF(N316="sníž. přenesená",J316,0)</f>
        <v>0</v>
      </c>
      <c r="BI316" s="145">
        <f>IF(N316="nulová",J316,0)</f>
        <v>0</v>
      </c>
      <c r="BJ316" s="16" t="s">
        <v>87</v>
      </c>
      <c r="BK316" s="145">
        <f>ROUND(I316*H316,2)</f>
        <v>0</v>
      </c>
      <c r="BL316" s="16" t="s">
        <v>260</v>
      </c>
      <c r="BM316" s="144" t="s">
        <v>3447</v>
      </c>
    </row>
    <row r="317" spans="2:65" s="14" customFormat="1" ht="11.25">
      <c r="B317" s="161"/>
      <c r="D317" s="147" t="s">
        <v>175</v>
      </c>
      <c r="E317" s="162" t="s">
        <v>1</v>
      </c>
      <c r="F317" s="163" t="s">
        <v>3448</v>
      </c>
      <c r="H317" s="162" t="s">
        <v>1</v>
      </c>
      <c r="I317" s="164"/>
      <c r="L317" s="161"/>
      <c r="M317" s="165"/>
      <c r="T317" s="166"/>
      <c r="AT317" s="162" t="s">
        <v>175</v>
      </c>
      <c r="AU317" s="162" t="s">
        <v>89</v>
      </c>
      <c r="AV317" s="14" t="s">
        <v>87</v>
      </c>
      <c r="AW317" s="14" t="s">
        <v>36</v>
      </c>
      <c r="AX317" s="14" t="s">
        <v>79</v>
      </c>
      <c r="AY317" s="162" t="s">
        <v>164</v>
      </c>
    </row>
    <row r="318" spans="2:65" s="12" customFormat="1" ht="11.25">
      <c r="B318" s="146"/>
      <c r="D318" s="147" t="s">
        <v>175</v>
      </c>
      <c r="E318" s="148" t="s">
        <v>1</v>
      </c>
      <c r="F318" s="149" t="s">
        <v>87</v>
      </c>
      <c r="H318" s="150">
        <v>1</v>
      </c>
      <c r="I318" s="151"/>
      <c r="L318" s="146"/>
      <c r="M318" s="152"/>
      <c r="T318" s="153"/>
      <c r="AT318" s="148" t="s">
        <v>175</v>
      </c>
      <c r="AU318" s="148" t="s">
        <v>89</v>
      </c>
      <c r="AV318" s="12" t="s">
        <v>89</v>
      </c>
      <c r="AW318" s="12" t="s">
        <v>36</v>
      </c>
      <c r="AX318" s="12" t="s">
        <v>79</v>
      </c>
      <c r="AY318" s="148" t="s">
        <v>164</v>
      </c>
    </row>
    <row r="319" spans="2:65" s="13" customFormat="1" ht="11.25">
      <c r="B319" s="154"/>
      <c r="D319" s="147" t="s">
        <v>175</v>
      </c>
      <c r="E319" s="155" t="s">
        <v>1</v>
      </c>
      <c r="F319" s="156" t="s">
        <v>177</v>
      </c>
      <c r="H319" s="157">
        <v>1</v>
      </c>
      <c r="I319" s="158"/>
      <c r="L319" s="154"/>
      <c r="M319" s="159"/>
      <c r="T319" s="160"/>
      <c r="AT319" s="155" t="s">
        <v>175</v>
      </c>
      <c r="AU319" s="155" t="s">
        <v>89</v>
      </c>
      <c r="AV319" s="13" t="s">
        <v>170</v>
      </c>
      <c r="AW319" s="13" t="s">
        <v>36</v>
      </c>
      <c r="AX319" s="13" t="s">
        <v>87</v>
      </c>
      <c r="AY319" s="155" t="s">
        <v>164</v>
      </c>
    </row>
    <row r="320" spans="2:65" s="1" customFormat="1" ht="33" customHeight="1">
      <c r="B320" s="31"/>
      <c r="C320" s="132" t="s">
        <v>724</v>
      </c>
      <c r="D320" s="132" t="s">
        <v>166</v>
      </c>
      <c r="E320" s="133" t="s">
        <v>3449</v>
      </c>
      <c r="F320" s="134" t="s">
        <v>3450</v>
      </c>
      <c r="G320" s="135" t="s">
        <v>181</v>
      </c>
      <c r="H320" s="136">
        <v>34</v>
      </c>
      <c r="I320" s="137"/>
      <c r="J320" s="138">
        <f t="shared" ref="J320:J325" si="30">ROUND(I320*H320,2)</f>
        <v>0</v>
      </c>
      <c r="K320" s="139"/>
      <c r="L320" s="31"/>
      <c r="M320" s="140" t="s">
        <v>1</v>
      </c>
      <c r="N320" s="141" t="s">
        <v>44</v>
      </c>
      <c r="P320" s="142">
        <f t="shared" ref="P320:P325" si="31">O320*H320</f>
        <v>0</v>
      </c>
      <c r="Q320" s="142">
        <v>6.0000000000000002E-5</v>
      </c>
      <c r="R320" s="142">
        <f t="shared" ref="R320:R325" si="32">Q320*H320</f>
        <v>2.0400000000000001E-3</v>
      </c>
      <c r="S320" s="142">
        <v>0</v>
      </c>
      <c r="T320" s="143">
        <f t="shared" ref="T320:T325" si="33">S320*H320</f>
        <v>0</v>
      </c>
      <c r="AR320" s="144" t="s">
        <v>260</v>
      </c>
      <c r="AT320" s="144" t="s">
        <v>166</v>
      </c>
      <c r="AU320" s="144" t="s">
        <v>89</v>
      </c>
      <c r="AY320" s="16" t="s">
        <v>164</v>
      </c>
      <c r="BE320" s="145">
        <f t="shared" ref="BE320:BE325" si="34">IF(N320="základní",J320,0)</f>
        <v>0</v>
      </c>
      <c r="BF320" s="145">
        <f t="shared" ref="BF320:BF325" si="35">IF(N320="snížená",J320,0)</f>
        <v>0</v>
      </c>
      <c r="BG320" s="145">
        <f t="shared" ref="BG320:BG325" si="36">IF(N320="zákl. přenesená",J320,0)</f>
        <v>0</v>
      </c>
      <c r="BH320" s="145">
        <f t="shared" ref="BH320:BH325" si="37">IF(N320="sníž. přenesená",J320,0)</f>
        <v>0</v>
      </c>
      <c r="BI320" s="145">
        <f t="shared" ref="BI320:BI325" si="38">IF(N320="nulová",J320,0)</f>
        <v>0</v>
      </c>
      <c r="BJ320" s="16" t="s">
        <v>87</v>
      </c>
      <c r="BK320" s="145">
        <f t="shared" ref="BK320:BK325" si="39">ROUND(I320*H320,2)</f>
        <v>0</v>
      </c>
      <c r="BL320" s="16" t="s">
        <v>260</v>
      </c>
      <c r="BM320" s="144" t="s">
        <v>3451</v>
      </c>
    </row>
    <row r="321" spans="2:65" s="1" customFormat="1" ht="33" customHeight="1">
      <c r="B321" s="31"/>
      <c r="C321" s="132" t="s">
        <v>729</v>
      </c>
      <c r="D321" s="132" t="s">
        <v>166</v>
      </c>
      <c r="E321" s="133" t="s">
        <v>3452</v>
      </c>
      <c r="F321" s="134" t="s">
        <v>3453</v>
      </c>
      <c r="G321" s="135" t="s">
        <v>181</v>
      </c>
      <c r="H321" s="136">
        <v>10</v>
      </c>
      <c r="I321" s="137"/>
      <c r="J321" s="138">
        <f t="shared" si="30"/>
        <v>0</v>
      </c>
      <c r="K321" s="139"/>
      <c r="L321" s="31"/>
      <c r="M321" s="140" t="s">
        <v>1</v>
      </c>
      <c r="N321" s="141" t="s">
        <v>44</v>
      </c>
      <c r="P321" s="142">
        <f t="shared" si="31"/>
        <v>0</v>
      </c>
      <c r="Q321" s="142">
        <v>8.0000000000000007E-5</v>
      </c>
      <c r="R321" s="142">
        <f t="shared" si="32"/>
        <v>8.0000000000000004E-4</v>
      </c>
      <c r="S321" s="142">
        <v>0</v>
      </c>
      <c r="T321" s="143">
        <f t="shared" si="33"/>
        <v>0</v>
      </c>
      <c r="AR321" s="144" t="s">
        <v>260</v>
      </c>
      <c r="AT321" s="144" t="s">
        <v>166</v>
      </c>
      <c r="AU321" s="144" t="s">
        <v>89</v>
      </c>
      <c r="AY321" s="16" t="s">
        <v>164</v>
      </c>
      <c r="BE321" s="145">
        <f t="shared" si="34"/>
        <v>0</v>
      </c>
      <c r="BF321" s="145">
        <f t="shared" si="35"/>
        <v>0</v>
      </c>
      <c r="BG321" s="145">
        <f t="shared" si="36"/>
        <v>0</v>
      </c>
      <c r="BH321" s="145">
        <f t="shared" si="37"/>
        <v>0</v>
      </c>
      <c r="BI321" s="145">
        <f t="shared" si="38"/>
        <v>0</v>
      </c>
      <c r="BJ321" s="16" t="s">
        <v>87</v>
      </c>
      <c r="BK321" s="145">
        <f t="shared" si="39"/>
        <v>0</v>
      </c>
      <c r="BL321" s="16" t="s">
        <v>260</v>
      </c>
      <c r="BM321" s="144" t="s">
        <v>3454</v>
      </c>
    </row>
    <row r="322" spans="2:65" s="1" customFormat="1" ht="24.2" customHeight="1">
      <c r="B322" s="31"/>
      <c r="C322" s="132" t="s">
        <v>733</v>
      </c>
      <c r="D322" s="132" t="s">
        <v>166</v>
      </c>
      <c r="E322" s="133" t="s">
        <v>3455</v>
      </c>
      <c r="F322" s="134" t="s">
        <v>3456</v>
      </c>
      <c r="G322" s="135" t="s">
        <v>181</v>
      </c>
      <c r="H322" s="136">
        <v>2</v>
      </c>
      <c r="I322" s="137"/>
      <c r="J322" s="138">
        <f t="shared" si="30"/>
        <v>0</v>
      </c>
      <c r="K322" s="139"/>
      <c r="L322" s="31"/>
      <c r="M322" s="140" t="s">
        <v>1</v>
      </c>
      <c r="N322" s="141" t="s">
        <v>44</v>
      </c>
      <c r="P322" s="142">
        <f t="shared" si="31"/>
        <v>0</v>
      </c>
      <c r="Q322" s="142">
        <v>9.1000000000000004E-3</v>
      </c>
      <c r="R322" s="142">
        <f t="shared" si="32"/>
        <v>1.8200000000000001E-2</v>
      </c>
      <c r="S322" s="142">
        <v>0</v>
      </c>
      <c r="T322" s="143">
        <f t="shared" si="33"/>
        <v>0</v>
      </c>
      <c r="AR322" s="144" t="s">
        <v>260</v>
      </c>
      <c r="AT322" s="144" t="s">
        <v>166</v>
      </c>
      <c r="AU322" s="144" t="s">
        <v>89</v>
      </c>
      <c r="AY322" s="16" t="s">
        <v>164</v>
      </c>
      <c r="BE322" s="145">
        <f t="shared" si="34"/>
        <v>0</v>
      </c>
      <c r="BF322" s="145">
        <f t="shared" si="35"/>
        <v>0</v>
      </c>
      <c r="BG322" s="145">
        <f t="shared" si="36"/>
        <v>0</v>
      </c>
      <c r="BH322" s="145">
        <f t="shared" si="37"/>
        <v>0</v>
      </c>
      <c r="BI322" s="145">
        <f t="shared" si="38"/>
        <v>0</v>
      </c>
      <c r="BJ322" s="16" t="s">
        <v>87</v>
      </c>
      <c r="BK322" s="145">
        <f t="shared" si="39"/>
        <v>0</v>
      </c>
      <c r="BL322" s="16" t="s">
        <v>260</v>
      </c>
      <c r="BM322" s="144" t="s">
        <v>3457</v>
      </c>
    </row>
    <row r="323" spans="2:65" s="1" customFormat="1" ht="24.2" customHeight="1">
      <c r="B323" s="31"/>
      <c r="C323" s="132" t="s">
        <v>738</v>
      </c>
      <c r="D323" s="132" t="s">
        <v>166</v>
      </c>
      <c r="E323" s="133" t="s">
        <v>3458</v>
      </c>
      <c r="F323" s="134" t="s">
        <v>3459</v>
      </c>
      <c r="G323" s="135" t="s">
        <v>181</v>
      </c>
      <c r="H323" s="136">
        <v>2</v>
      </c>
      <c r="I323" s="137"/>
      <c r="J323" s="138">
        <f t="shared" si="30"/>
        <v>0</v>
      </c>
      <c r="K323" s="139"/>
      <c r="L323" s="31"/>
      <c r="M323" s="140" t="s">
        <v>1</v>
      </c>
      <c r="N323" s="141" t="s">
        <v>44</v>
      </c>
      <c r="P323" s="142">
        <f t="shared" si="31"/>
        <v>0</v>
      </c>
      <c r="Q323" s="142">
        <v>1.0699999999999999E-2</v>
      </c>
      <c r="R323" s="142">
        <f t="shared" si="32"/>
        <v>2.1399999999999999E-2</v>
      </c>
      <c r="S323" s="142">
        <v>0</v>
      </c>
      <c r="T323" s="143">
        <f t="shared" si="33"/>
        <v>0</v>
      </c>
      <c r="AR323" s="144" t="s">
        <v>260</v>
      </c>
      <c r="AT323" s="144" t="s">
        <v>166</v>
      </c>
      <c r="AU323" s="144" t="s">
        <v>89</v>
      </c>
      <c r="AY323" s="16" t="s">
        <v>164</v>
      </c>
      <c r="BE323" s="145">
        <f t="shared" si="34"/>
        <v>0</v>
      </c>
      <c r="BF323" s="145">
        <f t="shared" si="35"/>
        <v>0</v>
      </c>
      <c r="BG323" s="145">
        <f t="shared" si="36"/>
        <v>0</v>
      </c>
      <c r="BH323" s="145">
        <f t="shared" si="37"/>
        <v>0</v>
      </c>
      <c r="BI323" s="145">
        <f t="shared" si="38"/>
        <v>0</v>
      </c>
      <c r="BJ323" s="16" t="s">
        <v>87</v>
      </c>
      <c r="BK323" s="145">
        <f t="shared" si="39"/>
        <v>0</v>
      </c>
      <c r="BL323" s="16" t="s">
        <v>260</v>
      </c>
      <c r="BM323" s="144" t="s">
        <v>3460</v>
      </c>
    </row>
    <row r="324" spans="2:65" s="1" customFormat="1" ht="24.2" customHeight="1">
      <c r="B324" s="31"/>
      <c r="C324" s="132" t="s">
        <v>743</v>
      </c>
      <c r="D324" s="132" t="s">
        <v>166</v>
      </c>
      <c r="E324" s="133" t="s">
        <v>3461</v>
      </c>
      <c r="F324" s="134" t="s">
        <v>3462</v>
      </c>
      <c r="G324" s="135" t="s">
        <v>181</v>
      </c>
      <c r="H324" s="136">
        <v>1</v>
      </c>
      <c r="I324" s="137"/>
      <c r="J324" s="138">
        <f t="shared" si="30"/>
        <v>0</v>
      </c>
      <c r="K324" s="139"/>
      <c r="L324" s="31"/>
      <c r="M324" s="140" t="s">
        <v>1</v>
      </c>
      <c r="N324" s="141" t="s">
        <v>44</v>
      </c>
      <c r="P324" s="142">
        <f t="shared" si="31"/>
        <v>0</v>
      </c>
      <c r="Q324" s="142">
        <v>1.32E-2</v>
      </c>
      <c r="R324" s="142">
        <f t="shared" si="32"/>
        <v>1.32E-2</v>
      </c>
      <c r="S324" s="142">
        <v>0</v>
      </c>
      <c r="T324" s="143">
        <f t="shared" si="33"/>
        <v>0</v>
      </c>
      <c r="AR324" s="144" t="s">
        <v>260</v>
      </c>
      <c r="AT324" s="144" t="s">
        <v>166</v>
      </c>
      <c r="AU324" s="144" t="s">
        <v>89</v>
      </c>
      <c r="AY324" s="16" t="s">
        <v>164</v>
      </c>
      <c r="BE324" s="145">
        <f t="shared" si="34"/>
        <v>0</v>
      </c>
      <c r="BF324" s="145">
        <f t="shared" si="35"/>
        <v>0</v>
      </c>
      <c r="BG324" s="145">
        <f t="shared" si="36"/>
        <v>0</v>
      </c>
      <c r="BH324" s="145">
        <f t="shared" si="37"/>
        <v>0</v>
      </c>
      <c r="BI324" s="145">
        <f t="shared" si="38"/>
        <v>0</v>
      </c>
      <c r="BJ324" s="16" t="s">
        <v>87</v>
      </c>
      <c r="BK324" s="145">
        <f t="shared" si="39"/>
        <v>0</v>
      </c>
      <c r="BL324" s="16" t="s">
        <v>260</v>
      </c>
      <c r="BM324" s="144" t="s">
        <v>3463</v>
      </c>
    </row>
    <row r="325" spans="2:65" s="1" customFormat="1" ht="24.2" customHeight="1">
      <c r="B325" s="31"/>
      <c r="C325" s="132" t="s">
        <v>748</v>
      </c>
      <c r="D325" s="132" t="s">
        <v>166</v>
      </c>
      <c r="E325" s="133" t="s">
        <v>3464</v>
      </c>
      <c r="F325" s="134" t="s">
        <v>3465</v>
      </c>
      <c r="G325" s="135" t="s">
        <v>1088</v>
      </c>
      <c r="H325" s="178"/>
      <c r="I325" s="137"/>
      <c r="J325" s="138">
        <f t="shared" si="30"/>
        <v>0</v>
      </c>
      <c r="K325" s="139"/>
      <c r="L325" s="31"/>
      <c r="M325" s="140" t="s">
        <v>1</v>
      </c>
      <c r="N325" s="141" t="s">
        <v>44</v>
      </c>
      <c r="P325" s="142">
        <f t="shared" si="31"/>
        <v>0</v>
      </c>
      <c r="Q325" s="142">
        <v>0</v>
      </c>
      <c r="R325" s="142">
        <f t="shared" si="32"/>
        <v>0</v>
      </c>
      <c r="S325" s="142">
        <v>0</v>
      </c>
      <c r="T325" s="143">
        <f t="shared" si="33"/>
        <v>0</v>
      </c>
      <c r="AR325" s="144" t="s">
        <v>260</v>
      </c>
      <c r="AT325" s="144" t="s">
        <v>166</v>
      </c>
      <c r="AU325" s="144" t="s">
        <v>89</v>
      </c>
      <c r="AY325" s="16" t="s">
        <v>164</v>
      </c>
      <c r="BE325" s="145">
        <f t="shared" si="34"/>
        <v>0</v>
      </c>
      <c r="BF325" s="145">
        <f t="shared" si="35"/>
        <v>0</v>
      </c>
      <c r="BG325" s="145">
        <f t="shared" si="36"/>
        <v>0</v>
      </c>
      <c r="BH325" s="145">
        <f t="shared" si="37"/>
        <v>0</v>
      </c>
      <c r="BI325" s="145">
        <f t="shared" si="38"/>
        <v>0</v>
      </c>
      <c r="BJ325" s="16" t="s">
        <v>87</v>
      </c>
      <c r="BK325" s="145">
        <f t="shared" si="39"/>
        <v>0</v>
      </c>
      <c r="BL325" s="16" t="s">
        <v>260</v>
      </c>
      <c r="BM325" s="144" t="s">
        <v>3466</v>
      </c>
    </row>
    <row r="326" spans="2:65" s="11" customFormat="1" ht="22.9" customHeight="1">
      <c r="B326" s="120"/>
      <c r="D326" s="121" t="s">
        <v>78</v>
      </c>
      <c r="E326" s="130" t="s">
        <v>3467</v>
      </c>
      <c r="F326" s="130" t="s">
        <v>3468</v>
      </c>
      <c r="I326" s="123"/>
      <c r="J326" s="131">
        <f>BK326</f>
        <v>0</v>
      </c>
      <c r="L326" s="120"/>
      <c r="M326" s="125"/>
      <c r="P326" s="126">
        <f>SUM(P327:P334)</f>
        <v>0</v>
      </c>
      <c r="R326" s="126">
        <f>SUM(R327:R334)</f>
        <v>2.7E-2</v>
      </c>
      <c r="T326" s="127">
        <f>SUM(T327:T334)</f>
        <v>0</v>
      </c>
      <c r="AR326" s="121" t="s">
        <v>89</v>
      </c>
      <c r="AT326" s="128" t="s">
        <v>78</v>
      </c>
      <c r="AU326" s="128" t="s">
        <v>87</v>
      </c>
      <c r="AY326" s="121" t="s">
        <v>164</v>
      </c>
      <c r="BK326" s="129">
        <f>SUM(BK327:BK334)</f>
        <v>0</v>
      </c>
    </row>
    <row r="327" spans="2:65" s="1" customFormat="1" ht="21.75" customHeight="1">
      <c r="B327" s="31"/>
      <c r="C327" s="132" t="s">
        <v>753</v>
      </c>
      <c r="D327" s="132" t="s">
        <v>166</v>
      </c>
      <c r="E327" s="133" t="s">
        <v>3469</v>
      </c>
      <c r="F327" s="134" t="s">
        <v>3470</v>
      </c>
      <c r="G327" s="135" t="s">
        <v>299</v>
      </c>
      <c r="H327" s="136">
        <v>50</v>
      </c>
      <c r="I327" s="137"/>
      <c r="J327" s="138">
        <f>ROUND(I327*H327,2)</f>
        <v>0</v>
      </c>
      <c r="K327" s="139"/>
      <c r="L327" s="31"/>
      <c r="M327" s="140" t="s">
        <v>1</v>
      </c>
      <c r="N327" s="141" t="s">
        <v>44</v>
      </c>
      <c r="P327" s="142">
        <f>O327*H327</f>
        <v>0</v>
      </c>
      <c r="Q327" s="142">
        <v>0</v>
      </c>
      <c r="R327" s="142">
        <f>Q327*H327</f>
        <v>0</v>
      </c>
      <c r="S327" s="142">
        <v>0</v>
      </c>
      <c r="T327" s="143">
        <f>S327*H327</f>
        <v>0</v>
      </c>
      <c r="AR327" s="144" t="s">
        <v>260</v>
      </c>
      <c r="AT327" s="144" t="s">
        <v>166</v>
      </c>
      <c r="AU327" s="144" t="s">
        <v>89</v>
      </c>
      <c r="AY327" s="16" t="s">
        <v>164</v>
      </c>
      <c r="BE327" s="145">
        <f>IF(N327="základní",J327,0)</f>
        <v>0</v>
      </c>
      <c r="BF327" s="145">
        <f>IF(N327="snížená",J327,0)</f>
        <v>0</v>
      </c>
      <c r="BG327" s="145">
        <f>IF(N327="zákl. přenesená",J327,0)</f>
        <v>0</v>
      </c>
      <c r="BH327" s="145">
        <f>IF(N327="sníž. přenesená",J327,0)</f>
        <v>0</v>
      </c>
      <c r="BI327" s="145">
        <f>IF(N327="nulová",J327,0)</f>
        <v>0</v>
      </c>
      <c r="BJ327" s="16" t="s">
        <v>87</v>
      </c>
      <c r="BK327" s="145">
        <f>ROUND(I327*H327,2)</f>
        <v>0</v>
      </c>
      <c r="BL327" s="16" t="s">
        <v>260</v>
      </c>
      <c r="BM327" s="144" t="s">
        <v>3471</v>
      </c>
    </row>
    <row r="328" spans="2:65" s="12" customFormat="1" ht="11.25">
      <c r="B328" s="146"/>
      <c r="D328" s="147" t="s">
        <v>175</v>
      </c>
      <c r="E328" s="148" t="s">
        <v>1</v>
      </c>
      <c r="F328" s="149" t="s">
        <v>3472</v>
      </c>
      <c r="H328" s="150">
        <v>50</v>
      </c>
      <c r="I328" s="151"/>
      <c r="L328" s="146"/>
      <c r="M328" s="152"/>
      <c r="T328" s="153"/>
      <c r="AT328" s="148" t="s">
        <v>175</v>
      </c>
      <c r="AU328" s="148" t="s">
        <v>89</v>
      </c>
      <c r="AV328" s="12" t="s">
        <v>89</v>
      </c>
      <c r="AW328" s="12" t="s">
        <v>36</v>
      </c>
      <c r="AX328" s="12" t="s">
        <v>87</v>
      </c>
      <c r="AY328" s="148" t="s">
        <v>164</v>
      </c>
    </row>
    <row r="329" spans="2:65" s="1" customFormat="1" ht="37.9" customHeight="1">
      <c r="B329" s="31"/>
      <c r="C329" s="167" t="s">
        <v>765</v>
      </c>
      <c r="D329" s="167" t="s">
        <v>282</v>
      </c>
      <c r="E329" s="168" t="s">
        <v>3473</v>
      </c>
      <c r="F329" s="169" t="s">
        <v>3474</v>
      </c>
      <c r="G329" s="170" t="s">
        <v>299</v>
      </c>
      <c r="H329" s="171">
        <v>60</v>
      </c>
      <c r="I329" s="172"/>
      <c r="J329" s="173">
        <f>ROUND(I329*H329,2)</f>
        <v>0</v>
      </c>
      <c r="K329" s="174"/>
      <c r="L329" s="175"/>
      <c r="M329" s="176" t="s">
        <v>1</v>
      </c>
      <c r="N329" s="177" t="s">
        <v>44</v>
      </c>
      <c r="P329" s="142">
        <f>O329*H329</f>
        <v>0</v>
      </c>
      <c r="Q329" s="142">
        <v>2.5999999999999998E-4</v>
      </c>
      <c r="R329" s="142">
        <f>Q329*H329</f>
        <v>1.5599999999999999E-2</v>
      </c>
      <c r="S329" s="142">
        <v>0</v>
      </c>
      <c r="T329" s="143">
        <f>S329*H329</f>
        <v>0</v>
      </c>
      <c r="AR329" s="144" t="s">
        <v>349</v>
      </c>
      <c r="AT329" s="144" t="s">
        <v>282</v>
      </c>
      <c r="AU329" s="144" t="s">
        <v>89</v>
      </c>
      <c r="AY329" s="16" t="s">
        <v>164</v>
      </c>
      <c r="BE329" s="145">
        <f>IF(N329="základní",J329,0)</f>
        <v>0</v>
      </c>
      <c r="BF329" s="145">
        <f>IF(N329="snížená",J329,0)</f>
        <v>0</v>
      </c>
      <c r="BG329" s="145">
        <f>IF(N329="zákl. přenesená",J329,0)</f>
        <v>0</v>
      </c>
      <c r="BH329" s="145">
        <f>IF(N329="sníž. přenesená",J329,0)</f>
        <v>0</v>
      </c>
      <c r="BI329" s="145">
        <f>IF(N329="nulová",J329,0)</f>
        <v>0</v>
      </c>
      <c r="BJ329" s="16" t="s">
        <v>87</v>
      </c>
      <c r="BK329" s="145">
        <f>ROUND(I329*H329,2)</f>
        <v>0</v>
      </c>
      <c r="BL329" s="16" t="s">
        <v>260</v>
      </c>
      <c r="BM329" s="144" t="s">
        <v>3475</v>
      </c>
    </row>
    <row r="330" spans="2:65" s="12" customFormat="1" ht="11.25">
      <c r="B330" s="146"/>
      <c r="D330" s="147" t="s">
        <v>175</v>
      </c>
      <c r="F330" s="149" t="s">
        <v>3476</v>
      </c>
      <c r="H330" s="150">
        <v>60</v>
      </c>
      <c r="I330" s="151"/>
      <c r="L330" s="146"/>
      <c r="M330" s="152"/>
      <c r="T330" s="153"/>
      <c r="AT330" s="148" t="s">
        <v>175</v>
      </c>
      <c r="AU330" s="148" t="s">
        <v>89</v>
      </c>
      <c r="AV330" s="12" t="s">
        <v>89</v>
      </c>
      <c r="AW330" s="12" t="s">
        <v>4</v>
      </c>
      <c r="AX330" s="12" t="s">
        <v>87</v>
      </c>
      <c r="AY330" s="148" t="s">
        <v>164</v>
      </c>
    </row>
    <row r="331" spans="2:65" s="1" customFormat="1" ht="24.2" customHeight="1">
      <c r="B331" s="31"/>
      <c r="C331" s="132" t="s">
        <v>770</v>
      </c>
      <c r="D331" s="132" t="s">
        <v>166</v>
      </c>
      <c r="E331" s="133" t="s">
        <v>3477</v>
      </c>
      <c r="F331" s="134" t="s">
        <v>3478</v>
      </c>
      <c r="G331" s="135" t="s">
        <v>299</v>
      </c>
      <c r="H331" s="136">
        <v>50</v>
      </c>
      <c r="I331" s="137"/>
      <c r="J331" s="138">
        <f>ROUND(I331*H331,2)</f>
        <v>0</v>
      </c>
      <c r="K331" s="139"/>
      <c r="L331" s="31"/>
      <c r="M331" s="140" t="s">
        <v>1</v>
      </c>
      <c r="N331" s="141" t="s">
        <v>44</v>
      </c>
      <c r="P331" s="142">
        <f>O331*H331</f>
        <v>0</v>
      </c>
      <c r="Q331" s="142">
        <v>0</v>
      </c>
      <c r="R331" s="142">
        <f>Q331*H331</f>
        <v>0</v>
      </c>
      <c r="S331" s="142">
        <v>0</v>
      </c>
      <c r="T331" s="143">
        <f>S331*H331</f>
        <v>0</v>
      </c>
      <c r="AR331" s="144" t="s">
        <v>260</v>
      </c>
      <c r="AT331" s="144" t="s">
        <v>166</v>
      </c>
      <c r="AU331" s="144" t="s">
        <v>89</v>
      </c>
      <c r="AY331" s="16" t="s">
        <v>164</v>
      </c>
      <c r="BE331" s="145">
        <f>IF(N331="základní",J331,0)</f>
        <v>0</v>
      </c>
      <c r="BF331" s="145">
        <f>IF(N331="snížená",J331,0)</f>
        <v>0</v>
      </c>
      <c r="BG331" s="145">
        <f>IF(N331="zákl. přenesená",J331,0)</f>
        <v>0</v>
      </c>
      <c r="BH331" s="145">
        <f>IF(N331="sníž. přenesená",J331,0)</f>
        <v>0</v>
      </c>
      <c r="BI331" s="145">
        <f>IF(N331="nulová",J331,0)</f>
        <v>0</v>
      </c>
      <c r="BJ331" s="16" t="s">
        <v>87</v>
      </c>
      <c r="BK331" s="145">
        <f>ROUND(I331*H331,2)</f>
        <v>0</v>
      </c>
      <c r="BL331" s="16" t="s">
        <v>260</v>
      </c>
      <c r="BM331" s="144" t="s">
        <v>3479</v>
      </c>
    </row>
    <row r="332" spans="2:65" s="1" customFormat="1" ht="24.2" customHeight="1">
      <c r="B332" s="31"/>
      <c r="C332" s="167" t="s">
        <v>776</v>
      </c>
      <c r="D332" s="167" t="s">
        <v>282</v>
      </c>
      <c r="E332" s="168" t="s">
        <v>3480</v>
      </c>
      <c r="F332" s="169" t="s">
        <v>3481</v>
      </c>
      <c r="G332" s="170" t="s">
        <v>299</v>
      </c>
      <c r="H332" s="171">
        <v>60</v>
      </c>
      <c r="I332" s="172"/>
      <c r="J332" s="173">
        <f>ROUND(I332*H332,2)</f>
        <v>0</v>
      </c>
      <c r="K332" s="174"/>
      <c r="L332" s="175"/>
      <c r="M332" s="176" t="s">
        <v>1</v>
      </c>
      <c r="N332" s="177" t="s">
        <v>44</v>
      </c>
      <c r="P332" s="142">
        <f>O332*H332</f>
        <v>0</v>
      </c>
      <c r="Q332" s="142">
        <v>1.9000000000000001E-4</v>
      </c>
      <c r="R332" s="142">
        <f>Q332*H332</f>
        <v>1.14E-2</v>
      </c>
      <c r="S332" s="142">
        <v>0</v>
      </c>
      <c r="T332" s="143">
        <f>S332*H332</f>
        <v>0</v>
      </c>
      <c r="AR332" s="144" t="s">
        <v>349</v>
      </c>
      <c r="AT332" s="144" t="s">
        <v>282</v>
      </c>
      <c r="AU332" s="144" t="s">
        <v>89</v>
      </c>
      <c r="AY332" s="16" t="s">
        <v>164</v>
      </c>
      <c r="BE332" s="145">
        <f>IF(N332="základní",J332,0)</f>
        <v>0</v>
      </c>
      <c r="BF332" s="145">
        <f>IF(N332="snížená",J332,0)</f>
        <v>0</v>
      </c>
      <c r="BG332" s="145">
        <f>IF(N332="zákl. přenesená",J332,0)</f>
        <v>0</v>
      </c>
      <c r="BH332" s="145">
        <f>IF(N332="sníž. přenesená",J332,0)</f>
        <v>0</v>
      </c>
      <c r="BI332" s="145">
        <f>IF(N332="nulová",J332,0)</f>
        <v>0</v>
      </c>
      <c r="BJ332" s="16" t="s">
        <v>87</v>
      </c>
      <c r="BK332" s="145">
        <f>ROUND(I332*H332,2)</f>
        <v>0</v>
      </c>
      <c r="BL332" s="16" t="s">
        <v>260</v>
      </c>
      <c r="BM332" s="144" t="s">
        <v>3482</v>
      </c>
    </row>
    <row r="333" spans="2:65" s="12" customFormat="1" ht="11.25">
      <c r="B333" s="146"/>
      <c r="D333" s="147" t="s">
        <v>175</v>
      </c>
      <c r="F333" s="149" t="s">
        <v>3476</v>
      </c>
      <c r="H333" s="150">
        <v>60</v>
      </c>
      <c r="I333" s="151"/>
      <c r="L333" s="146"/>
      <c r="M333" s="152"/>
      <c r="T333" s="153"/>
      <c r="AT333" s="148" t="s">
        <v>175</v>
      </c>
      <c r="AU333" s="148" t="s">
        <v>89</v>
      </c>
      <c r="AV333" s="12" t="s">
        <v>89</v>
      </c>
      <c r="AW333" s="12" t="s">
        <v>4</v>
      </c>
      <c r="AX333" s="12" t="s">
        <v>87</v>
      </c>
      <c r="AY333" s="148" t="s">
        <v>164</v>
      </c>
    </row>
    <row r="334" spans="2:65" s="1" customFormat="1" ht="24.2" customHeight="1">
      <c r="B334" s="31"/>
      <c r="C334" s="132" t="s">
        <v>789</v>
      </c>
      <c r="D334" s="132" t="s">
        <v>166</v>
      </c>
      <c r="E334" s="133" t="s">
        <v>3483</v>
      </c>
      <c r="F334" s="134" t="s">
        <v>3484</v>
      </c>
      <c r="G334" s="135" t="s">
        <v>1088</v>
      </c>
      <c r="H334" s="178"/>
      <c r="I334" s="137"/>
      <c r="J334" s="138">
        <f>ROUND(I334*H334,2)</f>
        <v>0</v>
      </c>
      <c r="K334" s="139"/>
      <c r="L334" s="31"/>
      <c r="M334" s="140" t="s">
        <v>1</v>
      </c>
      <c r="N334" s="141" t="s">
        <v>44</v>
      </c>
      <c r="P334" s="142">
        <f>O334*H334</f>
        <v>0</v>
      </c>
      <c r="Q334" s="142">
        <v>0</v>
      </c>
      <c r="R334" s="142">
        <f>Q334*H334</f>
        <v>0</v>
      </c>
      <c r="S334" s="142">
        <v>0</v>
      </c>
      <c r="T334" s="143">
        <f>S334*H334</f>
        <v>0</v>
      </c>
      <c r="AR334" s="144" t="s">
        <v>260</v>
      </c>
      <c r="AT334" s="144" t="s">
        <v>166</v>
      </c>
      <c r="AU334" s="144" t="s">
        <v>89</v>
      </c>
      <c r="AY334" s="16" t="s">
        <v>164</v>
      </c>
      <c r="BE334" s="145">
        <f>IF(N334="základní",J334,0)</f>
        <v>0</v>
      </c>
      <c r="BF334" s="145">
        <f>IF(N334="snížená",J334,0)</f>
        <v>0</v>
      </c>
      <c r="BG334" s="145">
        <f>IF(N334="zákl. přenesená",J334,0)</f>
        <v>0</v>
      </c>
      <c r="BH334" s="145">
        <f>IF(N334="sníž. přenesená",J334,0)</f>
        <v>0</v>
      </c>
      <c r="BI334" s="145">
        <f>IF(N334="nulová",J334,0)</f>
        <v>0</v>
      </c>
      <c r="BJ334" s="16" t="s">
        <v>87</v>
      </c>
      <c r="BK334" s="145">
        <f>ROUND(I334*H334,2)</f>
        <v>0</v>
      </c>
      <c r="BL334" s="16" t="s">
        <v>260</v>
      </c>
      <c r="BM334" s="144" t="s">
        <v>3485</v>
      </c>
    </row>
    <row r="335" spans="2:65" s="11" customFormat="1" ht="22.9" customHeight="1">
      <c r="B335" s="120"/>
      <c r="D335" s="121" t="s">
        <v>78</v>
      </c>
      <c r="E335" s="130" t="s">
        <v>1889</v>
      </c>
      <c r="F335" s="130" t="s">
        <v>1890</v>
      </c>
      <c r="I335" s="123"/>
      <c r="J335" s="131">
        <f>BK335</f>
        <v>0</v>
      </c>
      <c r="L335" s="120"/>
      <c r="M335" s="125"/>
      <c r="P335" s="126">
        <f>SUM(P336:P353)</f>
        <v>0</v>
      </c>
      <c r="R335" s="126">
        <f>SUM(R336:R353)</f>
        <v>1.1797999999999999E-2</v>
      </c>
      <c r="T335" s="127">
        <f>SUM(T336:T353)</f>
        <v>0</v>
      </c>
      <c r="AR335" s="121" t="s">
        <v>89</v>
      </c>
      <c r="AT335" s="128" t="s">
        <v>78</v>
      </c>
      <c r="AU335" s="128" t="s">
        <v>87</v>
      </c>
      <c r="AY335" s="121" t="s">
        <v>164</v>
      </c>
      <c r="BK335" s="129">
        <f>SUM(BK336:BK353)</f>
        <v>0</v>
      </c>
    </row>
    <row r="336" spans="2:65" s="1" customFormat="1" ht="24.2" customHeight="1">
      <c r="B336" s="31"/>
      <c r="C336" s="132" t="s">
        <v>795</v>
      </c>
      <c r="D336" s="132" t="s">
        <v>166</v>
      </c>
      <c r="E336" s="133" t="s">
        <v>3486</v>
      </c>
      <c r="F336" s="134" t="s">
        <v>3487</v>
      </c>
      <c r="G336" s="135" t="s">
        <v>285</v>
      </c>
      <c r="H336" s="136">
        <v>15</v>
      </c>
      <c r="I336" s="137"/>
      <c r="J336" s="138">
        <f>ROUND(I336*H336,2)</f>
        <v>0</v>
      </c>
      <c r="K336" s="139"/>
      <c r="L336" s="31"/>
      <c r="M336" s="140" t="s">
        <v>1</v>
      </c>
      <c r="N336" s="141" t="s">
        <v>44</v>
      </c>
      <c r="P336" s="142">
        <f>O336*H336</f>
        <v>0</v>
      </c>
      <c r="Q336" s="142">
        <v>6.9999999999999994E-5</v>
      </c>
      <c r="R336" s="142">
        <f>Q336*H336</f>
        <v>1.0499999999999999E-3</v>
      </c>
      <c r="S336" s="142">
        <v>0</v>
      </c>
      <c r="T336" s="143">
        <f>S336*H336</f>
        <v>0</v>
      </c>
      <c r="AR336" s="144" t="s">
        <v>260</v>
      </c>
      <c r="AT336" s="144" t="s">
        <v>166</v>
      </c>
      <c r="AU336" s="144" t="s">
        <v>89</v>
      </c>
      <c r="AY336" s="16" t="s">
        <v>164</v>
      </c>
      <c r="BE336" s="145">
        <f>IF(N336="základní",J336,0)</f>
        <v>0</v>
      </c>
      <c r="BF336" s="145">
        <f>IF(N336="snížená",J336,0)</f>
        <v>0</v>
      </c>
      <c r="BG336" s="145">
        <f>IF(N336="zákl. přenesená",J336,0)</f>
        <v>0</v>
      </c>
      <c r="BH336" s="145">
        <f>IF(N336="sníž. přenesená",J336,0)</f>
        <v>0</v>
      </c>
      <c r="BI336" s="145">
        <f>IF(N336="nulová",J336,0)</f>
        <v>0</v>
      </c>
      <c r="BJ336" s="16" t="s">
        <v>87</v>
      </c>
      <c r="BK336" s="145">
        <f>ROUND(I336*H336,2)</f>
        <v>0</v>
      </c>
      <c r="BL336" s="16" t="s">
        <v>260</v>
      </c>
      <c r="BM336" s="144" t="s">
        <v>3488</v>
      </c>
    </row>
    <row r="337" spans="2:65" s="14" customFormat="1" ht="11.25">
      <c r="B337" s="161"/>
      <c r="D337" s="147" t="s">
        <v>175</v>
      </c>
      <c r="E337" s="162" t="s">
        <v>1</v>
      </c>
      <c r="F337" s="163" t="s">
        <v>3489</v>
      </c>
      <c r="H337" s="162" t="s">
        <v>1</v>
      </c>
      <c r="I337" s="164"/>
      <c r="L337" s="161"/>
      <c r="M337" s="165"/>
      <c r="T337" s="166"/>
      <c r="AT337" s="162" t="s">
        <v>175</v>
      </c>
      <c r="AU337" s="162" t="s">
        <v>89</v>
      </c>
      <c r="AV337" s="14" t="s">
        <v>87</v>
      </c>
      <c r="AW337" s="14" t="s">
        <v>36</v>
      </c>
      <c r="AX337" s="14" t="s">
        <v>79</v>
      </c>
      <c r="AY337" s="162" t="s">
        <v>164</v>
      </c>
    </row>
    <row r="338" spans="2:65" s="12" customFormat="1" ht="11.25">
      <c r="B338" s="146"/>
      <c r="D338" s="147" t="s">
        <v>175</v>
      </c>
      <c r="E338" s="148" t="s">
        <v>1</v>
      </c>
      <c r="F338" s="149" t="s">
        <v>255</v>
      </c>
      <c r="H338" s="150">
        <v>15</v>
      </c>
      <c r="I338" s="151"/>
      <c r="L338" s="146"/>
      <c r="M338" s="152"/>
      <c r="T338" s="153"/>
      <c r="AT338" s="148" t="s">
        <v>175</v>
      </c>
      <c r="AU338" s="148" t="s">
        <v>89</v>
      </c>
      <c r="AV338" s="12" t="s">
        <v>89</v>
      </c>
      <c r="AW338" s="12" t="s">
        <v>36</v>
      </c>
      <c r="AX338" s="12" t="s">
        <v>79</v>
      </c>
      <c r="AY338" s="148" t="s">
        <v>164</v>
      </c>
    </row>
    <row r="339" spans="2:65" s="13" customFormat="1" ht="11.25">
      <c r="B339" s="154"/>
      <c r="D339" s="147" t="s">
        <v>175</v>
      </c>
      <c r="E339" s="155" t="s">
        <v>1</v>
      </c>
      <c r="F339" s="156" t="s">
        <v>177</v>
      </c>
      <c r="H339" s="157">
        <v>15</v>
      </c>
      <c r="I339" s="158"/>
      <c r="L339" s="154"/>
      <c r="M339" s="159"/>
      <c r="T339" s="160"/>
      <c r="AT339" s="155" t="s">
        <v>175</v>
      </c>
      <c r="AU339" s="155" t="s">
        <v>89</v>
      </c>
      <c r="AV339" s="13" t="s">
        <v>170</v>
      </c>
      <c r="AW339" s="13" t="s">
        <v>36</v>
      </c>
      <c r="AX339" s="13" t="s">
        <v>87</v>
      </c>
      <c r="AY339" s="155" t="s">
        <v>164</v>
      </c>
    </row>
    <row r="340" spans="2:65" s="1" customFormat="1" ht="16.5" customHeight="1">
      <c r="B340" s="31"/>
      <c r="C340" s="167" t="s">
        <v>800</v>
      </c>
      <c r="D340" s="167" t="s">
        <v>282</v>
      </c>
      <c r="E340" s="168" t="s">
        <v>3490</v>
      </c>
      <c r="F340" s="169" t="s">
        <v>3491</v>
      </c>
      <c r="G340" s="170" t="s">
        <v>181</v>
      </c>
      <c r="H340" s="171">
        <v>4</v>
      </c>
      <c r="I340" s="172"/>
      <c r="J340" s="173">
        <f t="shared" ref="J340:J346" si="40">ROUND(I340*H340,2)</f>
        <v>0</v>
      </c>
      <c r="K340" s="174"/>
      <c r="L340" s="175"/>
      <c r="M340" s="176" t="s">
        <v>1</v>
      </c>
      <c r="N340" s="177" t="s">
        <v>44</v>
      </c>
      <c r="P340" s="142">
        <f t="shared" ref="P340:P346" si="41">O340*H340</f>
        <v>0</v>
      </c>
      <c r="Q340" s="142">
        <v>4.0000000000000003E-5</v>
      </c>
      <c r="R340" s="142">
        <f t="shared" ref="R340:R346" si="42">Q340*H340</f>
        <v>1.6000000000000001E-4</v>
      </c>
      <c r="S340" s="142">
        <v>0</v>
      </c>
      <c r="T340" s="143">
        <f t="shared" ref="T340:T346" si="43">S340*H340</f>
        <v>0</v>
      </c>
      <c r="AR340" s="144" t="s">
        <v>349</v>
      </c>
      <c r="AT340" s="144" t="s">
        <v>282</v>
      </c>
      <c r="AU340" s="144" t="s">
        <v>89</v>
      </c>
      <c r="AY340" s="16" t="s">
        <v>164</v>
      </c>
      <c r="BE340" s="145">
        <f t="shared" ref="BE340:BE346" si="44">IF(N340="základní",J340,0)</f>
        <v>0</v>
      </c>
      <c r="BF340" s="145">
        <f t="shared" ref="BF340:BF346" si="45">IF(N340="snížená",J340,0)</f>
        <v>0</v>
      </c>
      <c r="BG340" s="145">
        <f t="shared" ref="BG340:BG346" si="46">IF(N340="zákl. přenesená",J340,0)</f>
        <v>0</v>
      </c>
      <c r="BH340" s="145">
        <f t="shared" ref="BH340:BH346" si="47">IF(N340="sníž. přenesená",J340,0)</f>
        <v>0</v>
      </c>
      <c r="BI340" s="145">
        <f t="shared" ref="BI340:BI346" si="48">IF(N340="nulová",J340,0)</f>
        <v>0</v>
      </c>
      <c r="BJ340" s="16" t="s">
        <v>87</v>
      </c>
      <c r="BK340" s="145">
        <f t="shared" ref="BK340:BK346" si="49">ROUND(I340*H340,2)</f>
        <v>0</v>
      </c>
      <c r="BL340" s="16" t="s">
        <v>260</v>
      </c>
      <c r="BM340" s="144" t="s">
        <v>3492</v>
      </c>
    </row>
    <row r="341" spans="2:65" s="1" customFormat="1" ht="16.5" customHeight="1">
      <c r="B341" s="31"/>
      <c r="C341" s="167" t="s">
        <v>809</v>
      </c>
      <c r="D341" s="167" t="s">
        <v>282</v>
      </c>
      <c r="E341" s="168" t="s">
        <v>3493</v>
      </c>
      <c r="F341" s="169" t="s">
        <v>3494</v>
      </c>
      <c r="G341" s="170" t="s">
        <v>181</v>
      </c>
      <c r="H341" s="171">
        <v>24</v>
      </c>
      <c r="I341" s="172"/>
      <c r="J341" s="173">
        <f t="shared" si="40"/>
        <v>0</v>
      </c>
      <c r="K341" s="174"/>
      <c r="L341" s="175"/>
      <c r="M341" s="176" t="s">
        <v>1</v>
      </c>
      <c r="N341" s="177" t="s">
        <v>44</v>
      </c>
      <c r="P341" s="142">
        <f t="shared" si="41"/>
        <v>0</v>
      </c>
      <c r="Q341" s="142">
        <v>5.0000000000000002E-5</v>
      </c>
      <c r="R341" s="142">
        <f t="shared" si="42"/>
        <v>1.2000000000000001E-3</v>
      </c>
      <c r="S341" s="142">
        <v>0</v>
      </c>
      <c r="T341" s="143">
        <f t="shared" si="43"/>
        <v>0</v>
      </c>
      <c r="AR341" s="144" t="s">
        <v>349</v>
      </c>
      <c r="AT341" s="144" t="s">
        <v>282</v>
      </c>
      <c r="AU341" s="144" t="s">
        <v>89</v>
      </c>
      <c r="AY341" s="16" t="s">
        <v>164</v>
      </c>
      <c r="BE341" s="145">
        <f t="shared" si="44"/>
        <v>0</v>
      </c>
      <c r="BF341" s="145">
        <f t="shared" si="45"/>
        <v>0</v>
      </c>
      <c r="BG341" s="145">
        <f t="shared" si="46"/>
        <v>0</v>
      </c>
      <c r="BH341" s="145">
        <f t="shared" si="47"/>
        <v>0</v>
      </c>
      <c r="BI341" s="145">
        <f t="shared" si="48"/>
        <v>0</v>
      </c>
      <c r="BJ341" s="16" t="s">
        <v>87</v>
      </c>
      <c r="BK341" s="145">
        <f t="shared" si="49"/>
        <v>0</v>
      </c>
      <c r="BL341" s="16" t="s">
        <v>260</v>
      </c>
      <c r="BM341" s="144" t="s">
        <v>3495</v>
      </c>
    </row>
    <row r="342" spans="2:65" s="1" customFormat="1" ht="16.5" customHeight="1">
      <c r="B342" s="31"/>
      <c r="C342" s="167" t="s">
        <v>815</v>
      </c>
      <c r="D342" s="167" t="s">
        <v>282</v>
      </c>
      <c r="E342" s="168" t="s">
        <v>3496</v>
      </c>
      <c r="F342" s="169" t="s">
        <v>3497</v>
      </c>
      <c r="G342" s="170" t="s">
        <v>181</v>
      </c>
      <c r="H342" s="171">
        <v>16</v>
      </c>
      <c r="I342" s="172"/>
      <c r="J342" s="173">
        <f t="shared" si="40"/>
        <v>0</v>
      </c>
      <c r="K342" s="174"/>
      <c r="L342" s="175"/>
      <c r="M342" s="176" t="s">
        <v>1</v>
      </c>
      <c r="N342" s="177" t="s">
        <v>44</v>
      </c>
      <c r="P342" s="142">
        <f t="shared" si="41"/>
        <v>0</v>
      </c>
      <c r="Q342" s="142">
        <v>6.9999999999999994E-5</v>
      </c>
      <c r="R342" s="142">
        <f t="shared" si="42"/>
        <v>1.1199999999999999E-3</v>
      </c>
      <c r="S342" s="142">
        <v>0</v>
      </c>
      <c r="T342" s="143">
        <f t="shared" si="43"/>
        <v>0</v>
      </c>
      <c r="AR342" s="144" t="s">
        <v>349</v>
      </c>
      <c r="AT342" s="144" t="s">
        <v>282</v>
      </c>
      <c r="AU342" s="144" t="s">
        <v>89</v>
      </c>
      <c r="AY342" s="16" t="s">
        <v>164</v>
      </c>
      <c r="BE342" s="145">
        <f t="shared" si="44"/>
        <v>0</v>
      </c>
      <c r="BF342" s="145">
        <f t="shared" si="45"/>
        <v>0</v>
      </c>
      <c r="BG342" s="145">
        <f t="shared" si="46"/>
        <v>0</v>
      </c>
      <c r="BH342" s="145">
        <f t="shared" si="47"/>
        <v>0</v>
      </c>
      <c r="BI342" s="145">
        <f t="shared" si="48"/>
        <v>0</v>
      </c>
      <c r="BJ342" s="16" t="s">
        <v>87</v>
      </c>
      <c r="BK342" s="145">
        <f t="shared" si="49"/>
        <v>0</v>
      </c>
      <c r="BL342" s="16" t="s">
        <v>260</v>
      </c>
      <c r="BM342" s="144" t="s">
        <v>3498</v>
      </c>
    </row>
    <row r="343" spans="2:65" s="1" customFormat="1" ht="16.5" customHeight="1">
      <c r="B343" s="31"/>
      <c r="C343" s="167" t="s">
        <v>825</v>
      </c>
      <c r="D343" s="167" t="s">
        <v>282</v>
      </c>
      <c r="E343" s="168" t="s">
        <v>3499</v>
      </c>
      <c r="F343" s="169" t="s">
        <v>3500</v>
      </c>
      <c r="G343" s="170" t="s">
        <v>181</v>
      </c>
      <c r="H343" s="171">
        <v>4</v>
      </c>
      <c r="I343" s="172"/>
      <c r="J343" s="173">
        <f t="shared" si="40"/>
        <v>0</v>
      </c>
      <c r="K343" s="174"/>
      <c r="L343" s="175"/>
      <c r="M343" s="176" t="s">
        <v>1</v>
      </c>
      <c r="N343" s="177" t="s">
        <v>44</v>
      </c>
      <c r="P343" s="142">
        <f t="shared" si="41"/>
        <v>0</v>
      </c>
      <c r="Q343" s="142">
        <v>8.0000000000000007E-5</v>
      </c>
      <c r="R343" s="142">
        <f t="shared" si="42"/>
        <v>3.2000000000000003E-4</v>
      </c>
      <c r="S343" s="142">
        <v>0</v>
      </c>
      <c r="T343" s="143">
        <f t="shared" si="43"/>
        <v>0</v>
      </c>
      <c r="AR343" s="144" t="s">
        <v>349</v>
      </c>
      <c r="AT343" s="144" t="s">
        <v>282</v>
      </c>
      <c r="AU343" s="144" t="s">
        <v>89</v>
      </c>
      <c r="AY343" s="16" t="s">
        <v>164</v>
      </c>
      <c r="BE343" s="145">
        <f t="shared" si="44"/>
        <v>0</v>
      </c>
      <c r="BF343" s="145">
        <f t="shared" si="45"/>
        <v>0</v>
      </c>
      <c r="BG343" s="145">
        <f t="shared" si="46"/>
        <v>0</v>
      </c>
      <c r="BH343" s="145">
        <f t="shared" si="47"/>
        <v>0</v>
      </c>
      <c r="BI343" s="145">
        <f t="shared" si="48"/>
        <v>0</v>
      </c>
      <c r="BJ343" s="16" t="s">
        <v>87</v>
      </c>
      <c r="BK343" s="145">
        <f t="shared" si="49"/>
        <v>0</v>
      </c>
      <c r="BL343" s="16" t="s">
        <v>260</v>
      </c>
      <c r="BM343" s="144" t="s">
        <v>3501</v>
      </c>
    </row>
    <row r="344" spans="2:65" s="1" customFormat="1" ht="16.5" customHeight="1">
      <c r="B344" s="31"/>
      <c r="C344" s="167" t="s">
        <v>830</v>
      </c>
      <c r="D344" s="167" t="s">
        <v>282</v>
      </c>
      <c r="E344" s="168" t="s">
        <v>3502</v>
      </c>
      <c r="F344" s="169" t="s">
        <v>3503</v>
      </c>
      <c r="G344" s="170" t="s">
        <v>181</v>
      </c>
      <c r="H344" s="171">
        <v>2</v>
      </c>
      <c r="I344" s="172"/>
      <c r="J344" s="173">
        <f t="shared" si="40"/>
        <v>0</v>
      </c>
      <c r="K344" s="174"/>
      <c r="L344" s="175"/>
      <c r="M344" s="176" t="s">
        <v>1</v>
      </c>
      <c r="N344" s="177" t="s">
        <v>44</v>
      </c>
      <c r="P344" s="142">
        <f t="shared" si="41"/>
        <v>0</v>
      </c>
      <c r="Q344" s="142">
        <v>2.5000000000000001E-4</v>
      </c>
      <c r="R344" s="142">
        <f t="shared" si="42"/>
        <v>5.0000000000000001E-4</v>
      </c>
      <c r="S344" s="142">
        <v>0</v>
      </c>
      <c r="T344" s="143">
        <f t="shared" si="43"/>
        <v>0</v>
      </c>
      <c r="AR344" s="144" t="s">
        <v>349</v>
      </c>
      <c r="AT344" s="144" t="s">
        <v>282</v>
      </c>
      <c r="AU344" s="144" t="s">
        <v>89</v>
      </c>
      <c r="AY344" s="16" t="s">
        <v>164</v>
      </c>
      <c r="BE344" s="145">
        <f t="shared" si="44"/>
        <v>0</v>
      </c>
      <c r="BF344" s="145">
        <f t="shared" si="45"/>
        <v>0</v>
      </c>
      <c r="BG344" s="145">
        <f t="shared" si="46"/>
        <v>0</v>
      </c>
      <c r="BH344" s="145">
        <f t="shared" si="47"/>
        <v>0</v>
      </c>
      <c r="BI344" s="145">
        <f t="shared" si="48"/>
        <v>0</v>
      </c>
      <c r="BJ344" s="16" t="s">
        <v>87</v>
      </c>
      <c r="BK344" s="145">
        <f t="shared" si="49"/>
        <v>0</v>
      </c>
      <c r="BL344" s="16" t="s">
        <v>260</v>
      </c>
      <c r="BM344" s="144" t="s">
        <v>3504</v>
      </c>
    </row>
    <row r="345" spans="2:65" s="1" customFormat="1" ht="16.5" customHeight="1">
      <c r="B345" s="31"/>
      <c r="C345" s="167" t="s">
        <v>836</v>
      </c>
      <c r="D345" s="167" t="s">
        <v>282</v>
      </c>
      <c r="E345" s="168" t="s">
        <v>3505</v>
      </c>
      <c r="F345" s="169" t="s">
        <v>3506</v>
      </c>
      <c r="G345" s="170" t="s">
        <v>3507</v>
      </c>
      <c r="H345" s="171">
        <v>1</v>
      </c>
      <c r="I345" s="172"/>
      <c r="J345" s="173">
        <f t="shared" si="40"/>
        <v>0</v>
      </c>
      <c r="K345" s="174"/>
      <c r="L345" s="175"/>
      <c r="M345" s="176" t="s">
        <v>1</v>
      </c>
      <c r="N345" s="177" t="s">
        <v>44</v>
      </c>
      <c r="P345" s="142">
        <f t="shared" si="41"/>
        <v>0</v>
      </c>
      <c r="Q345" s="142">
        <v>2E-3</v>
      </c>
      <c r="R345" s="142">
        <f t="shared" si="42"/>
        <v>2E-3</v>
      </c>
      <c r="S345" s="142">
        <v>0</v>
      </c>
      <c r="T345" s="143">
        <f t="shared" si="43"/>
        <v>0</v>
      </c>
      <c r="AR345" s="144" t="s">
        <v>349</v>
      </c>
      <c r="AT345" s="144" t="s">
        <v>282</v>
      </c>
      <c r="AU345" s="144" t="s">
        <v>89</v>
      </c>
      <c r="AY345" s="16" t="s">
        <v>164</v>
      </c>
      <c r="BE345" s="145">
        <f t="shared" si="44"/>
        <v>0</v>
      </c>
      <c r="BF345" s="145">
        <f t="shared" si="45"/>
        <v>0</v>
      </c>
      <c r="BG345" s="145">
        <f t="shared" si="46"/>
        <v>0</v>
      </c>
      <c r="BH345" s="145">
        <f t="shared" si="47"/>
        <v>0</v>
      </c>
      <c r="BI345" s="145">
        <f t="shared" si="48"/>
        <v>0</v>
      </c>
      <c r="BJ345" s="16" t="s">
        <v>87</v>
      </c>
      <c r="BK345" s="145">
        <f t="shared" si="49"/>
        <v>0</v>
      </c>
      <c r="BL345" s="16" t="s">
        <v>260</v>
      </c>
      <c r="BM345" s="144" t="s">
        <v>3508</v>
      </c>
    </row>
    <row r="346" spans="2:65" s="1" customFormat="1" ht="16.5" customHeight="1">
      <c r="B346" s="31"/>
      <c r="C346" s="167" t="s">
        <v>841</v>
      </c>
      <c r="D346" s="167" t="s">
        <v>282</v>
      </c>
      <c r="E346" s="168" t="s">
        <v>3509</v>
      </c>
      <c r="F346" s="169" t="s">
        <v>3510</v>
      </c>
      <c r="G346" s="170" t="s">
        <v>299</v>
      </c>
      <c r="H346" s="171">
        <v>13.2</v>
      </c>
      <c r="I346" s="172"/>
      <c r="J346" s="173">
        <f t="shared" si="40"/>
        <v>0</v>
      </c>
      <c r="K346" s="174"/>
      <c r="L346" s="175"/>
      <c r="M346" s="176" t="s">
        <v>1</v>
      </c>
      <c r="N346" s="177" t="s">
        <v>44</v>
      </c>
      <c r="P346" s="142">
        <f t="shared" si="41"/>
        <v>0</v>
      </c>
      <c r="Q346" s="142">
        <v>2.9E-4</v>
      </c>
      <c r="R346" s="142">
        <f t="shared" si="42"/>
        <v>3.8279999999999998E-3</v>
      </c>
      <c r="S346" s="142">
        <v>0</v>
      </c>
      <c r="T346" s="143">
        <f t="shared" si="43"/>
        <v>0</v>
      </c>
      <c r="AR346" s="144" t="s">
        <v>349</v>
      </c>
      <c r="AT346" s="144" t="s">
        <v>282</v>
      </c>
      <c r="AU346" s="144" t="s">
        <v>89</v>
      </c>
      <c r="AY346" s="16" t="s">
        <v>164</v>
      </c>
      <c r="BE346" s="145">
        <f t="shared" si="44"/>
        <v>0</v>
      </c>
      <c r="BF346" s="145">
        <f t="shared" si="45"/>
        <v>0</v>
      </c>
      <c r="BG346" s="145">
        <f t="shared" si="46"/>
        <v>0</v>
      </c>
      <c r="BH346" s="145">
        <f t="shared" si="47"/>
        <v>0</v>
      </c>
      <c r="BI346" s="145">
        <f t="shared" si="48"/>
        <v>0</v>
      </c>
      <c r="BJ346" s="16" t="s">
        <v>87</v>
      </c>
      <c r="BK346" s="145">
        <f t="shared" si="49"/>
        <v>0</v>
      </c>
      <c r="BL346" s="16" t="s">
        <v>260</v>
      </c>
      <c r="BM346" s="144" t="s">
        <v>3511</v>
      </c>
    </row>
    <row r="347" spans="2:65" s="12" customFormat="1" ht="11.25">
      <c r="B347" s="146"/>
      <c r="D347" s="147" t="s">
        <v>175</v>
      </c>
      <c r="E347" s="148" t="s">
        <v>1</v>
      </c>
      <c r="F347" s="149" t="s">
        <v>3512</v>
      </c>
      <c r="H347" s="150">
        <v>13.2</v>
      </c>
      <c r="I347" s="151"/>
      <c r="L347" s="146"/>
      <c r="M347" s="152"/>
      <c r="T347" s="153"/>
      <c r="AT347" s="148" t="s">
        <v>175</v>
      </c>
      <c r="AU347" s="148" t="s">
        <v>89</v>
      </c>
      <c r="AV347" s="12" t="s">
        <v>89</v>
      </c>
      <c r="AW347" s="12" t="s">
        <v>36</v>
      </c>
      <c r="AX347" s="12" t="s">
        <v>79</v>
      </c>
      <c r="AY347" s="148" t="s">
        <v>164</v>
      </c>
    </row>
    <row r="348" spans="2:65" s="13" customFormat="1" ht="11.25">
      <c r="B348" s="154"/>
      <c r="D348" s="147" t="s">
        <v>175</v>
      </c>
      <c r="E348" s="155" t="s">
        <v>1</v>
      </c>
      <c r="F348" s="156" t="s">
        <v>177</v>
      </c>
      <c r="H348" s="157">
        <v>13.2</v>
      </c>
      <c r="I348" s="158"/>
      <c r="L348" s="154"/>
      <c r="M348" s="159"/>
      <c r="T348" s="160"/>
      <c r="AT348" s="155" t="s">
        <v>175</v>
      </c>
      <c r="AU348" s="155" t="s">
        <v>89</v>
      </c>
      <c r="AV348" s="13" t="s">
        <v>170</v>
      </c>
      <c r="AW348" s="13" t="s">
        <v>36</v>
      </c>
      <c r="AX348" s="13" t="s">
        <v>87</v>
      </c>
      <c r="AY348" s="155" t="s">
        <v>164</v>
      </c>
    </row>
    <row r="349" spans="2:65" s="1" customFormat="1" ht="16.5" customHeight="1">
      <c r="B349" s="31"/>
      <c r="C349" s="167" t="s">
        <v>845</v>
      </c>
      <c r="D349" s="167" t="s">
        <v>282</v>
      </c>
      <c r="E349" s="168" t="s">
        <v>3513</v>
      </c>
      <c r="F349" s="169" t="s">
        <v>3514</v>
      </c>
      <c r="G349" s="170" t="s">
        <v>3507</v>
      </c>
      <c r="H349" s="171">
        <v>1</v>
      </c>
      <c r="I349" s="172"/>
      <c r="J349" s="173">
        <f>ROUND(I349*H349,2)</f>
        <v>0</v>
      </c>
      <c r="K349" s="174"/>
      <c r="L349" s="175"/>
      <c r="M349" s="176" t="s">
        <v>1</v>
      </c>
      <c r="N349" s="177" t="s">
        <v>44</v>
      </c>
      <c r="P349" s="142">
        <f>O349*H349</f>
        <v>0</v>
      </c>
      <c r="Q349" s="142">
        <v>2.9999999999999997E-4</v>
      </c>
      <c r="R349" s="142">
        <f>Q349*H349</f>
        <v>2.9999999999999997E-4</v>
      </c>
      <c r="S349" s="142">
        <v>0</v>
      </c>
      <c r="T349" s="143">
        <f>S349*H349</f>
        <v>0</v>
      </c>
      <c r="AR349" s="144" t="s">
        <v>349</v>
      </c>
      <c r="AT349" s="144" t="s">
        <v>282</v>
      </c>
      <c r="AU349" s="144" t="s">
        <v>89</v>
      </c>
      <c r="AY349" s="16" t="s">
        <v>164</v>
      </c>
      <c r="BE349" s="145">
        <f>IF(N349="základní",J349,0)</f>
        <v>0</v>
      </c>
      <c r="BF349" s="145">
        <f>IF(N349="snížená",J349,0)</f>
        <v>0</v>
      </c>
      <c r="BG349" s="145">
        <f>IF(N349="zákl. přenesená",J349,0)</f>
        <v>0</v>
      </c>
      <c r="BH349" s="145">
        <f>IF(N349="sníž. přenesená",J349,0)</f>
        <v>0</v>
      </c>
      <c r="BI349" s="145">
        <f>IF(N349="nulová",J349,0)</f>
        <v>0</v>
      </c>
      <c r="BJ349" s="16" t="s">
        <v>87</v>
      </c>
      <c r="BK349" s="145">
        <f>ROUND(I349*H349,2)</f>
        <v>0</v>
      </c>
      <c r="BL349" s="16" t="s">
        <v>260</v>
      </c>
      <c r="BM349" s="144" t="s">
        <v>3515</v>
      </c>
    </row>
    <row r="350" spans="2:65" s="1" customFormat="1" ht="16.5" customHeight="1">
      <c r="B350" s="31"/>
      <c r="C350" s="167" t="s">
        <v>849</v>
      </c>
      <c r="D350" s="167" t="s">
        <v>282</v>
      </c>
      <c r="E350" s="168" t="s">
        <v>3516</v>
      </c>
      <c r="F350" s="169" t="s">
        <v>3517</v>
      </c>
      <c r="G350" s="170" t="s">
        <v>181</v>
      </c>
      <c r="H350" s="171">
        <v>44</v>
      </c>
      <c r="I350" s="172"/>
      <c r="J350" s="173">
        <f>ROUND(I350*H350,2)</f>
        <v>0</v>
      </c>
      <c r="K350" s="174"/>
      <c r="L350" s="175"/>
      <c r="M350" s="176" t="s">
        <v>1</v>
      </c>
      <c r="N350" s="177" t="s">
        <v>44</v>
      </c>
      <c r="P350" s="142">
        <f>O350*H350</f>
        <v>0</v>
      </c>
      <c r="Q350" s="142">
        <v>3.0000000000000001E-5</v>
      </c>
      <c r="R350" s="142">
        <f>Q350*H350</f>
        <v>1.32E-3</v>
      </c>
      <c r="S350" s="142">
        <v>0</v>
      </c>
      <c r="T350" s="143">
        <f>S350*H350</f>
        <v>0</v>
      </c>
      <c r="AR350" s="144" t="s">
        <v>349</v>
      </c>
      <c r="AT350" s="144" t="s">
        <v>282</v>
      </c>
      <c r="AU350" s="144" t="s">
        <v>89</v>
      </c>
      <c r="AY350" s="16" t="s">
        <v>164</v>
      </c>
      <c r="BE350" s="145">
        <f>IF(N350="základní",J350,0)</f>
        <v>0</v>
      </c>
      <c r="BF350" s="145">
        <f>IF(N350="snížená",J350,0)</f>
        <v>0</v>
      </c>
      <c r="BG350" s="145">
        <f>IF(N350="zákl. přenesená",J350,0)</f>
        <v>0</v>
      </c>
      <c r="BH350" s="145">
        <f>IF(N350="sníž. přenesená",J350,0)</f>
        <v>0</v>
      </c>
      <c r="BI350" s="145">
        <f>IF(N350="nulová",J350,0)</f>
        <v>0</v>
      </c>
      <c r="BJ350" s="16" t="s">
        <v>87</v>
      </c>
      <c r="BK350" s="145">
        <f>ROUND(I350*H350,2)</f>
        <v>0</v>
      </c>
      <c r="BL350" s="16" t="s">
        <v>260</v>
      </c>
      <c r="BM350" s="144" t="s">
        <v>3518</v>
      </c>
    </row>
    <row r="351" spans="2:65" s="12" customFormat="1" ht="11.25">
      <c r="B351" s="146"/>
      <c r="D351" s="147" t="s">
        <v>175</v>
      </c>
      <c r="E351" s="148" t="s">
        <v>1</v>
      </c>
      <c r="F351" s="149" t="s">
        <v>3519</v>
      </c>
      <c r="H351" s="150">
        <v>44</v>
      </c>
      <c r="I351" s="151"/>
      <c r="L351" s="146"/>
      <c r="M351" s="152"/>
      <c r="T351" s="153"/>
      <c r="AT351" s="148" t="s">
        <v>175</v>
      </c>
      <c r="AU351" s="148" t="s">
        <v>89</v>
      </c>
      <c r="AV351" s="12" t="s">
        <v>89</v>
      </c>
      <c r="AW351" s="12" t="s">
        <v>36</v>
      </c>
      <c r="AX351" s="12" t="s">
        <v>79</v>
      </c>
      <c r="AY351" s="148" t="s">
        <v>164</v>
      </c>
    </row>
    <row r="352" spans="2:65" s="13" customFormat="1" ht="11.25">
      <c r="B352" s="154"/>
      <c r="D352" s="147" t="s">
        <v>175</v>
      </c>
      <c r="E352" s="155" t="s">
        <v>1</v>
      </c>
      <c r="F352" s="156" t="s">
        <v>177</v>
      </c>
      <c r="H352" s="157">
        <v>44</v>
      </c>
      <c r="I352" s="158"/>
      <c r="L352" s="154"/>
      <c r="M352" s="159"/>
      <c r="T352" s="160"/>
      <c r="AT352" s="155" t="s">
        <v>175</v>
      </c>
      <c r="AU352" s="155" t="s">
        <v>89</v>
      </c>
      <c r="AV352" s="13" t="s">
        <v>170</v>
      </c>
      <c r="AW352" s="13" t="s">
        <v>36</v>
      </c>
      <c r="AX352" s="13" t="s">
        <v>87</v>
      </c>
      <c r="AY352" s="155" t="s">
        <v>164</v>
      </c>
    </row>
    <row r="353" spans="2:65" s="1" customFormat="1" ht="33" customHeight="1">
      <c r="B353" s="31"/>
      <c r="C353" s="132" t="s">
        <v>855</v>
      </c>
      <c r="D353" s="132" t="s">
        <v>166</v>
      </c>
      <c r="E353" s="133" t="s">
        <v>3520</v>
      </c>
      <c r="F353" s="134" t="s">
        <v>3521</v>
      </c>
      <c r="G353" s="135" t="s">
        <v>1088</v>
      </c>
      <c r="H353" s="178"/>
      <c r="I353" s="137"/>
      <c r="J353" s="138">
        <f>ROUND(I353*H353,2)</f>
        <v>0</v>
      </c>
      <c r="K353" s="139"/>
      <c r="L353" s="31"/>
      <c r="M353" s="140" t="s">
        <v>1</v>
      </c>
      <c r="N353" s="141" t="s">
        <v>44</v>
      </c>
      <c r="P353" s="142">
        <f>O353*H353</f>
        <v>0</v>
      </c>
      <c r="Q353" s="142">
        <v>0</v>
      </c>
      <c r="R353" s="142">
        <f>Q353*H353</f>
        <v>0</v>
      </c>
      <c r="S353" s="142">
        <v>0</v>
      </c>
      <c r="T353" s="143">
        <f>S353*H353</f>
        <v>0</v>
      </c>
      <c r="AR353" s="144" t="s">
        <v>260</v>
      </c>
      <c r="AT353" s="144" t="s">
        <v>166</v>
      </c>
      <c r="AU353" s="144" t="s">
        <v>89</v>
      </c>
      <c r="AY353" s="16" t="s">
        <v>164</v>
      </c>
      <c r="BE353" s="145">
        <f>IF(N353="základní",J353,0)</f>
        <v>0</v>
      </c>
      <c r="BF353" s="145">
        <f>IF(N353="snížená",J353,0)</f>
        <v>0</v>
      </c>
      <c r="BG353" s="145">
        <f>IF(N353="zákl. přenesená",J353,0)</f>
        <v>0</v>
      </c>
      <c r="BH353" s="145">
        <f>IF(N353="sníž. přenesená",J353,0)</f>
        <v>0</v>
      </c>
      <c r="BI353" s="145">
        <f>IF(N353="nulová",J353,0)</f>
        <v>0</v>
      </c>
      <c r="BJ353" s="16" t="s">
        <v>87</v>
      </c>
      <c r="BK353" s="145">
        <f>ROUND(I353*H353,2)</f>
        <v>0</v>
      </c>
      <c r="BL353" s="16" t="s">
        <v>260</v>
      </c>
      <c r="BM353" s="144" t="s">
        <v>3522</v>
      </c>
    </row>
    <row r="354" spans="2:65" s="11" customFormat="1" ht="25.9" customHeight="1">
      <c r="B354" s="120"/>
      <c r="D354" s="121" t="s">
        <v>78</v>
      </c>
      <c r="E354" s="122" t="s">
        <v>3523</v>
      </c>
      <c r="F354" s="122" t="s">
        <v>3524</v>
      </c>
      <c r="I354" s="123"/>
      <c r="J354" s="124">
        <f>BK354</f>
        <v>0</v>
      </c>
      <c r="L354" s="120"/>
      <c r="M354" s="125"/>
      <c r="P354" s="126">
        <f>SUM(P355:P362)</f>
        <v>0</v>
      </c>
      <c r="R354" s="126">
        <f>SUM(R355:R362)</f>
        <v>0</v>
      </c>
      <c r="T354" s="127">
        <f>SUM(T355:T362)</f>
        <v>0</v>
      </c>
      <c r="AR354" s="121" t="s">
        <v>170</v>
      </c>
      <c r="AT354" s="128" t="s">
        <v>78</v>
      </c>
      <c r="AU354" s="128" t="s">
        <v>79</v>
      </c>
      <c r="AY354" s="121" t="s">
        <v>164</v>
      </c>
      <c r="BK354" s="129">
        <f>SUM(BK355:BK362)</f>
        <v>0</v>
      </c>
    </row>
    <row r="355" spans="2:65" s="1" customFormat="1" ht="16.5" customHeight="1">
      <c r="B355" s="31"/>
      <c r="C355" s="132" t="s">
        <v>860</v>
      </c>
      <c r="D355" s="132" t="s">
        <v>166</v>
      </c>
      <c r="E355" s="133" t="s">
        <v>3525</v>
      </c>
      <c r="F355" s="134" t="s">
        <v>3526</v>
      </c>
      <c r="G355" s="135" t="s">
        <v>194</v>
      </c>
      <c r="H355" s="136">
        <v>16</v>
      </c>
      <c r="I355" s="137"/>
      <c r="J355" s="138">
        <f>ROUND(I355*H355,2)</f>
        <v>0</v>
      </c>
      <c r="K355" s="139"/>
      <c r="L355" s="31"/>
      <c r="M355" s="140" t="s">
        <v>1</v>
      </c>
      <c r="N355" s="141" t="s">
        <v>44</v>
      </c>
      <c r="P355" s="142">
        <f>O355*H355</f>
        <v>0</v>
      </c>
      <c r="Q355" s="142">
        <v>0</v>
      </c>
      <c r="R355" s="142">
        <f>Q355*H355</f>
        <v>0</v>
      </c>
      <c r="S355" s="142">
        <v>0</v>
      </c>
      <c r="T355" s="143">
        <f>S355*H355</f>
        <v>0</v>
      </c>
      <c r="AR355" s="144" t="s">
        <v>3527</v>
      </c>
      <c r="AT355" s="144" t="s">
        <v>166</v>
      </c>
      <c r="AU355" s="144" t="s">
        <v>87</v>
      </c>
      <c r="AY355" s="16" t="s">
        <v>164</v>
      </c>
      <c r="BE355" s="145">
        <f>IF(N355="základní",J355,0)</f>
        <v>0</v>
      </c>
      <c r="BF355" s="145">
        <f>IF(N355="snížená",J355,0)</f>
        <v>0</v>
      </c>
      <c r="BG355" s="145">
        <f>IF(N355="zákl. přenesená",J355,0)</f>
        <v>0</v>
      </c>
      <c r="BH355" s="145">
        <f>IF(N355="sníž. přenesená",J355,0)</f>
        <v>0</v>
      </c>
      <c r="BI355" s="145">
        <f>IF(N355="nulová",J355,0)</f>
        <v>0</v>
      </c>
      <c r="BJ355" s="16" t="s">
        <v>87</v>
      </c>
      <c r="BK355" s="145">
        <f>ROUND(I355*H355,2)</f>
        <v>0</v>
      </c>
      <c r="BL355" s="16" t="s">
        <v>3527</v>
      </c>
      <c r="BM355" s="144" t="s">
        <v>3528</v>
      </c>
    </row>
    <row r="356" spans="2:65" s="14" customFormat="1" ht="11.25">
      <c r="B356" s="161"/>
      <c r="D356" s="147" t="s">
        <v>175</v>
      </c>
      <c r="E356" s="162" t="s">
        <v>1</v>
      </c>
      <c r="F356" s="163" t="s">
        <v>3529</v>
      </c>
      <c r="H356" s="162" t="s">
        <v>1</v>
      </c>
      <c r="I356" s="164"/>
      <c r="L356" s="161"/>
      <c r="M356" s="165"/>
      <c r="T356" s="166"/>
      <c r="AT356" s="162" t="s">
        <v>175</v>
      </c>
      <c r="AU356" s="162" t="s">
        <v>87</v>
      </c>
      <c r="AV356" s="14" t="s">
        <v>87</v>
      </c>
      <c r="AW356" s="14" t="s">
        <v>36</v>
      </c>
      <c r="AX356" s="14" t="s">
        <v>79</v>
      </c>
      <c r="AY356" s="162" t="s">
        <v>164</v>
      </c>
    </row>
    <row r="357" spans="2:65" s="12" customFormat="1" ht="11.25">
      <c r="B357" s="146"/>
      <c r="D357" s="147" t="s">
        <v>175</v>
      </c>
      <c r="E357" s="148" t="s">
        <v>1</v>
      </c>
      <c r="F357" s="149" t="s">
        <v>260</v>
      </c>
      <c r="H357" s="150">
        <v>16</v>
      </c>
      <c r="I357" s="151"/>
      <c r="L357" s="146"/>
      <c r="M357" s="152"/>
      <c r="T357" s="153"/>
      <c r="AT357" s="148" t="s">
        <v>175</v>
      </c>
      <c r="AU357" s="148" t="s">
        <v>87</v>
      </c>
      <c r="AV357" s="12" t="s">
        <v>89</v>
      </c>
      <c r="AW357" s="12" t="s">
        <v>36</v>
      </c>
      <c r="AX357" s="12" t="s">
        <v>79</v>
      </c>
      <c r="AY357" s="148" t="s">
        <v>164</v>
      </c>
    </row>
    <row r="358" spans="2:65" s="13" customFormat="1" ht="11.25">
      <c r="B358" s="154"/>
      <c r="D358" s="147" t="s">
        <v>175</v>
      </c>
      <c r="E358" s="155" t="s">
        <v>1</v>
      </c>
      <c r="F358" s="156" t="s">
        <v>177</v>
      </c>
      <c r="H358" s="157">
        <v>16</v>
      </c>
      <c r="I358" s="158"/>
      <c r="L358" s="154"/>
      <c r="M358" s="159"/>
      <c r="T358" s="160"/>
      <c r="AT358" s="155" t="s">
        <v>175</v>
      </c>
      <c r="AU358" s="155" t="s">
        <v>87</v>
      </c>
      <c r="AV358" s="13" t="s">
        <v>170</v>
      </c>
      <c r="AW358" s="13" t="s">
        <v>36</v>
      </c>
      <c r="AX358" s="13" t="s">
        <v>87</v>
      </c>
      <c r="AY358" s="155" t="s">
        <v>164</v>
      </c>
    </row>
    <row r="359" spans="2:65" s="1" customFormat="1" ht="24.2" customHeight="1">
      <c r="B359" s="31"/>
      <c r="C359" s="132" t="s">
        <v>865</v>
      </c>
      <c r="D359" s="132" t="s">
        <v>166</v>
      </c>
      <c r="E359" s="133" t="s">
        <v>3530</v>
      </c>
      <c r="F359" s="134" t="s">
        <v>3531</v>
      </c>
      <c r="G359" s="135" t="s">
        <v>194</v>
      </c>
      <c r="H359" s="136">
        <v>20</v>
      </c>
      <c r="I359" s="137"/>
      <c r="J359" s="138">
        <f>ROUND(I359*H359,2)</f>
        <v>0</v>
      </c>
      <c r="K359" s="139"/>
      <c r="L359" s="31"/>
      <c r="M359" s="140" t="s">
        <v>1</v>
      </c>
      <c r="N359" s="141" t="s">
        <v>44</v>
      </c>
      <c r="P359" s="142">
        <f>O359*H359</f>
        <v>0</v>
      </c>
      <c r="Q359" s="142">
        <v>0</v>
      </c>
      <c r="R359" s="142">
        <f>Q359*H359</f>
        <v>0</v>
      </c>
      <c r="S359" s="142">
        <v>0</v>
      </c>
      <c r="T359" s="143">
        <f>S359*H359</f>
        <v>0</v>
      </c>
      <c r="AR359" s="144" t="s">
        <v>3527</v>
      </c>
      <c r="AT359" s="144" t="s">
        <v>166</v>
      </c>
      <c r="AU359" s="144" t="s">
        <v>87</v>
      </c>
      <c r="AY359" s="16" t="s">
        <v>164</v>
      </c>
      <c r="BE359" s="145">
        <f>IF(N359="základní",J359,0)</f>
        <v>0</v>
      </c>
      <c r="BF359" s="145">
        <f>IF(N359="snížená",J359,0)</f>
        <v>0</v>
      </c>
      <c r="BG359" s="145">
        <f>IF(N359="zákl. přenesená",J359,0)</f>
        <v>0</v>
      </c>
      <c r="BH359" s="145">
        <f>IF(N359="sníž. přenesená",J359,0)</f>
        <v>0</v>
      </c>
      <c r="BI359" s="145">
        <f>IF(N359="nulová",J359,0)</f>
        <v>0</v>
      </c>
      <c r="BJ359" s="16" t="s">
        <v>87</v>
      </c>
      <c r="BK359" s="145">
        <f>ROUND(I359*H359,2)</f>
        <v>0</v>
      </c>
      <c r="BL359" s="16" t="s">
        <v>3527</v>
      </c>
      <c r="BM359" s="144" t="s">
        <v>3532</v>
      </c>
    </row>
    <row r="360" spans="2:65" s="14" customFormat="1" ht="11.25">
      <c r="B360" s="161"/>
      <c r="D360" s="147" t="s">
        <v>175</v>
      </c>
      <c r="E360" s="162" t="s">
        <v>1</v>
      </c>
      <c r="F360" s="163" t="s">
        <v>3533</v>
      </c>
      <c r="H360" s="162" t="s">
        <v>1</v>
      </c>
      <c r="I360" s="164"/>
      <c r="L360" s="161"/>
      <c r="M360" s="165"/>
      <c r="T360" s="166"/>
      <c r="AT360" s="162" t="s">
        <v>175</v>
      </c>
      <c r="AU360" s="162" t="s">
        <v>87</v>
      </c>
      <c r="AV360" s="14" t="s">
        <v>87</v>
      </c>
      <c r="AW360" s="14" t="s">
        <v>36</v>
      </c>
      <c r="AX360" s="14" t="s">
        <v>79</v>
      </c>
      <c r="AY360" s="162" t="s">
        <v>164</v>
      </c>
    </row>
    <row r="361" spans="2:65" s="12" customFormat="1" ht="11.25">
      <c r="B361" s="146"/>
      <c r="D361" s="147" t="s">
        <v>175</v>
      </c>
      <c r="E361" s="148" t="s">
        <v>1</v>
      </c>
      <c r="F361" s="149" t="s">
        <v>281</v>
      </c>
      <c r="H361" s="150">
        <v>20</v>
      </c>
      <c r="I361" s="151"/>
      <c r="L361" s="146"/>
      <c r="M361" s="152"/>
      <c r="T361" s="153"/>
      <c r="AT361" s="148" t="s">
        <v>175</v>
      </c>
      <c r="AU361" s="148" t="s">
        <v>87</v>
      </c>
      <c r="AV361" s="12" t="s">
        <v>89</v>
      </c>
      <c r="AW361" s="12" t="s">
        <v>36</v>
      </c>
      <c r="AX361" s="12" t="s">
        <v>79</v>
      </c>
      <c r="AY361" s="148" t="s">
        <v>164</v>
      </c>
    </row>
    <row r="362" spans="2:65" s="13" customFormat="1" ht="11.25">
      <c r="B362" s="154"/>
      <c r="D362" s="147" t="s">
        <v>175</v>
      </c>
      <c r="E362" s="155" t="s">
        <v>1</v>
      </c>
      <c r="F362" s="156" t="s">
        <v>177</v>
      </c>
      <c r="H362" s="157">
        <v>20</v>
      </c>
      <c r="I362" s="158"/>
      <c r="L362" s="154"/>
      <c r="M362" s="179"/>
      <c r="N362" s="180"/>
      <c r="O362" s="180"/>
      <c r="P362" s="180"/>
      <c r="Q362" s="180"/>
      <c r="R362" s="180"/>
      <c r="S362" s="180"/>
      <c r="T362" s="181"/>
      <c r="AT362" s="155" t="s">
        <v>175</v>
      </c>
      <c r="AU362" s="155" t="s">
        <v>87</v>
      </c>
      <c r="AV362" s="13" t="s">
        <v>170</v>
      </c>
      <c r="AW362" s="13" t="s">
        <v>36</v>
      </c>
      <c r="AX362" s="13" t="s">
        <v>87</v>
      </c>
      <c r="AY362" s="155" t="s">
        <v>164</v>
      </c>
    </row>
    <row r="363" spans="2:65" s="1" customFormat="1" ht="6.95" customHeight="1">
      <c r="B363" s="43"/>
      <c r="C363" s="44"/>
      <c r="D363" s="44"/>
      <c r="E363" s="44"/>
      <c r="F363" s="44"/>
      <c r="G363" s="44"/>
      <c r="H363" s="44"/>
      <c r="I363" s="44"/>
      <c r="J363" s="44"/>
      <c r="K363" s="44"/>
      <c r="L363" s="31"/>
    </row>
  </sheetData>
  <sheetProtection algorithmName="SHA-512" hashValue="VAyMRo5gPuYyhXeR7ZiqnoLLo62H1vtSJqntCh1kLcI9vsNbTX1PWlH3SxK2aUCNHv+aiNQTCEGzK11fUyUctw==" saltValue="7KSD56LBeiLeirinOT4OiO1nHxZfn1iSoo8PfeNx7RlCcmr4hOX4K8LblBpO73400hX9aPhlJrnMPuZZDbSF3w==" spinCount="100000" sheet="1" objects="1" scenarios="1" formatColumns="0" formatRows="0" autoFilter="0"/>
  <autoFilter ref="C134:K362" xr:uid="{00000000-0009-0000-0000-000005000000}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5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103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110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a přístavba objektu ZŠ Kamenné Žehrovice</v>
      </c>
      <c r="F7" s="226"/>
      <c r="G7" s="226"/>
      <c r="H7" s="226"/>
      <c r="L7" s="19"/>
    </row>
    <row r="8" spans="2:46" s="1" customFormat="1" ht="12" customHeight="1">
      <c r="B8" s="31"/>
      <c r="D8" s="26" t="s">
        <v>111</v>
      </c>
      <c r="L8" s="31"/>
    </row>
    <row r="9" spans="2:46" s="1" customFormat="1" ht="16.5" customHeight="1">
      <c r="B9" s="31"/>
      <c r="E9" s="187" t="s">
        <v>3534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20</v>
      </c>
      <c r="J11" s="24" t="s">
        <v>1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51" t="str">
        <f>'Rekapitulace stavby'!AN8</f>
        <v>26. 3. 2025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26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29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26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26" t="s">
        <v>29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39</v>
      </c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0">
        <f>ROUND((SUM(BE124:BE256)),  2)</f>
        <v>0</v>
      </c>
      <c r="I33" s="91">
        <v>0.21</v>
      </c>
      <c r="J33" s="90">
        <f>ROUND(((SUM(BE124:BE256))*I33),  2)</f>
        <v>0</v>
      </c>
      <c r="L33" s="31"/>
    </row>
    <row r="34" spans="2:12" s="1" customFormat="1" ht="14.45" customHeight="1">
      <c r="B34" s="31"/>
      <c r="E34" s="26" t="s">
        <v>45</v>
      </c>
      <c r="F34" s="90">
        <f>ROUND((SUM(BF124:BF256)),  2)</f>
        <v>0</v>
      </c>
      <c r="I34" s="91">
        <v>0.12</v>
      </c>
      <c r="J34" s="90">
        <f>ROUND(((SUM(BF124:BF256))*I34),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0">
        <f>ROUND((SUM(BG124:BG256)),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0">
        <f>ROUND((SUM(BH124:BH256)),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0">
        <f>ROUND((SUM(BI124:BI256)),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49</v>
      </c>
      <c r="E39" s="56"/>
      <c r="F39" s="56"/>
      <c r="G39" s="94" t="s">
        <v>50</v>
      </c>
      <c r="H39" s="95" t="s">
        <v>51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54</v>
      </c>
      <c r="E61" s="33"/>
      <c r="F61" s="98" t="s">
        <v>55</v>
      </c>
      <c r="G61" s="42" t="s">
        <v>54</v>
      </c>
      <c r="H61" s="33"/>
      <c r="I61" s="33"/>
      <c r="J61" s="99" t="s">
        <v>55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54</v>
      </c>
      <c r="E76" s="33"/>
      <c r="F76" s="98" t="s">
        <v>55</v>
      </c>
      <c r="G76" s="42" t="s">
        <v>54</v>
      </c>
      <c r="H76" s="33"/>
      <c r="I76" s="33"/>
      <c r="J76" s="99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a přístavba objektu ZŠ Kamenné Žehrovice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111</v>
      </c>
      <c r="L86" s="31"/>
    </row>
    <row r="87" spans="2:47" s="1" customFormat="1" ht="16.5" customHeight="1">
      <c r="B87" s="31"/>
      <c r="E87" s="187" t="str">
        <f>E9</f>
        <v>06 - Elektroinstalace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21</v>
      </c>
      <c r="F89" s="24" t="str">
        <f>F12</f>
        <v>Karlovarská třída 150, Kamenné Žehrovice</v>
      </c>
      <c r="I89" s="26" t="s">
        <v>23</v>
      </c>
      <c r="J89" s="51" t="str">
        <f>IF(J12="","",J12)</f>
        <v>26. 3. 2025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25</v>
      </c>
      <c r="F91" s="24" t="str">
        <f>E15</f>
        <v>Obec Kamnenné Žehrovice</v>
      </c>
      <c r="I91" s="26" t="s">
        <v>32</v>
      </c>
      <c r="J91" s="29" t="str">
        <f>E21</f>
        <v>Aripros s.r.o.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Aripros s.r.o.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114</v>
      </c>
      <c r="D94" s="92"/>
      <c r="E94" s="92"/>
      <c r="F94" s="92"/>
      <c r="G94" s="92"/>
      <c r="H94" s="92"/>
      <c r="I94" s="92"/>
      <c r="J94" s="101" t="s">
        <v>115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116</v>
      </c>
      <c r="J96" s="65">
        <f>J124</f>
        <v>0</v>
      </c>
      <c r="L96" s="31"/>
      <c r="AU96" s="16" t="s">
        <v>117</v>
      </c>
    </row>
    <row r="97" spans="2:12" s="8" customFormat="1" ht="24.95" customHeight="1">
      <c r="B97" s="103"/>
      <c r="D97" s="104" t="s">
        <v>118</v>
      </c>
      <c r="E97" s="105"/>
      <c r="F97" s="105"/>
      <c r="G97" s="105"/>
      <c r="H97" s="105"/>
      <c r="I97" s="105"/>
      <c r="J97" s="106">
        <f>J125</f>
        <v>0</v>
      </c>
      <c r="L97" s="103"/>
    </row>
    <row r="98" spans="2:12" s="9" customFormat="1" ht="19.899999999999999" customHeight="1">
      <c r="B98" s="107"/>
      <c r="D98" s="108" t="s">
        <v>119</v>
      </c>
      <c r="E98" s="109"/>
      <c r="F98" s="109"/>
      <c r="G98" s="109"/>
      <c r="H98" s="109"/>
      <c r="I98" s="109"/>
      <c r="J98" s="110">
        <f>J126</f>
        <v>0</v>
      </c>
      <c r="L98" s="107"/>
    </row>
    <row r="99" spans="2:12" s="9" customFormat="1" ht="19.899999999999999" customHeight="1">
      <c r="B99" s="107"/>
      <c r="D99" s="108" t="s">
        <v>124</v>
      </c>
      <c r="E99" s="109"/>
      <c r="F99" s="109"/>
      <c r="G99" s="109"/>
      <c r="H99" s="109"/>
      <c r="I99" s="109"/>
      <c r="J99" s="110">
        <f>J134</f>
        <v>0</v>
      </c>
      <c r="L99" s="107"/>
    </row>
    <row r="100" spans="2:12" s="9" customFormat="1" ht="19.899999999999999" customHeight="1">
      <c r="B100" s="107"/>
      <c r="D100" s="108" t="s">
        <v>125</v>
      </c>
      <c r="E100" s="109"/>
      <c r="F100" s="109"/>
      <c r="G100" s="109"/>
      <c r="H100" s="109"/>
      <c r="I100" s="109"/>
      <c r="J100" s="110">
        <f>J138</f>
        <v>0</v>
      </c>
      <c r="L100" s="107"/>
    </row>
    <row r="101" spans="2:12" s="9" customFormat="1" ht="19.899999999999999" customHeight="1">
      <c r="B101" s="107"/>
      <c r="D101" s="108" t="s">
        <v>126</v>
      </c>
      <c r="E101" s="109"/>
      <c r="F101" s="109"/>
      <c r="G101" s="109"/>
      <c r="H101" s="109"/>
      <c r="I101" s="109"/>
      <c r="J101" s="110">
        <f>J148</f>
        <v>0</v>
      </c>
      <c r="L101" s="107"/>
    </row>
    <row r="102" spans="2:12" s="8" customFormat="1" ht="24.95" customHeight="1">
      <c r="B102" s="103"/>
      <c r="D102" s="104" t="s">
        <v>128</v>
      </c>
      <c r="E102" s="105"/>
      <c r="F102" s="105"/>
      <c r="G102" s="105"/>
      <c r="H102" s="105"/>
      <c r="I102" s="105"/>
      <c r="J102" s="106">
        <f>J154</f>
        <v>0</v>
      </c>
      <c r="L102" s="103"/>
    </row>
    <row r="103" spans="2:12" s="9" customFormat="1" ht="19.899999999999999" customHeight="1">
      <c r="B103" s="107"/>
      <c r="D103" s="108" t="s">
        <v>133</v>
      </c>
      <c r="E103" s="109"/>
      <c r="F103" s="109"/>
      <c r="G103" s="109"/>
      <c r="H103" s="109"/>
      <c r="I103" s="109"/>
      <c r="J103" s="110">
        <f>J155</f>
        <v>0</v>
      </c>
      <c r="L103" s="107"/>
    </row>
    <row r="104" spans="2:12" s="8" customFormat="1" ht="24.95" customHeight="1">
      <c r="B104" s="103"/>
      <c r="D104" s="104" t="s">
        <v>3171</v>
      </c>
      <c r="E104" s="105"/>
      <c r="F104" s="105"/>
      <c r="G104" s="105"/>
      <c r="H104" s="105"/>
      <c r="I104" s="105"/>
      <c r="J104" s="106">
        <f>J253</f>
        <v>0</v>
      </c>
      <c r="L104" s="103"/>
    </row>
    <row r="105" spans="2:12" s="1" customFormat="1" ht="21.75" customHeight="1">
      <c r="B105" s="31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1"/>
    </row>
    <row r="111" spans="2:12" s="1" customFormat="1" ht="24.95" customHeight="1">
      <c r="B111" s="31"/>
      <c r="C111" s="20" t="s">
        <v>149</v>
      </c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16</v>
      </c>
      <c r="L113" s="31"/>
    </row>
    <row r="114" spans="2:65" s="1" customFormat="1" ht="16.5" customHeight="1">
      <c r="B114" s="31"/>
      <c r="E114" s="225" t="str">
        <f>E7</f>
        <v>Stavební úpravy a přístavba objektu ZŠ Kamenné Žehrovice</v>
      </c>
      <c r="F114" s="226"/>
      <c r="G114" s="226"/>
      <c r="H114" s="226"/>
      <c r="L114" s="31"/>
    </row>
    <row r="115" spans="2:65" s="1" customFormat="1" ht="12" customHeight="1">
      <c r="B115" s="31"/>
      <c r="C115" s="26" t="s">
        <v>111</v>
      </c>
      <c r="L115" s="31"/>
    </row>
    <row r="116" spans="2:65" s="1" customFormat="1" ht="16.5" customHeight="1">
      <c r="B116" s="31"/>
      <c r="E116" s="187" t="str">
        <f>E9</f>
        <v>06 - Elektroinstalace</v>
      </c>
      <c r="F116" s="227"/>
      <c r="G116" s="227"/>
      <c r="H116" s="227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21</v>
      </c>
      <c r="F118" s="24" t="str">
        <f>F12</f>
        <v>Karlovarská třída 150, Kamenné Žehrovice</v>
      </c>
      <c r="I118" s="26" t="s">
        <v>23</v>
      </c>
      <c r="J118" s="51" t="str">
        <f>IF(J12="","",J12)</f>
        <v>26. 3. 2025</v>
      </c>
      <c r="L118" s="31"/>
    </row>
    <row r="119" spans="2:65" s="1" customFormat="1" ht="6.95" customHeight="1">
      <c r="B119" s="31"/>
      <c r="L119" s="31"/>
    </row>
    <row r="120" spans="2:65" s="1" customFormat="1" ht="15.2" customHeight="1">
      <c r="B120" s="31"/>
      <c r="C120" s="26" t="s">
        <v>25</v>
      </c>
      <c r="F120" s="24" t="str">
        <f>E15</f>
        <v>Obec Kamnenné Žehrovice</v>
      </c>
      <c r="I120" s="26" t="s">
        <v>32</v>
      </c>
      <c r="J120" s="29" t="str">
        <f>E21</f>
        <v>Aripros s.r.o.</v>
      </c>
      <c r="L120" s="31"/>
    </row>
    <row r="121" spans="2:65" s="1" customFormat="1" ht="15.2" customHeight="1">
      <c r="B121" s="31"/>
      <c r="C121" s="26" t="s">
        <v>30</v>
      </c>
      <c r="F121" s="24" t="str">
        <f>IF(E18="","",E18)</f>
        <v>Vyplň údaj</v>
      </c>
      <c r="I121" s="26" t="s">
        <v>37</v>
      </c>
      <c r="J121" s="29" t="str">
        <f>E24</f>
        <v>Aripros s.r.o.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11"/>
      <c r="C123" s="112" t="s">
        <v>150</v>
      </c>
      <c r="D123" s="113" t="s">
        <v>64</v>
      </c>
      <c r="E123" s="113" t="s">
        <v>60</v>
      </c>
      <c r="F123" s="113" t="s">
        <v>61</v>
      </c>
      <c r="G123" s="113" t="s">
        <v>151</v>
      </c>
      <c r="H123" s="113" t="s">
        <v>152</v>
      </c>
      <c r="I123" s="113" t="s">
        <v>153</v>
      </c>
      <c r="J123" s="114" t="s">
        <v>115</v>
      </c>
      <c r="K123" s="115" t="s">
        <v>154</v>
      </c>
      <c r="L123" s="111"/>
      <c r="M123" s="58" t="s">
        <v>1</v>
      </c>
      <c r="N123" s="59" t="s">
        <v>43</v>
      </c>
      <c r="O123" s="59" t="s">
        <v>155</v>
      </c>
      <c r="P123" s="59" t="s">
        <v>156</v>
      </c>
      <c r="Q123" s="59" t="s">
        <v>157</v>
      </c>
      <c r="R123" s="59" t="s">
        <v>158</v>
      </c>
      <c r="S123" s="59" t="s">
        <v>159</v>
      </c>
      <c r="T123" s="60" t="s">
        <v>160</v>
      </c>
    </row>
    <row r="124" spans="2:65" s="1" customFormat="1" ht="22.9" customHeight="1">
      <c r="B124" s="31"/>
      <c r="C124" s="63" t="s">
        <v>161</v>
      </c>
      <c r="J124" s="116">
        <f>BK124</f>
        <v>0</v>
      </c>
      <c r="L124" s="31"/>
      <c r="M124" s="61"/>
      <c r="N124" s="52"/>
      <c r="O124" s="52"/>
      <c r="P124" s="117">
        <f>P125+P154+P253</f>
        <v>0</v>
      </c>
      <c r="Q124" s="52"/>
      <c r="R124" s="117">
        <f>R125+R154+R253</f>
        <v>2.6163635000000003</v>
      </c>
      <c r="S124" s="52"/>
      <c r="T124" s="118">
        <f>T125+T154+T253</f>
        <v>2.1301700000000001</v>
      </c>
      <c r="AT124" s="16" t="s">
        <v>78</v>
      </c>
      <c r="AU124" s="16" t="s">
        <v>117</v>
      </c>
      <c r="BK124" s="119">
        <f>BK125+BK154+BK253</f>
        <v>0</v>
      </c>
    </row>
    <row r="125" spans="2:65" s="11" customFormat="1" ht="25.9" customHeight="1">
      <c r="B125" s="120"/>
      <c r="D125" s="121" t="s">
        <v>78</v>
      </c>
      <c r="E125" s="122" t="s">
        <v>162</v>
      </c>
      <c r="F125" s="122" t="s">
        <v>163</v>
      </c>
      <c r="I125" s="123"/>
      <c r="J125" s="124">
        <f>BK125</f>
        <v>0</v>
      </c>
      <c r="L125" s="120"/>
      <c r="M125" s="125"/>
      <c r="P125" s="126">
        <f>P126+P134+P138+P148</f>
        <v>0</v>
      </c>
      <c r="R125" s="126">
        <f>R126+R134+R138+R148</f>
        <v>1.31142</v>
      </c>
      <c r="T125" s="127">
        <f>T126+T134+T138+T148</f>
        <v>2.1300000000000003</v>
      </c>
      <c r="AR125" s="121" t="s">
        <v>87</v>
      </c>
      <c r="AT125" s="128" t="s">
        <v>78</v>
      </c>
      <c r="AU125" s="128" t="s">
        <v>79</v>
      </c>
      <c r="AY125" s="121" t="s">
        <v>164</v>
      </c>
      <c r="BK125" s="129">
        <f>BK126+BK134+BK138+BK148</f>
        <v>0</v>
      </c>
    </row>
    <row r="126" spans="2:65" s="11" customFormat="1" ht="22.9" customHeight="1">
      <c r="B126" s="120"/>
      <c r="D126" s="121" t="s">
        <v>78</v>
      </c>
      <c r="E126" s="130" t="s">
        <v>87</v>
      </c>
      <c r="F126" s="130" t="s">
        <v>165</v>
      </c>
      <c r="I126" s="123"/>
      <c r="J126" s="131">
        <f>BK126</f>
        <v>0</v>
      </c>
      <c r="L126" s="120"/>
      <c r="M126" s="125"/>
      <c r="P126" s="126">
        <f>SUM(P127:P133)</f>
        <v>0</v>
      </c>
      <c r="R126" s="126">
        <f>SUM(R127:R133)</f>
        <v>0</v>
      </c>
      <c r="T126" s="127">
        <f>SUM(T127:T133)</f>
        <v>0</v>
      </c>
      <c r="AR126" s="121" t="s">
        <v>87</v>
      </c>
      <c r="AT126" s="128" t="s">
        <v>78</v>
      </c>
      <c r="AU126" s="128" t="s">
        <v>87</v>
      </c>
      <c r="AY126" s="121" t="s">
        <v>164</v>
      </c>
      <c r="BK126" s="129">
        <f>SUM(BK127:BK133)</f>
        <v>0</v>
      </c>
    </row>
    <row r="127" spans="2:65" s="1" customFormat="1" ht="33" customHeight="1">
      <c r="B127" s="31"/>
      <c r="C127" s="132" t="s">
        <v>87</v>
      </c>
      <c r="D127" s="132" t="s">
        <v>166</v>
      </c>
      <c r="E127" s="133" t="s">
        <v>3535</v>
      </c>
      <c r="F127" s="134" t="s">
        <v>3536</v>
      </c>
      <c r="G127" s="135" t="s">
        <v>205</v>
      </c>
      <c r="H127" s="136">
        <v>76</v>
      </c>
      <c r="I127" s="137"/>
      <c r="J127" s="138">
        <f>ROUND(I127*H127,2)</f>
        <v>0</v>
      </c>
      <c r="K127" s="139"/>
      <c r="L127" s="31"/>
      <c r="M127" s="140" t="s">
        <v>1</v>
      </c>
      <c r="N127" s="141" t="s">
        <v>44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170</v>
      </c>
      <c r="AT127" s="144" t="s">
        <v>166</v>
      </c>
      <c r="AU127" s="144" t="s">
        <v>89</v>
      </c>
      <c r="AY127" s="16" t="s">
        <v>164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6" t="s">
        <v>87</v>
      </c>
      <c r="BK127" s="145">
        <f>ROUND(I127*H127,2)</f>
        <v>0</v>
      </c>
      <c r="BL127" s="16" t="s">
        <v>170</v>
      </c>
      <c r="BM127" s="144" t="s">
        <v>3537</v>
      </c>
    </row>
    <row r="128" spans="2:65" s="1" customFormat="1" ht="37.9" customHeight="1">
      <c r="B128" s="31"/>
      <c r="C128" s="132" t="s">
        <v>89</v>
      </c>
      <c r="D128" s="132" t="s">
        <v>166</v>
      </c>
      <c r="E128" s="133" t="s">
        <v>2489</v>
      </c>
      <c r="F128" s="134" t="s">
        <v>2490</v>
      </c>
      <c r="G128" s="135" t="s">
        <v>205</v>
      </c>
      <c r="H128" s="136">
        <v>3</v>
      </c>
      <c r="I128" s="137"/>
      <c r="J128" s="138">
        <f>ROUND(I128*H128,2)</f>
        <v>0</v>
      </c>
      <c r="K128" s="139"/>
      <c r="L128" s="31"/>
      <c r="M128" s="140" t="s">
        <v>1</v>
      </c>
      <c r="N128" s="141" t="s">
        <v>44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170</v>
      </c>
      <c r="AT128" s="144" t="s">
        <v>166</v>
      </c>
      <c r="AU128" s="144" t="s">
        <v>89</v>
      </c>
      <c r="AY128" s="16" t="s">
        <v>164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6" t="s">
        <v>87</v>
      </c>
      <c r="BK128" s="145">
        <f>ROUND(I128*H128,2)</f>
        <v>0</v>
      </c>
      <c r="BL128" s="16" t="s">
        <v>170</v>
      </c>
      <c r="BM128" s="144" t="s">
        <v>3538</v>
      </c>
    </row>
    <row r="129" spans="2:65" s="14" customFormat="1" ht="11.25">
      <c r="B129" s="161"/>
      <c r="D129" s="147" t="s">
        <v>175</v>
      </c>
      <c r="E129" s="162" t="s">
        <v>1</v>
      </c>
      <c r="F129" s="163" t="s">
        <v>3539</v>
      </c>
      <c r="H129" s="162" t="s">
        <v>1</v>
      </c>
      <c r="I129" s="164"/>
      <c r="L129" s="161"/>
      <c r="M129" s="165"/>
      <c r="T129" s="166"/>
      <c r="AT129" s="162" t="s">
        <v>175</v>
      </c>
      <c r="AU129" s="162" t="s">
        <v>89</v>
      </c>
      <c r="AV129" s="14" t="s">
        <v>87</v>
      </c>
      <c r="AW129" s="14" t="s">
        <v>36</v>
      </c>
      <c r="AX129" s="14" t="s">
        <v>79</v>
      </c>
      <c r="AY129" s="162" t="s">
        <v>164</v>
      </c>
    </row>
    <row r="130" spans="2:65" s="12" customFormat="1" ht="11.25">
      <c r="B130" s="146"/>
      <c r="D130" s="147" t="s">
        <v>175</v>
      </c>
      <c r="E130" s="148" t="s">
        <v>1</v>
      </c>
      <c r="F130" s="149" t="s">
        <v>178</v>
      </c>
      <c r="H130" s="150">
        <v>3</v>
      </c>
      <c r="I130" s="151"/>
      <c r="L130" s="146"/>
      <c r="M130" s="152"/>
      <c r="T130" s="153"/>
      <c r="AT130" s="148" t="s">
        <v>175</v>
      </c>
      <c r="AU130" s="148" t="s">
        <v>89</v>
      </c>
      <c r="AV130" s="12" t="s">
        <v>89</v>
      </c>
      <c r="AW130" s="12" t="s">
        <v>36</v>
      </c>
      <c r="AX130" s="12" t="s">
        <v>79</v>
      </c>
      <c r="AY130" s="148" t="s">
        <v>164</v>
      </c>
    </row>
    <row r="131" spans="2:65" s="13" customFormat="1" ht="11.25">
      <c r="B131" s="154"/>
      <c r="D131" s="147" t="s">
        <v>175</v>
      </c>
      <c r="E131" s="155" t="s">
        <v>1</v>
      </c>
      <c r="F131" s="156" t="s">
        <v>177</v>
      </c>
      <c r="H131" s="157">
        <v>3</v>
      </c>
      <c r="I131" s="158"/>
      <c r="L131" s="154"/>
      <c r="M131" s="159"/>
      <c r="T131" s="160"/>
      <c r="AT131" s="155" t="s">
        <v>175</v>
      </c>
      <c r="AU131" s="155" t="s">
        <v>89</v>
      </c>
      <c r="AV131" s="13" t="s">
        <v>170</v>
      </c>
      <c r="AW131" s="13" t="s">
        <v>36</v>
      </c>
      <c r="AX131" s="13" t="s">
        <v>87</v>
      </c>
      <c r="AY131" s="155" t="s">
        <v>164</v>
      </c>
    </row>
    <row r="132" spans="2:65" s="1" customFormat="1" ht="37.9" customHeight="1">
      <c r="B132" s="31"/>
      <c r="C132" s="132" t="s">
        <v>178</v>
      </c>
      <c r="D132" s="132" t="s">
        <v>166</v>
      </c>
      <c r="E132" s="133" t="s">
        <v>3540</v>
      </c>
      <c r="F132" s="134" t="s">
        <v>3541</v>
      </c>
      <c r="G132" s="135" t="s">
        <v>205</v>
      </c>
      <c r="H132" s="136">
        <v>79</v>
      </c>
      <c r="I132" s="137"/>
      <c r="J132" s="138">
        <f>ROUND(I132*H132,2)</f>
        <v>0</v>
      </c>
      <c r="K132" s="139"/>
      <c r="L132" s="31"/>
      <c r="M132" s="140" t="s">
        <v>1</v>
      </c>
      <c r="N132" s="141" t="s">
        <v>44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170</v>
      </c>
      <c r="AT132" s="144" t="s">
        <v>166</v>
      </c>
      <c r="AU132" s="144" t="s">
        <v>89</v>
      </c>
      <c r="AY132" s="16" t="s">
        <v>164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6" t="s">
        <v>87</v>
      </c>
      <c r="BK132" s="145">
        <f>ROUND(I132*H132,2)</f>
        <v>0</v>
      </c>
      <c r="BL132" s="16" t="s">
        <v>170</v>
      </c>
      <c r="BM132" s="144" t="s">
        <v>3542</v>
      </c>
    </row>
    <row r="133" spans="2:65" s="1" customFormat="1" ht="24.2" customHeight="1">
      <c r="B133" s="31"/>
      <c r="C133" s="132" t="s">
        <v>170</v>
      </c>
      <c r="D133" s="132" t="s">
        <v>166</v>
      </c>
      <c r="E133" s="133" t="s">
        <v>2512</v>
      </c>
      <c r="F133" s="134" t="s">
        <v>2513</v>
      </c>
      <c r="G133" s="135" t="s">
        <v>205</v>
      </c>
      <c r="H133" s="136">
        <v>79</v>
      </c>
      <c r="I133" s="137"/>
      <c r="J133" s="138">
        <f>ROUND(I133*H133,2)</f>
        <v>0</v>
      </c>
      <c r="K133" s="139"/>
      <c r="L133" s="31"/>
      <c r="M133" s="140" t="s">
        <v>1</v>
      </c>
      <c r="N133" s="141" t="s">
        <v>44</v>
      </c>
      <c r="P133" s="142">
        <f>O133*H133</f>
        <v>0</v>
      </c>
      <c r="Q133" s="142">
        <v>0</v>
      </c>
      <c r="R133" s="142">
        <f>Q133*H133</f>
        <v>0</v>
      </c>
      <c r="S133" s="142">
        <v>0</v>
      </c>
      <c r="T133" s="143">
        <f>S133*H133</f>
        <v>0</v>
      </c>
      <c r="AR133" s="144" t="s">
        <v>170</v>
      </c>
      <c r="AT133" s="144" t="s">
        <v>166</v>
      </c>
      <c r="AU133" s="144" t="s">
        <v>89</v>
      </c>
      <c r="AY133" s="16" t="s">
        <v>164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6" t="s">
        <v>87</v>
      </c>
      <c r="BK133" s="145">
        <f>ROUND(I133*H133,2)</f>
        <v>0</v>
      </c>
      <c r="BL133" s="16" t="s">
        <v>170</v>
      </c>
      <c r="BM133" s="144" t="s">
        <v>3543</v>
      </c>
    </row>
    <row r="134" spans="2:65" s="11" customFormat="1" ht="22.9" customHeight="1">
      <c r="B134" s="120"/>
      <c r="D134" s="121" t="s">
        <v>78</v>
      </c>
      <c r="E134" s="130" t="s">
        <v>191</v>
      </c>
      <c r="F134" s="130" t="s">
        <v>642</v>
      </c>
      <c r="I134" s="123"/>
      <c r="J134" s="131">
        <f>BK134</f>
        <v>0</v>
      </c>
      <c r="L134" s="120"/>
      <c r="M134" s="125"/>
      <c r="P134" s="126">
        <f>SUM(P135:P137)</f>
        <v>0</v>
      </c>
      <c r="R134" s="126">
        <f>SUM(R135:R137)</f>
        <v>1.30192</v>
      </c>
      <c r="T134" s="127">
        <f>SUM(T135:T137)</f>
        <v>0</v>
      </c>
      <c r="AR134" s="121" t="s">
        <v>87</v>
      </c>
      <c r="AT134" s="128" t="s">
        <v>78</v>
      </c>
      <c r="AU134" s="128" t="s">
        <v>87</v>
      </c>
      <c r="AY134" s="121" t="s">
        <v>164</v>
      </c>
      <c r="BK134" s="129">
        <f>SUM(BK135:BK137)</f>
        <v>0</v>
      </c>
    </row>
    <row r="135" spans="2:65" s="1" customFormat="1" ht="24.2" customHeight="1">
      <c r="B135" s="31"/>
      <c r="C135" s="132" t="s">
        <v>186</v>
      </c>
      <c r="D135" s="132" t="s">
        <v>166</v>
      </c>
      <c r="E135" s="133" t="s">
        <v>2528</v>
      </c>
      <c r="F135" s="134" t="s">
        <v>2529</v>
      </c>
      <c r="G135" s="135" t="s">
        <v>169</v>
      </c>
      <c r="H135" s="136">
        <v>31.6</v>
      </c>
      <c r="I135" s="137"/>
      <c r="J135" s="138">
        <f>ROUND(I135*H135,2)</f>
        <v>0</v>
      </c>
      <c r="K135" s="139"/>
      <c r="L135" s="31"/>
      <c r="M135" s="140" t="s">
        <v>1</v>
      </c>
      <c r="N135" s="141" t="s">
        <v>44</v>
      </c>
      <c r="P135" s="142">
        <f>O135*H135</f>
        <v>0</v>
      </c>
      <c r="Q135" s="142">
        <v>4.1200000000000001E-2</v>
      </c>
      <c r="R135" s="142">
        <f>Q135*H135</f>
        <v>1.30192</v>
      </c>
      <c r="S135" s="142">
        <v>0</v>
      </c>
      <c r="T135" s="143">
        <f>S135*H135</f>
        <v>0</v>
      </c>
      <c r="AR135" s="144" t="s">
        <v>170</v>
      </c>
      <c r="AT135" s="144" t="s">
        <v>166</v>
      </c>
      <c r="AU135" s="144" t="s">
        <v>89</v>
      </c>
      <c r="AY135" s="16" t="s">
        <v>164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6" t="s">
        <v>87</v>
      </c>
      <c r="BK135" s="145">
        <f>ROUND(I135*H135,2)</f>
        <v>0</v>
      </c>
      <c r="BL135" s="16" t="s">
        <v>170</v>
      </c>
      <c r="BM135" s="144" t="s">
        <v>3544</v>
      </c>
    </row>
    <row r="136" spans="2:65" s="12" customFormat="1" ht="11.25">
      <c r="B136" s="146"/>
      <c r="D136" s="147" t="s">
        <v>175</v>
      </c>
      <c r="E136" s="148" t="s">
        <v>1</v>
      </c>
      <c r="F136" s="149" t="s">
        <v>3545</v>
      </c>
      <c r="H136" s="150">
        <v>31.6</v>
      </c>
      <c r="I136" s="151"/>
      <c r="L136" s="146"/>
      <c r="M136" s="152"/>
      <c r="T136" s="153"/>
      <c r="AT136" s="148" t="s">
        <v>175</v>
      </c>
      <c r="AU136" s="148" t="s">
        <v>89</v>
      </c>
      <c r="AV136" s="12" t="s">
        <v>89</v>
      </c>
      <c r="AW136" s="12" t="s">
        <v>36</v>
      </c>
      <c r="AX136" s="12" t="s">
        <v>79</v>
      </c>
      <c r="AY136" s="148" t="s">
        <v>164</v>
      </c>
    </row>
    <row r="137" spans="2:65" s="13" customFormat="1" ht="11.25">
      <c r="B137" s="154"/>
      <c r="D137" s="147" t="s">
        <v>175</v>
      </c>
      <c r="E137" s="155" t="s">
        <v>1</v>
      </c>
      <c r="F137" s="156" t="s">
        <v>177</v>
      </c>
      <c r="H137" s="157">
        <v>31.6</v>
      </c>
      <c r="I137" s="158"/>
      <c r="L137" s="154"/>
      <c r="M137" s="159"/>
      <c r="T137" s="160"/>
      <c r="AT137" s="155" t="s">
        <v>175</v>
      </c>
      <c r="AU137" s="155" t="s">
        <v>89</v>
      </c>
      <c r="AV137" s="13" t="s">
        <v>170</v>
      </c>
      <c r="AW137" s="13" t="s">
        <v>36</v>
      </c>
      <c r="AX137" s="13" t="s">
        <v>87</v>
      </c>
      <c r="AY137" s="155" t="s">
        <v>164</v>
      </c>
    </row>
    <row r="138" spans="2:65" s="11" customFormat="1" ht="22.9" customHeight="1">
      <c r="B138" s="120"/>
      <c r="D138" s="121" t="s">
        <v>78</v>
      </c>
      <c r="E138" s="130" t="s">
        <v>209</v>
      </c>
      <c r="F138" s="130" t="s">
        <v>908</v>
      </c>
      <c r="I138" s="123"/>
      <c r="J138" s="131">
        <f>BK138</f>
        <v>0</v>
      </c>
      <c r="L138" s="120"/>
      <c r="M138" s="125"/>
      <c r="P138" s="126">
        <f>SUM(P139:P147)</f>
        <v>0</v>
      </c>
      <c r="R138" s="126">
        <f>SUM(R139:R147)</f>
        <v>9.5000000000000015E-3</v>
      </c>
      <c r="T138" s="127">
        <f>SUM(T139:T147)</f>
        <v>2.1300000000000003</v>
      </c>
      <c r="AR138" s="121" t="s">
        <v>87</v>
      </c>
      <c r="AT138" s="128" t="s">
        <v>78</v>
      </c>
      <c r="AU138" s="128" t="s">
        <v>87</v>
      </c>
      <c r="AY138" s="121" t="s">
        <v>164</v>
      </c>
      <c r="BK138" s="129">
        <f>SUM(BK139:BK147)</f>
        <v>0</v>
      </c>
    </row>
    <row r="139" spans="2:65" s="1" customFormat="1" ht="33" customHeight="1">
      <c r="B139" s="31"/>
      <c r="C139" s="132" t="s">
        <v>191</v>
      </c>
      <c r="D139" s="132" t="s">
        <v>166</v>
      </c>
      <c r="E139" s="133" t="s">
        <v>3546</v>
      </c>
      <c r="F139" s="134" t="s">
        <v>3547</v>
      </c>
      <c r="G139" s="135" t="s">
        <v>181</v>
      </c>
      <c r="H139" s="136">
        <v>5</v>
      </c>
      <c r="I139" s="137"/>
      <c r="J139" s="138">
        <f>ROUND(I139*H139,2)</f>
        <v>0</v>
      </c>
      <c r="K139" s="139"/>
      <c r="L139" s="31"/>
      <c r="M139" s="140" t="s">
        <v>1</v>
      </c>
      <c r="N139" s="141" t="s">
        <v>44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170</v>
      </c>
      <c r="AT139" s="144" t="s">
        <v>166</v>
      </c>
      <c r="AU139" s="144" t="s">
        <v>89</v>
      </c>
      <c r="AY139" s="16" t="s">
        <v>164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6" t="s">
        <v>87</v>
      </c>
      <c r="BK139" s="145">
        <f>ROUND(I139*H139,2)</f>
        <v>0</v>
      </c>
      <c r="BL139" s="16" t="s">
        <v>170</v>
      </c>
      <c r="BM139" s="144" t="s">
        <v>3548</v>
      </c>
    </row>
    <row r="140" spans="2:65" s="1" customFormat="1" ht="33" customHeight="1">
      <c r="B140" s="31"/>
      <c r="C140" s="132" t="s">
        <v>197</v>
      </c>
      <c r="D140" s="132" t="s">
        <v>166</v>
      </c>
      <c r="E140" s="133" t="s">
        <v>3549</v>
      </c>
      <c r="F140" s="134" t="s">
        <v>3550</v>
      </c>
      <c r="G140" s="135" t="s">
        <v>181</v>
      </c>
      <c r="H140" s="136">
        <v>150</v>
      </c>
      <c r="I140" s="137"/>
      <c r="J140" s="138">
        <f>ROUND(I140*H140,2)</f>
        <v>0</v>
      </c>
      <c r="K140" s="139"/>
      <c r="L140" s="31"/>
      <c r="M140" s="140" t="s">
        <v>1</v>
      </c>
      <c r="N140" s="141" t="s">
        <v>44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170</v>
      </c>
      <c r="AT140" s="144" t="s">
        <v>166</v>
      </c>
      <c r="AU140" s="144" t="s">
        <v>89</v>
      </c>
      <c r="AY140" s="16" t="s">
        <v>164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6" t="s">
        <v>87</v>
      </c>
      <c r="BK140" s="145">
        <f>ROUND(I140*H140,2)</f>
        <v>0</v>
      </c>
      <c r="BL140" s="16" t="s">
        <v>170</v>
      </c>
      <c r="BM140" s="144" t="s">
        <v>3551</v>
      </c>
    </row>
    <row r="141" spans="2:65" s="12" customFormat="1" ht="11.25">
      <c r="B141" s="146"/>
      <c r="D141" s="147" t="s">
        <v>175</v>
      </c>
      <c r="E141" s="148" t="s">
        <v>1</v>
      </c>
      <c r="F141" s="149" t="s">
        <v>3552</v>
      </c>
      <c r="H141" s="150">
        <v>150</v>
      </c>
      <c r="I141" s="151"/>
      <c r="L141" s="146"/>
      <c r="M141" s="152"/>
      <c r="T141" s="153"/>
      <c r="AT141" s="148" t="s">
        <v>175</v>
      </c>
      <c r="AU141" s="148" t="s">
        <v>89</v>
      </c>
      <c r="AV141" s="12" t="s">
        <v>89</v>
      </c>
      <c r="AW141" s="12" t="s">
        <v>36</v>
      </c>
      <c r="AX141" s="12" t="s">
        <v>79</v>
      </c>
      <c r="AY141" s="148" t="s">
        <v>164</v>
      </c>
    </row>
    <row r="142" spans="2:65" s="13" customFormat="1" ht="11.25">
      <c r="B142" s="154"/>
      <c r="D142" s="147" t="s">
        <v>175</v>
      </c>
      <c r="E142" s="155" t="s">
        <v>1</v>
      </c>
      <c r="F142" s="156" t="s">
        <v>177</v>
      </c>
      <c r="H142" s="157">
        <v>150</v>
      </c>
      <c r="I142" s="158"/>
      <c r="L142" s="154"/>
      <c r="M142" s="159"/>
      <c r="T142" s="160"/>
      <c r="AT142" s="155" t="s">
        <v>175</v>
      </c>
      <c r="AU142" s="155" t="s">
        <v>89</v>
      </c>
      <c r="AV142" s="13" t="s">
        <v>170</v>
      </c>
      <c r="AW142" s="13" t="s">
        <v>36</v>
      </c>
      <c r="AX142" s="13" t="s">
        <v>87</v>
      </c>
      <c r="AY142" s="155" t="s">
        <v>164</v>
      </c>
    </row>
    <row r="143" spans="2:65" s="1" customFormat="1" ht="33" customHeight="1">
      <c r="B143" s="31"/>
      <c r="C143" s="132" t="s">
        <v>202</v>
      </c>
      <c r="D143" s="132" t="s">
        <v>166</v>
      </c>
      <c r="E143" s="133" t="s">
        <v>3553</v>
      </c>
      <c r="F143" s="134" t="s">
        <v>3554</v>
      </c>
      <c r="G143" s="135" t="s">
        <v>181</v>
      </c>
      <c r="H143" s="136">
        <v>5</v>
      </c>
      <c r="I143" s="137"/>
      <c r="J143" s="138">
        <f>ROUND(I143*H143,2)</f>
        <v>0</v>
      </c>
      <c r="K143" s="139"/>
      <c r="L143" s="31"/>
      <c r="M143" s="140" t="s">
        <v>1</v>
      </c>
      <c r="N143" s="141" t="s">
        <v>44</v>
      </c>
      <c r="P143" s="142">
        <f>O143*H143</f>
        <v>0</v>
      </c>
      <c r="Q143" s="142">
        <v>0</v>
      </c>
      <c r="R143" s="142">
        <f>Q143*H143</f>
        <v>0</v>
      </c>
      <c r="S143" s="142">
        <v>0</v>
      </c>
      <c r="T143" s="143">
        <f>S143*H143</f>
        <v>0</v>
      </c>
      <c r="AR143" s="144" t="s">
        <v>170</v>
      </c>
      <c r="AT143" s="144" t="s">
        <v>166</v>
      </c>
      <c r="AU143" s="144" t="s">
        <v>89</v>
      </c>
      <c r="AY143" s="16" t="s">
        <v>164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6" t="s">
        <v>87</v>
      </c>
      <c r="BK143" s="145">
        <f>ROUND(I143*H143,2)</f>
        <v>0</v>
      </c>
      <c r="BL143" s="16" t="s">
        <v>170</v>
      </c>
      <c r="BM143" s="144" t="s">
        <v>3555</v>
      </c>
    </row>
    <row r="144" spans="2:65" s="1" customFormat="1" ht="24.2" customHeight="1">
      <c r="B144" s="31"/>
      <c r="C144" s="132" t="s">
        <v>209</v>
      </c>
      <c r="D144" s="132" t="s">
        <v>166</v>
      </c>
      <c r="E144" s="133" t="s">
        <v>3556</v>
      </c>
      <c r="F144" s="134" t="s">
        <v>3557</v>
      </c>
      <c r="G144" s="135" t="s">
        <v>299</v>
      </c>
      <c r="H144" s="136">
        <v>55</v>
      </c>
      <c r="I144" s="137"/>
      <c r="J144" s="138">
        <f>ROUND(I144*H144,2)</f>
        <v>0</v>
      </c>
      <c r="K144" s="139"/>
      <c r="L144" s="31"/>
      <c r="M144" s="140" t="s">
        <v>1</v>
      </c>
      <c r="N144" s="141" t="s">
        <v>44</v>
      </c>
      <c r="P144" s="142">
        <f>O144*H144</f>
        <v>0</v>
      </c>
      <c r="Q144" s="142">
        <v>0</v>
      </c>
      <c r="R144" s="142">
        <f>Q144*H144</f>
        <v>0</v>
      </c>
      <c r="S144" s="142">
        <v>6.0000000000000001E-3</v>
      </c>
      <c r="T144" s="143">
        <f>S144*H144</f>
        <v>0.33</v>
      </c>
      <c r="AR144" s="144" t="s">
        <v>170</v>
      </c>
      <c r="AT144" s="144" t="s">
        <v>166</v>
      </c>
      <c r="AU144" s="144" t="s">
        <v>89</v>
      </c>
      <c r="AY144" s="16" t="s">
        <v>164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6" t="s">
        <v>87</v>
      </c>
      <c r="BK144" s="145">
        <f>ROUND(I144*H144,2)</f>
        <v>0</v>
      </c>
      <c r="BL144" s="16" t="s">
        <v>170</v>
      </c>
      <c r="BM144" s="144" t="s">
        <v>3558</v>
      </c>
    </row>
    <row r="145" spans="2:65" s="1" customFormat="1" ht="24.2" customHeight="1">
      <c r="B145" s="31"/>
      <c r="C145" s="132" t="s">
        <v>215</v>
      </c>
      <c r="D145" s="132" t="s">
        <v>166</v>
      </c>
      <c r="E145" s="133" t="s">
        <v>3559</v>
      </c>
      <c r="F145" s="134" t="s">
        <v>3560</v>
      </c>
      <c r="G145" s="135" t="s">
        <v>299</v>
      </c>
      <c r="H145" s="136">
        <v>25</v>
      </c>
      <c r="I145" s="137"/>
      <c r="J145" s="138">
        <f>ROUND(I145*H145,2)</f>
        <v>0</v>
      </c>
      <c r="K145" s="139"/>
      <c r="L145" s="31"/>
      <c r="M145" s="140" t="s">
        <v>1</v>
      </c>
      <c r="N145" s="141" t="s">
        <v>44</v>
      </c>
      <c r="P145" s="142">
        <f>O145*H145</f>
        <v>0</v>
      </c>
      <c r="Q145" s="142">
        <v>0</v>
      </c>
      <c r="R145" s="142">
        <f>Q145*H145</f>
        <v>0</v>
      </c>
      <c r="S145" s="142">
        <v>1.7999999999999999E-2</v>
      </c>
      <c r="T145" s="143">
        <f>S145*H145</f>
        <v>0.44999999999999996</v>
      </c>
      <c r="AR145" s="144" t="s">
        <v>170</v>
      </c>
      <c r="AT145" s="144" t="s">
        <v>166</v>
      </c>
      <c r="AU145" s="144" t="s">
        <v>89</v>
      </c>
      <c r="AY145" s="16" t="s">
        <v>164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6" t="s">
        <v>87</v>
      </c>
      <c r="BK145" s="145">
        <f>ROUND(I145*H145,2)</f>
        <v>0</v>
      </c>
      <c r="BL145" s="16" t="s">
        <v>170</v>
      </c>
      <c r="BM145" s="144" t="s">
        <v>3561</v>
      </c>
    </row>
    <row r="146" spans="2:65" s="1" customFormat="1" ht="24.2" customHeight="1">
      <c r="B146" s="31"/>
      <c r="C146" s="132" t="s">
        <v>222</v>
      </c>
      <c r="D146" s="132" t="s">
        <v>166</v>
      </c>
      <c r="E146" s="133" t="s">
        <v>3562</v>
      </c>
      <c r="F146" s="134" t="s">
        <v>3563</v>
      </c>
      <c r="G146" s="135" t="s">
        <v>299</v>
      </c>
      <c r="H146" s="136">
        <v>10</v>
      </c>
      <c r="I146" s="137"/>
      <c r="J146" s="138">
        <f>ROUND(I146*H146,2)</f>
        <v>0</v>
      </c>
      <c r="K146" s="139"/>
      <c r="L146" s="31"/>
      <c r="M146" s="140" t="s">
        <v>1</v>
      </c>
      <c r="N146" s="141" t="s">
        <v>44</v>
      </c>
      <c r="P146" s="142">
        <f>O146*H146</f>
        <v>0</v>
      </c>
      <c r="Q146" s="142">
        <v>0</v>
      </c>
      <c r="R146" s="142">
        <f>Q146*H146</f>
        <v>0</v>
      </c>
      <c r="S146" s="142">
        <v>0.04</v>
      </c>
      <c r="T146" s="143">
        <f>S146*H146</f>
        <v>0.4</v>
      </c>
      <c r="AR146" s="144" t="s">
        <v>170</v>
      </c>
      <c r="AT146" s="144" t="s">
        <v>166</v>
      </c>
      <c r="AU146" s="144" t="s">
        <v>89</v>
      </c>
      <c r="AY146" s="16" t="s">
        <v>164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6" t="s">
        <v>87</v>
      </c>
      <c r="BK146" s="145">
        <f>ROUND(I146*H146,2)</f>
        <v>0</v>
      </c>
      <c r="BL146" s="16" t="s">
        <v>170</v>
      </c>
      <c r="BM146" s="144" t="s">
        <v>3564</v>
      </c>
    </row>
    <row r="147" spans="2:65" s="1" customFormat="1" ht="24.2" customHeight="1">
      <c r="B147" s="31"/>
      <c r="C147" s="132" t="s">
        <v>8</v>
      </c>
      <c r="D147" s="132" t="s">
        <v>166</v>
      </c>
      <c r="E147" s="133" t="s">
        <v>3565</v>
      </c>
      <c r="F147" s="134" t="s">
        <v>3566</v>
      </c>
      <c r="G147" s="135" t="s">
        <v>299</v>
      </c>
      <c r="H147" s="136">
        <v>475</v>
      </c>
      <c r="I147" s="137"/>
      <c r="J147" s="138">
        <f>ROUND(I147*H147,2)</f>
        <v>0</v>
      </c>
      <c r="K147" s="139"/>
      <c r="L147" s="31"/>
      <c r="M147" s="140" t="s">
        <v>1</v>
      </c>
      <c r="N147" s="141" t="s">
        <v>44</v>
      </c>
      <c r="P147" s="142">
        <f>O147*H147</f>
        <v>0</v>
      </c>
      <c r="Q147" s="142">
        <v>2.0000000000000002E-5</v>
      </c>
      <c r="R147" s="142">
        <f>Q147*H147</f>
        <v>9.5000000000000015E-3</v>
      </c>
      <c r="S147" s="142">
        <v>2E-3</v>
      </c>
      <c r="T147" s="143">
        <f>S147*H147</f>
        <v>0.95000000000000007</v>
      </c>
      <c r="AR147" s="144" t="s">
        <v>170</v>
      </c>
      <c r="AT147" s="144" t="s">
        <v>166</v>
      </c>
      <c r="AU147" s="144" t="s">
        <v>89</v>
      </c>
      <c r="AY147" s="16" t="s">
        <v>164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6" t="s">
        <v>87</v>
      </c>
      <c r="BK147" s="145">
        <f>ROUND(I147*H147,2)</f>
        <v>0</v>
      </c>
      <c r="BL147" s="16" t="s">
        <v>170</v>
      </c>
      <c r="BM147" s="144" t="s">
        <v>3567</v>
      </c>
    </row>
    <row r="148" spans="2:65" s="11" customFormat="1" ht="22.9" customHeight="1">
      <c r="B148" s="120"/>
      <c r="D148" s="121" t="s">
        <v>78</v>
      </c>
      <c r="E148" s="130" t="s">
        <v>1036</v>
      </c>
      <c r="F148" s="130" t="s">
        <v>1037</v>
      </c>
      <c r="I148" s="123"/>
      <c r="J148" s="131">
        <f>BK148</f>
        <v>0</v>
      </c>
      <c r="L148" s="120"/>
      <c r="M148" s="125"/>
      <c r="P148" s="126">
        <f>SUM(P149:P153)</f>
        <v>0</v>
      </c>
      <c r="R148" s="126">
        <f>SUM(R149:R153)</f>
        <v>0</v>
      </c>
      <c r="T148" s="127">
        <f>SUM(T149:T153)</f>
        <v>0</v>
      </c>
      <c r="AR148" s="121" t="s">
        <v>87</v>
      </c>
      <c r="AT148" s="128" t="s">
        <v>78</v>
      </c>
      <c r="AU148" s="128" t="s">
        <v>87</v>
      </c>
      <c r="AY148" s="121" t="s">
        <v>164</v>
      </c>
      <c r="BK148" s="129">
        <f>SUM(BK149:BK153)</f>
        <v>0</v>
      </c>
    </row>
    <row r="149" spans="2:65" s="1" customFormat="1" ht="24.2" customHeight="1">
      <c r="B149" s="31"/>
      <c r="C149" s="132" t="s">
        <v>235</v>
      </c>
      <c r="D149" s="132" t="s">
        <v>166</v>
      </c>
      <c r="E149" s="133" t="s">
        <v>2405</v>
      </c>
      <c r="F149" s="134" t="s">
        <v>2406</v>
      </c>
      <c r="G149" s="135" t="s">
        <v>269</v>
      </c>
      <c r="H149" s="136">
        <v>2.13</v>
      </c>
      <c r="I149" s="137"/>
      <c r="J149" s="138">
        <f>ROUND(I149*H149,2)</f>
        <v>0</v>
      </c>
      <c r="K149" s="139"/>
      <c r="L149" s="31"/>
      <c r="M149" s="140" t="s">
        <v>1</v>
      </c>
      <c r="N149" s="141" t="s">
        <v>44</v>
      </c>
      <c r="P149" s="142">
        <f>O149*H149</f>
        <v>0</v>
      </c>
      <c r="Q149" s="142">
        <v>0</v>
      </c>
      <c r="R149" s="142">
        <f>Q149*H149</f>
        <v>0</v>
      </c>
      <c r="S149" s="142">
        <v>0</v>
      </c>
      <c r="T149" s="143">
        <f>S149*H149</f>
        <v>0</v>
      </c>
      <c r="AR149" s="144" t="s">
        <v>170</v>
      </c>
      <c r="AT149" s="144" t="s">
        <v>166</v>
      </c>
      <c r="AU149" s="144" t="s">
        <v>89</v>
      </c>
      <c r="AY149" s="16" t="s">
        <v>164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6" t="s">
        <v>87</v>
      </c>
      <c r="BK149" s="145">
        <f>ROUND(I149*H149,2)</f>
        <v>0</v>
      </c>
      <c r="BL149" s="16" t="s">
        <v>170</v>
      </c>
      <c r="BM149" s="144" t="s">
        <v>3568</v>
      </c>
    </row>
    <row r="150" spans="2:65" s="1" customFormat="1" ht="24.2" customHeight="1">
      <c r="B150" s="31"/>
      <c r="C150" s="132" t="s">
        <v>250</v>
      </c>
      <c r="D150" s="132" t="s">
        <v>166</v>
      </c>
      <c r="E150" s="133" t="s">
        <v>2408</v>
      </c>
      <c r="F150" s="134" t="s">
        <v>2409</v>
      </c>
      <c r="G150" s="135" t="s">
        <v>269</v>
      </c>
      <c r="H150" s="136">
        <v>53.25</v>
      </c>
      <c r="I150" s="137"/>
      <c r="J150" s="138">
        <f>ROUND(I150*H150,2)</f>
        <v>0</v>
      </c>
      <c r="K150" s="139"/>
      <c r="L150" s="31"/>
      <c r="M150" s="140" t="s">
        <v>1</v>
      </c>
      <c r="N150" s="141" t="s">
        <v>44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170</v>
      </c>
      <c r="AT150" s="144" t="s">
        <v>166</v>
      </c>
      <c r="AU150" s="144" t="s">
        <v>89</v>
      </c>
      <c r="AY150" s="16" t="s">
        <v>164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6" t="s">
        <v>87</v>
      </c>
      <c r="BK150" s="145">
        <f>ROUND(I150*H150,2)</f>
        <v>0</v>
      </c>
      <c r="BL150" s="16" t="s">
        <v>170</v>
      </c>
      <c r="BM150" s="144" t="s">
        <v>3569</v>
      </c>
    </row>
    <row r="151" spans="2:65" s="12" customFormat="1" ht="11.25">
      <c r="B151" s="146"/>
      <c r="D151" s="147" t="s">
        <v>175</v>
      </c>
      <c r="E151" s="148" t="s">
        <v>1</v>
      </c>
      <c r="F151" s="149" t="s">
        <v>3570</v>
      </c>
      <c r="H151" s="150">
        <v>53.25</v>
      </c>
      <c r="I151" s="151"/>
      <c r="L151" s="146"/>
      <c r="M151" s="152"/>
      <c r="T151" s="153"/>
      <c r="AT151" s="148" t="s">
        <v>175</v>
      </c>
      <c r="AU151" s="148" t="s">
        <v>89</v>
      </c>
      <c r="AV151" s="12" t="s">
        <v>89</v>
      </c>
      <c r="AW151" s="12" t="s">
        <v>36</v>
      </c>
      <c r="AX151" s="12" t="s">
        <v>79</v>
      </c>
      <c r="AY151" s="148" t="s">
        <v>164</v>
      </c>
    </row>
    <row r="152" spans="2:65" s="13" customFormat="1" ht="11.25">
      <c r="B152" s="154"/>
      <c r="D152" s="147" t="s">
        <v>175</v>
      </c>
      <c r="E152" s="155" t="s">
        <v>1</v>
      </c>
      <c r="F152" s="156" t="s">
        <v>177</v>
      </c>
      <c r="H152" s="157">
        <v>53.25</v>
      </c>
      <c r="I152" s="158"/>
      <c r="L152" s="154"/>
      <c r="M152" s="159"/>
      <c r="T152" s="160"/>
      <c r="AT152" s="155" t="s">
        <v>175</v>
      </c>
      <c r="AU152" s="155" t="s">
        <v>89</v>
      </c>
      <c r="AV152" s="13" t="s">
        <v>170</v>
      </c>
      <c r="AW152" s="13" t="s">
        <v>36</v>
      </c>
      <c r="AX152" s="13" t="s">
        <v>87</v>
      </c>
      <c r="AY152" s="155" t="s">
        <v>164</v>
      </c>
    </row>
    <row r="153" spans="2:65" s="1" customFormat="1" ht="33" customHeight="1">
      <c r="B153" s="31"/>
      <c r="C153" s="132" t="s">
        <v>255</v>
      </c>
      <c r="D153" s="132" t="s">
        <v>166</v>
      </c>
      <c r="E153" s="133" t="s">
        <v>3571</v>
      </c>
      <c r="F153" s="134" t="s">
        <v>3572</v>
      </c>
      <c r="G153" s="135" t="s">
        <v>269</v>
      </c>
      <c r="H153" s="136">
        <v>2.13</v>
      </c>
      <c r="I153" s="137"/>
      <c r="J153" s="138">
        <f>ROUND(I153*H153,2)</f>
        <v>0</v>
      </c>
      <c r="K153" s="139"/>
      <c r="L153" s="31"/>
      <c r="M153" s="140" t="s">
        <v>1</v>
      </c>
      <c r="N153" s="141" t="s">
        <v>44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170</v>
      </c>
      <c r="AT153" s="144" t="s">
        <v>166</v>
      </c>
      <c r="AU153" s="144" t="s">
        <v>89</v>
      </c>
      <c r="AY153" s="16" t="s">
        <v>164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6" t="s">
        <v>87</v>
      </c>
      <c r="BK153" s="145">
        <f>ROUND(I153*H153,2)</f>
        <v>0</v>
      </c>
      <c r="BL153" s="16" t="s">
        <v>170</v>
      </c>
      <c r="BM153" s="144" t="s">
        <v>3573</v>
      </c>
    </row>
    <row r="154" spans="2:65" s="11" customFormat="1" ht="25.9" customHeight="1">
      <c r="B154" s="120"/>
      <c r="D154" s="121" t="s">
        <v>78</v>
      </c>
      <c r="E154" s="122" t="s">
        <v>1049</v>
      </c>
      <c r="F154" s="122" t="s">
        <v>1050</v>
      </c>
      <c r="I154" s="123"/>
      <c r="J154" s="124">
        <f>BK154</f>
        <v>0</v>
      </c>
      <c r="L154" s="120"/>
      <c r="M154" s="125"/>
      <c r="P154" s="126">
        <f>P155</f>
        <v>0</v>
      </c>
      <c r="R154" s="126">
        <f>R155</f>
        <v>1.3049435000000005</v>
      </c>
      <c r="T154" s="127">
        <f>T155</f>
        <v>1.7000000000000001E-4</v>
      </c>
      <c r="AR154" s="121" t="s">
        <v>89</v>
      </c>
      <c r="AT154" s="128" t="s">
        <v>78</v>
      </c>
      <c r="AU154" s="128" t="s">
        <v>79</v>
      </c>
      <c r="AY154" s="121" t="s">
        <v>164</v>
      </c>
      <c r="BK154" s="129">
        <f>BK155</f>
        <v>0</v>
      </c>
    </row>
    <row r="155" spans="2:65" s="11" customFormat="1" ht="22.9" customHeight="1">
      <c r="B155" s="120"/>
      <c r="D155" s="121" t="s">
        <v>78</v>
      </c>
      <c r="E155" s="130" t="s">
        <v>1240</v>
      </c>
      <c r="F155" s="130" t="s">
        <v>1241</v>
      </c>
      <c r="I155" s="123"/>
      <c r="J155" s="131">
        <f>BK155</f>
        <v>0</v>
      </c>
      <c r="L155" s="120"/>
      <c r="M155" s="125"/>
      <c r="P155" s="126">
        <f>SUM(P156:P252)</f>
        <v>0</v>
      </c>
      <c r="R155" s="126">
        <f>SUM(R156:R252)</f>
        <v>1.3049435000000005</v>
      </c>
      <c r="T155" s="127">
        <f>SUM(T156:T252)</f>
        <v>1.7000000000000001E-4</v>
      </c>
      <c r="AR155" s="121" t="s">
        <v>89</v>
      </c>
      <c r="AT155" s="128" t="s">
        <v>78</v>
      </c>
      <c r="AU155" s="128" t="s">
        <v>87</v>
      </c>
      <c r="AY155" s="121" t="s">
        <v>164</v>
      </c>
      <c r="BK155" s="129">
        <f>SUM(BK156:BK252)</f>
        <v>0</v>
      </c>
    </row>
    <row r="156" spans="2:65" s="1" customFormat="1" ht="24.2" customHeight="1">
      <c r="B156" s="31"/>
      <c r="C156" s="132" t="s">
        <v>260</v>
      </c>
      <c r="D156" s="132" t="s">
        <v>166</v>
      </c>
      <c r="E156" s="133" t="s">
        <v>3574</v>
      </c>
      <c r="F156" s="134" t="s">
        <v>3575</v>
      </c>
      <c r="G156" s="135" t="s">
        <v>299</v>
      </c>
      <c r="H156" s="136">
        <v>125</v>
      </c>
      <c r="I156" s="137"/>
      <c r="J156" s="138">
        <f>ROUND(I156*H156,2)</f>
        <v>0</v>
      </c>
      <c r="K156" s="139"/>
      <c r="L156" s="31"/>
      <c r="M156" s="140" t="s">
        <v>1</v>
      </c>
      <c r="N156" s="141" t="s">
        <v>44</v>
      </c>
      <c r="P156" s="142">
        <f>O156*H156</f>
        <v>0</v>
      </c>
      <c r="Q156" s="142">
        <v>0</v>
      </c>
      <c r="R156" s="142">
        <f>Q156*H156</f>
        <v>0</v>
      </c>
      <c r="S156" s="142">
        <v>0</v>
      </c>
      <c r="T156" s="143">
        <f>S156*H156</f>
        <v>0</v>
      </c>
      <c r="AR156" s="144" t="s">
        <v>260</v>
      </c>
      <c r="AT156" s="144" t="s">
        <v>166</v>
      </c>
      <c r="AU156" s="144" t="s">
        <v>89</v>
      </c>
      <c r="AY156" s="16" t="s">
        <v>164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6" t="s">
        <v>87</v>
      </c>
      <c r="BK156" s="145">
        <f>ROUND(I156*H156,2)</f>
        <v>0</v>
      </c>
      <c r="BL156" s="16" t="s">
        <v>260</v>
      </c>
      <c r="BM156" s="144" t="s">
        <v>3576</v>
      </c>
    </row>
    <row r="157" spans="2:65" s="1" customFormat="1" ht="21.75" customHeight="1">
      <c r="B157" s="31"/>
      <c r="C157" s="167" t="s">
        <v>266</v>
      </c>
      <c r="D157" s="167" t="s">
        <v>282</v>
      </c>
      <c r="E157" s="168" t="s">
        <v>3577</v>
      </c>
      <c r="F157" s="169" t="s">
        <v>3578</v>
      </c>
      <c r="G157" s="170" t="s">
        <v>299</v>
      </c>
      <c r="H157" s="171">
        <v>131.25</v>
      </c>
      <c r="I157" s="172"/>
      <c r="J157" s="173">
        <f>ROUND(I157*H157,2)</f>
        <v>0</v>
      </c>
      <c r="K157" s="174"/>
      <c r="L157" s="175"/>
      <c r="M157" s="176" t="s">
        <v>1</v>
      </c>
      <c r="N157" s="177" t="s">
        <v>44</v>
      </c>
      <c r="P157" s="142">
        <f>O157*H157</f>
        <v>0</v>
      </c>
      <c r="Q157" s="142">
        <v>6.9999999999999994E-5</v>
      </c>
      <c r="R157" s="142">
        <f>Q157*H157</f>
        <v>9.1874999999999995E-3</v>
      </c>
      <c r="S157" s="142">
        <v>0</v>
      </c>
      <c r="T157" s="143">
        <f>S157*H157</f>
        <v>0</v>
      </c>
      <c r="AR157" s="144" t="s">
        <v>349</v>
      </c>
      <c r="AT157" s="144" t="s">
        <v>282</v>
      </c>
      <c r="AU157" s="144" t="s">
        <v>89</v>
      </c>
      <c r="AY157" s="16" t="s">
        <v>164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6" t="s">
        <v>87</v>
      </c>
      <c r="BK157" s="145">
        <f>ROUND(I157*H157,2)</f>
        <v>0</v>
      </c>
      <c r="BL157" s="16" t="s">
        <v>260</v>
      </c>
      <c r="BM157" s="144" t="s">
        <v>3579</v>
      </c>
    </row>
    <row r="158" spans="2:65" s="12" customFormat="1" ht="11.25">
      <c r="B158" s="146"/>
      <c r="D158" s="147" t="s">
        <v>175</v>
      </c>
      <c r="F158" s="149" t="s">
        <v>3580</v>
      </c>
      <c r="H158" s="150">
        <v>131.25</v>
      </c>
      <c r="I158" s="151"/>
      <c r="L158" s="146"/>
      <c r="M158" s="152"/>
      <c r="T158" s="153"/>
      <c r="AT158" s="148" t="s">
        <v>175</v>
      </c>
      <c r="AU158" s="148" t="s">
        <v>89</v>
      </c>
      <c r="AV158" s="12" t="s">
        <v>89</v>
      </c>
      <c r="AW158" s="12" t="s">
        <v>4</v>
      </c>
      <c r="AX158" s="12" t="s">
        <v>87</v>
      </c>
      <c r="AY158" s="148" t="s">
        <v>164</v>
      </c>
    </row>
    <row r="159" spans="2:65" s="1" customFormat="1" ht="16.5" customHeight="1">
      <c r="B159" s="31"/>
      <c r="C159" s="132" t="s">
        <v>272</v>
      </c>
      <c r="D159" s="132" t="s">
        <v>166</v>
      </c>
      <c r="E159" s="133" t="s">
        <v>3581</v>
      </c>
      <c r="F159" s="134" t="s">
        <v>3582</v>
      </c>
      <c r="G159" s="135" t="s">
        <v>2324</v>
      </c>
      <c r="H159" s="136">
        <v>1</v>
      </c>
      <c r="I159" s="137"/>
      <c r="J159" s="138">
        <f t="shared" ref="J159:J166" si="0">ROUND(I159*H159,2)</f>
        <v>0</v>
      </c>
      <c r="K159" s="139"/>
      <c r="L159" s="31"/>
      <c r="M159" s="140" t="s">
        <v>1</v>
      </c>
      <c r="N159" s="141" t="s">
        <v>44</v>
      </c>
      <c r="P159" s="142">
        <f t="shared" ref="P159:P166" si="1">O159*H159</f>
        <v>0</v>
      </c>
      <c r="Q159" s="142">
        <v>0</v>
      </c>
      <c r="R159" s="142">
        <f t="shared" ref="R159:R166" si="2">Q159*H159</f>
        <v>0</v>
      </c>
      <c r="S159" s="142">
        <v>1.7000000000000001E-4</v>
      </c>
      <c r="T159" s="143">
        <f t="shared" ref="T159:T166" si="3">S159*H159</f>
        <v>1.7000000000000001E-4</v>
      </c>
      <c r="AR159" s="144" t="s">
        <v>170</v>
      </c>
      <c r="AT159" s="144" t="s">
        <v>166</v>
      </c>
      <c r="AU159" s="144" t="s">
        <v>89</v>
      </c>
      <c r="AY159" s="16" t="s">
        <v>164</v>
      </c>
      <c r="BE159" s="145">
        <f t="shared" ref="BE159:BE166" si="4">IF(N159="základní",J159,0)</f>
        <v>0</v>
      </c>
      <c r="BF159" s="145">
        <f t="shared" ref="BF159:BF166" si="5">IF(N159="snížená",J159,0)</f>
        <v>0</v>
      </c>
      <c r="BG159" s="145">
        <f t="shared" ref="BG159:BG166" si="6">IF(N159="zákl. přenesená",J159,0)</f>
        <v>0</v>
      </c>
      <c r="BH159" s="145">
        <f t="shared" ref="BH159:BH166" si="7">IF(N159="sníž. přenesená",J159,0)</f>
        <v>0</v>
      </c>
      <c r="BI159" s="145">
        <f t="shared" ref="BI159:BI166" si="8">IF(N159="nulová",J159,0)</f>
        <v>0</v>
      </c>
      <c r="BJ159" s="16" t="s">
        <v>87</v>
      </c>
      <c r="BK159" s="145">
        <f t="shared" ref="BK159:BK166" si="9">ROUND(I159*H159,2)</f>
        <v>0</v>
      </c>
      <c r="BL159" s="16" t="s">
        <v>170</v>
      </c>
      <c r="BM159" s="144" t="s">
        <v>3583</v>
      </c>
    </row>
    <row r="160" spans="2:65" s="1" customFormat="1" ht="16.5" customHeight="1">
      <c r="B160" s="31"/>
      <c r="C160" s="132" t="s">
        <v>277</v>
      </c>
      <c r="D160" s="132" t="s">
        <v>166</v>
      </c>
      <c r="E160" s="133" t="s">
        <v>3584</v>
      </c>
      <c r="F160" s="134" t="s">
        <v>3585</v>
      </c>
      <c r="G160" s="135" t="s">
        <v>181</v>
      </c>
      <c r="H160" s="136">
        <v>34</v>
      </c>
      <c r="I160" s="137"/>
      <c r="J160" s="138">
        <f t="shared" si="0"/>
        <v>0</v>
      </c>
      <c r="K160" s="139"/>
      <c r="L160" s="31"/>
      <c r="M160" s="140" t="s">
        <v>1</v>
      </c>
      <c r="N160" s="141" t="s">
        <v>44</v>
      </c>
      <c r="P160" s="142">
        <f t="shared" si="1"/>
        <v>0</v>
      </c>
      <c r="Q160" s="142">
        <v>0</v>
      </c>
      <c r="R160" s="142">
        <f t="shared" si="2"/>
        <v>0</v>
      </c>
      <c r="S160" s="142">
        <v>0</v>
      </c>
      <c r="T160" s="143">
        <f t="shared" si="3"/>
        <v>0</v>
      </c>
      <c r="AR160" s="144" t="s">
        <v>260</v>
      </c>
      <c r="AT160" s="144" t="s">
        <v>166</v>
      </c>
      <c r="AU160" s="144" t="s">
        <v>89</v>
      </c>
      <c r="AY160" s="16" t="s">
        <v>164</v>
      </c>
      <c r="BE160" s="145">
        <f t="shared" si="4"/>
        <v>0</v>
      </c>
      <c r="BF160" s="145">
        <f t="shared" si="5"/>
        <v>0</v>
      </c>
      <c r="BG160" s="145">
        <f t="shared" si="6"/>
        <v>0</v>
      </c>
      <c r="BH160" s="145">
        <f t="shared" si="7"/>
        <v>0</v>
      </c>
      <c r="BI160" s="145">
        <f t="shared" si="8"/>
        <v>0</v>
      </c>
      <c r="BJ160" s="16" t="s">
        <v>87</v>
      </c>
      <c r="BK160" s="145">
        <f t="shared" si="9"/>
        <v>0</v>
      </c>
      <c r="BL160" s="16" t="s">
        <v>260</v>
      </c>
      <c r="BM160" s="144" t="s">
        <v>3586</v>
      </c>
    </row>
    <row r="161" spans="2:65" s="1" customFormat="1" ht="24.2" customHeight="1">
      <c r="B161" s="31"/>
      <c r="C161" s="167" t="s">
        <v>281</v>
      </c>
      <c r="D161" s="167" t="s">
        <v>282</v>
      </c>
      <c r="E161" s="168" t="s">
        <v>3587</v>
      </c>
      <c r="F161" s="169" t="s">
        <v>3588</v>
      </c>
      <c r="G161" s="170" t="s">
        <v>181</v>
      </c>
      <c r="H161" s="171">
        <v>34</v>
      </c>
      <c r="I161" s="172"/>
      <c r="J161" s="173">
        <f t="shared" si="0"/>
        <v>0</v>
      </c>
      <c r="K161" s="174"/>
      <c r="L161" s="175"/>
      <c r="M161" s="176" t="s">
        <v>1</v>
      </c>
      <c r="N161" s="177" t="s">
        <v>44</v>
      </c>
      <c r="P161" s="142">
        <f t="shared" si="1"/>
        <v>0</v>
      </c>
      <c r="Q161" s="142">
        <v>4.0000000000000003E-5</v>
      </c>
      <c r="R161" s="142">
        <f t="shared" si="2"/>
        <v>1.3600000000000001E-3</v>
      </c>
      <c r="S161" s="142">
        <v>0</v>
      </c>
      <c r="T161" s="143">
        <f t="shared" si="3"/>
        <v>0</v>
      </c>
      <c r="AR161" s="144" t="s">
        <v>349</v>
      </c>
      <c r="AT161" s="144" t="s">
        <v>282</v>
      </c>
      <c r="AU161" s="144" t="s">
        <v>89</v>
      </c>
      <c r="AY161" s="16" t="s">
        <v>164</v>
      </c>
      <c r="BE161" s="145">
        <f t="shared" si="4"/>
        <v>0</v>
      </c>
      <c r="BF161" s="145">
        <f t="shared" si="5"/>
        <v>0</v>
      </c>
      <c r="BG161" s="145">
        <f t="shared" si="6"/>
        <v>0</v>
      </c>
      <c r="BH161" s="145">
        <f t="shared" si="7"/>
        <v>0</v>
      </c>
      <c r="BI161" s="145">
        <f t="shared" si="8"/>
        <v>0</v>
      </c>
      <c r="BJ161" s="16" t="s">
        <v>87</v>
      </c>
      <c r="BK161" s="145">
        <f t="shared" si="9"/>
        <v>0</v>
      </c>
      <c r="BL161" s="16" t="s">
        <v>260</v>
      </c>
      <c r="BM161" s="144" t="s">
        <v>3589</v>
      </c>
    </row>
    <row r="162" spans="2:65" s="1" customFormat="1" ht="21.75" customHeight="1">
      <c r="B162" s="31"/>
      <c r="C162" s="132" t="s">
        <v>7</v>
      </c>
      <c r="D162" s="132" t="s">
        <v>166</v>
      </c>
      <c r="E162" s="133" t="s">
        <v>3590</v>
      </c>
      <c r="F162" s="134" t="s">
        <v>3591</v>
      </c>
      <c r="G162" s="135" t="s">
        <v>181</v>
      </c>
      <c r="H162" s="136">
        <v>122</v>
      </c>
      <c r="I162" s="137"/>
      <c r="J162" s="138">
        <f t="shared" si="0"/>
        <v>0</v>
      </c>
      <c r="K162" s="139"/>
      <c r="L162" s="31"/>
      <c r="M162" s="140" t="s">
        <v>1</v>
      </c>
      <c r="N162" s="141" t="s">
        <v>44</v>
      </c>
      <c r="P162" s="142">
        <f t="shared" si="1"/>
        <v>0</v>
      </c>
      <c r="Q162" s="142">
        <v>0</v>
      </c>
      <c r="R162" s="142">
        <f t="shared" si="2"/>
        <v>0</v>
      </c>
      <c r="S162" s="142">
        <v>0</v>
      </c>
      <c r="T162" s="143">
        <f t="shared" si="3"/>
        <v>0</v>
      </c>
      <c r="AR162" s="144" t="s">
        <v>260</v>
      </c>
      <c r="AT162" s="144" t="s">
        <v>166</v>
      </c>
      <c r="AU162" s="144" t="s">
        <v>89</v>
      </c>
      <c r="AY162" s="16" t="s">
        <v>164</v>
      </c>
      <c r="BE162" s="145">
        <f t="shared" si="4"/>
        <v>0</v>
      </c>
      <c r="BF162" s="145">
        <f t="shared" si="5"/>
        <v>0</v>
      </c>
      <c r="BG162" s="145">
        <f t="shared" si="6"/>
        <v>0</v>
      </c>
      <c r="BH162" s="145">
        <f t="shared" si="7"/>
        <v>0</v>
      </c>
      <c r="BI162" s="145">
        <f t="shared" si="8"/>
        <v>0</v>
      </c>
      <c r="BJ162" s="16" t="s">
        <v>87</v>
      </c>
      <c r="BK162" s="145">
        <f t="shared" si="9"/>
        <v>0</v>
      </c>
      <c r="BL162" s="16" t="s">
        <v>260</v>
      </c>
      <c r="BM162" s="144" t="s">
        <v>3592</v>
      </c>
    </row>
    <row r="163" spans="2:65" s="1" customFormat="1" ht="21.75" customHeight="1">
      <c r="B163" s="31"/>
      <c r="C163" s="167" t="s">
        <v>291</v>
      </c>
      <c r="D163" s="167" t="s">
        <v>282</v>
      </c>
      <c r="E163" s="168" t="s">
        <v>3593</v>
      </c>
      <c r="F163" s="169" t="s">
        <v>3594</v>
      </c>
      <c r="G163" s="170" t="s">
        <v>181</v>
      </c>
      <c r="H163" s="171">
        <v>122</v>
      </c>
      <c r="I163" s="172"/>
      <c r="J163" s="173">
        <f t="shared" si="0"/>
        <v>0</v>
      </c>
      <c r="K163" s="174"/>
      <c r="L163" s="175"/>
      <c r="M163" s="176" t="s">
        <v>1</v>
      </c>
      <c r="N163" s="177" t="s">
        <v>44</v>
      </c>
      <c r="P163" s="142">
        <f t="shared" si="1"/>
        <v>0</v>
      </c>
      <c r="Q163" s="142">
        <v>4.0000000000000003E-5</v>
      </c>
      <c r="R163" s="142">
        <f t="shared" si="2"/>
        <v>4.8800000000000007E-3</v>
      </c>
      <c r="S163" s="142">
        <v>0</v>
      </c>
      <c r="T163" s="143">
        <f t="shared" si="3"/>
        <v>0</v>
      </c>
      <c r="AR163" s="144" t="s">
        <v>349</v>
      </c>
      <c r="AT163" s="144" t="s">
        <v>282</v>
      </c>
      <c r="AU163" s="144" t="s">
        <v>89</v>
      </c>
      <c r="AY163" s="16" t="s">
        <v>164</v>
      </c>
      <c r="BE163" s="145">
        <f t="shared" si="4"/>
        <v>0</v>
      </c>
      <c r="BF163" s="145">
        <f t="shared" si="5"/>
        <v>0</v>
      </c>
      <c r="BG163" s="145">
        <f t="shared" si="6"/>
        <v>0</v>
      </c>
      <c r="BH163" s="145">
        <f t="shared" si="7"/>
        <v>0</v>
      </c>
      <c r="BI163" s="145">
        <f t="shared" si="8"/>
        <v>0</v>
      </c>
      <c r="BJ163" s="16" t="s">
        <v>87</v>
      </c>
      <c r="BK163" s="145">
        <f t="shared" si="9"/>
        <v>0</v>
      </c>
      <c r="BL163" s="16" t="s">
        <v>260</v>
      </c>
      <c r="BM163" s="144" t="s">
        <v>3595</v>
      </c>
    </row>
    <row r="164" spans="2:65" s="1" customFormat="1" ht="24.2" customHeight="1">
      <c r="B164" s="31"/>
      <c r="C164" s="132" t="s">
        <v>296</v>
      </c>
      <c r="D164" s="132" t="s">
        <v>166</v>
      </c>
      <c r="E164" s="133" t="s">
        <v>3596</v>
      </c>
      <c r="F164" s="134" t="s">
        <v>3597</v>
      </c>
      <c r="G164" s="135" t="s">
        <v>181</v>
      </c>
      <c r="H164" s="136">
        <v>35</v>
      </c>
      <c r="I164" s="137"/>
      <c r="J164" s="138">
        <f t="shared" si="0"/>
        <v>0</v>
      </c>
      <c r="K164" s="139"/>
      <c r="L164" s="31"/>
      <c r="M164" s="140" t="s">
        <v>1</v>
      </c>
      <c r="N164" s="141" t="s">
        <v>44</v>
      </c>
      <c r="P164" s="142">
        <f t="shared" si="1"/>
        <v>0</v>
      </c>
      <c r="Q164" s="142">
        <v>0</v>
      </c>
      <c r="R164" s="142">
        <f t="shared" si="2"/>
        <v>0</v>
      </c>
      <c r="S164" s="142">
        <v>0</v>
      </c>
      <c r="T164" s="143">
        <f t="shared" si="3"/>
        <v>0</v>
      </c>
      <c r="AR164" s="144" t="s">
        <v>260</v>
      </c>
      <c r="AT164" s="144" t="s">
        <v>166</v>
      </c>
      <c r="AU164" s="144" t="s">
        <v>89</v>
      </c>
      <c r="AY164" s="16" t="s">
        <v>164</v>
      </c>
      <c r="BE164" s="145">
        <f t="shared" si="4"/>
        <v>0</v>
      </c>
      <c r="BF164" s="145">
        <f t="shared" si="5"/>
        <v>0</v>
      </c>
      <c r="BG164" s="145">
        <f t="shared" si="6"/>
        <v>0</v>
      </c>
      <c r="BH164" s="145">
        <f t="shared" si="7"/>
        <v>0</v>
      </c>
      <c r="BI164" s="145">
        <f t="shared" si="8"/>
        <v>0</v>
      </c>
      <c r="BJ164" s="16" t="s">
        <v>87</v>
      </c>
      <c r="BK164" s="145">
        <f t="shared" si="9"/>
        <v>0</v>
      </c>
      <c r="BL164" s="16" t="s">
        <v>260</v>
      </c>
      <c r="BM164" s="144" t="s">
        <v>3598</v>
      </c>
    </row>
    <row r="165" spans="2:65" s="1" customFormat="1" ht="33" customHeight="1">
      <c r="B165" s="31"/>
      <c r="C165" s="132" t="s">
        <v>301</v>
      </c>
      <c r="D165" s="132" t="s">
        <v>166</v>
      </c>
      <c r="E165" s="133" t="s">
        <v>3599</v>
      </c>
      <c r="F165" s="134" t="s">
        <v>3600</v>
      </c>
      <c r="G165" s="135" t="s">
        <v>299</v>
      </c>
      <c r="H165" s="136">
        <v>160</v>
      </c>
      <c r="I165" s="137"/>
      <c r="J165" s="138">
        <f t="shared" si="0"/>
        <v>0</v>
      </c>
      <c r="K165" s="139"/>
      <c r="L165" s="31"/>
      <c r="M165" s="140" t="s">
        <v>1</v>
      </c>
      <c r="N165" s="141" t="s">
        <v>44</v>
      </c>
      <c r="P165" s="142">
        <f t="shared" si="1"/>
        <v>0</v>
      </c>
      <c r="Q165" s="142">
        <v>0</v>
      </c>
      <c r="R165" s="142">
        <f t="shared" si="2"/>
        <v>0</v>
      </c>
      <c r="S165" s="142">
        <v>0</v>
      </c>
      <c r="T165" s="143">
        <f t="shared" si="3"/>
        <v>0</v>
      </c>
      <c r="AR165" s="144" t="s">
        <v>260</v>
      </c>
      <c r="AT165" s="144" t="s">
        <v>166</v>
      </c>
      <c r="AU165" s="144" t="s">
        <v>89</v>
      </c>
      <c r="AY165" s="16" t="s">
        <v>164</v>
      </c>
      <c r="BE165" s="145">
        <f t="shared" si="4"/>
        <v>0</v>
      </c>
      <c r="BF165" s="145">
        <f t="shared" si="5"/>
        <v>0</v>
      </c>
      <c r="BG165" s="145">
        <f t="shared" si="6"/>
        <v>0</v>
      </c>
      <c r="BH165" s="145">
        <f t="shared" si="7"/>
        <v>0</v>
      </c>
      <c r="BI165" s="145">
        <f t="shared" si="8"/>
        <v>0</v>
      </c>
      <c r="BJ165" s="16" t="s">
        <v>87</v>
      </c>
      <c r="BK165" s="145">
        <f t="shared" si="9"/>
        <v>0</v>
      </c>
      <c r="BL165" s="16" t="s">
        <v>260</v>
      </c>
      <c r="BM165" s="144" t="s">
        <v>3601</v>
      </c>
    </row>
    <row r="166" spans="2:65" s="1" customFormat="1" ht="24.2" customHeight="1">
      <c r="B166" s="31"/>
      <c r="C166" s="167" t="s">
        <v>306</v>
      </c>
      <c r="D166" s="167" t="s">
        <v>282</v>
      </c>
      <c r="E166" s="168" t="s">
        <v>3602</v>
      </c>
      <c r="F166" s="169" t="s">
        <v>3603</v>
      </c>
      <c r="G166" s="170" t="s">
        <v>299</v>
      </c>
      <c r="H166" s="171">
        <v>95</v>
      </c>
      <c r="I166" s="172"/>
      <c r="J166" s="173">
        <f t="shared" si="0"/>
        <v>0</v>
      </c>
      <c r="K166" s="174"/>
      <c r="L166" s="175"/>
      <c r="M166" s="176" t="s">
        <v>1</v>
      </c>
      <c r="N166" s="177" t="s">
        <v>44</v>
      </c>
      <c r="P166" s="142">
        <f t="shared" si="1"/>
        <v>0</v>
      </c>
      <c r="Q166" s="142">
        <v>5.0000000000000002E-5</v>
      </c>
      <c r="R166" s="142">
        <f t="shared" si="2"/>
        <v>4.7499999999999999E-3</v>
      </c>
      <c r="S166" s="142">
        <v>0</v>
      </c>
      <c r="T166" s="143">
        <f t="shared" si="3"/>
        <v>0</v>
      </c>
      <c r="AR166" s="144" t="s">
        <v>349</v>
      </c>
      <c r="AT166" s="144" t="s">
        <v>282</v>
      </c>
      <c r="AU166" s="144" t="s">
        <v>89</v>
      </c>
      <c r="AY166" s="16" t="s">
        <v>164</v>
      </c>
      <c r="BE166" s="145">
        <f t="shared" si="4"/>
        <v>0</v>
      </c>
      <c r="BF166" s="145">
        <f t="shared" si="5"/>
        <v>0</v>
      </c>
      <c r="BG166" s="145">
        <f t="shared" si="6"/>
        <v>0</v>
      </c>
      <c r="BH166" s="145">
        <f t="shared" si="7"/>
        <v>0</v>
      </c>
      <c r="BI166" s="145">
        <f t="shared" si="8"/>
        <v>0</v>
      </c>
      <c r="BJ166" s="16" t="s">
        <v>87</v>
      </c>
      <c r="BK166" s="145">
        <f t="shared" si="9"/>
        <v>0</v>
      </c>
      <c r="BL166" s="16" t="s">
        <v>260</v>
      </c>
      <c r="BM166" s="144" t="s">
        <v>3604</v>
      </c>
    </row>
    <row r="167" spans="2:65" s="12" customFormat="1" ht="11.25">
      <c r="B167" s="146"/>
      <c r="D167" s="147" t="s">
        <v>175</v>
      </c>
      <c r="F167" s="149" t="s">
        <v>3605</v>
      </c>
      <c r="H167" s="150">
        <v>95</v>
      </c>
      <c r="I167" s="151"/>
      <c r="L167" s="146"/>
      <c r="M167" s="152"/>
      <c r="T167" s="153"/>
      <c r="AT167" s="148" t="s">
        <v>175</v>
      </c>
      <c r="AU167" s="148" t="s">
        <v>89</v>
      </c>
      <c r="AV167" s="12" t="s">
        <v>89</v>
      </c>
      <c r="AW167" s="12" t="s">
        <v>4</v>
      </c>
      <c r="AX167" s="12" t="s">
        <v>87</v>
      </c>
      <c r="AY167" s="148" t="s">
        <v>164</v>
      </c>
    </row>
    <row r="168" spans="2:65" s="1" customFormat="1" ht="24.2" customHeight="1">
      <c r="B168" s="31"/>
      <c r="C168" s="167" t="s">
        <v>315</v>
      </c>
      <c r="D168" s="167" t="s">
        <v>282</v>
      </c>
      <c r="E168" s="168" t="s">
        <v>3606</v>
      </c>
      <c r="F168" s="169" t="s">
        <v>3607</v>
      </c>
      <c r="G168" s="170" t="s">
        <v>299</v>
      </c>
      <c r="H168" s="171">
        <v>65</v>
      </c>
      <c r="I168" s="172"/>
      <c r="J168" s="173">
        <f>ROUND(I168*H168,2)</f>
        <v>0</v>
      </c>
      <c r="K168" s="174"/>
      <c r="L168" s="175"/>
      <c r="M168" s="176" t="s">
        <v>1</v>
      </c>
      <c r="N168" s="177" t="s">
        <v>44</v>
      </c>
      <c r="P168" s="142">
        <f>O168*H168</f>
        <v>0</v>
      </c>
      <c r="Q168" s="142">
        <v>1.7000000000000001E-4</v>
      </c>
      <c r="R168" s="142">
        <f>Q168*H168</f>
        <v>1.1050000000000001E-2</v>
      </c>
      <c r="S168" s="142">
        <v>0</v>
      </c>
      <c r="T168" s="143">
        <f>S168*H168</f>
        <v>0</v>
      </c>
      <c r="AR168" s="144" t="s">
        <v>349</v>
      </c>
      <c r="AT168" s="144" t="s">
        <v>282</v>
      </c>
      <c r="AU168" s="144" t="s">
        <v>89</v>
      </c>
      <c r="AY168" s="16" t="s">
        <v>164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6" t="s">
        <v>87</v>
      </c>
      <c r="BK168" s="145">
        <f>ROUND(I168*H168,2)</f>
        <v>0</v>
      </c>
      <c r="BL168" s="16" t="s">
        <v>260</v>
      </c>
      <c r="BM168" s="144" t="s">
        <v>3608</v>
      </c>
    </row>
    <row r="169" spans="2:65" s="1" customFormat="1" ht="33" customHeight="1">
      <c r="B169" s="31"/>
      <c r="C169" s="132" t="s">
        <v>320</v>
      </c>
      <c r="D169" s="132" t="s">
        <v>166</v>
      </c>
      <c r="E169" s="133" t="s">
        <v>3609</v>
      </c>
      <c r="F169" s="134" t="s">
        <v>3610</v>
      </c>
      <c r="G169" s="135" t="s">
        <v>299</v>
      </c>
      <c r="H169" s="136">
        <v>145</v>
      </c>
      <c r="I169" s="137"/>
      <c r="J169" s="138">
        <f>ROUND(I169*H169,2)</f>
        <v>0</v>
      </c>
      <c r="K169" s="139"/>
      <c r="L169" s="31"/>
      <c r="M169" s="140" t="s">
        <v>1</v>
      </c>
      <c r="N169" s="141" t="s">
        <v>44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260</v>
      </c>
      <c r="AT169" s="144" t="s">
        <v>166</v>
      </c>
      <c r="AU169" s="144" t="s">
        <v>89</v>
      </c>
      <c r="AY169" s="16" t="s">
        <v>164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6" t="s">
        <v>87</v>
      </c>
      <c r="BK169" s="145">
        <f>ROUND(I169*H169,2)</f>
        <v>0</v>
      </c>
      <c r="BL169" s="16" t="s">
        <v>260</v>
      </c>
      <c r="BM169" s="144" t="s">
        <v>3611</v>
      </c>
    </row>
    <row r="170" spans="2:65" s="1" customFormat="1" ht="24.2" customHeight="1">
      <c r="B170" s="31"/>
      <c r="C170" s="167" t="s">
        <v>325</v>
      </c>
      <c r="D170" s="167" t="s">
        <v>282</v>
      </c>
      <c r="E170" s="168" t="s">
        <v>3612</v>
      </c>
      <c r="F170" s="169" t="s">
        <v>3613</v>
      </c>
      <c r="G170" s="170" t="s">
        <v>299</v>
      </c>
      <c r="H170" s="171">
        <v>166.75</v>
      </c>
      <c r="I170" s="172"/>
      <c r="J170" s="173">
        <f>ROUND(I170*H170,2)</f>
        <v>0</v>
      </c>
      <c r="K170" s="174"/>
      <c r="L170" s="175"/>
      <c r="M170" s="176" t="s">
        <v>1</v>
      </c>
      <c r="N170" s="177" t="s">
        <v>44</v>
      </c>
      <c r="P170" s="142">
        <f>O170*H170</f>
        <v>0</v>
      </c>
      <c r="Q170" s="142">
        <v>1E-4</v>
      </c>
      <c r="R170" s="142">
        <f>Q170*H170</f>
        <v>1.6675000000000002E-2</v>
      </c>
      <c r="S170" s="142">
        <v>0</v>
      </c>
      <c r="T170" s="143">
        <f>S170*H170</f>
        <v>0</v>
      </c>
      <c r="AR170" s="144" t="s">
        <v>349</v>
      </c>
      <c r="AT170" s="144" t="s">
        <v>282</v>
      </c>
      <c r="AU170" s="144" t="s">
        <v>89</v>
      </c>
      <c r="AY170" s="16" t="s">
        <v>164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6" t="s">
        <v>87</v>
      </c>
      <c r="BK170" s="145">
        <f>ROUND(I170*H170,2)</f>
        <v>0</v>
      </c>
      <c r="BL170" s="16" t="s">
        <v>260</v>
      </c>
      <c r="BM170" s="144" t="s">
        <v>3614</v>
      </c>
    </row>
    <row r="171" spans="2:65" s="12" customFormat="1" ht="11.25">
      <c r="B171" s="146"/>
      <c r="D171" s="147" t="s">
        <v>175</v>
      </c>
      <c r="F171" s="149" t="s">
        <v>3615</v>
      </c>
      <c r="H171" s="150">
        <v>166.75</v>
      </c>
      <c r="I171" s="151"/>
      <c r="L171" s="146"/>
      <c r="M171" s="152"/>
      <c r="T171" s="153"/>
      <c r="AT171" s="148" t="s">
        <v>175</v>
      </c>
      <c r="AU171" s="148" t="s">
        <v>89</v>
      </c>
      <c r="AV171" s="12" t="s">
        <v>89</v>
      </c>
      <c r="AW171" s="12" t="s">
        <v>4</v>
      </c>
      <c r="AX171" s="12" t="s">
        <v>87</v>
      </c>
      <c r="AY171" s="148" t="s">
        <v>164</v>
      </c>
    </row>
    <row r="172" spans="2:65" s="1" customFormat="1" ht="24.2" customHeight="1">
      <c r="B172" s="31"/>
      <c r="C172" s="132" t="s">
        <v>330</v>
      </c>
      <c r="D172" s="132" t="s">
        <v>166</v>
      </c>
      <c r="E172" s="133" t="s">
        <v>3616</v>
      </c>
      <c r="F172" s="134" t="s">
        <v>3617</v>
      </c>
      <c r="G172" s="135" t="s">
        <v>299</v>
      </c>
      <c r="H172" s="136">
        <v>1825</v>
      </c>
      <c r="I172" s="137"/>
      <c r="J172" s="138">
        <f>ROUND(I172*H172,2)</f>
        <v>0</v>
      </c>
      <c r="K172" s="139"/>
      <c r="L172" s="31"/>
      <c r="M172" s="140" t="s">
        <v>1</v>
      </c>
      <c r="N172" s="141" t="s">
        <v>44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260</v>
      </c>
      <c r="AT172" s="144" t="s">
        <v>166</v>
      </c>
      <c r="AU172" s="144" t="s">
        <v>89</v>
      </c>
      <c r="AY172" s="16" t="s">
        <v>164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6" t="s">
        <v>87</v>
      </c>
      <c r="BK172" s="145">
        <f>ROUND(I172*H172,2)</f>
        <v>0</v>
      </c>
      <c r="BL172" s="16" t="s">
        <v>260</v>
      </c>
      <c r="BM172" s="144" t="s">
        <v>3618</v>
      </c>
    </row>
    <row r="173" spans="2:65" s="1" customFormat="1" ht="24.2" customHeight="1">
      <c r="B173" s="31"/>
      <c r="C173" s="167" t="s">
        <v>334</v>
      </c>
      <c r="D173" s="167" t="s">
        <v>282</v>
      </c>
      <c r="E173" s="168" t="s">
        <v>3619</v>
      </c>
      <c r="F173" s="169" t="s">
        <v>3620</v>
      </c>
      <c r="G173" s="170" t="s">
        <v>299</v>
      </c>
      <c r="H173" s="171">
        <v>2098.75</v>
      </c>
      <c r="I173" s="172"/>
      <c r="J173" s="173">
        <f>ROUND(I173*H173,2)</f>
        <v>0</v>
      </c>
      <c r="K173" s="174"/>
      <c r="L173" s="175"/>
      <c r="M173" s="176" t="s">
        <v>1</v>
      </c>
      <c r="N173" s="177" t="s">
        <v>44</v>
      </c>
      <c r="P173" s="142">
        <f>O173*H173</f>
        <v>0</v>
      </c>
      <c r="Q173" s="142">
        <v>1.2E-4</v>
      </c>
      <c r="R173" s="142">
        <f>Q173*H173</f>
        <v>0.25185000000000002</v>
      </c>
      <c r="S173" s="142">
        <v>0</v>
      </c>
      <c r="T173" s="143">
        <f>S173*H173</f>
        <v>0</v>
      </c>
      <c r="AR173" s="144" t="s">
        <v>349</v>
      </c>
      <c r="AT173" s="144" t="s">
        <v>282</v>
      </c>
      <c r="AU173" s="144" t="s">
        <v>89</v>
      </c>
      <c r="AY173" s="16" t="s">
        <v>164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6" t="s">
        <v>87</v>
      </c>
      <c r="BK173" s="145">
        <f>ROUND(I173*H173,2)</f>
        <v>0</v>
      </c>
      <c r="BL173" s="16" t="s">
        <v>260</v>
      </c>
      <c r="BM173" s="144" t="s">
        <v>3621</v>
      </c>
    </row>
    <row r="174" spans="2:65" s="12" customFormat="1" ht="11.25">
      <c r="B174" s="146"/>
      <c r="D174" s="147" t="s">
        <v>175</v>
      </c>
      <c r="F174" s="149" t="s">
        <v>3622</v>
      </c>
      <c r="H174" s="150">
        <v>2098.75</v>
      </c>
      <c r="I174" s="151"/>
      <c r="L174" s="146"/>
      <c r="M174" s="152"/>
      <c r="T174" s="153"/>
      <c r="AT174" s="148" t="s">
        <v>175</v>
      </c>
      <c r="AU174" s="148" t="s">
        <v>89</v>
      </c>
      <c r="AV174" s="12" t="s">
        <v>89</v>
      </c>
      <c r="AW174" s="12" t="s">
        <v>4</v>
      </c>
      <c r="AX174" s="12" t="s">
        <v>87</v>
      </c>
      <c r="AY174" s="148" t="s">
        <v>164</v>
      </c>
    </row>
    <row r="175" spans="2:65" s="1" customFormat="1" ht="33" customHeight="1">
      <c r="B175" s="31"/>
      <c r="C175" s="132" t="s">
        <v>341</v>
      </c>
      <c r="D175" s="132" t="s">
        <v>166</v>
      </c>
      <c r="E175" s="133" t="s">
        <v>3623</v>
      </c>
      <c r="F175" s="134" t="s">
        <v>3624</v>
      </c>
      <c r="G175" s="135" t="s">
        <v>299</v>
      </c>
      <c r="H175" s="136">
        <v>1250</v>
      </c>
      <c r="I175" s="137"/>
      <c r="J175" s="138">
        <f>ROUND(I175*H175,2)</f>
        <v>0</v>
      </c>
      <c r="K175" s="139"/>
      <c r="L175" s="31"/>
      <c r="M175" s="140" t="s">
        <v>1</v>
      </c>
      <c r="N175" s="141" t="s">
        <v>44</v>
      </c>
      <c r="P175" s="142">
        <f>O175*H175</f>
        <v>0</v>
      </c>
      <c r="Q175" s="142">
        <v>0</v>
      </c>
      <c r="R175" s="142">
        <f>Q175*H175</f>
        <v>0</v>
      </c>
      <c r="S175" s="142">
        <v>0</v>
      </c>
      <c r="T175" s="143">
        <f>S175*H175</f>
        <v>0</v>
      </c>
      <c r="AR175" s="144" t="s">
        <v>260</v>
      </c>
      <c r="AT175" s="144" t="s">
        <v>166</v>
      </c>
      <c r="AU175" s="144" t="s">
        <v>89</v>
      </c>
      <c r="AY175" s="16" t="s">
        <v>164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6" t="s">
        <v>87</v>
      </c>
      <c r="BK175" s="145">
        <f>ROUND(I175*H175,2)</f>
        <v>0</v>
      </c>
      <c r="BL175" s="16" t="s">
        <v>260</v>
      </c>
      <c r="BM175" s="144" t="s">
        <v>3625</v>
      </c>
    </row>
    <row r="176" spans="2:65" s="1" customFormat="1" ht="24.2" customHeight="1">
      <c r="B176" s="31"/>
      <c r="C176" s="167" t="s">
        <v>349</v>
      </c>
      <c r="D176" s="167" t="s">
        <v>282</v>
      </c>
      <c r="E176" s="168" t="s">
        <v>3626</v>
      </c>
      <c r="F176" s="169" t="s">
        <v>3627</v>
      </c>
      <c r="G176" s="170" t="s">
        <v>299</v>
      </c>
      <c r="H176" s="171">
        <v>1437.5</v>
      </c>
      <c r="I176" s="172"/>
      <c r="J176" s="173">
        <f>ROUND(I176*H176,2)</f>
        <v>0</v>
      </c>
      <c r="K176" s="174"/>
      <c r="L176" s="175"/>
      <c r="M176" s="176" t="s">
        <v>1</v>
      </c>
      <c r="N176" s="177" t="s">
        <v>44</v>
      </c>
      <c r="P176" s="142">
        <f>O176*H176</f>
        <v>0</v>
      </c>
      <c r="Q176" s="142">
        <v>1.7000000000000001E-4</v>
      </c>
      <c r="R176" s="142">
        <f>Q176*H176</f>
        <v>0.24437500000000001</v>
      </c>
      <c r="S176" s="142">
        <v>0</v>
      </c>
      <c r="T176" s="143">
        <f>S176*H176</f>
        <v>0</v>
      </c>
      <c r="AR176" s="144" t="s">
        <v>349</v>
      </c>
      <c r="AT176" s="144" t="s">
        <v>282</v>
      </c>
      <c r="AU176" s="144" t="s">
        <v>89</v>
      </c>
      <c r="AY176" s="16" t="s">
        <v>164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6" t="s">
        <v>87</v>
      </c>
      <c r="BK176" s="145">
        <f>ROUND(I176*H176,2)</f>
        <v>0</v>
      </c>
      <c r="BL176" s="16" t="s">
        <v>260</v>
      </c>
      <c r="BM176" s="144" t="s">
        <v>3628</v>
      </c>
    </row>
    <row r="177" spans="2:65" s="12" customFormat="1" ht="11.25">
      <c r="B177" s="146"/>
      <c r="D177" s="147" t="s">
        <v>175</v>
      </c>
      <c r="F177" s="149" t="s">
        <v>3629</v>
      </c>
      <c r="H177" s="150">
        <v>1437.5</v>
      </c>
      <c r="I177" s="151"/>
      <c r="L177" s="146"/>
      <c r="M177" s="152"/>
      <c r="T177" s="153"/>
      <c r="AT177" s="148" t="s">
        <v>175</v>
      </c>
      <c r="AU177" s="148" t="s">
        <v>89</v>
      </c>
      <c r="AV177" s="12" t="s">
        <v>89</v>
      </c>
      <c r="AW177" s="12" t="s">
        <v>4</v>
      </c>
      <c r="AX177" s="12" t="s">
        <v>87</v>
      </c>
      <c r="AY177" s="148" t="s">
        <v>164</v>
      </c>
    </row>
    <row r="178" spans="2:65" s="1" customFormat="1" ht="24.2" customHeight="1">
      <c r="B178" s="31"/>
      <c r="C178" s="132" t="s">
        <v>360</v>
      </c>
      <c r="D178" s="132" t="s">
        <v>166</v>
      </c>
      <c r="E178" s="133" t="s">
        <v>3630</v>
      </c>
      <c r="F178" s="134" t="s">
        <v>3631</v>
      </c>
      <c r="G178" s="135" t="s">
        <v>299</v>
      </c>
      <c r="H178" s="136">
        <v>65</v>
      </c>
      <c r="I178" s="137"/>
      <c r="J178" s="138">
        <f>ROUND(I178*H178,2)</f>
        <v>0</v>
      </c>
      <c r="K178" s="139"/>
      <c r="L178" s="31"/>
      <c r="M178" s="140" t="s">
        <v>1</v>
      </c>
      <c r="N178" s="141" t="s">
        <v>44</v>
      </c>
      <c r="P178" s="142">
        <f>O178*H178</f>
        <v>0</v>
      </c>
      <c r="Q178" s="142">
        <v>0</v>
      </c>
      <c r="R178" s="142">
        <f>Q178*H178</f>
        <v>0</v>
      </c>
      <c r="S178" s="142">
        <v>0</v>
      </c>
      <c r="T178" s="143">
        <f>S178*H178</f>
        <v>0</v>
      </c>
      <c r="AR178" s="144" t="s">
        <v>260</v>
      </c>
      <c r="AT178" s="144" t="s">
        <v>166</v>
      </c>
      <c r="AU178" s="144" t="s">
        <v>89</v>
      </c>
      <c r="AY178" s="16" t="s">
        <v>164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6" t="s">
        <v>87</v>
      </c>
      <c r="BK178" s="145">
        <f>ROUND(I178*H178,2)</f>
        <v>0</v>
      </c>
      <c r="BL178" s="16" t="s">
        <v>260</v>
      </c>
      <c r="BM178" s="144" t="s">
        <v>3632</v>
      </c>
    </row>
    <row r="179" spans="2:65" s="1" customFormat="1" ht="24.2" customHeight="1">
      <c r="B179" s="31"/>
      <c r="C179" s="167" t="s">
        <v>366</v>
      </c>
      <c r="D179" s="167" t="s">
        <v>282</v>
      </c>
      <c r="E179" s="168" t="s">
        <v>3633</v>
      </c>
      <c r="F179" s="169" t="s">
        <v>3634</v>
      </c>
      <c r="G179" s="170" t="s">
        <v>299</v>
      </c>
      <c r="H179" s="171">
        <v>74.75</v>
      </c>
      <c r="I179" s="172"/>
      <c r="J179" s="173">
        <f>ROUND(I179*H179,2)</f>
        <v>0</v>
      </c>
      <c r="K179" s="174"/>
      <c r="L179" s="175"/>
      <c r="M179" s="176" t="s">
        <v>1</v>
      </c>
      <c r="N179" s="177" t="s">
        <v>44</v>
      </c>
      <c r="P179" s="142">
        <f>O179*H179</f>
        <v>0</v>
      </c>
      <c r="Q179" s="142">
        <v>6.4000000000000005E-4</v>
      </c>
      <c r="R179" s="142">
        <f>Q179*H179</f>
        <v>4.7840000000000001E-2</v>
      </c>
      <c r="S179" s="142">
        <v>0</v>
      </c>
      <c r="T179" s="143">
        <f>S179*H179</f>
        <v>0</v>
      </c>
      <c r="AR179" s="144" t="s">
        <v>349</v>
      </c>
      <c r="AT179" s="144" t="s">
        <v>282</v>
      </c>
      <c r="AU179" s="144" t="s">
        <v>89</v>
      </c>
      <c r="AY179" s="16" t="s">
        <v>164</v>
      </c>
      <c r="BE179" s="145">
        <f>IF(N179="základní",J179,0)</f>
        <v>0</v>
      </c>
      <c r="BF179" s="145">
        <f>IF(N179="snížená",J179,0)</f>
        <v>0</v>
      </c>
      <c r="BG179" s="145">
        <f>IF(N179="zákl. přenesená",J179,0)</f>
        <v>0</v>
      </c>
      <c r="BH179" s="145">
        <f>IF(N179="sníž. přenesená",J179,0)</f>
        <v>0</v>
      </c>
      <c r="BI179" s="145">
        <f>IF(N179="nulová",J179,0)</f>
        <v>0</v>
      </c>
      <c r="BJ179" s="16" t="s">
        <v>87</v>
      </c>
      <c r="BK179" s="145">
        <f>ROUND(I179*H179,2)</f>
        <v>0</v>
      </c>
      <c r="BL179" s="16" t="s">
        <v>260</v>
      </c>
      <c r="BM179" s="144" t="s">
        <v>3635</v>
      </c>
    </row>
    <row r="180" spans="2:65" s="12" customFormat="1" ht="11.25">
      <c r="B180" s="146"/>
      <c r="D180" s="147" t="s">
        <v>175</v>
      </c>
      <c r="F180" s="149" t="s">
        <v>3636</v>
      </c>
      <c r="H180" s="150">
        <v>74.75</v>
      </c>
      <c r="I180" s="151"/>
      <c r="L180" s="146"/>
      <c r="M180" s="152"/>
      <c r="T180" s="153"/>
      <c r="AT180" s="148" t="s">
        <v>175</v>
      </c>
      <c r="AU180" s="148" t="s">
        <v>89</v>
      </c>
      <c r="AV180" s="12" t="s">
        <v>89</v>
      </c>
      <c r="AW180" s="12" t="s">
        <v>4</v>
      </c>
      <c r="AX180" s="12" t="s">
        <v>87</v>
      </c>
      <c r="AY180" s="148" t="s">
        <v>164</v>
      </c>
    </row>
    <row r="181" spans="2:65" s="1" customFormat="1" ht="33" customHeight="1">
      <c r="B181" s="31"/>
      <c r="C181" s="132" t="s">
        <v>376</v>
      </c>
      <c r="D181" s="132" t="s">
        <v>166</v>
      </c>
      <c r="E181" s="133" t="s">
        <v>3637</v>
      </c>
      <c r="F181" s="134" t="s">
        <v>3638</v>
      </c>
      <c r="G181" s="135" t="s">
        <v>299</v>
      </c>
      <c r="H181" s="136">
        <v>444</v>
      </c>
      <c r="I181" s="137"/>
      <c r="J181" s="138">
        <f>ROUND(I181*H181,2)</f>
        <v>0</v>
      </c>
      <c r="K181" s="139"/>
      <c r="L181" s="31"/>
      <c r="M181" s="140" t="s">
        <v>1</v>
      </c>
      <c r="N181" s="141" t="s">
        <v>44</v>
      </c>
      <c r="P181" s="142">
        <f>O181*H181</f>
        <v>0</v>
      </c>
      <c r="Q181" s="142">
        <v>0</v>
      </c>
      <c r="R181" s="142">
        <f>Q181*H181</f>
        <v>0</v>
      </c>
      <c r="S181" s="142">
        <v>0</v>
      </c>
      <c r="T181" s="143">
        <f>S181*H181</f>
        <v>0</v>
      </c>
      <c r="AR181" s="144" t="s">
        <v>260</v>
      </c>
      <c r="AT181" s="144" t="s">
        <v>166</v>
      </c>
      <c r="AU181" s="144" t="s">
        <v>89</v>
      </c>
      <c r="AY181" s="16" t="s">
        <v>164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6" t="s">
        <v>87</v>
      </c>
      <c r="BK181" s="145">
        <f>ROUND(I181*H181,2)</f>
        <v>0</v>
      </c>
      <c r="BL181" s="16" t="s">
        <v>260</v>
      </c>
      <c r="BM181" s="144" t="s">
        <v>3639</v>
      </c>
    </row>
    <row r="182" spans="2:65" s="1" customFormat="1" ht="24.2" customHeight="1">
      <c r="B182" s="31"/>
      <c r="C182" s="167" t="s">
        <v>386</v>
      </c>
      <c r="D182" s="167" t="s">
        <v>282</v>
      </c>
      <c r="E182" s="168" t="s">
        <v>3640</v>
      </c>
      <c r="F182" s="169" t="s">
        <v>3641</v>
      </c>
      <c r="G182" s="170" t="s">
        <v>299</v>
      </c>
      <c r="H182" s="171">
        <v>510.6</v>
      </c>
      <c r="I182" s="172"/>
      <c r="J182" s="173">
        <f>ROUND(I182*H182,2)</f>
        <v>0</v>
      </c>
      <c r="K182" s="174"/>
      <c r="L182" s="175"/>
      <c r="M182" s="176" t="s">
        <v>1</v>
      </c>
      <c r="N182" s="177" t="s">
        <v>44</v>
      </c>
      <c r="P182" s="142">
        <f>O182*H182</f>
        <v>0</v>
      </c>
      <c r="Q182" s="142">
        <v>1.6000000000000001E-4</v>
      </c>
      <c r="R182" s="142">
        <f>Q182*H182</f>
        <v>8.1696000000000005E-2</v>
      </c>
      <c r="S182" s="142">
        <v>0</v>
      </c>
      <c r="T182" s="143">
        <f>S182*H182</f>
        <v>0</v>
      </c>
      <c r="AR182" s="144" t="s">
        <v>349</v>
      </c>
      <c r="AT182" s="144" t="s">
        <v>282</v>
      </c>
      <c r="AU182" s="144" t="s">
        <v>89</v>
      </c>
      <c r="AY182" s="16" t="s">
        <v>164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6" t="s">
        <v>87</v>
      </c>
      <c r="BK182" s="145">
        <f>ROUND(I182*H182,2)</f>
        <v>0</v>
      </c>
      <c r="BL182" s="16" t="s">
        <v>260</v>
      </c>
      <c r="BM182" s="144" t="s">
        <v>3642</v>
      </c>
    </row>
    <row r="183" spans="2:65" s="12" customFormat="1" ht="11.25">
      <c r="B183" s="146"/>
      <c r="D183" s="147" t="s">
        <v>175</v>
      </c>
      <c r="F183" s="149" t="s">
        <v>3643</v>
      </c>
      <c r="H183" s="150">
        <v>510.6</v>
      </c>
      <c r="I183" s="151"/>
      <c r="L183" s="146"/>
      <c r="M183" s="152"/>
      <c r="T183" s="153"/>
      <c r="AT183" s="148" t="s">
        <v>175</v>
      </c>
      <c r="AU183" s="148" t="s">
        <v>89</v>
      </c>
      <c r="AV183" s="12" t="s">
        <v>89</v>
      </c>
      <c r="AW183" s="12" t="s">
        <v>4</v>
      </c>
      <c r="AX183" s="12" t="s">
        <v>87</v>
      </c>
      <c r="AY183" s="148" t="s">
        <v>164</v>
      </c>
    </row>
    <row r="184" spans="2:65" s="1" customFormat="1" ht="24.2" customHeight="1">
      <c r="B184" s="31"/>
      <c r="C184" s="132" t="s">
        <v>392</v>
      </c>
      <c r="D184" s="132" t="s">
        <v>166</v>
      </c>
      <c r="E184" s="133" t="s">
        <v>3644</v>
      </c>
      <c r="F184" s="134" t="s">
        <v>3645</v>
      </c>
      <c r="G184" s="135" t="s">
        <v>299</v>
      </c>
      <c r="H184" s="136">
        <v>146</v>
      </c>
      <c r="I184" s="137"/>
      <c r="J184" s="138">
        <f>ROUND(I184*H184,2)</f>
        <v>0</v>
      </c>
      <c r="K184" s="139"/>
      <c r="L184" s="31"/>
      <c r="M184" s="140" t="s">
        <v>1</v>
      </c>
      <c r="N184" s="141" t="s">
        <v>44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260</v>
      </c>
      <c r="AT184" s="144" t="s">
        <v>166</v>
      </c>
      <c r="AU184" s="144" t="s">
        <v>89</v>
      </c>
      <c r="AY184" s="16" t="s">
        <v>164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6" t="s">
        <v>87</v>
      </c>
      <c r="BK184" s="145">
        <f>ROUND(I184*H184,2)</f>
        <v>0</v>
      </c>
      <c r="BL184" s="16" t="s">
        <v>260</v>
      </c>
      <c r="BM184" s="144" t="s">
        <v>3646</v>
      </c>
    </row>
    <row r="185" spans="2:65" s="1" customFormat="1" ht="24.2" customHeight="1">
      <c r="B185" s="31"/>
      <c r="C185" s="167" t="s">
        <v>398</v>
      </c>
      <c r="D185" s="167" t="s">
        <v>282</v>
      </c>
      <c r="E185" s="168" t="s">
        <v>3647</v>
      </c>
      <c r="F185" s="169" t="s">
        <v>3648</v>
      </c>
      <c r="G185" s="170" t="s">
        <v>299</v>
      </c>
      <c r="H185" s="171">
        <v>52</v>
      </c>
      <c r="I185" s="172"/>
      <c r="J185" s="173">
        <f>ROUND(I185*H185,2)</f>
        <v>0</v>
      </c>
      <c r="K185" s="174"/>
      <c r="L185" s="175"/>
      <c r="M185" s="176" t="s">
        <v>1</v>
      </c>
      <c r="N185" s="177" t="s">
        <v>44</v>
      </c>
      <c r="P185" s="142">
        <f>O185*H185</f>
        <v>0</v>
      </c>
      <c r="Q185" s="142">
        <v>3.4000000000000002E-4</v>
      </c>
      <c r="R185" s="142">
        <f>Q185*H185</f>
        <v>1.7680000000000001E-2</v>
      </c>
      <c r="S185" s="142">
        <v>0</v>
      </c>
      <c r="T185" s="143">
        <f>S185*H185</f>
        <v>0</v>
      </c>
      <c r="AR185" s="144" t="s">
        <v>349</v>
      </c>
      <c r="AT185" s="144" t="s">
        <v>282</v>
      </c>
      <c r="AU185" s="144" t="s">
        <v>89</v>
      </c>
      <c r="AY185" s="16" t="s">
        <v>164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6" t="s">
        <v>87</v>
      </c>
      <c r="BK185" s="145">
        <f>ROUND(I185*H185,2)</f>
        <v>0</v>
      </c>
      <c r="BL185" s="16" t="s">
        <v>260</v>
      </c>
      <c r="BM185" s="144" t="s">
        <v>3649</v>
      </c>
    </row>
    <row r="186" spans="2:65" s="12" customFormat="1" ht="11.25">
      <c r="B186" s="146"/>
      <c r="D186" s="147" t="s">
        <v>175</v>
      </c>
      <c r="F186" s="149" t="s">
        <v>3650</v>
      </c>
      <c r="H186" s="150">
        <v>52</v>
      </c>
      <c r="I186" s="151"/>
      <c r="L186" s="146"/>
      <c r="M186" s="152"/>
      <c r="T186" s="153"/>
      <c r="AT186" s="148" t="s">
        <v>175</v>
      </c>
      <c r="AU186" s="148" t="s">
        <v>89</v>
      </c>
      <c r="AV186" s="12" t="s">
        <v>89</v>
      </c>
      <c r="AW186" s="12" t="s">
        <v>4</v>
      </c>
      <c r="AX186" s="12" t="s">
        <v>87</v>
      </c>
      <c r="AY186" s="148" t="s">
        <v>164</v>
      </c>
    </row>
    <row r="187" spans="2:65" s="1" customFormat="1" ht="24.2" customHeight="1">
      <c r="B187" s="31"/>
      <c r="C187" s="167" t="s">
        <v>404</v>
      </c>
      <c r="D187" s="167" t="s">
        <v>282</v>
      </c>
      <c r="E187" s="168" t="s">
        <v>3651</v>
      </c>
      <c r="F187" s="169" t="s">
        <v>3652</v>
      </c>
      <c r="G187" s="170" t="s">
        <v>299</v>
      </c>
      <c r="H187" s="171">
        <v>94</v>
      </c>
      <c r="I187" s="172"/>
      <c r="J187" s="173">
        <f>ROUND(I187*H187,2)</f>
        <v>0</v>
      </c>
      <c r="K187" s="174"/>
      <c r="L187" s="175"/>
      <c r="M187" s="176" t="s">
        <v>1</v>
      </c>
      <c r="N187" s="177" t="s">
        <v>44</v>
      </c>
      <c r="P187" s="142">
        <f>O187*H187</f>
        <v>0</v>
      </c>
      <c r="Q187" s="142">
        <v>5.2999999999999998E-4</v>
      </c>
      <c r="R187" s="142">
        <f>Q187*H187</f>
        <v>4.9819999999999996E-2</v>
      </c>
      <c r="S187" s="142">
        <v>0</v>
      </c>
      <c r="T187" s="143">
        <f>S187*H187</f>
        <v>0</v>
      </c>
      <c r="AR187" s="144" t="s">
        <v>349</v>
      </c>
      <c r="AT187" s="144" t="s">
        <v>282</v>
      </c>
      <c r="AU187" s="144" t="s">
        <v>89</v>
      </c>
      <c r="AY187" s="16" t="s">
        <v>164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6" t="s">
        <v>87</v>
      </c>
      <c r="BK187" s="145">
        <f>ROUND(I187*H187,2)</f>
        <v>0</v>
      </c>
      <c r="BL187" s="16" t="s">
        <v>260</v>
      </c>
      <c r="BM187" s="144" t="s">
        <v>3653</v>
      </c>
    </row>
    <row r="188" spans="2:65" s="12" customFormat="1" ht="11.25">
      <c r="B188" s="146"/>
      <c r="D188" s="147" t="s">
        <v>175</v>
      </c>
      <c r="F188" s="149" t="s">
        <v>3654</v>
      </c>
      <c r="H188" s="150">
        <v>94</v>
      </c>
      <c r="I188" s="151"/>
      <c r="L188" s="146"/>
      <c r="M188" s="152"/>
      <c r="T188" s="153"/>
      <c r="AT188" s="148" t="s">
        <v>175</v>
      </c>
      <c r="AU188" s="148" t="s">
        <v>89</v>
      </c>
      <c r="AV188" s="12" t="s">
        <v>89</v>
      </c>
      <c r="AW188" s="12" t="s">
        <v>4</v>
      </c>
      <c r="AX188" s="12" t="s">
        <v>87</v>
      </c>
      <c r="AY188" s="148" t="s">
        <v>164</v>
      </c>
    </row>
    <row r="189" spans="2:65" s="1" customFormat="1" ht="24.2" customHeight="1">
      <c r="B189" s="31"/>
      <c r="C189" s="132" t="s">
        <v>409</v>
      </c>
      <c r="D189" s="132" t="s">
        <v>166</v>
      </c>
      <c r="E189" s="133" t="s">
        <v>3655</v>
      </c>
      <c r="F189" s="134" t="s">
        <v>3656</v>
      </c>
      <c r="G189" s="135" t="s">
        <v>181</v>
      </c>
      <c r="H189" s="136">
        <v>135</v>
      </c>
      <c r="I189" s="137"/>
      <c r="J189" s="138">
        <f t="shared" ref="J189:J220" si="10">ROUND(I189*H189,2)</f>
        <v>0</v>
      </c>
      <c r="K189" s="139"/>
      <c r="L189" s="31"/>
      <c r="M189" s="140" t="s">
        <v>1</v>
      </c>
      <c r="N189" s="141" t="s">
        <v>44</v>
      </c>
      <c r="P189" s="142">
        <f t="shared" ref="P189:P220" si="11">O189*H189</f>
        <v>0</v>
      </c>
      <c r="Q189" s="142">
        <v>0</v>
      </c>
      <c r="R189" s="142">
        <f t="shared" ref="R189:R220" si="12">Q189*H189</f>
        <v>0</v>
      </c>
      <c r="S189" s="142">
        <v>0</v>
      </c>
      <c r="T189" s="143">
        <f t="shared" ref="T189:T220" si="13">S189*H189</f>
        <v>0</v>
      </c>
      <c r="AR189" s="144" t="s">
        <v>260</v>
      </c>
      <c r="AT189" s="144" t="s">
        <v>166</v>
      </c>
      <c r="AU189" s="144" t="s">
        <v>89</v>
      </c>
      <c r="AY189" s="16" t="s">
        <v>164</v>
      </c>
      <c r="BE189" s="145">
        <f t="shared" ref="BE189:BE220" si="14">IF(N189="základní",J189,0)</f>
        <v>0</v>
      </c>
      <c r="BF189" s="145">
        <f t="shared" ref="BF189:BF220" si="15">IF(N189="snížená",J189,0)</f>
        <v>0</v>
      </c>
      <c r="BG189" s="145">
        <f t="shared" ref="BG189:BG220" si="16">IF(N189="zákl. přenesená",J189,0)</f>
        <v>0</v>
      </c>
      <c r="BH189" s="145">
        <f t="shared" ref="BH189:BH220" si="17">IF(N189="sníž. přenesená",J189,0)</f>
        <v>0</v>
      </c>
      <c r="BI189" s="145">
        <f t="shared" ref="BI189:BI220" si="18">IF(N189="nulová",J189,0)</f>
        <v>0</v>
      </c>
      <c r="BJ189" s="16" t="s">
        <v>87</v>
      </c>
      <c r="BK189" s="145">
        <f t="shared" ref="BK189:BK220" si="19">ROUND(I189*H189,2)</f>
        <v>0</v>
      </c>
      <c r="BL189" s="16" t="s">
        <v>260</v>
      </c>
      <c r="BM189" s="144" t="s">
        <v>3657</v>
      </c>
    </row>
    <row r="190" spans="2:65" s="1" customFormat="1" ht="24.2" customHeight="1">
      <c r="B190" s="31"/>
      <c r="C190" s="132" t="s">
        <v>415</v>
      </c>
      <c r="D190" s="132" t="s">
        <v>166</v>
      </c>
      <c r="E190" s="133" t="s">
        <v>3658</v>
      </c>
      <c r="F190" s="134" t="s">
        <v>3659</v>
      </c>
      <c r="G190" s="135" t="s">
        <v>181</v>
      </c>
      <c r="H190" s="136">
        <v>10</v>
      </c>
      <c r="I190" s="137"/>
      <c r="J190" s="138">
        <f t="shared" si="10"/>
        <v>0</v>
      </c>
      <c r="K190" s="139"/>
      <c r="L190" s="31"/>
      <c r="M190" s="140" t="s">
        <v>1</v>
      </c>
      <c r="N190" s="141" t="s">
        <v>44</v>
      </c>
      <c r="P190" s="142">
        <f t="shared" si="11"/>
        <v>0</v>
      </c>
      <c r="Q190" s="142">
        <v>0</v>
      </c>
      <c r="R190" s="142">
        <f t="shared" si="12"/>
        <v>0</v>
      </c>
      <c r="S190" s="142">
        <v>0</v>
      </c>
      <c r="T190" s="143">
        <f t="shared" si="13"/>
        <v>0</v>
      </c>
      <c r="AR190" s="144" t="s">
        <v>260</v>
      </c>
      <c r="AT190" s="144" t="s">
        <v>166</v>
      </c>
      <c r="AU190" s="144" t="s">
        <v>89</v>
      </c>
      <c r="AY190" s="16" t="s">
        <v>164</v>
      </c>
      <c r="BE190" s="145">
        <f t="shared" si="14"/>
        <v>0</v>
      </c>
      <c r="BF190" s="145">
        <f t="shared" si="15"/>
        <v>0</v>
      </c>
      <c r="BG190" s="145">
        <f t="shared" si="16"/>
        <v>0</v>
      </c>
      <c r="BH190" s="145">
        <f t="shared" si="17"/>
        <v>0</v>
      </c>
      <c r="BI190" s="145">
        <f t="shared" si="18"/>
        <v>0</v>
      </c>
      <c r="BJ190" s="16" t="s">
        <v>87</v>
      </c>
      <c r="BK190" s="145">
        <f t="shared" si="19"/>
        <v>0</v>
      </c>
      <c r="BL190" s="16" t="s">
        <v>260</v>
      </c>
      <c r="BM190" s="144" t="s">
        <v>3660</v>
      </c>
    </row>
    <row r="191" spans="2:65" s="1" customFormat="1" ht="24.2" customHeight="1">
      <c r="B191" s="31"/>
      <c r="C191" s="132" t="s">
        <v>419</v>
      </c>
      <c r="D191" s="132" t="s">
        <v>166</v>
      </c>
      <c r="E191" s="133" t="s">
        <v>3661</v>
      </c>
      <c r="F191" s="134" t="s">
        <v>3662</v>
      </c>
      <c r="G191" s="135" t="s">
        <v>181</v>
      </c>
      <c r="H191" s="136">
        <v>20</v>
      </c>
      <c r="I191" s="137"/>
      <c r="J191" s="138">
        <f t="shared" si="10"/>
        <v>0</v>
      </c>
      <c r="K191" s="139"/>
      <c r="L191" s="31"/>
      <c r="M191" s="140" t="s">
        <v>1</v>
      </c>
      <c r="N191" s="141" t="s">
        <v>44</v>
      </c>
      <c r="P191" s="142">
        <f t="shared" si="11"/>
        <v>0</v>
      </c>
      <c r="Q191" s="142">
        <v>0</v>
      </c>
      <c r="R191" s="142">
        <f t="shared" si="12"/>
        <v>0</v>
      </c>
      <c r="S191" s="142">
        <v>0</v>
      </c>
      <c r="T191" s="143">
        <f t="shared" si="13"/>
        <v>0</v>
      </c>
      <c r="AR191" s="144" t="s">
        <v>260</v>
      </c>
      <c r="AT191" s="144" t="s">
        <v>166</v>
      </c>
      <c r="AU191" s="144" t="s">
        <v>89</v>
      </c>
      <c r="AY191" s="16" t="s">
        <v>164</v>
      </c>
      <c r="BE191" s="145">
        <f t="shared" si="14"/>
        <v>0</v>
      </c>
      <c r="BF191" s="145">
        <f t="shared" si="15"/>
        <v>0</v>
      </c>
      <c r="BG191" s="145">
        <f t="shared" si="16"/>
        <v>0</v>
      </c>
      <c r="BH191" s="145">
        <f t="shared" si="17"/>
        <v>0</v>
      </c>
      <c r="BI191" s="145">
        <f t="shared" si="18"/>
        <v>0</v>
      </c>
      <c r="BJ191" s="16" t="s">
        <v>87</v>
      </c>
      <c r="BK191" s="145">
        <f t="shared" si="19"/>
        <v>0</v>
      </c>
      <c r="BL191" s="16" t="s">
        <v>260</v>
      </c>
      <c r="BM191" s="144" t="s">
        <v>3663</v>
      </c>
    </row>
    <row r="192" spans="2:65" s="1" customFormat="1" ht="24.2" customHeight="1">
      <c r="B192" s="31"/>
      <c r="C192" s="132" t="s">
        <v>426</v>
      </c>
      <c r="D192" s="132" t="s">
        <v>166</v>
      </c>
      <c r="E192" s="133" t="s">
        <v>3664</v>
      </c>
      <c r="F192" s="134" t="s">
        <v>3665</v>
      </c>
      <c r="G192" s="135" t="s">
        <v>181</v>
      </c>
      <c r="H192" s="136">
        <v>10</v>
      </c>
      <c r="I192" s="137"/>
      <c r="J192" s="138">
        <f t="shared" si="10"/>
        <v>0</v>
      </c>
      <c r="K192" s="139"/>
      <c r="L192" s="31"/>
      <c r="M192" s="140" t="s">
        <v>1</v>
      </c>
      <c r="N192" s="141" t="s">
        <v>44</v>
      </c>
      <c r="P192" s="142">
        <f t="shared" si="11"/>
        <v>0</v>
      </c>
      <c r="Q192" s="142">
        <v>0</v>
      </c>
      <c r="R192" s="142">
        <f t="shared" si="12"/>
        <v>0</v>
      </c>
      <c r="S192" s="142">
        <v>0</v>
      </c>
      <c r="T192" s="143">
        <f t="shared" si="13"/>
        <v>0</v>
      </c>
      <c r="AR192" s="144" t="s">
        <v>260</v>
      </c>
      <c r="AT192" s="144" t="s">
        <v>166</v>
      </c>
      <c r="AU192" s="144" t="s">
        <v>89</v>
      </c>
      <c r="AY192" s="16" t="s">
        <v>164</v>
      </c>
      <c r="BE192" s="145">
        <f t="shared" si="14"/>
        <v>0</v>
      </c>
      <c r="BF192" s="145">
        <f t="shared" si="15"/>
        <v>0</v>
      </c>
      <c r="BG192" s="145">
        <f t="shared" si="16"/>
        <v>0</v>
      </c>
      <c r="BH192" s="145">
        <f t="shared" si="17"/>
        <v>0</v>
      </c>
      <c r="BI192" s="145">
        <f t="shared" si="18"/>
        <v>0</v>
      </c>
      <c r="BJ192" s="16" t="s">
        <v>87</v>
      </c>
      <c r="BK192" s="145">
        <f t="shared" si="19"/>
        <v>0</v>
      </c>
      <c r="BL192" s="16" t="s">
        <v>260</v>
      </c>
      <c r="BM192" s="144" t="s">
        <v>3666</v>
      </c>
    </row>
    <row r="193" spans="2:65" s="1" customFormat="1" ht="16.5" customHeight="1">
      <c r="B193" s="31"/>
      <c r="C193" s="132" t="s">
        <v>430</v>
      </c>
      <c r="D193" s="132" t="s">
        <v>166</v>
      </c>
      <c r="E193" s="133" t="s">
        <v>3667</v>
      </c>
      <c r="F193" s="134" t="s">
        <v>3668</v>
      </c>
      <c r="G193" s="135" t="s">
        <v>181</v>
      </c>
      <c r="H193" s="136">
        <v>1</v>
      </c>
      <c r="I193" s="137"/>
      <c r="J193" s="138">
        <f t="shared" si="10"/>
        <v>0</v>
      </c>
      <c r="K193" s="139"/>
      <c r="L193" s="31"/>
      <c r="M193" s="140" t="s">
        <v>1</v>
      </c>
      <c r="N193" s="141" t="s">
        <v>44</v>
      </c>
      <c r="P193" s="142">
        <f t="shared" si="11"/>
        <v>0</v>
      </c>
      <c r="Q193" s="142">
        <v>0</v>
      </c>
      <c r="R193" s="142">
        <f t="shared" si="12"/>
        <v>0</v>
      </c>
      <c r="S193" s="142">
        <v>0</v>
      </c>
      <c r="T193" s="143">
        <f t="shared" si="13"/>
        <v>0</v>
      </c>
      <c r="AR193" s="144" t="s">
        <v>260</v>
      </c>
      <c r="AT193" s="144" t="s">
        <v>166</v>
      </c>
      <c r="AU193" s="144" t="s">
        <v>89</v>
      </c>
      <c r="AY193" s="16" t="s">
        <v>164</v>
      </c>
      <c r="BE193" s="145">
        <f t="shared" si="14"/>
        <v>0</v>
      </c>
      <c r="BF193" s="145">
        <f t="shared" si="15"/>
        <v>0</v>
      </c>
      <c r="BG193" s="145">
        <f t="shared" si="16"/>
        <v>0</v>
      </c>
      <c r="BH193" s="145">
        <f t="shared" si="17"/>
        <v>0</v>
      </c>
      <c r="BI193" s="145">
        <f t="shared" si="18"/>
        <v>0</v>
      </c>
      <c r="BJ193" s="16" t="s">
        <v>87</v>
      </c>
      <c r="BK193" s="145">
        <f t="shared" si="19"/>
        <v>0</v>
      </c>
      <c r="BL193" s="16" t="s">
        <v>260</v>
      </c>
      <c r="BM193" s="144" t="s">
        <v>3669</v>
      </c>
    </row>
    <row r="194" spans="2:65" s="1" customFormat="1" ht="16.5" customHeight="1">
      <c r="B194" s="31"/>
      <c r="C194" s="167" t="s">
        <v>436</v>
      </c>
      <c r="D194" s="167" t="s">
        <v>282</v>
      </c>
      <c r="E194" s="168" t="s">
        <v>3670</v>
      </c>
      <c r="F194" s="169" t="s">
        <v>3671</v>
      </c>
      <c r="G194" s="170" t="s">
        <v>181</v>
      </c>
      <c r="H194" s="171">
        <v>1</v>
      </c>
      <c r="I194" s="172"/>
      <c r="J194" s="173">
        <f t="shared" si="10"/>
        <v>0</v>
      </c>
      <c r="K194" s="174"/>
      <c r="L194" s="175"/>
      <c r="M194" s="176" t="s">
        <v>1</v>
      </c>
      <c r="N194" s="177" t="s">
        <v>44</v>
      </c>
      <c r="P194" s="142">
        <f t="shared" si="11"/>
        <v>0</v>
      </c>
      <c r="Q194" s="142">
        <v>4.9000000000000002E-2</v>
      </c>
      <c r="R194" s="142">
        <f t="shared" si="12"/>
        <v>4.9000000000000002E-2</v>
      </c>
      <c r="S194" s="142">
        <v>0</v>
      </c>
      <c r="T194" s="143">
        <f t="shared" si="13"/>
        <v>0</v>
      </c>
      <c r="AR194" s="144" t="s">
        <v>349</v>
      </c>
      <c r="AT194" s="144" t="s">
        <v>282</v>
      </c>
      <c r="AU194" s="144" t="s">
        <v>89</v>
      </c>
      <c r="AY194" s="16" t="s">
        <v>164</v>
      </c>
      <c r="BE194" s="145">
        <f t="shared" si="14"/>
        <v>0</v>
      </c>
      <c r="BF194" s="145">
        <f t="shared" si="15"/>
        <v>0</v>
      </c>
      <c r="BG194" s="145">
        <f t="shared" si="16"/>
        <v>0</v>
      </c>
      <c r="BH194" s="145">
        <f t="shared" si="17"/>
        <v>0</v>
      </c>
      <c r="BI194" s="145">
        <f t="shared" si="18"/>
        <v>0</v>
      </c>
      <c r="BJ194" s="16" t="s">
        <v>87</v>
      </c>
      <c r="BK194" s="145">
        <f t="shared" si="19"/>
        <v>0</v>
      </c>
      <c r="BL194" s="16" t="s">
        <v>260</v>
      </c>
      <c r="BM194" s="144" t="s">
        <v>3672</v>
      </c>
    </row>
    <row r="195" spans="2:65" s="1" customFormat="1" ht="16.5" customHeight="1">
      <c r="B195" s="31"/>
      <c r="C195" s="132" t="s">
        <v>440</v>
      </c>
      <c r="D195" s="132" t="s">
        <v>166</v>
      </c>
      <c r="E195" s="133" t="s">
        <v>3673</v>
      </c>
      <c r="F195" s="134" t="s">
        <v>3674</v>
      </c>
      <c r="G195" s="135" t="s">
        <v>181</v>
      </c>
      <c r="H195" s="136">
        <v>1</v>
      </c>
      <c r="I195" s="137"/>
      <c r="J195" s="138">
        <f t="shared" si="10"/>
        <v>0</v>
      </c>
      <c r="K195" s="139"/>
      <c r="L195" s="31"/>
      <c r="M195" s="140" t="s">
        <v>1</v>
      </c>
      <c r="N195" s="141" t="s">
        <v>44</v>
      </c>
      <c r="P195" s="142">
        <f t="shared" si="11"/>
        <v>0</v>
      </c>
      <c r="Q195" s="142">
        <v>0</v>
      </c>
      <c r="R195" s="142">
        <f t="shared" si="12"/>
        <v>0</v>
      </c>
      <c r="S195" s="142">
        <v>0</v>
      </c>
      <c r="T195" s="143">
        <f t="shared" si="13"/>
        <v>0</v>
      </c>
      <c r="AR195" s="144" t="s">
        <v>260</v>
      </c>
      <c r="AT195" s="144" t="s">
        <v>166</v>
      </c>
      <c r="AU195" s="144" t="s">
        <v>89</v>
      </c>
      <c r="AY195" s="16" t="s">
        <v>164</v>
      </c>
      <c r="BE195" s="145">
        <f t="shared" si="14"/>
        <v>0</v>
      </c>
      <c r="BF195" s="145">
        <f t="shared" si="15"/>
        <v>0</v>
      </c>
      <c r="BG195" s="145">
        <f t="shared" si="16"/>
        <v>0</v>
      </c>
      <c r="BH195" s="145">
        <f t="shared" si="17"/>
        <v>0</v>
      </c>
      <c r="BI195" s="145">
        <f t="shared" si="18"/>
        <v>0</v>
      </c>
      <c r="BJ195" s="16" t="s">
        <v>87</v>
      </c>
      <c r="BK195" s="145">
        <f t="shared" si="19"/>
        <v>0</v>
      </c>
      <c r="BL195" s="16" t="s">
        <v>260</v>
      </c>
      <c r="BM195" s="144" t="s">
        <v>3675</v>
      </c>
    </row>
    <row r="196" spans="2:65" s="1" customFormat="1" ht="24.2" customHeight="1">
      <c r="B196" s="31"/>
      <c r="C196" s="132" t="s">
        <v>444</v>
      </c>
      <c r="D196" s="132" t="s">
        <v>166</v>
      </c>
      <c r="E196" s="133" t="s">
        <v>3676</v>
      </c>
      <c r="F196" s="134" t="s">
        <v>3677</v>
      </c>
      <c r="G196" s="135" t="s">
        <v>181</v>
      </c>
      <c r="H196" s="136">
        <v>16</v>
      </c>
      <c r="I196" s="137"/>
      <c r="J196" s="138">
        <f t="shared" si="10"/>
        <v>0</v>
      </c>
      <c r="K196" s="139"/>
      <c r="L196" s="31"/>
      <c r="M196" s="140" t="s">
        <v>1</v>
      </c>
      <c r="N196" s="141" t="s">
        <v>44</v>
      </c>
      <c r="P196" s="142">
        <f t="shared" si="11"/>
        <v>0</v>
      </c>
      <c r="Q196" s="142">
        <v>0</v>
      </c>
      <c r="R196" s="142">
        <f t="shared" si="12"/>
        <v>0</v>
      </c>
      <c r="S196" s="142">
        <v>0</v>
      </c>
      <c r="T196" s="143">
        <f t="shared" si="13"/>
        <v>0</v>
      </c>
      <c r="AR196" s="144" t="s">
        <v>260</v>
      </c>
      <c r="AT196" s="144" t="s">
        <v>166</v>
      </c>
      <c r="AU196" s="144" t="s">
        <v>89</v>
      </c>
      <c r="AY196" s="16" t="s">
        <v>164</v>
      </c>
      <c r="BE196" s="145">
        <f t="shared" si="14"/>
        <v>0</v>
      </c>
      <c r="BF196" s="145">
        <f t="shared" si="15"/>
        <v>0</v>
      </c>
      <c r="BG196" s="145">
        <f t="shared" si="16"/>
        <v>0</v>
      </c>
      <c r="BH196" s="145">
        <f t="shared" si="17"/>
        <v>0</v>
      </c>
      <c r="BI196" s="145">
        <f t="shared" si="18"/>
        <v>0</v>
      </c>
      <c r="BJ196" s="16" t="s">
        <v>87</v>
      </c>
      <c r="BK196" s="145">
        <f t="shared" si="19"/>
        <v>0</v>
      </c>
      <c r="BL196" s="16" t="s">
        <v>260</v>
      </c>
      <c r="BM196" s="144" t="s">
        <v>3678</v>
      </c>
    </row>
    <row r="197" spans="2:65" s="1" customFormat="1" ht="24.2" customHeight="1">
      <c r="B197" s="31"/>
      <c r="C197" s="167" t="s">
        <v>448</v>
      </c>
      <c r="D197" s="167" t="s">
        <v>282</v>
      </c>
      <c r="E197" s="168" t="s">
        <v>3679</v>
      </c>
      <c r="F197" s="169" t="s">
        <v>3680</v>
      </c>
      <c r="G197" s="170" t="s">
        <v>181</v>
      </c>
      <c r="H197" s="171">
        <v>16</v>
      </c>
      <c r="I197" s="172"/>
      <c r="J197" s="173">
        <f t="shared" si="10"/>
        <v>0</v>
      </c>
      <c r="K197" s="174"/>
      <c r="L197" s="175"/>
      <c r="M197" s="176" t="s">
        <v>1</v>
      </c>
      <c r="N197" s="177" t="s">
        <v>44</v>
      </c>
      <c r="P197" s="142">
        <f t="shared" si="11"/>
        <v>0</v>
      </c>
      <c r="Q197" s="142">
        <v>4.0000000000000003E-5</v>
      </c>
      <c r="R197" s="142">
        <f t="shared" si="12"/>
        <v>6.4000000000000005E-4</v>
      </c>
      <c r="S197" s="142">
        <v>0</v>
      </c>
      <c r="T197" s="143">
        <f t="shared" si="13"/>
        <v>0</v>
      </c>
      <c r="AR197" s="144" t="s">
        <v>349</v>
      </c>
      <c r="AT197" s="144" t="s">
        <v>282</v>
      </c>
      <c r="AU197" s="144" t="s">
        <v>89</v>
      </c>
      <c r="AY197" s="16" t="s">
        <v>164</v>
      </c>
      <c r="BE197" s="145">
        <f t="shared" si="14"/>
        <v>0</v>
      </c>
      <c r="BF197" s="145">
        <f t="shared" si="15"/>
        <v>0</v>
      </c>
      <c r="BG197" s="145">
        <f t="shared" si="16"/>
        <v>0</v>
      </c>
      <c r="BH197" s="145">
        <f t="shared" si="17"/>
        <v>0</v>
      </c>
      <c r="BI197" s="145">
        <f t="shared" si="18"/>
        <v>0</v>
      </c>
      <c r="BJ197" s="16" t="s">
        <v>87</v>
      </c>
      <c r="BK197" s="145">
        <f t="shared" si="19"/>
        <v>0</v>
      </c>
      <c r="BL197" s="16" t="s">
        <v>260</v>
      </c>
      <c r="BM197" s="144" t="s">
        <v>3681</v>
      </c>
    </row>
    <row r="198" spans="2:65" s="1" customFormat="1" ht="33" customHeight="1">
      <c r="B198" s="31"/>
      <c r="C198" s="132" t="s">
        <v>453</v>
      </c>
      <c r="D198" s="132" t="s">
        <v>166</v>
      </c>
      <c r="E198" s="133" t="s">
        <v>3682</v>
      </c>
      <c r="F198" s="134" t="s">
        <v>3683</v>
      </c>
      <c r="G198" s="135" t="s">
        <v>181</v>
      </c>
      <c r="H198" s="136">
        <v>2</v>
      </c>
      <c r="I198" s="137"/>
      <c r="J198" s="138">
        <f t="shared" si="10"/>
        <v>0</v>
      </c>
      <c r="K198" s="139"/>
      <c r="L198" s="31"/>
      <c r="M198" s="140" t="s">
        <v>1</v>
      </c>
      <c r="N198" s="141" t="s">
        <v>44</v>
      </c>
      <c r="P198" s="142">
        <f t="shared" si="11"/>
        <v>0</v>
      </c>
      <c r="Q198" s="142">
        <v>0</v>
      </c>
      <c r="R198" s="142">
        <f t="shared" si="12"/>
        <v>0</v>
      </c>
      <c r="S198" s="142">
        <v>0</v>
      </c>
      <c r="T198" s="143">
        <f t="shared" si="13"/>
        <v>0</v>
      </c>
      <c r="AR198" s="144" t="s">
        <v>260</v>
      </c>
      <c r="AT198" s="144" t="s">
        <v>166</v>
      </c>
      <c r="AU198" s="144" t="s">
        <v>89</v>
      </c>
      <c r="AY198" s="16" t="s">
        <v>164</v>
      </c>
      <c r="BE198" s="145">
        <f t="shared" si="14"/>
        <v>0</v>
      </c>
      <c r="BF198" s="145">
        <f t="shared" si="15"/>
        <v>0</v>
      </c>
      <c r="BG198" s="145">
        <f t="shared" si="16"/>
        <v>0</v>
      </c>
      <c r="BH198" s="145">
        <f t="shared" si="17"/>
        <v>0</v>
      </c>
      <c r="BI198" s="145">
        <f t="shared" si="18"/>
        <v>0</v>
      </c>
      <c r="BJ198" s="16" t="s">
        <v>87</v>
      </c>
      <c r="BK198" s="145">
        <f t="shared" si="19"/>
        <v>0</v>
      </c>
      <c r="BL198" s="16" t="s">
        <v>260</v>
      </c>
      <c r="BM198" s="144" t="s">
        <v>3684</v>
      </c>
    </row>
    <row r="199" spans="2:65" s="1" customFormat="1" ht="24.2" customHeight="1">
      <c r="B199" s="31"/>
      <c r="C199" s="167" t="s">
        <v>457</v>
      </c>
      <c r="D199" s="167" t="s">
        <v>282</v>
      </c>
      <c r="E199" s="168" t="s">
        <v>3685</v>
      </c>
      <c r="F199" s="169" t="s">
        <v>3686</v>
      </c>
      <c r="G199" s="170" t="s">
        <v>181</v>
      </c>
      <c r="H199" s="171">
        <v>2</v>
      </c>
      <c r="I199" s="172"/>
      <c r="J199" s="173">
        <f t="shared" si="10"/>
        <v>0</v>
      </c>
      <c r="K199" s="174"/>
      <c r="L199" s="175"/>
      <c r="M199" s="176" t="s">
        <v>1</v>
      </c>
      <c r="N199" s="177" t="s">
        <v>44</v>
      </c>
      <c r="P199" s="142">
        <f t="shared" si="11"/>
        <v>0</v>
      </c>
      <c r="Q199" s="142">
        <v>4.0000000000000003E-5</v>
      </c>
      <c r="R199" s="142">
        <f t="shared" si="12"/>
        <v>8.0000000000000007E-5</v>
      </c>
      <c r="S199" s="142">
        <v>0</v>
      </c>
      <c r="T199" s="143">
        <f t="shared" si="13"/>
        <v>0</v>
      </c>
      <c r="AR199" s="144" t="s">
        <v>349</v>
      </c>
      <c r="AT199" s="144" t="s">
        <v>282</v>
      </c>
      <c r="AU199" s="144" t="s">
        <v>89</v>
      </c>
      <c r="AY199" s="16" t="s">
        <v>164</v>
      </c>
      <c r="BE199" s="145">
        <f t="shared" si="14"/>
        <v>0</v>
      </c>
      <c r="BF199" s="145">
        <f t="shared" si="15"/>
        <v>0</v>
      </c>
      <c r="BG199" s="145">
        <f t="shared" si="16"/>
        <v>0</v>
      </c>
      <c r="BH199" s="145">
        <f t="shared" si="17"/>
        <v>0</v>
      </c>
      <c r="BI199" s="145">
        <f t="shared" si="18"/>
        <v>0</v>
      </c>
      <c r="BJ199" s="16" t="s">
        <v>87</v>
      </c>
      <c r="BK199" s="145">
        <f t="shared" si="19"/>
        <v>0</v>
      </c>
      <c r="BL199" s="16" t="s">
        <v>260</v>
      </c>
      <c r="BM199" s="144" t="s">
        <v>3687</v>
      </c>
    </row>
    <row r="200" spans="2:65" s="1" customFormat="1" ht="24.2" customHeight="1">
      <c r="B200" s="31"/>
      <c r="C200" s="132" t="s">
        <v>461</v>
      </c>
      <c r="D200" s="132" t="s">
        <v>166</v>
      </c>
      <c r="E200" s="133" t="s">
        <v>3688</v>
      </c>
      <c r="F200" s="134" t="s">
        <v>3689</v>
      </c>
      <c r="G200" s="135" t="s">
        <v>181</v>
      </c>
      <c r="H200" s="136">
        <v>6</v>
      </c>
      <c r="I200" s="137"/>
      <c r="J200" s="138">
        <f t="shared" si="10"/>
        <v>0</v>
      </c>
      <c r="K200" s="139"/>
      <c r="L200" s="31"/>
      <c r="M200" s="140" t="s">
        <v>1</v>
      </c>
      <c r="N200" s="141" t="s">
        <v>44</v>
      </c>
      <c r="P200" s="142">
        <f t="shared" si="11"/>
        <v>0</v>
      </c>
      <c r="Q200" s="142">
        <v>0</v>
      </c>
      <c r="R200" s="142">
        <f t="shared" si="12"/>
        <v>0</v>
      </c>
      <c r="S200" s="142">
        <v>0</v>
      </c>
      <c r="T200" s="143">
        <f t="shared" si="13"/>
        <v>0</v>
      </c>
      <c r="AR200" s="144" t="s">
        <v>260</v>
      </c>
      <c r="AT200" s="144" t="s">
        <v>166</v>
      </c>
      <c r="AU200" s="144" t="s">
        <v>89</v>
      </c>
      <c r="AY200" s="16" t="s">
        <v>164</v>
      </c>
      <c r="BE200" s="145">
        <f t="shared" si="14"/>
        <v>0</v>
      </c>
      <c r="BF200" s="145">
        <f t="shared" si="15"/>
        <v>0</v>
      </c>
      <c r="BG200" s="145">
        <f t="shared" si="16"/>
        <v>0</v>
      </c>
      <c r="BH200" s="145">
        <f t="shared" si="17"/>
        <v>0</v>
      </c>
      <c r="BI200" s="145">
        <f t="shared" si="18"/>
        <v>0</v>
      </c>
      <c r="BJ200" s="16" t="s">
        <v>87</v>
      </c>
      <c r="BK200" s="145">
        <f t="shared" si="19"/>
        <v>0</v>
      </c>
      <c r="BL200" s="16" t="s">
        <v>260</v>
      </c>
      <c r="BM200" s="144" t="s">
        <v>3690</v>
      </c>
    </row>
    <row r="201" spans="2:65" s="1" customFormat="1" ht="24.2" customHeight="1">
      <c r="B201" s="31"/>
      <c r="C201" s="167" t="s">
        <v>468</v>
      </c>
      <c r="D201" s="167" t="s">
        <v>282</v>
      </c>
      <c r="E201" s="168" t="s">
        <v>3691</v>
      </c>
      <c r="F201" s="169" t="s">
        <v>3692</v>
      </c>
      <c r="G201" s="170" t="s">
        <v>181</v>
      </c>
      <c r="H201" s="171">
        <v>6</v>
      </c>
      <c r="I201" s="172"/>
      <c r="J201" s="173">
        <f t="shared" si="10"/>
        <v>0</v>
      </c>
      <c r="K201" s="174"/>
      <c r="L201" s="175"/>
      <c r="M201" s="176" t="s">
        <v>1</v>
      </c>
      <c r="N201" s="177" t="s">
        <v>44</v>
      </c>
      <c r="P201" s="142">
        <f t="shared" si="11"/>
        <v>0</v>
      </c>
      <c r="Q201" s="142">
        <v>4.0000000000000003E-5</v>
      </c>
      <c r="R201" s="142">
        <f t="shared" si="12"/>
        <v>2.4000000000000003E-4</v>
      </c>
      <c r="S201" s="142">
        <v>0</v>
      </c>
      <c r="T201" s="143">
        <f t="shared" si="13"/>
        <v>0</v>
      </c>
      <c r="AR201" s="144" t="s">
        <v>349</v>
      </c>
      <c r="AT201" s="144" t="s">
        <v>282</v>
      </c>
      <c r="AU201" s="144" t="s">
        <v>89</v>
      </c>
      <c r="AY201" s="16" t="s">
        <v>164</v>
      </c>
      <c r="BE201" s="145">
        <f t="shared" si="14"/>
        <v>0</v>
      </c>
      <c r="BF201" s="145">
        <f t="shared" si="15"/>
        <v>0</v>
      </c>
      <c r="BG201" s="145">
        <f t="shared" si="16"/>
        <v>0</v>
      </c>
      <c r="BH201" s="145">
        <f t="shared" si="17"/>
        <v>0</v>
      </c>
      <c r="BI201" s="145">
        <f t="shared" si="18"/>
        <v>0</v>
      </c>
      <c r="BJ201" s="16" t="s">
        <v>87</v>
      </c>
      <c r="BK201" s="145">
        <f t="shared" si="19"/>
        <v>0</v>
      </c>
      <c r="BL201" s="16" t="s">
        <v>260</v>
      </c>
      <c r="BM201" s="144" t="s">
        <v>3693</v>
      </c>
    </row>
    <row r="202" spans="2:65" s="1" customFormat="1" ht="16.5" customHeight="1">
      <c r="B202" s="31"/>
      <c r="C202" s="132" t="s">
        <v>476</v>
      </c>
      <c r="D202" s="132" t="s">
        <v>166</v>
      </c>
      <c r="E202" s="133" t="s">
        <v>3694</v>
      </c>
      <c r="F202" s="134" t="s">
        <v>3695</v>
      </c>
      <c r="G202" s="135" t="s">
        <v>181</v>
      </c>
      <c r="H202" s="136">
        <v>1</v>
      </c>
      <c r="I202" s="137"/>
      <c r="J202" s="138">
        <f t="shared" si="10"/>
        <v>0</v>
      </c>
      <c r="K202" s="139"/>
      <c r="L202" s="31"/>
      <c r="M202" s="140" t="s">
        <v>1</v>
      </c>
      <c r="N202" s="141" t="s">
        <v>44</v>
      </c>
      <c r="P202" s="142">
        <f t="shared" si="11"/>
        <v>0</v>
      </c>
      <c r="Q202" s="142">
        <v>0</v>
      </c>
      <c r="R202" s="142">
        <f t="shared" si="12"/>
        <v>0</v>
      </c>
      <c r="S202" s="142">
        <v>0</v>
      </c>
      <c r="T202" s="143">
        <f t="shared" si="13"/>
        <v>0</v>
      </c>
      <c r="AR202" s="144" t="s">
        <v>260</v>
      </c>
      <c r="AT202" s="144" t="s">
        <v>166</v>
      </c>
      <c r="AU202" s="144" t="s">
        <v>89</v>
      </c>
      <c r="AY202" s="16" t="s">
        <v>164</v>
      </c>
      <c r="BE202" s="145">
        <f t="shared" si="14"/>
        <v>0</v>
      </c>
      <c r="BF202" s="145">
        <f t="shared" si="15"/>
        <v>0</v>
      </c>
      <c r="BG202" s="145">
        <f t="shared" si="16"/>
        <v>0</v>
      </c>
      <c r="BH202" s="145">
        <f t="shared" si="17"/>
        <v>0</v>
      </c>
      <c r="BI202" s="145">
        <f t="shared" si="18"/>
        <v>0</v>
      </c>
      <c r="BJ202" s="16" t="s">
        <v>87</v>
      </c>
      <c r="BK202" s="145">
        <f t="shared" si="19"/>
        <v>0</v>
      </c>
      <c r="BL202" s="16" t="s">
        <v>260</v>
      </c>
      <c r="BM202" s="144" t="s">
        <v>3696</v>
      </c>
    </row>
    <row r="203" spans="2:65" s="1" customFormat="1" ht="24.2" customHeight="1">
      <c r="B203" s="31"/>
      <c r="C203" s="167" t="s">
        <v>481</v>
      </c>
      <c r="D203" s="167" t="s">
        <v>282</v>
      </c>
      <c r="E203" s="168" t="s">
        <v>3697</v>
      </c>
      <c r="F203" s="169" t="s">
        <v>3698</v>
      </c>
      <c r="G203" s="170" t="s">
        <v>181</v>
      </c>
      <c r="H203" s="171">
        <v>1</v>
      </c>
      <c r="I203" s="172"/>
      <c r="J203" s="173">
        <f t="shared" si="10"/>
        <v>0</v>
      </c>
      <c r="K203" s="174"/>
      <c r="L203" s="175"/>
      <c r="M203" s="176" t="s">
        <v>1</v>
      </c>
      <c r="N203" s="177" t="s">
        <v>44</v>
      </c>
      <c r="P203" s="142">
        <f t="shared" si="11"/>
        <v>0</v>
      </c>
      <c r="Q203" s="142">
        <v>4.6000000000000001E-4</v>
      </c>
      <c r="R203" s="142">
        <f t="shared" si="12"/>
        <v>4.6000000000000001E-4</v>
      </c>
      <c r="S203" s="142">
        <v>0</v>
      </c>
      <c r="T203" s="143">
        <f t="shared" si="13"/>
        <v>0</v>
      </c>
      <c r="AR203" s="144" t="s">
        <v>349</v>
      </c>
      <c r="AT203" s="144" t="s">
        <v>282</v>
      </c>
      <c r="AU203" s="144" t="s">
        <v>89</v>
      </c>
      <c r="AY203" s="16" t="s">
        <v>164</v>
      </c>
      <c r="BE203" s="145">
        <f t="shared" si="14"/>
        <v>0</v>
      </c>
      <c r="BF203" s="145">
        <f t="shared" si="15"/>
        <v>0</v>
      </c>
      <c r="BG203" s="145">
        <f t="shared" si="16"/>
        <v>0</v>
      </c>
      <c r="BH203" s="145">
        <f t="shared" si="17"/>
        <v>0</v>
      </c>
      <c r="BI203" s="145">
        <f t="shared" si="18"/>
        <v>0</v>
      </c>
      <c r="BJ203" s="16" t="s">
        <v>87</v>
      </c>
      <c r="BK203" s="145">
        <f t="shared" si="19"/>
        <v>0</v>
      </c>
      <c r="BL203" s="16" t="s">
        <v>260</v>
      </c>
      <c r="BM203" s="144" t="s">
        <v>3699</v>
      </c>
    </row>
    <row r="204" spans="2:65" s="1" customFormat="1" ht="33" customHeight="1">
      <c r="B204" s="31"/>
      <c r="C204" s="132" t="s">
        <v>486</v>
      </c>
      <c r="D204" s="132" t="s">
        <v>166</v>
      </c>
      <c r="E204" s="133" t="s">
        <v>3700</v>
      </c>
      <c r="F204" s="134" t="s">
        <v>3701</v>
      </c>
      <c r="G204" s="135" t="s">
        <v>181</v>
      </c>
      <c r="H204" s="136">
        <v>15</v>
      </c>
      <c r="I204" s="137"/>
      <c r="J204" s="138">
        <f t="shared" si="10"/>
        <v>0</v>
      </c>
      <c r="K204" s="139"/>
      <c r="L204" s="31"/>
      <c r="M204" s="140" t="s">
        <v>1</v>
      </c>
      <c r="N204" s="141" t="s">
        <v>44</v>
      </c>
      <c r="P204" s="142">
        <f t="shared" si="11"/>
        <v>0</v>
      </c>
      <c r="Q204" s="142">
        <v>0</v>
      </c>
      <c r="R204" s="142">
        <f t="shared" si="12"/>
        <v>0</v>
      </c>
      <c r="S204" s="142">
        <v>0</v>
      </c>
      <c r="T204" s="143">
        <f t="shared" si="13"/>
        <v>0</v>
      </c>
      <c r="AR204" s="144" t="s">
        <v>260</v>
      </c>
      <c r="AT204" s="144" t="s">
        <v>166</v>
      </c>
      <c r="AU204" s="144" t="s">
        <v>89</v>
      </c>
      <c r="AY204" s="16" t="s">
        <v>164</v>
      </c>
      <c r="BE204" s="145">
        <f t="shared" si="14"/>
        <v>0</v>
      </c>
      <c r="BF204" s="145">
        <f t="shared" si="15"/>
        <v>0</v>
      </c>
      <c r="BG204" s="145">
        <f t="shared" si="16"/>
        <v>0</v>
      </c>
      <c r="BH204" s="145">
        <f t="shared" si="17"/>
        <v>0</v>
      </c>
      <c r="BI204" s="145">
        <f t="shared" si="18"/>
        <v>0</v>
      </c>
      <c r="BJ204" s="16" t="s">
        <v>87</v>
      </c>
      <c r="BK204" s="145">
        <f t="shared" si="19"/>
        <v>0</v>
      </c>
      <c r="BL204" s="16" t="s">
        <v>260</v>
      </c>
      <c r="BM204" s="144" t="s">
        <v>3702</v>
      </c>
    </row>
    <row r="205" spans="2:65" s="1" customFormat="1" ht="24.2" customHeight="1">
      <c r="B205" s="31"/>
      <c r="C205" s="167" t="s">
        <v>493</v>
      </c>
      <c r="D205" s="167" t="s">
        <v>282</v>
      </c>
      <c r="E205" s="168" t="s">
        <v>3703</v>
      </c>
      <c r="F205" s="169" t="s">
        <v>3704</v>
      </c>
      <c r="G205" s="170" t="s">
        <v>181</v>
      </c>
      <c r="H205" s="171">
        <v>15</v>
      </c>
      <c r="I205" s="172"/>
      <c r="J205" s="173">
        <f t="shared" si="10"/>
        <v>0</v>
      </c>
      <c r="K205" s="174"/>
      <c r="L205" s="175"/>
      <c r="M205" s="176" t="s">
        <v>1</v>
      </c>
      <c r="N205" s="177" t="s">
        <v>44</v>
      </c>
      <c r="P205" s="142">
        <f t="shared" si="11"/>
        <v>0</v>
      </c>
      <c r="Q205" s="142">
        <v>6.9999999999999994E-5</v>
      </c>
      <c r="R205" s="142">
        <f t="shared" si="12"/>
        <v>1.0499999999999999E-3</v>
      </c>
      <c r="S205" s="142">
        <v>0</v>
      </c>
      <c r="T205" s="143">
        <f t="shared" si="13"/>
        <v>0</v>
      </c>
      <c r="AR205" s="144" t="s">
        <v>349</v>
      </c>
      <c r="AT205" s="144" t="s">
        <v>282</v>
      </c>
      <c r="AU205" s="144" t="s">
        <v>89</v>
      </c>
      <c r="AY205" s="16" t="s">
        <v>164</v>
      </c>
      <c r="BE205" s="145">
        <f t="shared" si="14"/>
        <v>0</v>
      </c>
      <c r="BF205" s="145">
        <f t="shared" si="15"/>
        <v>0</v>
      </c>
      <c r="BG205" s="145">
        <f t="shared" si="16"/>
        <v>0</v>
      </c>
      <c r="BH205" s="145">
        <f t="shared" si="17"/>
        <v>0</v>
      </c>
      <c r="BI205" s="145">
        <f t="shared" si="18"/>
        <v>0</v>
      </c>
      <c r="BJ205" s="16" t="s">
        <v>87</v>
      </c>
      <c r="BK205" s="145">
        <f t="shared" si="19"/>
        <v>0</v>
      </c>
      <c r="BL205" s="16" t="s">
        <v>260</v>
      </c>
      <c r="BM205" s="144" t="s">
        <v>3705</v>
      </c>
    </row>
    <row r="206" spans="2:65" s="1" customFormat="1" ht="33" customHeight="1">
      <c r="B206" s="31"/>
      <c r="C206" s="132" t="s">
        <v>497</v>
      </c>
      <c r="D206" s="132" t="s">
        <v>166</v>
      </c>
      <c r="E206" s="133" t="s">
        <v>3706</v>
      </c>
      <c r="F206" s="134" t="s">
        <v>3707</v>
      </c>
      <c r="G206" s="135" t="s">
        <v>181</v>
      </c>
      <c r="H206" s="136">
        <v>81</v>
      </c>
      <c r="I206" s="137"/>
      <c r="J206" s="138">
        <f t="shared" si="10"/>
        <v>0</v>
      </c>
      <c r="K206" s="139"/>
      <c r="L206" s="31"/>
      <c r="M206" s="140" t="s">
        <v>1</v>
      </c>
      <c r="N206" s="141" t="s">
        <v>44</v>
      </c>
      <c r="P206" s="142">
        <f t="shared" si="11"/>
        <v>0</v>
      </c>
      <c r="Q206" s="142">
        <v>0</v>
      </c>
      <c r="R206" s="142">
        <f t="shared" si="12"/>
        <v>0</v>
      </c>
      <c r="S206" s="142">
        <v>0</v>
      </c>
      <c r="T206" s="143">
        <f t="shared" si="13"/>
        <v>0</v>
      </c>
      <c r="AR206" s="144" t="s">
        <v>260</v>
      </c>
      <c r="AT206" s="144" t="s">
        <v>166</v>
      </c>
      <c r="AU206" s="144" t="s">
        <v>89</v>
      </c>
      <c r="AY206" s="16" t="s">
        <v>164</v>
      </c>
      <c r="BE206" s="145">
        <f t="shared" si="14"/>
        <v>0</v>
      </c>
      <c r="BF206" s="145">
        <f t="shared" si="15"/>
        <v>0</v>
      </c>
      <c r="BG206" s="145">
        <f t="shared" si="16"/>
        <v>0</v>
      </c>
      <c r="BH206" s="145">
        <f t="shared" si="17"/>
        <v>0</v>
      </c>
      <c r="BI206" s="145">
        <f t="shared" si="18"/>
        <v>0</v>
      </c>
      <c r="BJ206" s="16" t="s">
        <v>87</v>
      </c>
      <c r="BK206" s="145">
        <f t="shared" si="19"/>
        <v>0</v>
      </c>
      <c r="BL206" s="16" t="s">
        <v>260</v>
      </c>
      <c r="BM206" s="144" t="s">
        <v>3708</v>
      </c>
    </row>
    <row r="207" spans="2:65" s="1" customFormat="1" ht="24.2" customHeight="1">
      <c r="B207" s="31"/>
      <c r="C207" s="167" t="s">
        <v>501</v>
      </c>
      <c r="D207" s="167" t="s">
        <v>282</v>
      </c>
      <c r="E207" s="168" t="s">
        <v>3709</v>
      </c>
      <c r="F207" s="169" t="s">
        <v>3710</v>
      </c>
      <c r="G207" s="170" t="s">
        <v>181</v>
      </c>
      <c r="H207" s="171">
        <v>81</v>
      </c>
      <c r="I207" s="172"/>
      <c r="J207" s="173">
        <f t="shared" si="10"/>
        <v>0</v>
      </c>
      <c r="K207" s="174"/>
      <c r="L207" s="175"/>
      <c r="M207" s="176" t="s">
        <v>1</v>
      </c>
      <c r="N207" s="177" t="s">
        <v>44</v>
      </c>
      <c r="P207" s="142">
        <f t="shared" si="11"/>
        <v>0</v>
      </c>
      <c r="Q207" s="142">
        <v>9.0000000000000006E-5</v>
      </c>
      <c r="R207" s="142">
        <f t="shared" si="12"/>
        <v>7.2900000000000005E-3</v>
      </c>
      <c r="S207" s="142">
        <v>0</v>
      </c>
      <c r="T207" s="143">
        <f t="shared" si="13"/>
        <v>0</v>
      </c>
      <c r="AR207" s="144" t="s">
        <v>349</v>
      </c>
      <c r="AT207" s="144" t="s">
        <v>282</v>
      </c>
      <c r="AU207" s="144" t="s">
        <v>89</v>
      </c>
      <c r="AY207" s="16" t="s">
        <v>164</v>
      </c>
      <c r="BE207" s="145">
        <f t="shared" si="14"/>
        <v>0</v>
      </c>
      <c r="BF207" s="145">
        <f t="shared" si="15"/>
        <v>0</v>
      </c>
      <c r="BG207" s="145">
        <f t="shared" si="16"/>
        <v>0</v>
      </c>
      <c r="BH207" s="145">
        <f t="shared" si="17"/>
        <v>0</v>
      </c>
      <c r="BI207" s="145">
        <f t="shared" si="18"/>
        <v>0</v>
      </c>
      <c r="BJ207" s="16" t="s">
        <v>87</v>
      </c>
      <c r="BK207" s="145">
        <f t="shared" si="19"/>
        <v>0</v>
      </c>
      <c r="BL207" s="16" t="s">
        <v>260</v>
      </c>
      <c r="BM207" s="144" t="s">
        <v>3711</v>
      </c>
    </row>
    <row r="208" spans="2:65" s="1" customFormat="1" ht="33" customHeight="1">
      <c r="B208" s="31"/>
      <c r="C208" s="132" t="s">
        <v>506</v>
      </c>
      <c r="D208" s="132" t="s">
        <v>166</v>
      </c>
      <c r="E208" s="133" t="s">
        <v>3712</v>
      </c>
      <c r="F208" s="134" t="s">
        <v>3713</v>
      </c>
      <c r="G208" s="135" t="s">
        <v>181</v>
      </c>
      <c r="H208" s="136">
        <v>2</v>
      </c>
      <c r="I208" s="137"/>
      <c r="J208" s="138">
        <f t="shared" si="10"/>
        <v>0</v>
      </c>
      <c r="K208" s="139"/>
      <c r="L208" s="31"/>
      <c r="M208" s="140" t="s">
        <v>1</v>
      </c>
      <c r="N208" s="141" t="s">
        <v>44</v>
      </c>
      <c r="P208" s="142">
        <f t="shared" si="11"/>
        <v>0</v>
      </c>
      <c r="Q208" s="142">
        <v>0</v>
      </c>
      <c r="R208" s="142">
        <f t="shared" si="12"/>
        <v>0</v>
      </c>
      <c r="S208" s="142">
        <v>0</v>
      </c>
      <c r="T208" s="143">
        <f t="shared" si="13"/>
        <v>0</v>
      </c>
      <c r="AR208" s="144" t="s">
        <v>260</v>
      </c>
      <c r="AT208" s="144" t="s">
        <v>166</v>
      </c>
      <c r="AU208" s="144" t="s">
        <v>89</v>
      </c>
      <c r="AY208" s="16" t="s">
        <v>164</v>
      </c>
      <c r="BE208" s="145">
        <f t="shared" si="14"/>
        <v>0</v>
      </c>
      <c r="BF208" s="145">
        <f t="shared" si="15"/>
        <v>0</v>
      </c>
      <c r="BG208" s="145">
        <f t="shared" si="16"/>
        <v>0</v>
      </c>
      <c r="BH208" s="145">
        <f t="shared" si="17"/>
        <v>0</v>
      </c>
      <c r="BI208" s="145">
        <f t="shared" si="18"/>
        <v>0</v>
      </c>
      <c r="BJ208" s="16" t="s">
        <v>87</v>
      </c>
      <c r="BK208" s="145">
        <f t="shared" si="19"/>
        <v>0</v>
      </c>
      <c r="BL208" s="16" t="s">
        <v>260</v>
      </c>
      <c r="BM208" s="144" t="s">
        <v>3714</v>
      </c>
    </row>
    <row r="209" spans="2:65" s="1" customFormat="1" ht="24.2" customHeight="1">
      <c r="B209" s="31"/>
      <c r="C209" s="167" t="s">
        <v>512</v>
      </c>
      <c r="D209" s="167" t="s">
        <v>282</v>
      </c>
      <c r="E209" s="168" t="s">
        <v>3715</v>
      </c>
      <c r="F209" s="169" t="s">
        <v>3716</v>
      </c>
      <c r="G209" s="170" t="s">
        <v>181</v>
      </c>
      <c r="H209" s="171">
        <v>2</v>
      </c>
      <c r="I209" s="172"/>
      <c r="J209" s="173">
        <f t="shared" si="10"/>
        <v>0</v>
      </c>
      <c r="K209" s="174"/>
      <c r="L209" s="175"/>
      <c r="M209" s="176" t="s">
        <v>1</v>
      </c>
      <c r="N209" s="177" t="s">
        <v>44</v>
      </c>
      <c r="P209" s="142">
        <f t="shared" si="11"/>
        <v>0</v>
      </c>
      <c r="Q209" s="142">
        <v>3.3E-4</v>
      </c>
      <c r="R209" s="142">
        <f t="shared" si="12"/>
        <v>6.6E-4</v>
      </c>
      <c r="S209" s="142">
        <v>0</v>
      </c>
      <c r="T209" s="143">
        <f t="shared" si="13"/>
        <v>0</v>
      </c>
      <c r="AR209" s="144" t="s">
        <v>349</v>
      </c>
      <c r="AT209" s="144" t="s">
        <v>282</v>
      </c>
      <c r="AU209" s="144" t="s">
        <v>89</v>
      </c>
      <c r="AY209" s="16" t="s">
        <v>164</v>
      </c>
      <c r="BE209" s="145">
        <f t="shared" si="14"/>
        <v>0</v>
      </c>
      <c r="BF209" s="145">
        <f t="shared" si="15"/>
        <v>0</v>
      </c>
      <c r="BG209" s="145">
        <f t="shared" si="16"/>
        <v>0</v>
      </c>
      <c r="BH209" s="145">
        <f t="shared" si="17"/>
        <v>0</v>
      </c>
      <c r="BI209" s="145">
        <f t="shared" si="18"/>
        <v>0</v>
      </c>
      <c r="BJ209" s="16" t="s">
        <v>87</v>
      </c>
      <c r="BK209" s="145">
        <f t="shared" si="19"/>
        <v>0</v>
      </c>
      <c r="BL209" s="16" t="s">
        <v>260</v>
      </c>
      <c r="BM209" s="144" t="s">
        <v>3717</v>
      </c>
    </row>
    <row r="210" spans="2:65" s="1" customFormat="1" ht="37.9" customHeight="1">
      <c r="B210" s="31"/>
      <c r="C210" s="132" t="s">
        <v>518</v>
      </c>
      <c r="D210" s="132" t="s">
        <v>166</v>
      </c>
      <c r="E210" s="133" t="s">
        <v>3718</v>
      </c>
      <c r="F210" s="134" t="s">
        <v>3719</v>
      </c>
      <c r="G210" s="135" t="s">
        <v>181</v>
      </c>
      <c r="H210" s="136">
        <v>121</v>
      </c>
      <c r="I210" s="137"/>
      <c r="J210" s="138">
        <f t="shared" si="10"/>
        <v>0</v>
      </c>
      <c r="K210" s="139"/>
      <c r="L210" s="31"/>
      <c r="M210" s="140" t="s">
        <v>1</v>
      </c>
      <c r="N210" s="141" t="s">
        <v>44</v>
      </c>
      <c r="P210" s="142">
        <f t="shared" si="11"/>
        <v>0</v>
      </c>
      <c r="Q210" s="142">
        <v>0</v>
      </c>
      <c r="R210" s="142">
        <f t="shared" si="12"/>
        <v>0</v>
      </c>
      <c r="S210" s="142">
        <v>0</v>
      </c>
      <c r="T210" s="143">
        <f t="shared" si="13"/>
        <v>0</v>
      </c>
      <c r="AR210" s="144" t="s">
        <v>260</v>
      </c>
      <c r="AT210" s="144" t="s">
        <v>166</v>
      </c>
      <c r="AU210" s="144" t="s">
        <v>89</v>
      </c>
      <c r="AY210" s="16" t="s">
        <v>164</v>
      </c>
      <c r="BE210" s="145">
        <f t="shared" si="14"/>
        <v>0</v>
      </c>
      <c r="BF210" s="145">
        <f t="shared" si="15"/>
        <v>0</v>
      </c>
      <c r="BG210" s="145">
        <f t="shared" si="16"/>
        <v>0</v>
      </c>
      <c r="BH210" s="145">
        <f t="shared" si="17"/>
        <v>0</v>
      </c>
      <c r="BI210" s="145">
        <f t="shared" si="18"/>
        <v>0</v>
      </c>
      <c r="BJ210" s="16" t="s">
        <v>87</v>
      </c>
      <c r="BK210" s="145">
        <f t="shared" si="19"/>
        <v>0</v>
      </c>
      <c r="BL210" s="16" t="s">
        <v>260</v>
      </c>
      <c r="BM210" s="144" t="s">
        <v>3720</v>
      </c>
    </row>
    <row r="211" spans="2:65" s="1" customFormat="1" ht="16.5" customHeight="1">
      <c r="B211" s="31"/>
      <c r="C211" s="167" t="s">
        <v>522</v>
      </c>
      <c r="D211" s="167" t="s">
        <v>282</v>
      </c>
      <c r="E211" s="168" t="s">
        <v>3721</v>
      </c>
      <c r="F211" s="169" t="s">
        <v>3722</v>
      </c>
      <c r="G211" s="170" t="s">
        <v>181</v>
      </c>
      <c r="H211" s="171">
        <v>26</v>
      </c>
      <c r="I211" s="172"/>
      <c r="J211" s="173">
        <f t="shared" si="10"/>
        <v>0</v>
      </c>
      <c r="K211" s="174"/>
      <c r="L211" s="175"/>
      <c r="M211" s="176" t="s">
        <v>1</v>
      </c>
      <c r="N211" s="177" t="s">
        <v>44</v>
      </c>
      <c r="P211" s="142">
        <f t="shared" si="11"/>
        <v>0</v>
      </c>
      <c r="Q211" s="142">
        <v>4.4000000000000003E-3</v>
      </c>
      <c r="R211" s="142">
        <f t="shared" si="12"/>
        <v>0.1144</v>
      </c>
      <c r="S211" s="142">
        <v>0</v>
      </c>
      <c r="T211" s="143">
        <f t="shared" si="13"/>
        <v>0</v>
      </c>
      <c r="AR211" s="144" t="s">
        <v>349</v>
      </c>
      <c r="AT211" s="144" t="s">
        <v>282</v>
      </c>
      <c r="AU211" s="144" t="s">
        <v>89</v>
      </c>
      <c r="AY211" s="16" t="s">
        <v>164</v>
      </c>
      <c r="BE211" s="145">
        <f t="shared" si="14"/>
        <v>0</v>
      </c>
      <c r="BF211" s="145">
        <f t="shared" si="15"/>
        <v>0</v>
      </c>
      <c r="BG211" s="145">
        <f t="shared" si="16"/>
        <v>0</v>
      </c>
      <c r="BH211" s="145">
        <f t="shared" si="17"/>
        <v>0</v>
      </c>
      <c r="BI211" s="145">
        <f t="shared" si="18"/>
        <v>0</v>
      </c>
      <c r="BJ211" s="16" t="s">
        <v>87</v>
      </c>
      <c r="BK211" s="145">
        <f t="shared" si="19"/>
        <v>0</v>
      </c>
      <c r="BL211" s="16" t="s">
        <v>260</v>
      </c>
      <c r="BM211" s="144" t="s">
        <v>3723</v>
      </c>
    </row>
    <row r="212" spans="2:65" s="1" customFormat="1" ht="21.75" customHeight="1">
      <c r="B212" s="31"/>
      <c r="C212" s="167" t="s">
        <v>527</v>
      </c>
      <c r="D212" s="167" t="s">
        <v>282</v>
      </c>
      <c r="E212" s="168" t="s">
        <v>3724</v>
      </c>
      <c r="F212" s="169" t="s">
        <v>3725</v>
      </c>
      <c r="G212" s="170" t="s">
        <v>181</v>
      </c>
      <c r="H212" s="171">
        <v>35</v>
      </c>
      <c r="I212" s="172"/>
      <c r="J212" s="173">
        <f t="shared" si="10"/>
        <v>0</v>
      </c>
      <c r="K212" s="174"/>
      <c r="L212" s="175"/>
      <c r="M212" s="176" t="s">
        <v>1</v>
      </c>
      <c r="N212" s="177" t="s">
        <v>44</v>
      </c>
      <c r="P212" s="142">
        <f t="shared" si="11"/>
        <v>0</v>
      </c>
      <c r="Q212" s="142">
        <v>0</v>
      </c>
      <c r="R212" s="142">
        <f t="shared" si="12"/>
        <v>0</v>
      </c>
      <c r="S212" s="142">
        <v>0</v>
      </c>
      <c r="T212" s="143">
        <f t="shared" si="13"/>
        <v>0</v>
      </c>
      <c r="AR212" s="144" t="s">
        <v>349</v>
      </c>
      <c r="AT212" s="144" t="s">
        <v>282</v>
      </c>
      <c r="AU212" s="144" t="s">
        <v>89</v>
      </c>
      <c r="AY212" s="16" t="s">
        <v>164</v>
      </c>
      <c r="BE212" s="145">
        <f t="shared" si="14"/>
        <v>0</v>
      </c>
      <c r="BF212" s="145">
        <f t="shared" si="15"/>
        <v>0</v>
      </c>
      <c r="BG212" s="145">
        <f t="shared" si="16"/>
        <v>0</v>
      </c>
      <c r="BH212" s="145">
        <f t="shared" si="17"/>
        <v>0</v>
      </c>
      <c r="BI212" s="145">
        <f t="shared" si="18"/>
        <v>0</v>
      </c>
      <c r="BJ212" s="16" t="s">
        <v>87</v>
      </c>
      <c r="BK212" s="145">
        <f t="shared" si="19"/>
        <v>0</v>
      </c>
      <c r="BL212" s="16" t="s">
        <v>260</v>
      </c>
      <c r="BM212" s="144" t="s">
        <v>3726</v>
      </c>
    </row>
    <row r="213" spans="2:65" s="1" customFormat="1" ht="16.5" customHeight="1">
      <c r="B213" s="31"/>
      <c r="C213" s="167" t="s">
        <v>532</v>
      </c>
      <c r="D213" s="167" t="s">
        <v>282</v>
      </c>
      <c r="E213" s="168" t="s">
        <v>3727</v>
      </c>
      <c r="F213" s="169" t="s">
        <v>3728</v>
      </c>
      <c r="G213" s="170" t="s">
        <v>181</v>
      </c>
      <c r="H213" s="171">
        <v>6</v>
      </c>
      <c r="I213" s="172"/>
      <c r="J213" s="173">
        <f t="shared" si="10"/>
        <v>0</v>
      </c>
      <c r="K213" s="174"/>
      <c r="L213" s="175"/>
      <c r="M213" s="176" t="s">
        <v>1</v>
      </c>
      <c r="N213" s="177" t="s">
        <v>44</v>
      </c>
      <c r="P213" s="142">
        <f t="shared" si="11"/>
        <v>0</v>
      </c>
      <c r="Q213" s="142">
        <v>0</v>
      </c>
      <c r="R213" s="142">
        <f t="shared" si="12"/>
        <v>0</v>
      </c>
      <c r="S213" s="142">
        <v>0</v>
      </c>
      <c r="T213" s="143">
        <f t="shared" si="13"/>
        <v>0</v>
      </c>
      <c r="AR213" s="144" t="s">
        <v>349</v>
      </c>
      <c r="AT213" s="144" t="s">
        <v>282</v>
      </c>
      <c r="AU213" s="144" t="s">
        <v>89</v>
      </c>
      <c r="AY213" s="16" t="s">
        <v>164</v>
      </c>
      <c r="BE213" s="145">
        <f t="shared" si="14"/>
        <v>0</v>
      </c>
      <c r="BF213" s="145">
        <f t="shared" si="15"/>
        <v>0</v>
      </c>
      <c r="BG213" s="145">
        <f t="shared" si="16"/>
        <v>0</v>
      </c>
      <c r="BH213" s="145">
        <f t="shared" si="17"/>
        <v>0</v>
      </c>
      <c r="BI213" s="145">
        <f t="shared" si="18"/>
        <v>0</v>
      </c>
      <c r="BJ213" s="16" t="s">
        <v>87</v>
      </c>
      <c r="BK213" s="145">
        <f t="shared" si="19"/>
        <v>0</v>
      </c>
      <c r="BL213" s="16" t="s">
        <v>260</v>
      </c>
      <c r="BM213" s="144" t="s">
        <v>3729</v>
      </c>
    </row>
    <row r="214" spans="2:65" s="1" customFormat="1" ht="24.2" customHeight="1">
      <c r="B214" s="31"/>
      <c r="C214" s="167" t="s">
        <v>537</v>
      </c>
      <c r="D214" s="167" t="s">
        <v>282</v>
      </c>
      <c r="E214" s="168" t="s">
        <v>3730</v>
      </c>
      <c r="F214" s="169" t="s">
        <v>3731</v>
      </c>
      <c r="G214" s="170" t="s">
        <v>181</v>
      </c>
      <c r="H214" s="171">
        <v>5</v>
      </c>
      <c r="I214" s="172"/>
      <c r="J214" s="173">
        <f t="shared" si="10"/>
        <v>0</v>
      </c>
      <c r="K214" s="174"/>
      <c r="L214" s="175"/>
      <c r="M214" s="176" t="s">
        <v>1</v>
      </c>
      <c r="N214" s="177" t="s">
        <v>44</v>
      </c>
      <c r="P214" s="142">
        <f t="shared" si="11"/>
        <v>0</v>
      </c>
      <c r="Q214" s="142">
        <v>0</v>
      </c>
      <c r="R214" s="142">
        <f t="shared" si="12"/>
        <v>0</v>
      </c>
      <c r="S214" s="142">
        <v>0</v>
      </c>
      <c r="T214" s="143">
        <f t="shared" si="13"/>
        <v>0</v>
      </c>
      <c r="AR214" s="144" t="s">
        <v>349</v>
      </c>
      <c r="AT214" s="144" t="s">
        <v>282</v>
      </c>
      <c r="AU214" s="144" t="s">
        <v>89</v>
      </c>
      <c r="AY214" s="16" t="s">
        <v>164</v>
      </c>
      <c r="BE214" s="145">
        <f t="shared" si="14"/>
        <v>0</v>
      </c>
      <c r="BF214" s="145">
        <f t="shared" si="15"/>
        <v>0</v>
      </c>
      <c r="BG214" s="145">
        <f t="shared" si="16"/>
        <v>0</v>
      </c>
      <c r="BH214" s="145">
        <f t="shared" si="17"/>
        <v>0</v>
      </c>
      <c r="BI214" s="145">
        <f t="shared" si="18"/>
        <v>0</v>
      </c>
      <c r="BJ214" s="16" t="s">
        <v>87</v>
      </c>
      <c r="BK214" s="145">
        <f t="shared" si="19"/>
        <v>0</v>
      </c>
      <c r="BL214" s="16" t="s">
        <v>260</v>
      </c>
      <c r="BM214" s="144" t="s">
        <v>3732</v>
      </c>
    </row>
    <row r="215" spans="2:65" s="1" customFormat="1" ht="24.2" customHeight="1">
      <c r="B215" s="31"/>
      <c r="C215" s="167" t="s">
        <v>541</v>
      </c>
      <c r="D215" s="167" t="s">
        <v>282</v>
      </c>
      <c r="E215" s="168" t="s">
        <v>3733</v>
      </c>
      <c r="F215" s="169" t="s">
        <v>3734</v>
      </c>
      <c r="G215" s="170" t="s">
        <v>181</v>
      </c>
      <c r="H215" s="171">
        <v>13</v>
      </c>
      <c r="I215" s="172"/>
      <c r="J215" s="173">
        <f t="shared" si="10"/>
        <v>0</v>
      </c>
      <c r="K215" s="174"/>
      <c r="L215" s="175"/>
      <c r="M215" s="176" t="s">
        <v>1</v>
      </c>
      <c r="N215" s="177" t="s">
        <v>44</v>
      </c>
      <c r="P215" s="142">
        <f t="shared" si="11"/>
        <v>0</v>
      </c>
      <c r="Q215" s="142">
        <v>0</v>
      </c>
      <c r="R215" s="142">
        <f t="shared" si="12"/>
        <v>0</v>
      </c>
      <c r="S215" s="142">
        <v>0</v>
      </c>
      <c r="T215" s="143">
        <f t="shared" si="13"/>
        <v>0</v>
      </c>
      <c r="AR215" s="144" t="s">
        <v>349</v>
      </c>
      <c r="AT215" s="144" t="s">
        <v>282</v>
      </c>
      <c r="AU215" s="144" t="s">
        <v>89</v>
      </c>
      <c r="AY215" s="16" t="s">
        <v>164</v>
      </c>
      <c r="BE215" s="145">
        <f t="shared" si="14"/>
        <v>0</v>
      </c>
      <c r="BF215" s="145">
        <f t="shared" si="15"/>
        <v>0</v>
      </c>
      <c r="BG215" s="145">
        <f t="shared" si="16"/>
        <v>0</v>
      </c>
      <c r="BH215" s="145">
        <f t="shared" si="17"/>
        <v>0</v>
      </c>
      <c r="BI215" s="145">
        <f t="shared" si="18"/>
        <v>0</v>
      </c>
      <c r="BJ215" s="16" t="s">
        <v>87</v>
      </c>
      <c r="BK215" s="145">
        <f t="shared" si="19"/>
        <v>0</v>
      </c>
      <c r="BL215" s="16" t="s">
        <v>260</v>
      </c>
      <c r="BM215" s="144" t="s">
        <v>3735</v>
      </c>
    </row>
    <row r="216" spans="2:65" s="1" customFormat="1" ht="24.2" customHeight="1">
      <c r="B216" s="31"/>
      <c r="C216" s="167" t="s">
        <v>547</v>
      </c>
      <c r="D216" s="167" t="s">
        <v>282</v>
      </c>
      <c r="E216" s="168" t="s">
        <v>3736</v>
      </c>
      <c r="F216" s="169" t="s">
        <v>3737</v>
      </c>
      <c r="G216" s="170" t="s">
        <v>181</v>
      </c>
      <c r="H216" s="171">
        <v>21</v>
      </c>
      <c r="I216" s="172"/>
      <c r="J216" s="173">
        <f t="shared" si="10"/>
        <v>0</v>
      </c>
      <c r="K216" s="174"/>
      <c r="L216" s="175"/>
      <c r="M216" s="176" t="s">
        <v>1</v>
      </c>
      <c r="N216" s="177" t="s">
        <v>44</v>
      </c>
      <c r="P216" s="142">
        <f t="shared" si="11"/>
        <v>0</v>
      </c>
      <c r="Q216" s="142">
        <v>0</v>
      </c>
      <c r="R216" s="142">
        <f t="shared" si="12"/>
        <v>0</v>
      </c>
      <c r="S216" s="142">
        <v>0</v>
      </c>
      <c r="T216" s="143">
        <f t="shared" si="13"/>
        <v>0</v>
      </c>
      <c r="AR216" s="144" t="s">
        <v>349</v>
      </c>
      <c r="AT216" s="144" t="s">
        <v>282</v>
      </c>
      <c r="AU216" s="144" t="s">
        <v>89</v>
      </c>
      <c r="AY216" s="16" t="s">
        <v>164</v>
      </c>
      <c r="BE216" s="145">
        <f t="shared" si="14"/>
        <v>0</v>
      </c>
      <c r="BF216" s="145">
        <f t="shared" si="15"/>
        <v>0</v>
      </c>
      <c r="BG216" s="145">
        <f t="shared" si="16"/>
        <v>0</v>
      </c>
      <c r="BH216" s="145">
        <f t="shared" si="17"/>
        <v>0</v>
      </c>
      <c r="BI216" s="145">
        <f t="shared" si="18"/>
        <v>0</v>
      </c>
      <c r="BJ216" s="16" t="s">
        <v>87</v>
      </c>
      <c r="BK216" s="145">
        <f t="shared" si="19"/>
        <v>0</v>
      </c>
      <c r="BL216" s="16" t="s">
        <v>260</v>
      </c>
      <c r="BM216" s="144" t="s">
        <v>3738</v>
      </c>
    </row>
    <row r="217" spans="2:65" s="1" customFormat="1" ht="16.5" customHeight="1">
      <c r="B217" s="31"/>
      <c r="C217" s="167" t="s">
        <v>552</v>
      </c>
      <c r="D217" s="167" t="s">
        <v>282</v>
      </c>
      <c r="E217" s="168" t="s">
        <v>3739</v>
      </c>
      <c r="F217" s="169" t="s">
        <v>3740</v>
      </c>
      <c r="G217" s="170" t="s">
        <v>181</v>
      </c>
      <c r="H217" s="171">
        <v>9</v>
      </c>
      <c r="I217" s="172"/>
      <c r="J217" s="173">
        <f t="shared" si="10"/>
        <v>0</v>
      </c>
      <c r="K217" s="174"/>
      <c r="L217" s="175"/>
      <c r="M217" s="176" t="s">
        <v>1</v>
      </c>
      <c r="N217" s="177" t="s">
        <v>44</v>
      </c>
      <c r="P217" s="142">
        <f t="shared" si="11"/>
        <v>0</v>
      </c>
      <c r="Q217" s="142">
        <v>0</v>
      </c>
      <c r="R217" s="142">
        <f t="shared" si="12"/>
        <v>0</v>
      </c>
      <c r="S217" s="142">
        <v>0</v>
      </c>
      <c r="T217" s="143">
        <f t="shared" si="13"/>
        <v>0</v>
      </c>
      <c r="AR217" s="144" t="s">
        <v>349</v>
      </c>
      <c r="AT217" s="144" t="s">
        <v>282</v>
      </c>
      <c r="AU217" s="144" t="s">
        <v>89</v>
      </c>
      <c r="AY217" s="16" t="s">
        <v>164</v>
      </c>
      <c r="BE217" s="145">
        <f t="shared" si="14"/>
        <v>0</v>
      </c>
      <c r="BF217" s="145">
        <f t="shared" si="15"/>
        <v>0</v>
      </c>
      <c r="BG217" s="145">
        <f t="shared" si="16"/>
        <v>0</v>
      </c>
      <c r="BH217" s="145">
        <f t="shared" si="17"/>
        <v>0</v>
      </c>
      <c r="BI217" s="145">
        <f t="shared" si="18"/>
        <v>0</v>
      </c>
      <c r="BJ217" s="16" t="s">
        <v>87</v>
      </c>
      <c r="BK217" s="145">
        <f t="shared" si="19"/>
        <v>0</v>
      </c>
      <c r="BL217" s="16" t="s">
        <v>260</v>
      </c>
      <c r="BM217" s="144" t="s">
        <v>3741</v>
      </c>
    </row>
    <row r="218" spans="2:65" s="1" customFormat="1" ht="21.75" customHeight="1">
      <c r="B218" s="31"/>
      <c r="C218" s="167" t="s">
        <v>557</v>
      </c>
      <c r="D218" s="167" t="s">
        <v>282</v>
      </c>
      <c r="E218" s="168" t="s">
        <v>3742</v>
      </c>
      <c r="F218" s="169" t="s">
        <v>3743</v>
      </c>
      <c r="G218" s="170" t="s">
        <v>181</v>
      </c>
      <c r="H218" s="171">
        <v>6</v>
      </c>
      <c r="I218" s="172"/>
      <c r="J218" s="173">
        <f t="shared" si="10"/>
        <v>0</v>
      </c>
      <c r="K218" s="174"/>
      <c r="L218" s="175"/>
      <c r="M218" s="176" t="s">
        <v>1</v>
      </c>
      <c r="N218" s="177" t="s">
        <v>44</v>
      </c>
      <c r="P218" s="142">
        <f t="shared" si="11"/>
        <v>0</v>
      </c>
      <c r="Q218" s="142">
        <v>4.8000000000000001E-4</v>
      </c>
      <c r="R218" s="142">
        <f t="shared" si="12"/>
        <v>2.8800000000000002E-3</v>
      </c>
      <c r="S218" s="142">
        <v>0</v>
      </c>
      <c r="T218" s="143">
        <f t="shared" si="13"/>
        <v>0</v>
      </c>
      <c r="AR218" s="144" t="s">
        <v>349</v>
      </c>
      <c r="AT218" s="144" t="s">
        <v>282</v>
      </c>
      <c r="AU218" s="144" t="s">
        <v>89</v>
      </c>
      <c r="AY218" s="16" t="s">
        <v>164</v>
      </c>
      <c r="BE218" s="145">
        <f t="shared" si="14"/>
        <v>0</v>
      </c>
      <c r="BF218" s="145">
        <f t="shared" si="15"/>
        <v>0</v>
      </c>
      <c r="BG218" s="145">
        <f t="shared" si="16"/>
        <v>0</v>
      </c>
      <c r="BH218" s="145">
        <f t="shared" si="17"/>
        <v>0</v>
      </c>
      <c r="BI218" s="145">
        <f t="shared" si="18"/>
        <v>0</v>
      </c>
      <c r="BJ218" s="16" t="s">
        <v>87</v>
      </c>
      <c r="BK218" s="145">
        <f t="shared" si="19"/>
        <v>0</v>
      </c>
      <c r="BL218" s="16" t="s">
        <v>260</v>
      </c>
      <c r="BM218" s="144" t="s">
        <v>3744</v>
      </c>
    </row>
    <row r="219" spans="2:65" s="1" customFormat="1" ht="16.5" customHeight="1">
      <c r="B219" s="31"/>
      <c r="C219" s="132" t="s">
        <v>562</v>
      </c>
      <c r="D219" s="132" t="s">
        <v>166</v>
      </c>
      <c r="E219" s="133" t="s">
        <v>3745</v>
      </c>
      <c r="F219" s="134" t="s">
        <v>3746</v>
      </c>
      <c r="G219" s="135" t="s">
        <v>181</v>
      </c>
      <c r="H219" s="136">
        <v>31</v>
      </c>
      <c r="I219" s="137"/>
      <c r="J219" s="138">
        <f t="shared" si="10"/>
        <v>0</v>
      </c>
      <c r="K219" s="139"/>
      <c r="L219" s="31"/>
      <c r="M219" s="140" t="s">
        <v>1</v>
      </c>
      <c r="N219" s="141" t="s">
        <v>44</v>
      </c>
      <c r="P219" s="142">
        <f t="shared" si="11"/>
        <v>0</v>
      </c>
      <c r="Q219" s="142">
        <v>0</v>
      </c>
      <c r="R219" s="142">
        <f t="shared" si="12"/>
        <v>0</v>
      </c>
      <c r="S219" s="142">
        <v>0</v>
      </c>
      <c r="T219" s="143">
        <f t="shared" si="13"/>
        <v>0</v>
      </c>
      <c r="AR219" s="144" t="s">
        <v>260</v>
      </c>
      <c r="AT219" s="144" t="s">
        <v>166</v>
      </c>
      <c r="AU219" s="144" t="s">
        <v>89</v>
      </c>
      <c r="AY219" s="16" t="s">
        <v>164</v>
      </c>
      <c r="BE219" s="145">
        <f t="shared" si="14"/>
        <v>0</v>
      </c>
      <c r="BF219" s="145">
        <f t="shared" si="15"/>
        <v>0</v>
      </c>
      <c r="BG219" s="145">
        <f t="shared" si="16"/>
        <v>0</v>
      </c>
      <c r="BH219" s="145">
        <f t="shared" si="17"/>
        <v>0</v>
      </c>
      <c r="BI219" s="145">
        <f t="shared" si="18"/>
        <v>0</v>
      </c>
      <c r="BJ219" s="16" t="s">
        <v>87</v>
      </c>
      <c r="BK219" s="145">
        <f t="shared" si="19"/>
        <v>0</v>
      </c>
      <c r="BL219" s="16" t="s">
        <v>260</v>
      </c>
      <c r="BM219" s="144" t="s">
        <v>3747</v>
      </c>
    </row>
    <row r="220" spans="2:65" s="1" customFormat="1" ht="16.5" customHeight="1">
      <c r="B220" s="31"/>
      <c r="C220" s="167" t="s">
        <v>570</v>
      </c>
      <c r="D220" s="167" t="s">
        <v>282</v>
      </c>
      <c r="E220" s="168" t="s">
        <v>3748</v>
      </c>
      <c r="F220" s="169" t="s">
        <v>3749</v>
      </c>
      <c r="G220" s="170" t="s">
        <v>181</v>
      </c>
      <c r="H220" s="171">
        <v>27</v>
      </c>
      <c r="I220" s="172"/>
      <c r="J220" s="173">
        <f t="shared" si="10"/>
        <v>0</v>
      </c>
      <c r="K220" s="174"/>
      <c r="L220" s="175"/>
      <c r="M220" s="176" t="s">
        <v>1</v>
      </c>
      <c r="N220" s="177" t="s">
        <v>44</v>
      </c>
      <c r="P220" s="142">
        <f t="shared" si="11"/>
        <v>0</v>
      </c>
      <c r="Q220" s="142">
        <v>1.2999999999999999E-4</v>
      </c>
      <c r="R220" s="142">
        <f t="shared" si="12"/>
        <v>3.5099999999999997E-3</v>
      </c>
      <c r="S220" s="142">
        <v>0</v>
      </c>
      <c r="T220" s="143">
        <f t="shared" si="13"/>
        <v>0</v>
      </c>
      <c r="AR220" s="144" t="s">
        <v>349</v>
      </c>
      <c r="AT220" s="144" t="s">
        <v>282</v>
      </c>
      <c r="AU220" s="144" t="s">
        <v>89</v>
      </c>
      <c r="AY220" s="16" t="s">
        <v>164</v>
      </c>
      <c r="BE220" s="145">
        <f t="shared" si="14"/>
        <v>0</v>
      </c>
      <c r="BF220" s="145">
        <f t="shared" si="15"/>
        <v>0</v>
      </c>
      <c r="BG220" s="145">
        <f t="shared" si="16"/>
        <v>0</v>
      </c>
      <c r="BH220" s="145">
        <f t="shared" si="17"/>
        <v>0</v>
      </c>
      <c r="BI220" s="145">
        <f t="shared" si="18"/>
        <v>0</v>
      </c>
      <c r="BJ220" s="16" t="s">
        <v>87</v>
      </c>
      <c r="BK220" s="145">
        <f t="shared" si="19"/>
        <v>0</v>
      </c>
      <c r="BL220" s="16" t="s">
        <v>260</v>
      </c>
      <c r="BM220" s="144" t="s">
        <v>3750</v>
      </c>
    </row>
    <row r="221" spans="2:65" s="1" customFormat="1" ht="16.5" customHeight="1">
      <c r="B221" s="31"/>
      <c r="C221" s="167" t="s">
        <v>580</v>
      </c>
      <c r="D221" s="167" t="s">
        <v>282</v>
      </c>
      <c r="E221" s="168" t="s">
        <v>3751</v>
      </c>
      <c r="F221" s="169" t="s">
        <v>3752</v>
      </c>
      <c r="G221" s="170" t="s">
        <v>181</v>
      </c>
      <c r="H221" s="171">
        <v>4</v>
      </c>
      <c r="I221" s="172"/>
      <c r="J221" s="173">
        <f t="shared" ref="J221:J252" si="20">ROUND(I221*H221,2)</f>
        <v>0</v>
      </c>
      <c r="K221" s="174"/>
      <c r="L221" s="175"/>
      <c r="M221" s="176" t="s">
        <v>1</v>
      </c>
      <c r="N221" s="177" t="s">
        <v>44</v>
      </c>
      <c r="P221" s="142">
        <f t="shared" ref="P221:P252" si="21">O221*H221</f>
        <v>0</v>
      </c>
      <c r="Q221" s="142">
        <v>2.7999999999999998E-4</v>
      </c>
      <c r="R221" s="142">
        <f t="shared" ref="R221:R252" si="22">Q221*H221</f>
        <v>1.1199999999999999E-3</v>
      </c>
      <c r="S221" s="142">
        <v>0</v>
      </c>
      <c r="T221" s="143">
        <f t="shared" ref="T221:T252" si="23">S221*H221</f>
        <v>0</v>
      </c>
      <c r="AR221" s="144" t="s">
        <v>349</v>
      </c>
      <c r="AT221" s="144" t="s">
        <v>282</v>
      </c>
      <c r="AU221" s="144" t="s">
        <v>89</v>
      </c>
      <c r="AY221" s="16" t="s">
        <v>164</v>
      </c>
      <c r="BE221" s="145">
        <f t="shared" ref="BE221:BE252" si="24">IF(N221="základní",J221,0)</f>
        <v>0</v>
      </c>
      <c r="BF221" s="145">
        <f t="shared" ref="BF221:BF252" si="25">IF(N221="snížená",J221,0)</f>
        <v>0</v>
      </c>
      <c r="BG221" s="145">
        <f t="shared" ref="BG221:BG252" si="26">IF(N221="zákl. přenesená",J221,0)</f>
        <v>0</v>
      </c>
      <c r="BH221" s="145">
        <f t="shared" ref="BH221:BH252" si="27">IF(N221="sníž. přenesená",J221,0)</f>
        <v>0</v>
      </c>
      <c r="BI221" s="145">
        <f t="shared" ref="BI221:BI252" si="28">IF(N221="nulová",J221,0)</f>
        <v>0</v>
      </c>
      <c r="BJ221" s="16" t="s">
        <v>87</v>
      </c>
      <c r="BK221" s="145">
        <f t="shared" ref="BK221:BK252" si="29">ROUND(I221*H221,2)</f>
        <v>0</v>
      </c>
      <c r="BL221" s="16" t="s">
        <v>260</v>
      </c>
      <c r="BM221" s="144" t="s">
        <v>3753</v>
      </c>
    </row>
    <row r="222" spans="2:65" s="1" customFormat="1" ht="16.5" customHeight="1">
      <c r="B222" s="31"/>
      <c r="C222" s="132" t="s">
        <v>584</v>
      </c>
      <c r="D222" s="132" t="s">
        <v>166</v>
      </c>
      <c r="E222" s="133" t="s">
        <v>3754</v>
      </c>
      <c r="F222" s="134" t="s">
        <v>3755</v>
      </c>
      <c r="G222" s="135" t="s">
        <v>181</v>
      </c>
      <c r="H222" s="136">
        <v>8</v>
      </c>
      <c r="I222" s="137"/>
      <c r="J222" s="138">
        <f t="shared" si="20"/>
        <v>0</v>
      </c>
      <c r="K222" s="139"/>
      <c r="L222" s="31"/>
      <c r="M222" s="140" t="s">
        <v>1</v>
      </c>
      <c r="N222" s="141" t="s">
        <v>44</v>
      </c>
      <c r="P222" s="142">
        <f t="shared" si="21"/>
        <v>0</v>
      </c>
      <c r="Q222" s="142">
        <v>5.0000000000000001E-3</v>
      </c>
      <c r="R222" s="142">
        <f t="shared" si="22"/>
        <v>0.04</v>
      </c>
      <c r="S222" s="142">
        <v>0</v>
      </c>
      <c r="T222" s="143">
        <f t="shared" si="23"/>
        <v>0</v>
      </c>
      <c r="AR222" s="144" t="s">
        <v>260</v>
      </c>
      <c r="AT222" s="144" t="s">
        <v>166</v>
      </c>
      <c r="AU222" s="144" t="s">
        <v>89</v>
      </c>
      <c r="AY222" s="16" t="s">
        <v>164</v>
      </c>
      <c r="BE222" s="145">
        <f t="shared" si="24"/>
        <v>0</v>
      </c>
      <c r="BF222" s="145">
        <f t="shared" si="25"/>
        <v>0</v>
      </c>
      <c r="BG222" s="145">
        <f t="shared" si="26"/>
        <v>0</v>
      </c>
      <c r="BH222" s="145">
        <f t="shared" si="27"/>
        <v>0</v>
      </c>
      <c r="BI222" s="145">
        <f t="shared" si="28"/>
        <v>0</v>
      </c>
      <c r="BJ222" s="16" t="s">
        <v>87</v>
      </c>
      <c r="BK222" s="145">
        <f t="shared" si="29"/>
        <v>0</v>
      </c>
      <c r="BL222" s="16" t="s">
        <v>260</v>
      </c>
      <c r="BM222" s="144" t="s">
        <v>3756</v>
      </c>
    </row>
    <row r="223" spans="2:65" s="1" customFormat="1" ht="24.2" customHeight="1">
      <c r="B223" s="31"/>
      <c r="C223" s="132" t="s">
        <v>596</v>
      </c>
      <c r="D223" s="132" t="s">
        <v>166</v>
      </c>
      <c r="E223" s="133" t="s">
        <v>3757</v>
      </c>
      <c r="F223" s="134" t="s">
        <v>3758</v>
      </c>
      <c r="G223" s="135" t="s">
        <v>299</v>
      </c>
      <c r="H223" s="136">
        <v>75</v>
      </c>
      <c r="I223" s="137"/>
      <c r="J223" s="138">
        <f t="shared" si="20"/>
        <v>0</v>
      </c>
      <c r="K223" s="139"/>
      <c r="L223" s="31"/>
      <c r="M223" s="140" t="s">
        <v>1</v>
      </c>
      <c r="N223" s="141" t="s">
        <v>44</v>
      </c>
      <c r="P223" s="142">
        <f t="shared" si="21"/>
        <v>0</v>
      </c>
      <c r="Q223" s="142">
        <v>0</v>
      </c>
      <c r="R223" s="142">
        <f t="shared" si="22"/>
        <v>0</v>
      </c>
      <c r="S223" s="142">
        <v>0</v>
      </c>
      <c r="T223" s="143">
        <f t="shared" si="23"/>
        <v>0</v>
      </c>
      <c r="AR223" s="144" t="s">
        <v>260</v>
      </c>
      <c r="AT223" s="144" t="s">
        <v>166</v>
      </c>
      <c r="AU223" s="144" t="s">
        <v>89</v>
      </c>
      <c r="AY223" s="16" t="s">
        <v>164</v>
      </c>
      <c r="BE223" s="145">
        <f t="shared" si="24"/>
        <v>0</v>
      </c>
      <c r="BF223" s="145">
        <f t="shared" si="25"/>
        <v>0</v>
      </c>
      <c r="BG223" s="145">
        <f t="shared" si="26"/>
        <v>0</v>
      </c>
      <c r="BH223" s="145">
        <f t="shared" si="27"/>
        <v>0</v>
      </c>
      <c r="BI223" s="145">
        <f t="shared" si="28"/>
        <v>0</v>
      </c>
      <c r="BJ223" s="16" t="s">
        <v>87</v>
      </c>
      <c r="BK223" s="145">
        <f t="shared" si="29"/>
        <v>0</v>
      </c>
      <c r="BL223" s="16" t="s">
        <v>260</v>
      </c>
      <c r="BM223" s="144" t="s">
        <v>3759</v>
      </c>
    </row>
    <row r="224" spans="2:65" s="1" customFormat="1" ht="16.5" customHeight="1">
      <c r="B224" s="31"/>
      <c r="C224" s="167" t="s">
        <v>601</v>
      </c>
      <c r="D224" s="167" t="s">
        <v>282</v>
      </c>
      <c r="E224" s="168" t="s">
        <v>3760</v>
      </c>
      <c r="F224" s="169" t="s">
        <v>3761</v>
      </c>
      <c r="G224" s="170" t="s">
        <v>285</v>
      </c>
      <c r="H224" s="171">
        <v>75</v>
      </c>
      <c r="I224" s="172"/>
      <c r="J224" s="173">
        <f t="shared" si="20"/>
        <v>0</v>
      </c>
      <c r="K224" s="174"/>
      <c r="L224" s="175"/>
      <c r="M224" s="176" t="s">
        <v>1</v>
      </c>
      <c r="N224" s="177" t="s">
        <v>44</v>
      </c>
      <c r="P224" s="142">
        <f t="shared" si="21"/>
        <v>0</v>
      </c>
      <c r="Q224" s="142">
        <v>1E-3</v>
      </c>
      <c r="R224" s="142">
        <f t="shared" si="22"/>
        <v>7.4999999999999997E-2</v>
      </c>
      <c r="S224" s="142">
        <v>0</v>
      </c>
      <c r="T224" s="143">
        <f t="shared" si="23"/>
        <v>0</v>
      </c>
      <c r="AR224" s="144" t="s">
        <v>349</v>
      </c>
      <c r="AT224" s="144" t="s">
        <v>282</v>
      </c>
      <c r="AU224" s="144" t="s">
        <v>89</v>
      </c>
      <c r="AY224" s="16" t="s">
        <v>164</v>
      </c>
      <c r="BE224" s="145">
        <f t="shared" si="24"/>
        <v>0</v>
      </c>
      <c r="BF224" s="145">
        <f t="shared" si="25"/>
        <v>0</v>
      </c>
      <c r="BG224" s="145">
        <f t="shared" si="26"/>
        <v>0</v>
      </c>
      <c r="BH224" s="145">
        <f t="shared" si="27"/>
        <v>0</v>
      </c>
      <c r="BI224" s="145">
        <f t="shared" si="28"/>
        <v>0</v>
      </c>
      <c r="BJ224" s="16" t="s">
        <v>87</v>
      </c>
      <c r="BK224" s="145">
        <f t="shared" si="29"/>
        <v>0</v>
      </c>
      <c r="BL224" s="16" t="s">
        <v>260</v>
      </c>
      <c r="BM224" s="144" t="s">
        <v>3762</v>
      </c>
    </row>
    <row r="225" spans="2:65" s="1" customFormat="1" ht="24.2" customHeight="1">
      <c r="B225" s="31"/>
      <c r="C225" s="132" t="s">
        <v>607</v>
      </c>
      <c r="D225" s="132" t="s">
        <v>166</v>
      </c>
      <c r="E225" s="133" t="s">
        <v>3763</v>
      </c>
      <c r="F225" s="134" t="s">
        <v>3764</v>
      </c>
      <c r="G225" s="135" t="s">
        <v>299</v>
      </c>
      <c r="H225" s="136">
        <v>221</v>
      </c>
      <c r="I225" s="137"/>
      <c r="J225" s="138">
        <f t="shared" si="20"/>
        <v>0</v>
      </c>
      <c r="K225" s="139"/>
      <c r="L225" s="31"/>
      <c r="M225" s="140" t="s">
        <v>1</v>
      </c>
      <c r="N225" s="141" t="s">
        <v>44</v>
      </c>
      <c r="P225" s="142">
        <f t="shared" si="21"/>
        <v>0</v>
      </c>
      <c r="Q225" s="142">
        <v>0</v>
      </c>
      <c r="R225" s="142">
        <f t="shared" si="22"/>
        <v>0</v>
      </c>
      <c r="S225" s="142">
        <v>0</v>
      </c>
      <c r="T225" s="143">
        <f t="shared" si="23"/>
        <v>0</v>
      </c>
      <c r="AR225" s="144" t="s">
        <v>260</v>
      </c>
      <c r="AT225" s="144" t="s">
        <v>166</v>
      </c>
      <c r="AU225" s="144" t="s">
        <v>89</v>
      </c>
      <c r="AY225" s="16" t="s">
        <v>164</v>
      </c>
      <c r="BE225" s="145">
        <f t="shared" si="24"/>
        <v>0</v>
      </c>
      <c r="BF225" s="145">
        <f t="shared" si="25"/>
        <v>0</v>
      </c>
      <c r="BG225" s="145">
        <f t="shared" si="26"/>
        <v>0</v>
      </c>
      <c r="BH225" s="145">
        <f t="shared" si="27"/>
        <v>0</v>
      </c>
      <c r="BI225" s="145">
        <f t="shared" si="28"/>
        <v>0</v>
      </c>
      <c r="BJ225" s="16" t="s">
        <v>87</v>
      </c>
      <c r="BK225" s="145">
        <f t="shared" si="29"/>
        <v>0</v>
      </c>
      <c r="BL225" s="16" t="s">
        <v>260</v>
      </c>
      <c r="BM225" s="144" t="s">
        <v>3765</v>
      </c>
    </row>
    <row r="226" spans="2:65" s="1" customFormat="1" ht="16.5" customHeight="1">
      <c r="B226" s="31"/>
      <c r="C226" s="167" t="s">
        <v>612</v>
      </c>
      <c r="D226" s="167" t="s">
        <v>282</v>
      </c>
      <c r="E226" s="168" t="s">
        <v>3766</v>
      </c>
      <c r="F226" s="169" t="s">
        <v>3767</v>
      </c>
      <c r="G226" s="170" t="s">
        <v>285</v>
      </c>
      <c r="H226" s="171">
        <v>221</v>
      </c>
      <c r="I226" s="172"/>
      <c r="J226" s="173">
        <f t="shared" si="20"/>
        <v>0</v>
      </c>
      <c r="K226" s="174"/>
      <c r="L226" s="175"/>
      <c r="M226" s="176" t="s">
        <v>1</v>
      </c>
      <c r="N226" s="177" t="s">
        <v>44</v>
      </c>
      <c r="P226" s="142">
        <f t="shared" si="21"/>
        <v>0</v>
      </c>
      <c r="Q226" s="142">
        <v>1E-3</v>
      </c>
      <c r="R226" s="142">
        <f t="shared" si="22"/>
        <v>0.221</v>
      </c>
      <c r="S226" s="142">
        <v>0</v>
      </c>
      <c r="T226" s="143">
        <f t="shared" si="23"/>
        <v>0</v>
      </c>
      <c r="AR226" s="144" t="s">
        <v>349</v>
      </c>
      <c r="AT226" s="144" t="s">
        <v>282</v>
      </c>
      <c r="AU226" s="144" t="s">
        <v>89</v>
      </c>
      <c r="AY226" s="16" t="s">
        <v>164</v>
      </c>
      <c r="BE226" s="145">
        <f t="shared" si="24"/>
        <v>0</v>
      </c>
      <c r="BF226" s="145">
        <f t="shared" si="25"/>
        <v>0</v>
      </c>
      <c r="BG226" s="145">
        <f t="shared" si="26"/>
        <v>0</v>
      </c>
      <c r="BH226" s="145">
        <f t="shared" si="27"/>
        <v>0</v>
      </c>
      <c r="BI226" s="145">
        <f t="shared" si="28"/>
        <v>0</v>
      </c>
      <c r="BJ226" s="16" t="s">
        <v>87</v>
      </c>
      <c r="BK226" s="145">
        <f t="shared" si="29"/>
        <v>0</v>
      </c>
      <c r="BL226" s="16" t="s">
        <v>260</v>
      </c>
      <c r="BM226" s="144" t="s">
        <v>3768</v>
      </c>
    </row>
    <row r="227" spans="2:65" s="1" customFormat="1" ht="16.5" customHeight="1">
      <c r="B227" s="31"/>
      <c r="C227" s="132" t="s">
        <v>619</v>
      </c>
      <c r="D227" s="132" t="s">
        <v>166</v>
      </c>
      <c r="E227" s="133" t="s">
        <v>3769</v>
      </c>
      <c r="F227" s="134" t="s">
        <v>3770</v>
      </c>
      <c r="G227" s="135" t="s">
        <v>181</v>
      </c>
      <c r="H227" s="136">
        <v>90</v>
      </c>
      <c r="I227" s="137"/>
      <c r="J227" s="138">
        <f t="shared" si="20"/>
        <v>0</v>
      </c>
      <c r="K227" s="139"/>
      <c r="L227" s="31"/>
      <c r="M227" s="140" t="s">
        <v>1</v>
      </c>
      <c r="N227" s="141" t="s">
        <v>44</v>
      </c>
      <c r="P227" s="142">
        <f t="shared" si="21"/>
        <v>0</v>
      </c>
      <c r="Q227" s="142">
        <v>0</v>
      </c>
      <c r="R227" s="142">
        <f t="shared" si="22"/>
        <v>0</v>
      </c>
      <c r="S227" s="142">
        <v>0</v>
      </c>
      <c r="T227" s="143">
        <f t="shared" si="23"/>
        <v>0</v>
      </c>
      <c r="AR227" s="144" t="s">
        <v>260</v>
      </c>
      <c r="AT227" s="144" t="s">
        <v>166</v>
      </c>
      <c r="AU227" s="144" t="s">
        <v>89</v>
      </c>
      <c r="AY227" s="16" t="s">
        <v>164</v>
      </c>
      <c r="BE227" s="145">
        <f t="shared" si="24"/>
        <v>0</v>
      </c>
      <c r="BF227" s="145">
        <f t="shared" si="25"/>
        <v>0</v>
      </c>
      <c r="BG227" s="145">
        <f t="shared" si="26"/>
        <v>0</v>
      </c>
      <c r="BH227" s="145">
        <f t="shared" si="27"/>
        <v>0</v>
      </c>
      <c r="BI227" s="145">
        <f t="shared" si="28"/>
        <v>0</v>
      </c>
      <c r="BJ227" s="16" t="s">
        <v>87</v>
      </c>
      <c r="BK227" s="145">
        <f t="shared" si="29"/>
        <v>0</v>
      </c>
      <c r="BL227" s="16" t="s">
        <v>260</v>
      </c>
      <c r="BM227" s="144" t="s">
        <v>3771</v>
      </c>
    </row>
    <row r="228" spans="2:65" s="1" customFormat="1" ht="16.5" customHeight="1">
      <c r="B228" s="31"/>
      <c r="C228" s="167" t="s">
        <v>623</v>
      </c>
      <c r="D228" s="167" t="s">
        <v>282</v>
      </c>
      <c r="E228" s="168" t="s">
        <v>3772</v>
      </c>
      <c r="F228" s="169" t="s">
        <v>3773</v>
      </c>
      <c r="G228" s="170" t="s">
        <v>181</v>
      </c>
      <c r="H228" s="171">
        <v>15</v>
      </c>
      <c r="I228" s="172"/>
      <c r="J228" s="173">
        <f t="shared" si="20"/>
        <v>0</v>
      </c>
      <c r="K228" s="174"/>
      <c r="L228" s="175"/>
      <c r="M228" s="176" t="s">
        <v>1</v>
      </c>
      <c r="N228" s="177" t="s">
        <v>44</v>
      </c>
      <c r="P228" s="142">
        <f t="shared" si="21"/>
        <v>0</v>
      </c>
      <c r="Q228" s="142">
        <v>2.3000000000000001E-4</v>
      </c>
      <c r="R228" s="142">
        <f t="shared" si="22"/>
        <v>3.4499999999999999E-3</v>
      </c>
      <c r="S228" s="142">
        <v>0</v>
      </c>
      <c r="T228" s="143">
        <f t="shared" si="23"/>
        <v>0</v>
      </c>
      <c r="AR228" s="144" t="s">
        <v>349</v>
      </c>
      <c r="AT228" s="144" t="s">
        <v>282</v>
      </c>
      <c r="AU228" s="144" t="s">
        <v>89</v>
      </c>
      <c r="AY228" s="16" t="s">
        <v>164</v>
      </c>
      <c r="BE228" s="145">
        <f t="shared" si="24"/>
        <v>0</v>
      </c>
      <c r="BF228" s="145">
        <f t="shared" si="25"/>
        <v>0</v>
      </c>
      <c r="BG228" s="145">
        <f t="shared" si="26"/>
        <v>0</v>
      </c>
      <c r="BH228" s="145">
        <f t="shared" si="27"/>
        <v>0</v>
      </c>
      <c r="BI228" s="145">
        <f t="shared" si="28"/>
        <v>0</v>
      </c>
      <c r="BJ228" s="16" t="s">
        <v>87</v>
      </c>
      <c r="BK228" s="145">
        <f t="shared" si="29"/>
        <v>0</v>
      </c>
      <c r="BL228" s="16" t="s">
        <v>260</v>
      </c>
      <c r="BM228" s="144" t="s">
        <v>3774</v>
      </c>
    </row>
    <row r="229" spans="2:65" s="1" customFormat="1" ht="16.5" customHeight="1">
      <c r="B229" s="31"/>
      <c r="C229" s="167" t="s">
        <v>629</v>
      </c>
      <c r="D229" s="167" t="s">
        <v>282</v>
      </c>
      <c r="E229" s="168" t="s">
        <v>3775</v>
      </c>
      <c r="F229" s="169" t="s">
        <v>3776</v>
      </c>
      <c r="G229" s="170" t="s">
        <v>181</v>
      </c>
      <c r="H229" s="171">
        <v>11</v>
      </c>
      <c r="I229" s="172"/>
      <c r="J229" s="173">
        <f t="shared" si="20"/>
        <v>0</v>
      </c>
      <c r="K229" s="174"/>
      <c r="L229" s="175"/>
      <c r="M229" s="176" t="s">
        <v>1</v>
      </c>
      <c r="N229" s="177" t="s">
        <v>44</v>
      </c>
      <c r="P229" s="142">
        <f t="shared" si="21"/>
        <v>0</v>
      </c>
      <c r="Q229" s="142">
        <v>1.6000000000000001E-4</v>
      </c>
      <c r="R229" s="142">
        <f t="shared" si="22"/>
        <v>1.7600000000000001E-3</v>
      </c>
      <c r="S229" s="142">
        <v>0</v>
      </c>
      <c r="T229" s="143">
        <f t="shared" si="23"/>
        <v>0</v>
      </c>
      <c r="AR229" s="144" t="s">
        <v>349</v>
      </c>
      <c r="AT229" s="144" t="s">
        <v>282</v>
      </c>
      <c r="AU229" s="144" t="s">
        <v>89</v>
      </c>
      <c r="AY229" s="16" t="s">
        <v>164</v>
      </c>
      <c r="BE229" s="145">
        <f t="shared" si="24"/>
        <v>0</v>
      </c>
      <c r="BF229" s="145">
        <f t="shared" si="25"/>
        <v>0</v>
      </c>
      <c r="BG229" s="145">
        <f t="shared" si="26"/>
        <v>0</v>
      </c>
      <c r="BH229" s="145">
        <f t="shared" si="27"/>
        <v>0</v>
      </c>
      <c r="BI229" s="145">
        <f t="shared" si="28"/>
        <v>0</v>
      </c>
      <c r="BJ229" s="16" t="s">
        <v>87</v>
      </c>
      <c r="BK229" s="145">
        <f t="shared" si="29"/>
        <v>0</v>
      </c>
      <c r="BL229" s="16" t="s">
        <v>260</v>
      </c>
      <c r="BM229" s="144" t="s">
        <v>3777</v>
      </c>
    </row>
    <row r="230" spans="2:65" s="1" customFormat="1" ht="24.2" customHeight="1">
      <c r="B230" s="31"/>
      <c r="C230" s="167" t="s">
        <v>634</v>
      </c>
      <c r="D230" s="167" t="s">
        <v>282</v>
      </c>
      <c r="E230" s="168" t="s">
        <v>3778</v>
      </c>
      <c r="F230" s="169" t="s">
        <v>3779</v>
      </c>
      <c r="G230" s="170" t="s">
        <v>181</v>
      </c>
      <c r="H230" s="171">
        <v>8</v>
      </c>
      <c r="I230" s="172"/>
      <c r="J230" s="173">
        <f t="shared" si="20"/>
        <v>0</v>
      </c>
      <c r="K230" s="174"/>
      <c r="L230" s="175"/>
      <c r="M230" s="176" t="s">
        <v>1</v>
      </c>
      <c r="N230" s="177" t="s">
        <v>44</v>
      </c>
      <c r="P230" s="142">
        <f t="shared" si="21"/>
        <v>0</v>
      </c>
      <c r="Q230" s="142">
        <v>6.9999999999999999E-4</v>
      </c>
      <c r="R230" s="142">
        <f t="shared" si="22"/>
        <v>5.5999999999999999E-3</v>
      </c>
      <c r="S230" s="142">
        <v>0</v>
      </c>
      <c r="T230" s="143">
        <f t="shared" si="23"/>
        <v>0</v>
      </c>
      <c r="AR230" s="144" t="s">
        <v>349</v>
      </c>
      <c r="AT230" s="144" t="s">
        <v>282</v>
      </c>
      <c r="AU230" s="144" t="s">
        <v>89</v>
      </c>
      <c r="AY230" s="16" t="s">
        <v>164</v>
      </c>
      <c r="BE230" s="145">
        <f t="shared" si="24"/>
        <v>0</v>
      </c>
      <c r="BF230" s="145">
        <f t="shared" si="25"/>
        <v>0</v>
      </c>
      <c r="BG230" s="145">
        <f t="shared" si="26"/>
        <v>0</v>
      </c>
      <c r="BH230" s="145">
        <f t="shared" si="27"/>
        <v>0</v>
      </c>
      <c r="BI230" s="145">
        <f t="shared" si="28"/>
        <v>0</v>
      </c>
      <c r="BJ230" s="16" t="s">
        <v>87</v>
      </c>
      <c r="BK230" s="145">
        <f t="shared" si="29"/>
        <v>0</v>
      </c>
      <c r="BL230" s="16" t="s">
        <v>260</v>
      </c>
      <c r="BM230" s="144" t="s">
        <v>3780</v>
      </c>
    </row>
    <row r="231" spans="2:65" s="1" customFormat="1" ht="24.2" customHeight="1">
      <c r="B231" s="31"/>
      <c r="C231" s="167" t="s">
        <v>638</v>
      </c>
      <c r="D231" s="167" t="s">
        <v>282</v>
      </c>
      <c r="E231" s="168" t="s">
        <v>3781</v>
      </c>
      <c r="F231" s="169" t="s">
        <v>3782</v>
      </c>
      <c r="G231" s="170" t="s">
        <v>181</v>
      </c>
      <c r="H231" s="171">
        <v>11</v>
      </c>
      <c r="I231" s="172"/>
      <c r="J231" s="173">
        <f t="shared" si="20"/>
        <v>0</v>
      </c>
      <c r="K231" s="174"/>
      <c r="L231" s="175"/>
      <c r="M231" s="176" t="s">
        <v>1</v>
      </c>
      <c r="N231" s="177" t="s">
        <v>44</v>
      </c>
      <c r="P231" s="142">
        <f t="shared" si="21"/>
        <v>0</v>
      </c>
      <c r="Q231" s="142">
        <v>2.7999999999999998E-4</v>
      </c>
      <c r="R231" s="142">
        <f t="shared" si="22"/>
        <v>3.0799999999999998E-3</v>
      </c>
      <c r="S231" s="142">
        <v>0</v>
      </c>
      <c r="T231" s="143">
        <f t="shared" si="23"/>
        <v>0</v>
      </c>
      <c r="AR231" s="144" t="s">
        <v>349</v>
      </c>
      <c r="AT231" s="144" t="s">
        <v>282</v>
      </c>
      <c r="AU231" s="144" t="s">
        <v>89</v>
      </c>
      <c r="AY231" s="16" t="s">
        <v>164</v>
      </c>
      <c r="BE231" s="145">
        <f t="shared" si="24"/>
        <v>0</v>
      </c>
      <c r="BF231" s="145">
        <f t="shared" si="25"/>
        <v>0</v>
      </c>
      <c r="BG231" s="145">
        <f t="shared" si="26"/>
        <v>0</v>
      </c>
      <c r="BH231" s="145">
        <f t="shared" si="27"/>
        <v>0</v>
      </c>
      <c r="BI231" s="145">
        <f t="shared" si="28"/>
        <v>0</v>
      </c>
      <c r="BJ231" s="16" t="s">
        <v>87</v>
      </c>
      <c r="BK231" s="145">
        <f t="shared" si="29"/>
        <v>0</v>
      </c>
      <c r="BL231" s="16" t="s">
        <v>260</v>
      </c>
      <c r="BM231" s="144" t="s">
        <v>3783</v>
      </c>
    </row>
    <row r="232" spans="2:65" s="1" customFormat="1" ht="16.5" customHeight="1">
      <c r="B232" s="31"/>
      <c r="C232" s="167" t="s">
        <v>643</v>
      </c>
      <c r="D232" s="167" t="s">
        <v>282</v>
      </c>
      <c r="E232" s="168" t="s">
        <v>3784</v>
      </c>
      <c r="F232" s="169" t="s">
        <v>3785</v>
      </c>
      <c r="G232" s="170" t="s">
        <v>181</v>
      </c>
      <c r="H232" s="171">
        <v>25</v>
      </c>
      <c r="I232" s="172"/>
      <c r="J232" s="173">
        <f t="shared" si="20"/>
        <v>0</v>
      </c>
      <c r="K232" s="174"/>
      <c r="L232" s="175"/>
      <c r="M232" s="176" t="s">
        <v>1</v>
      </c>
      <c r="N232" s="177" t="s">
        <v>44</v>
      </c>
      <c r="P232" s="142">
        <f t="shared" si="21"/>
        <v>0</v>
      </c>
      <c r="Q232" s="142">
        <v>1.2999999999999999E-4</v>
      </c>
      <c r="R232" s="142">
        <f t="shared" si="22"/>
        <v>3.2499999999999999E-3</v>
      </c>
      <c r="S232" s="142">
        <v>0</v>
      </c>
      <c r="T232" s="143">
        <f t="shared" si="23"/>
        <v>0</v>
      </c>
      <c r="AR232" s="144" t="s">
        <v>349</v>
      </c>
      <c r="AT232" s="144" t="s">
        <v>282</v>
      </c>
      <c r="AU232" s="144" t="s">
        <v>89</v>
      </c>
      <c r="AY232" s="16" t="s">
        <v>164</v>
      </c>
      <c r="BE232" s="145">
        <f t="shared" si="24"/>
        <v>0</v>
      </c>
      <c r="BF232" s="145">
        <f t="shared" si="25"/>
        <v>0</v>
      </c>
      <c r="BG232" s="145">
        <f t="shared" si="26"/>
        <v>0</v>
      </c>
      <c r="BH232" s="145">
        <f t="shared" si="27"/>
        <v>0</v>
      </c>
      <c r="BI232" s="145">
        <f t="shared" si="28"/>
        <v>0</v>
      </c>
      <c r="BJ232" s="16" t="s">
        <v>87</v>
      </c>
      <c r="BK232" s="145">
        <f t="shared" si="29"/>
        <v>0</v>
      </c>
      <c r="BL232" s="16" t="s">
        <v>260</v>
      </c>
      <c r="BM232" s="144" t="s">
        <v>3786</v>
      </c>
    </row>
    <row r="233" spans="2:65" s="1" customFormat="1" ht="24.2" customHeight="1">
      <c r="B233" s="31"/>
      <c r="C233" s="167" t="s">
        <v>649</v>
      </c>
      <c r="D233" s="167" t="s">
        <v>282</v>
      </c>
      <c r="E233" s="168" t="s">
        <v>3787</v>
      </c>
      <c r="F233" s="169" t="s">
        <v>3788</v>
      </c>
      <c r="G233" s="170" t="s">
        <v>181</v>
      </c>
      <c r="H233" s="171">
        <v>8</v>
      </c>
      <c r="I233" s="172"/>
      <c r="J233" s="173">
        <f t="shared" si="20"/>
        <v>0</v>
      </c>
      <c r="K233" s="174"/>
      <c r="L233" s="175"/>
      <c r="M233" s="176" t="s">
        <v>1</v>
      </c>
      <c r="N233" s="177" t="s">
        <v>44</v>
      </c>
      <c r="P233" s="142">
        <f t="shared" si="21"/>
        <v>0</v>
      </c>
      <c r="Q233" s="142">
        <v>1.8000000000000001E-4</v>
      </c>
      <c r="R233" s="142">
        <f t="shared" si="22"/>
        <v>1.4400000000000001E-3</v>
      </c>
      <c r="S233" s="142">
        <v>0</v>
      </c>
      <c r="T233" s="143">
        <f t="shared" si="23"/>
        <v>0</v>
      </c>
      <c r="AR233" s="144" t="s">
        <v>349</v>
      </c>
      <c r="AT233" s="144" t="s">
        <v>282</v>
      </c>
      <c r="AU233" s="144" t="s">
        <v>89</v>
      </c>
      <c r="AY233" s="16" t="s">
        <v>164</v>
      </c>
      <c r="BE233" s="145">
        <f t="shared" si="24"/>
        <v>0</v>
      </c>
      <c r="BF233" s="145">
        <f t="shared" si="25"/>
        <v>0</v>
      </c>
      <c r="BG233" s="145">
        <f t="shared" si="26"/>
        <v>0</v>
      </c>
      <c r="BH233" s="145">
        <f t="shared" si="27"/>
        <v>0</v>
      </c>
      <c r="BI233" s="145">
        <f t="shared" si="28"/>
        <v>0</v>
      </c>
      <c r="BJ233" s="16" t="s">
        <v>87</v>
      </c>
      <c r="BK233" s="145">
        <f t="shared" si="29"/>
        <v>0</v>
      </c>
      <c r="BL233" s="16" t="s">
        <v>260</v>
      </c>
      <c r="BM233" s="144" t="s">
        <v>3789</v>
      </c>
    </row>
    <row r="234" spans="2:65" s="1" customFormat="1" ht="16.5" customHeight="1">
      <c r="B234" s="31"/>
      <c r="C234" s="167" t="s">
        <v>666</v>
      </c>
      <c r="D234" s="167" t="s">
        <v>282</v>
      </c>
      <c r="E234" s="168" t="s">
        <v>3790</v>
      </c>
      <c r="F234" s="169" t="s">
        <v>3791</v>
      </c>
      <c r="G234" s="170" t="s">
        <v>181</v>
      </c>
      <c r="H234" s="171">
        <v>1</v>
      </c>
      <c r="I234" s="172"/>
      <c r="J234" s="173">
        <f t="shared" si="20"/>
        <v>0</v>
      </c>
      <c r="K234" s="174"/>
      <c r="L234" s="175"/>
      <c r="M234" s="176" t="s">
        <v>1</v>
      </c>
      <c r="N234" s="177" t="s">
        <v>44</v>
      </c>
      <c r="P234" s="142">
        <f t="shared" si="21"/>
        <v>0</v>
      </c>
      <c r="Q234" s="142">
        <v>2.9999999999999997E-4</v>
      </c>
      <c r="R234" s="142">
        <f t="shared" si="22"/>
        <v>2.9999999999999997E-4</v>
      </c>
      <c r="S234" s="142">
        <v>0</v>
      </c>
      <c r="T234" s="143">
        <f t="shared" si="23"/>
        <v>0</v>
      </c>
      <c r="AR234" s="144" t="s">
        <v>349</v>
      </c>
      <c r="AT234" s="144" t="s">
        <v>282</v>
      </c>
      <c r="AU234" s="144" t="s">
        <v>89</v>
      </c>
      <c r="AY234" s="16" t="s">
        <v>164</v>
      </c>
      <c r="BE234" s="145">
        <f t="shared" si="24"/>
        <v>0</v>
      </c>
      <c r="BF234" s="145">
        <f t="shared" si="25"/>
        <v>0</v>
      </c>
      <c r="BG234" s="145">
        <f t="shared" si="26"/>
        <v>0</v>
      </c>
      <c r="BH234" s="145">
        <f t="shared" si="27"/>
        <v>0</v>
      </c>
      <c r="BI234" s="145">
        <f t="shared" si="28"/>
        <v>0</v>
      </c>
      <c r="BJ234" s="16" t="s">
        <v>87</v>
      </c>
      <c r="BK234" s="145">
        <f t="shared" si="29"/>
        <v>0</v>
      </c>
      <c r="BL234" s="16" t="s">
        <v>260</v>
      </c>
      <c r="BM234" s="144" t="s">
        <v>3792</v>
      </c>
    </row>
    <row r="235" spans="2:65" s="1" customFormat="1" ht="16.5" customHeight="1">
      <c r="B235" s="31"/>
      <c r="C235" s="132" t="s">
        <v>674</v>
      </c>
      <c r="D235" s="132" t="s">
        <v>166</v>
      </c>
      <c r="E235" s="133" t="s">
        <v>3793</v>
      </c>
      <c r="F235" s="134" t="s">
        <v>3794</v>
      </c>
      <c r="G235" s="135" t="s">
        <v>181</v>
      </c>
      <c r="H235" s="136">
        <v>10</v>
      </c>
      <c r="I235" s="137"/>
      <c r="J235" s="138">
        <f t="shared" si="20"/>
        <v>0</v>
      </c>
      <c r="K235" s="139"/>
      <c r="L235" s="31"/>
      <c r="M235" s="140" t="s">
        <v>1</v>
      </c>
      <c r="N235" s="141" t="s">
        <v>44</v>
      </c>
      <c r="P235" s="142">
        <f t="shared" si="21"/>
        <v>0</v>
      </c>
      <c r="Q235" s="142">
        <v>0</v>
      </c>
      <c r="R235" s="142">
        <f t="shared" si="22"/>
        <v>0</v>
      </c>
      <c r="S235" s="142">
        <v>0</v>
      </c>
      <c r="T235" s="143">
        <f t="shared" si="23"/>
        <v>0</v>
      </c>
      <c r="AR235" s="144" t="s">
        <v>260</v>
      </c>
      <c r="AT235" s="144" t="s">
        <v>166</v>
      </c>
      <c r="AU235" s="144" t="s">
        <v>89</v>
      </c>
      <c r="AY235" s="16" t="s">
        <v>164</v>
      </c>
      <c r="BE235" s="145">
        <f t="shared" si="24"/>
        <v>0</v>
      </c>
      <c r="BF235" s="145">
        <f t="shared" si="25"/>
        <v>0</v>
      </c>
      <c r="BG235" s="145">
        <f t="shared" si="26"/>
        <v>0</v>
      </c>
      <c r="BH235" s="145">
        <f t="shared" si="27"/>
        <v>0</v>
      </c>
      <c r="BI235" s="145">
        <f t="shared" si="28"/>
        <v>0</v>
      </c>
      <c r="BJ235" s="16" t="s">
        <v>87</v>
      </c>
      <c r="BK235" s="145">
        <f t="shared" si="29"/>
        <v>0</v>
      </c>
      <c r="BL235" s="16" t="s">
        <v>260</v>
      </c>
      <c r="BM235" s="144" t="s">
        <v>3795</v>
      </c>
    </row>
    <row r="236" spans="2:65" s="1" customFormat="1" ht="16.5" customHeight="1">
      <c r="B236" s="31"/>
      <c r="C236" s="167" t="s">
        <v>679</v>
      </c>
      <c r="D236" s="167" t="s">
        <v>282</v>
      </c>
      <c r="E236" s="168" t="s">
        <v>3796</v>
      </c>
      <c r="F236" s="169" t="s">
        <v>3797</v>
      </c>
      <c r="G236" s="170" t="s">
        <v>181</v>
      </c>
      <c r="H236" s="171">
        <v>10</v>
      </c>
      <c r="I236" s="172"/>
      <c r="J236" s="173">
        <f t="shared" si="20"/>
        <v>0</v>
      </c>
      <c r="K236" s="174"/>
      <c r="L236" s="175"/>
      <c r="M236" s="176" t="s">
        <v>1</v>
      </c>
      <c r="N236" s="177" t="s">
        <v>44</v>
      </c>
      <c r="P236" s="142">
        <f t="shared" si="21"/>
        <v>0</v>
      </c>
      <c r="Q236" s="142">
        <v>2.9999999999999997E-4</v>
      </c>
      <c r="R236" s="142">
        <f t="shared" si="22"/>
        <v>2.9999999999999996E-3</v>
      </c>
      <c r="S236" s="142">
        <v>0</v>
      </c>
      <c r="T236" s="143">
        <f t="shared" si="23"/>
        <v>0</v>
      </c>
      <c r="AR236" s="144" t="s">
        <v>349</v>
      </c>
      <c r="AT236" s="144" t="s">
        <v>282</v>
      </c>
      <c r="AU236" s="144" t="s">
        <v>89</v>
      </c>
      <c r="AY236" s="16" t="s">
        <v>164</v>
      </c>
      <c r="BE236" s="145">
        <f t="shared" si="24"/>
        <v>0</v>
      </c>
      <c r="BF236" s="145">
        <f t="shared" si="25"/>
        <v>0</v>
      </c>
      <c r="BG236" s="145">
        <f t="shared" si="26"/>
        <v>0</v>
      </c>
      <c r="BH236" s="145">
        <f t="shared" si="27"/>
        <v>0</v>
      </c>
      <c r="BI236" s="145">
        <f t="shared" si="28"/>
        <v>0</v>
      </c>
      <c r="BJ236" s="16" t="s">
        <v>87</v>
      </c>
      <c r="BK236" s="145">
        <f t="shared" si="29"/>
        <v>0</v>
      </c>
      <c r="BL236" s="16" t="s">
        <v>260</v>
      </c>
      <c r="BM236" s="144" t="s">
        <v>3798</v>
      </c>
    </row>
    <row r="237" spans="2:65" s="1" customFormat="1" ht="16.5" customHeight="1">
      <c r="B237" s="31"/>
      <c r="C237" s="132" t="s">
        <v>684</v>
      </c>
      <c r="D237" s="132" t="s">
        <v>166</v>
      </c>
      <c r="E237" s="133" t="s">
        <v>3799</v>
      </c>
      <c r="F237" s="134" t="s">
        <v>3800</v>
      </c>
      <c r="G237" s="135" t="s">
        <v>181</v>
      </c>
      <c r="H237" s="136">
        <v>2</v>
      </c>
      <c r="I237" s="137"/>
      <c r="J237" s="138">
        <f t="shared" si="20"/>
        <v>0</v>
      </c>
      <c r="K237" s="139"/>
      <c r="L237" s="31"/>
      <c r="M237" s="140" t="s">
        <v>1</v>
      </c>
      <c r="N237" s="141" t="s">
        <v>44</v>
      </c>
      <c r="P237" s="142">
        <f t="shared" si="21"/>
        <v>0</v>
      </c>
      <c r="Q237" s="142">
        <v>0</v>
      </c>
      <c r="R237" s="142">
        <f t="shared" si="22"/>
        <v>0</v>
      </c>
      <c r="S237" s="142">
        <v>0</v>
      </c>
      <c r="T237" s="143">
        <f t="shared" si="23"/>
        <v>0</v>
      </c>
      <c r="AR237" s="144" t="s">
        <v>260</v>
      </c>
      <c r="AT237" s="144" t="s">
        <v>166</v>
      </c>
      <c r="AU237" s="144" t="s">
        <v>89</v>
      </c>
      <c r="AY237" s="16" t="s">
        <v>164</v>
      </c>
      <c r="BE237" s="145">
        <f t="shared" si="24"/>
        <v>0</v>
      </c>
      <c r="BF237" s="145">
        <f t="shared" si="25"/>
        <v>0</v>
      </c>
      <c r="BG237" s="145">
        <f t="shared" si="26"/>
        <v>0</v>
      </c>
      <c r="BH237" s="145">
        <f t="shared" si="27"/>
        <v>0</v>
      </c>
      <c r="BI237" s="145">
        <f t="shared" si="28"/>
        <v>0</v>
      </c>
      <c r="BJ237" s="16" t="s">
        <v>87</v>
      </c>
      <c r="BK237" s="145">
        <f t="shared" si="29"/>
        <v>0</v>
      </c>
      <c r="BL237" s="16" t="s">
        <v>260</v>
      </c>
      <c r="BM237" s="144" t="s">
        <v>3801</v>
      </c>
    </row>
    <row r="238" spans="2:65" s="1" customFormat="1" ht="16.5" customHeight="1">
      <c r="B238" s="31"/>
      <c r="C238" s="167" t="s">
        <v>692</v>
      </c>
      <c r="D238" s="167" t="s">
        <v>282</v>
      </c>
      <c r="E238" s="168" t="s">
        <v>3802</v>
      </c>
      <c r="F238" s="169" t="s">
        <v>3803</v>
      </c>
      <c r="G238" s="170" t="s">
        <v>181</v>
      </c>
      <c r="H238" s="171">
        <v>2</v>
      </c>
      <c r="I238" s="172"/>
      <c r="J238" s="173">
        <f t="shared" si="20"/>
        <v>0</v>
      </c>
      <c r="K238" s="174"/>
      <c r="L238" s="175"/>
      <c r="M238" s="176" t="s">
        <v>1</v>
      </c>
      <c r="N238" s="177" t="s">
        <v>44</v>
      </c>
      <c r="P238" s="142">
        <f t="shared" si="21"/>
        <v>0</v>
      </c>
      <c r="Q238" s="142">
        <v>1.6000000000000001E-4</v>
      </c>
      <c r="R238" s="142">
        <f t="shared" si="22"/>
        <v>3.2000000000000003E-4</v>
      </c>
      <c r="S238" s="142">
        <v>0</v>
      </c>
      <c r="T238" s="143">
        <f t="shared" si="23"/>
        <v>0</v>
      </c>
      <c r="AR238" s="144" t="s">
        <v>349</v>
      </c>
      <c r="AT238" s="144" t="s">
        <v>282</v>
      </c>
      <c r="AU238" s="144" t="s">
        <v>89</v>
      </c>
      <c r="AY238" s="16" t="s">
        <v>164</v>
      </c>
      <c r="BE238" s="145">
        <f t="shared" si="24"/>
        <v>0</v>
      </c>
      <c r="BF238" s="145">
        <f t="shared" si="25"/>
        <v>0</v>
      </c>
      <c r="BG238" s="145">
        <f t="shared" si="26"/>
        <v>0</v>
      </c>
      <c r="BH238" s="145">
        <f t="shared" si="27"/>
        <v>0</v>
      </c>
      <c r="BI238" s="145">
        <f t="shared" si="28"/>
        <v>0</v>
      </c>
      <c r="BJ238" s="16" t="s">
        <v>87</v>
      </c>
      <c r="BK238" s="145">
        <f t="shared" si="29"/>
        <v>0</v>
      </c>
      <c r="BL238" s="16" t="s">
        <v>260</v>
      </c>
      <c r="BM238" s="144" t="s">
        <v>3804</v>
      </c>
    </row>
    <row r="239" spans="2:65" s="1" customFormat="1" ht="24.2" customHeight="1">
      <c r="B239" s="31"/>
      <c r="C239" s="132" t="s">
        <v>696</v>
      </c>
      <c r="D239" s="132" t="s">
        <v>166</v>
      </c>
      <c r="E239" s="133" t="s">
        <v>3805</v>
      </c>
      <c r="F239" s="134" t="s">
        <v>3806</v>
      </c>
      <c r="G239" s="135" t="s">
        <v>181</v>
      </c>
      <c r="H239" s="136">
        <v>8</v>
      </c>
      <c r="I239" s="137"/>
      <c r="J239" s="138">
        <f t="shared" si="20"/>
        <v>0</v>
      </c>
      <c r="K239" s="139"/>
      <c r="L239" s="31"/>
      <c r="M239" s="140" t="s">
        <v>1</v>
      </c>
      <c r="N239" s="141" t="s">
        <v>44</v>
      </c>
      <c r="P239" s="142">
        <f t="shared" si="21"/>
        <v>0</v>
      </c>
      <c r="Q239" s="142">
        <v>0</v>
      </c>
      <c r="R239" s="142">
        <f t="shared" si="22"/>
        <v>0</v>
      </c>
      <c r="S239" s="142">
        <v>0</v>
      </c>
      <c r="T239" s="143">
        <f t="shared" si="23"/>
        <v>0</v>
      </c>
      <c r="AR239" s="144" t="s">
        <v>260</v>
      </c>
      <c r="AT239" s="144" t="s">
        <v>166</v>
      </c>
      <c r="AU239" s="144" t="s">
        <v>89</v>
      </c>
      <c r="AY239" s="16" t="s">
        <v>164</v>
      </c>
      <c r="BE239" s="145">
        <f t="shared" si="24"/>
        <v>0</v>
      </c>
      <c r="BF239" s="145">
        <f t="shared" si="25"/>
        <v>0</v>
      </c>
      <c r="BG239" s="145">
        <f t="shared" si="26"/>
        <v>0</v>
      </c>
      <c r="BH239" s="145">
        <f t="shared" si="27"/>
        <v>0</v>
      </c>
      <c r="BI239" s="145">
        <f t="shared" si="28"/>
        <v>0</v>
      </c>
      <c r="BJ239" s="16" t="s">
        <v>87</v>
      </c>
      <c r="BK239" s="145">
        <f t="shared" si="29"/>
        <v>0</v>
      </c>
      <c r="BL239" s="16" t="s">
        <v>260</v>
      </c>
      <c r="BM239" s="144" t="s">
        <v>3807</v>
      </c>
    </row>
    <row r="240" spans="2:65" s="1" customFormat="1" ht="21.75" customHeight="1">
      <c r="B240" s="31"/>
      <c r="C240" s="167" t="s">
        <v>703</v>
      </c>
      <c r="D240" s="167" t="s">
        <v>282</v>
      </c>
      <c r="E240" s="168" t="s">
        <v>3808</v>
      </c>
      <c r="F240" s="169" t="s">
        <v>3809</v>
      </c>
      <c r="G240" s="170" t="s">
        <v>181</v>
      </c>
      <c r="H240" s="171">
        <v>8</v>
      </c>
      <c r="I240" s="172"/>
      <c r="J240" s="173">
        <f t="shared" si="20"/>
        <v>0</v>
      </c>
      <c r="K240" s="174"/>
      <c r="L240" s="175"/>
      <c r="M240" s="176" t="s">
        <v>1</v>
      </c>
      <c r="N240" s="177" t="s">
        <v>44</v>
      </c>
      <c r="P240" s="142">
        <f t="shared" si="21"/>
        <v>0</v>
      </c>
      <c r="Q240" s="142">
        <v>2E-3</v>
      </c>
      <c r="R240" s="142">
        <f t="shared" si="22"/>
        <v>1.6E-2</v>
      </c>
      <c r="S240" s="142">
        <v>0</v>
      </c>
      <c r="T240" s="143">
        <f t="shared" si="23"/>
        <v>0</v>
      </c>
      <c r="AR240" s="144" t="s">
        <v>349</v>
      </c>
      <c r="AT240" s="144" t="s">
        <v>282</v>
      </c>
      <c r="AU240" s="144" t="s">
        <v>89</v>
      </c>
      <c r="AY240" s="16" t="s">
        <v>164</v>
      </c>
      <c r="BE240" s="145">
        <f t="shared" si="24"/>
        <v>0</v>
      </c>
      <c r="BF240" s="145">
        <f t="shared" si="25"/>
        <v>0</v>
      </c>
      <c r="BG240" s="145">
        <f t="shared" si="26"/>
        <v>0</v>
      </c>
      <c r="BH240" s="145">
        <f t="shared" si="27"/>
        <v>0</v>
      </c>
      <c r="BI240" s="145">
        <f t="shared" si="28"/>
        <v>0</v>
      </c>
      <c r="BJ240" s="16" t="s">
        <v>87</v>
      </c>
      <c r="BK240" s="145">
        <f t="shared" si="29"/>
        <v>0</v>
      </c>
      <c r="BL240" s="16" t="s">
        <v>260</v>
      </c>
      <c r="BM240" s="144" t="s">
        <v>3810</v>
      </c>
    </row>
    <row r="241" spans="2:65" s="1" customFormat="1" ht="21.75" customHeight="1">
      <c r="B241" s="31"/>
      <c r="C241" s="132" t="s">
        <v>709</v>
      </c>
      <c r="D241" s="132" t="s">
        <v>166</v>
      </c>
      <c r="E241" s="133" t="s">
        <v>3811</v>
      </c>
      <c r="F241" s="134" t="s">
        <v>3812</v>
      </c>
      <c r="G241" s="135" t="s">
        <v>181</v>
      </c>
      <c r="H241" s="136">
        <v>4</v>
      </c>
      <c r="I241" s="137"/>
      <c r="J241" s="138">
        <f t="shared" si="20"/>
        <v>0</v>
      </c>
      <c r="K241" s="139"/>
      <c r="L241" s="31"/>
      <c r="M241" s="140" t="s">
        <v>1</v>
      </c>
      <c r="N241" s="141" t="s">
        <v>44</v>
      </c>
      <c r="P241" s="142">
        <f t="shared" si="21"/>
        <v>0</v>
      </c>
      <c r="Q241" s="142">
        <v>0</v>
      </c>
      <c r="R241" s="142">
        <f t="shared" si="22"/>
        <v>0</v>
      </c>
      <c r="S241" s="142">
        <v>0</v>
      </c>
      <c r="T241" s="143">
        <f t="shared" si="23"/>
        <v>0</v>
      </c>
      <c r="AR241" s="144" t="s">
        <v>260</v>
      </c>
      <c r="AT241" s="144" t="s">
        <v>166</v>
      </c>
      <c r="AU241" s="144" t="s">
        <v>89</v>
      </c>
      <c r="AY241" s="16" t="s">
        <v>164</v>
      </c>
      <c r="BE241" s="145">
        <f t="shared" si="24"/>
        <v>0</v>
      </c>
      <c r="BF241" s="145">
        <f t="shared" si="25"/>
        <v>0</v>
      </c>
      <c r="BG241" s="145">
        <f t="shared" si="26"/>
        <v>0</v>
      </c>
      <c r="BH241" s="145">
        <f t="shared" si="27"/>
        <v>0</v>
      </c>
      <c r="BI241" s="145">
        <f t="shared" si="28"/>
        <v>0</v>
      </c>
      <c r="BJ241" s="16" t="s">
        <v>87</v>
      </c>
      <c r="BK241" s="145">
        <f t="shared" si="29"/>
        <v>0</v>
      </c>
      <c r="BL241" s="16" t="s">
        <v>260</v>
      </c>
      <c r="BM241" s="144" t="s">
        <v>3813</v>
      </c>
    </row>
    <row r="242" spans="2:65" s="1" customFormat="1" ht="16.5" customHeight="1">
      <c r="B242" s="31"/>
      <c r="C242" s="167" t="s">
        <v>714</v>
      </c>
      <c r="D242" s="167" t="s">
        <v>282</v>
      </c>
      <c r="E242" s="168" t="s">
        <v>3814</v>
      </c>
      <c r="F242" s="169" t="s">
        <v>3815</v>
      </c>
      <c r="G242" s="170" t="s">
        <v>181</v>
      </c>
      <c r="H242" s="171">
        <v>4</v>
      </c>
      <c r="I242" s="172"/>
      <c r="J242" s="173">
        <f t="shared" si="20"/>
        <v>0</v>
      </c>
      <c r="K242" s="174"/>
      <c r="L242" s="175"/>
      <c r="M242" s="176" t="s">
        <v>1</v>
      </c>
      <c r="N242" s="177" t="s">
        <v>44</v>
      </c>
      <c r="P242" s="142">
        <f t="shared" si="21"/>
        <v>0</v>
      </c>
      <c r="Q242" s="142">
        <v>2E-3</v>
      </c>
      <c r="R242" s="142">
        <f t="shared" si="22"/>
        <v>8.0000000000000002E-3</v>
      </c>
      <c r="S242" s="142">
        <v>0</v>
      </c>
      <c r="T242" s="143">
        <f t="shared" si="23"/>
        <v>0</v>
      </c>
      <c r="AR242" s="144" t="s">
        <v>349</v>
      </c>
      <c r="AT242" s="144" t="s">
        <v>282</v>
      </c>
      <c r="AU242" s="144" t="s">
        <v>89</v>
      </c>
      <c r="AY242" s="16" t="s">
        <v>164</v>
      </c>
      <c r="BE242" s="145">
        <f t="shared" si="24"/>
        <v>0</v>
      </c>
      <c r="BF242" s="145">
        <f t="shared" si="25"/>
        <v>0</v>
      </c>
      <c r="BG242" s="145">
        <f t="shared" si="26"/>
        <v>0</v>
      </c>
      <c r="BH242" s="145">
        <f t="shared" si="27"/>
        <v>0</v>
      </c>
      <c r="BI242" s="145">
        <f t="shared" si="28"/>
        <v>0</v>
      </c>
      <c r="BJ242" s="16" t="s">
        <v>87</v>
      </c>
      <c r="BK242" s="145">
        <f t="shared" si="29"/>
        <v>0</v>
      </c>
      <c r="BL242" s="16" t="s">
        <v>260</v>
      </c>
      <c r="BM242" s="144" t="s">
        <v>3816</v>
      </c>
    </row>
    <row r="243" spans="2:65" s="1" customFormat="1" ht="16.5" customHeight="1">
      <c r="B243" s="31"/>
      <c r="C243" s="132" t="s">
        <v>719</v>
      </c>
      <c r="D243" s="132" t="s">
        <v>166</v>
      </c>
      <c r="E243" s="133" t="s">
        <v>3817</v>
      </c>
      <c r="F243" s="134" t="s">
        <v>3818</v>
      </c>
      <c r="G243" s="135" t="s">
        <v>2324</v>
      </c>
      <c r="H243" s="136">
        <v>1</v>
      </c>
      <c r="I243" s="137"/>
      <c r="J243" s="138">
        <f t="shared" si="20"/>
        <v>0</v>
      </c>
      <c r="K243" s="139"/>
      <c r="L243" s="31"/>
      <c r="M243" s="140" t="s">
        <v>1</v>
      </c>
      <c r="N243" s="141" t="s">
        <v>44</v>
      </c>
      <c r="P243" s="142">
        <f t="shared" si="21"/>
        <v>0</v>
      </c>
      <c r="Q243" s="142">
        <v>0</v>
      </c>
      <c r="R243" s="142">
        <f t="shared" si="22"/>
        <v>0</v>
      </c>
      <c r="S243" s="142">
        <v>0</v>
      </c>
      <c r="T243" s="143">
        <f t="shared" si="23"/>
        <v>0</v>
      </c>
      <c r="AR243" s="144" t="s">
        <v>260</v>
      </c>
      <c r="AT243" s="144" t="s">
        <v>166</v>
      </c>
      <c r="AU243" s="144" t="s">
        <v>89</v>
      </c>
      <c r="AY243" s="16" t="s">
        <v>164</v>
      </c>
      <c r="BE243" s="145">
        <f t="shared" si="24"/>
        <v>0</v>
      </c>
      <c r="BF243" s="145">
        <f t="shared" si="25"/>
        <v>0</v>
      </c>
      <c r="BG243" s="145">
        <f t="shared" si="26"/>
        <v>0</v>
      </c>
      <c r="BH243" s="145">
        <f t="shared" si="27"/>
        <v>0</v>
      </c>
      <c r="BI243" s="145">
        <f t="shared" si="28"/>
        <v>0</v>
      </c>
      <c r="BJ243" s="16" t="s">
        <v>87</v>
      </c>
      <c r="BK243" s="145">
        <f t="shared" si="29"/>
        <v>0</v>
      </c>
      <c r="BL243" s="16" t="s">
        <v>260</v>
      </c>
      <c r="BM243" s="144" t="s">
        <v>3819</v>
      </c>
    </row>
    <row r="244" spans="2:65" s="1" customFormat="1" ht="16.5" customHeight="1">
      <c r="B244" s="31"/>
      <c r="C244" s="132" t="s">
        <v>724</v>
      </c>
      <c r="D244" s="132" t="s">
        <v>166</v>
      </c>
      <c r="E244" s="133" t="s">
        <v>3820</v>
      </c>
      <c r="F244" s="134" t="s">
        <v>3821</v>
      </c>
      <c r="G244" s="135" t="s">
        <v>181</v>
      </c>
      <c r="H244" s="136">
        <v>1</v>
      </c>
      <c r="I244" s="137"/>
      <c r="J244" s="138">
        <f t="shared" si="20"/>
        <v>0</v>
      </c>
      <c r="K244" s="139"/>
      <c r="L244" s="31"/>
      <c r="M244" s="140" t="s">
        <v>1</v>
      </c>
      <c r="N244" s="141" t="s">
        <v>44</v>
      </c>
      <c r="P244" s="142">
        <f t="shared" si="21"/>
        <v>0</v>
      </c>
      <c r="Q244" s="142">
        <v>0</v>
      </c>
      <c r="R244" s="142">
        <f t="shared" si="22"/>
        <v>0</v>
      </c>
      <c r="S244" s="142">
        <v>0</v>
      </c>
      <c r="T244" s="143">
        <f t="shared" si="23"/>
        <v>0</v>
      </c>
      <c r="AR244" s="144" t="s">
        <v>260</v>
      </c>
      <c r="AT244" s="144" t="s">
        <v>166</v>
      </c>
      <c r="AU244" s="144" t="s">
        <v>89</v>
      </c>
      <c r="AY244" s="16" t="s">
        <v>164</v>
      </c>
      <c r="BE244" s="145">
        <f t="shared" si="24"/>
        <v>0</v>
      </c>
      <c r="BF244" s="145">
        <f t="shared" si="25"/>
        <v>0</v>
      </c>
      <c r="BG244" s="145">
        <f t="shared" si="26"/>
        <v>0</v>
      </c>
      <c r="BH244" s="145">
        <f t="shared" si="27"/>
        <v>0</v>
      </c>
      <c r="BI244" s="145">
        <f t="shared" si="28"/>
        <v>0</v>
      </c>
      <c r="BJ244" s="16" t="s">
        <v>87</v>
      </c>
      <c r="BK244" s="145">
        <f t="shared" si="29"/>
        <v>0</v>
      </c>
      <c r="BL244" s="16" t="s">
        <v>260</v>
      </c>
      <c r="BM244" s="144" t="s">
        <v>3822</v>
      </c>
    </row>
    <row r="245" spans="2:65" s="1" customFormat="1" ht="16.5" customHeight="1">
      <c r="B245" s="31"/>
      <c r="C245" s="167" t="s">
        <v>729</v>
      </c>
      <c r="D245" s="167" t="s">
        <v>282</v>
      </c>
      <c r="E245" s="168" t="s">
        <v>3823</v>
      </c>
      <c r="F245" s="169" t="s">
        <v>3824</v>
      </c>
      <c r="G245" s="170" t="s">
        <v>181</v>
      </c>
      <c r="H245" s="171">
        <v>1</v>
      </c>
      <c r="I245" s="172"/>
      <c r="J245" s="173">
        <f t="shared" si="20"/>
        <v>0</v>
      </c>
      <c r="K245" s="174"/>
      <c r="L245" s="175"/>
      <c r="M245" s="176" t="s">
        <v>1</v>
      </c>
      <c r="N245" s="177" t="s">
        <v>44</v>
      </c>
      <c r="P245" s="142">
        <f t="shared" si="21"/>
        <v>0</v>
      </c>
      <c r="Q245" s="142">
        <v>1E-4</v>
      </c>
      <c r="R245" s="142">
        <f t="shared" si="22"/>
        <v>1E-4</v>
      </c>
      <c r="S245" s="142">
        <v>0</v>
      </c>
      <c r="T245" s="143">
        <f t="shared" si="23"/>
        <v>0</v>
      </c>
      <c r="AR245" s="144" t="s">
        <v>349</v>
      </c>
      <c r="AT245" s="144" t="s">
        <v>282</v>
      </c>
      <c r="AU245" s="144" t="s">
        <v>89</v>
      </c>
      <c r="AY245" s="16" t="s">
        <v>164</v>
      </c>
      <c r="BE245" s="145">
        <f t="shared" si="24"/>
        <v>0</v>
      </c>
      <c r="BF245" s="145">
        <f t="shared" si="25"/>
        <v>0</v>
      </c>
      <c r="BG245" s="145">
        <f t="shared" si="26"/>
        <v>0</v>
      </c>
      <c r="BH245" s="145">
        <f t="shared" si="27"/>
        <v>0</v>
      </c>
      <c r="BI245" s="145">
        <f t="shared" si="28"/>
        <v>0</v>
      </c>
      <c r="BJ245" s="16" t="s">
        <v>87</v>
      </c>
      <c r="BK245" s="145">
        <f t="shared" si="29"/>
        <v>0</v>
      </c>
      <c r="BL245" s="16" t="s">
        <v>260</v>
      </c>
      <c r="BM245" s="144" t="s">
        <v>3825</v>
      </c>
    </row>
    <row r="246" spans="2:65" s="1" customFormat="1" ht="24.2" customHeight="1">
      <c r="B246" s="31"/>
      <c r="C246" s="132" t="s">
        <v>733</v>
      </c>
      <c r="D246" s="132" t="s">
        <v>166</v>
      </c>
      <c r="E246" s="133" t="s">
        <v>3826</v>
      </c>
      <c r="F246" s="134" t="s">
        <v>3827</v>
      </c>
      <c r="G246" s="135" t="s">
        <v>181</v>
      </c>
      <c r="H246" s="136">
        <v>1</v>
      </c>
      <c r="I246" s="137"/>
      <c r="J246" s="138">
        <f t="shared" si="20"/>
        <v>0</v>
      </c>
      <c r="K246" s="139"/>
      <c r="L246" s="31"/>
      <c r="M246" s="140" t="s">
        <v>1</v>
      </c>
      <c r="N246" s="141" t="s">
        <v>44</v>
      </c>
      <c r="P246" s="142">
        <f t="shared" si="21"/>
        <v>0</v>
      </c>
      <c r="Q246" s="142">
        <v>0</v>
      </c>
      <c r="R246" s="142">
        <f t="shared" si="22"/>
        <v>0</v>
      </c>
      <c r="S246" s="142">
        <v>0</v>
      </c>
      <c r="T246" s="143">
        <f t="shared" si="23"/>
        <v>0</v>
      </c>
      <c r="AR246" s="144" t="s">
        <v>260</v>
      </c>
      <c r="AT246" s="144" t="s">
        <v>166</v>
      </c>
      <c r="AU246" s="144" t="s">
        <v>89</v>
      </c>
      <c r="AY246" s="16" t="s">
        <v>164</v>
      </c>
      <c r="BE246" s="145">
        <f t="shared" si="24"/>
        <v>0</v>
      </c>
      <c r="BF246" s="145">
        <f t="shared" si="25"/>
        <v>0</v>
      </c>
      <c r="BG246" s="145">
        <f t="shared" si="26"/>
        <v>0</v>
      </c>
      <c r="BH246" s="145">
        <f t="shared" si="27"/>
        <v>0</v>
      </c>
      <c r="BI246" s="145">
        <f t="shared" si="28"/>
        <v>0</v>
      </c>
      <c r="BJ246" s="16" t="s">
        <v>87</v>
      </c>
      <c r="BK246" s="145">
        <f t="shared" si="29"/>
        <v>0</v>
      </c>
      <c r="BL246" s="16" t="s">
        <v>260</v>
      </c>
      <c r="BM246" s="144" t="s">
        <v>3828</v>
      </c>
    </row>
    <row r="247" spans="2:65" s="1" customFormat="1" ht="33" customHeight="1">
      <c r="B247" s="31"/>
      <c r="C247" s="132" t="s">
        <v>738</v>
      </c>
      <c r="D247" s="132" t="s">
        <v>166</v>
      </c>
      <c r="E247" s="133" t="s">
        <v>3829</v>
      </c>
      <c r="F247" s="134" t="s">
        <v>3830</v>
      </c>
      <c r="G247" s="135" t="s">
        <v>181</v>
      </c>
      <c r="H247" s="136">
        <v>1</v>
      </c>
      <c r="I247" s="137"/>
      <c r="J247" s="138">
        <f t="shared" si="20"/>
        <v>0</v>
      </c>
      <c r="K247" s="139"/>
      <c r="L247" s="31"/>
      <c r="M247" s="140" t="s">
        <v>1</v>
      </c>
      <c r="N247" s="141" t="s">
        <v>44</v>
      </c>
      <c r="P247" s="142">
        <f t="shared" si="21"/>
        <v>0</v>
      </c>
      <c r="Q247" s="142">
        <v>0</v>
      </c>
      <c r="R247" s="142">
        <f t="shared" si="22"/>
        <v>0</v>
      </c>
      <c r="S247" s="142">
        <v>0</v>
      </c>
      <c r="T247" s="143">
        <f t="shared" si="23"/>
        <v>0</v>
      </c>
      <c r="AR247" s="144" t="s">
        <v>260</v>
      </c>
      <c r="AT247" s="144" t="s">
        <v>166</v>
      </c>
      <c r="AU247" s="144" t="s">
        <v>89</v>
      </c>
      <c r="AY247" s="16" t="s">
        <v>164</v>
      </c>
      <c r="BE247" s="145">
        <f t="shared" si="24"/>
        <v>0</v>
      </c>
      <c r="BF247" s="145">
        <f t="shared" si="25"/>
        <v>0</v>
      </c>
      <c r="BG247" s="145">
        <f t="shared" si="26"/>
        <v>0</v>
      </c>
      <c r="BH247" s="145">
        <f t="shared" si="27"/>
        <v>0</v>
      </c>
      <c r="BI247" s="145">
        <f t="shared" si="28"/>
        <v>0</v>
      </c>
      <c r="BJ247" s="16" t="s">
        <v>87</v>
      </c>
      <c r="BK247" s="145">
        <f t="shared" si="29"/>
        <v>0</v>
      </c>
      <c r="BL247" s="16" t="s">
        <v>260</v>
      </c>
      <c r="BM247" s="144" t="s">
        <v>3831</v>
      </c>
    </row>
    <row r="248" spans="2:65" s="1" customFormat="1" ht="16.5" customHeight="1">
      <c r="B248" s="31"/>
      <c r="C248" s="132" t="s">
        <v>743</v>
      </c>
      <c r="D248" s="132" t="s">
        <v>166</v>
      </c>
      <c r="E248" s="133" t="s">
        <v>3832</v>
      </c>
      <c r="F248" s="134" t="s">
        <v>3833</v>
      </c>
      <c r="G248" s="135" t="s">
        <v>181</v>
      </c>
      <c r="H248" s="136">
        <v>1</v>
      </c>
      <c r="I248" s="137"/>
      <c r="J248" s="138">
        <f t="shared" si="20"/>
        <v>0</v>
      </c>
      <c r="K248" s="139"/>
      <c r="L248" s="31"/>
      <c r="M248" s="140" t="s">
        <v>1</v>
      </c>
      <c r="N248" s="141" t="s">
        <v>44</v>
      </c>
      <c r="P248" s="142">
        <f t="shared" si="21"/>
        <v>0</v>
      </c>
      <c r="Q248" s="142">
        <v>0</v>
      </c>
      <c r="R248" s="142">
        <f t="shared" si="22"/>
        <v>0</v>
      </c>
      <c r="S248" s="142">
        <v>0</v>
      </c>
      <c r="T248" s="143">
        <f t="shared" si="23"/>
        <v>0</v>
      </c>
      <c r="AR248" s="144" t="s">
        <v>260</v>
      </c>
      <c r="AT248" s="144" t="s">
        <v>166</v>
      </c>
      <c r="AU248" s="144" t="s">
        <v>89</v>
      </c>
      <c r="AY248" s="16" t="s">
        <v>164</v>
      </c>
      <c r="BE248" s="145">
        <f t="shared" si="24"/>
        <v>0</v>
      </c>
      <c r="BF248" s="145">
        <f t="shared" si="25"/>
        <v>0</v>
      </c>
      <c r="BG248" s="145">
        <f t="shared" si="26"/>
        <v>0</v>
      </c>
      <c r="BH248" s="145">
        <f t="shared" si="27"/>
        <v>0</v>
      </c>
      <c r="BI248" s="145">
        <f t="shared" si="28"/>
        <v>0</v>
      </c>
      <c r="BJ248" s="16" t="s">
        <v>87</v>
      </c>
      <c r="BK248" s="145">
        <f t="shared" si="29"/>
        <v>0</v>
      </c>
      <c r="BL248" s="16" t="s">
        <v>260</v>
      </c>
      <c r="BM248" s="144" t="s">
        <v>3834</v>
      </c>
    </row>
    <row r="249" spans="2:65" s="1" customFormat="1" ht="16.5" customHeight="1">
      <c r="B249" s="31"/>
      <c r="C249" s="132" t="s">
        <v>748</v>
      </c>
      <c r="D249" s="132" t="s">
        <v>166</v>
      </c>
      <c r="E249" s="133" t="s">
        <v>3835</v>
      </c>
      <c r="F249" s="134" t="s">
        <v>3836</v>
      </c>
      <c r="G249" s="135" t="s">
        <v>181</v>
      </c>
      <c r="H249" s="136">
        <v>1</v>
      </c>
      <c r="I249" s="137"/>
      <c r="J249" s="138">
        <f t="shared" si="20"/>
        <v>0</v>
      </c>
      <c r="K249" s="139"/>
      <c r="L249" s="31"/>
      <c r="M249" s="140" t="s">
        <v>1</v>
      </c>
      <c r="N249" s="141" t="s">
        <v>44</v>
      </c>
      <c r="P249" s="142">
        <f t="shared" si="21"/>
        <v>0</v>
      </c>
      <c r="Q249" s="142">
        <v>0</v>
      </c>
      <c r="R249" s="142">
        <f t="shared" si="22"/>
        <v>0</v>
      </c>
      <c r="S249" s="142">
        <v>0</v>
      </c>
      <c r="T249" s="143">
        <f t="shared" si="23"/>
        <v>0</v>
      </c>
      <c r="AR249" s="144" t="s">
        <v>260</v>
      </c>
      <c r="AT249" s="144" t="s">
        <v>166</v>
      </c>
      <c r="AU249" s="144" t="s">
        <v>89</v>
      </c>
      <c r="AY249" s="16" t="s">
        <v>164</v>
      </c>
      <c r="BE249" s="145">
        <f t="shared" si="24"/>
        <v>0</v>
      </c>
      <c r="BF249" s="145">
        <f t="shared" si="25"/>
        <v>0</v>
      </c>
      <c r="BG249" s="145">
        <f t="shared" si="26"/>
        <v>0</v>
      </c>
      <c r="BH249" s="145">
        <f t="shared" si="27"/>
        <v>0</v>
      </c>
      <c r="BI249" s="145">
        <f t="shared" si="28"/>
        <v>0</v>
      </c>
      <c r="BJ249" s="16" t="s">
        <v>87</v>
      </c>
      <c r="BK249" s="145">
        <f t="shared" si="29"/>
        <v>0</v>
      </c>
      <c r="BL249" s="16" t="s">
        <v>260</v>
      </c>
      <c r="BM249" s="144" t="s">
        <v>3837</v>
      </c>
    </row>
    <row r="250" spans="2:65" s="1" customFormat="1" ht="16.5" customHeight="1">
      <c r="B250" s="31"/>
      <c r="C250" s="132" t="s">
        <v>753</v>
      </c>
      <c r="D250" s="132" t="s">
        <v>166</v>
      </c>
      <c r="E250" s="133" t="s">
        <v>3838</v>
      </c>
      <c r="F250" s="134" t="s">
        <v>3839</v>
      </c>
      <c r="G250" s="135" t="s">
        <v>2764</v>
      </c>
      <c r="H250" s="136">
        <v>3</v>
      </c>
      <c r="I250" s="137"/>
      <c r="J250" s="138">
        <f t="shared" si="20"/>
        <v>0</v>
      </c>
      <c r="K250" s="139"/>
      <c r="L250" s="31"/>
      <c r="M250" s="140" t="s">
        <v>1</v>
      </c>
      <c r="N250" s="141" t="s">
        <v>44</v>
      </c>
      <c r="P250" s="142">
        <f t="shared" si="21"/>
        <v>0</v>
      </c>
      <c r="Q250" s="142">
        <v>0</v>
      </c>
      <c r="R250" s="142">
        <f t="shared" si="22"/>
        <v>0</v>
      </c>
      <c r="S250" s="142">
        <v>0</v>
      </c>
      <c r="T250" s="143">
        <f t="shared" si="23"/>
        <v>0</v>
      </c>
      <c r="AR250" s="144" t="s">
        <v>260</v>
      </c>
      <c r="AT250" s="144" t="s">
        <v>166</v>
      </c>
      <c r="AU250" s="144" t="s">
        <v>89</v>
      </c>
      <c r="AY250" s="16" t="s">
        <v>164</v>
      </c>
      <c r="BE250" s="145">
        <f t="shared" si="24"/>
        <v>0</v>
      </c>
      <c r="BF250" s="145">
        <f t="shared" si="25"/>
        <v>0</v>
      </c>
      <c r="BG250" s="145">
        <f t="shared" si="26"/>
        <v>0</v>
      </c>
      <c r="BH250" s="145">
        <f t="shared" si="27"/>
        <v>0</v>
      </c>
      <c r="BI250" s="145">
        <f t="shared" si="28"/>
        <v>0</v>
      </c>
      <c r="BJ250" s="16" t="s">
        <v>87</v>
      </c>
      <c r="BK250" s="145">
        <f t="shared" si="29"/>
        <v>0</v>
      </c>
      <c r="BL250" s="16" t="s">
        <v>260</v>
      </c>
      <c r="BM250" s="144" t="s">
        <v>3840</v>
      </c>
    </row>
    <row r="251" spans="2:65" s="1" customFormat="1" ht="33" customHeight="1">
      <c r="B251" s="31"/>
      <c r="C251" s="132" t="s">
        <v>765</v>
      </c>
      <c r="D251" s="132" t="s">
        <v>166</v>
      </c>
      <c r="E251" s="133" t="s">
        <v>3841</v>
      </c>
      <c r="F251" s="134" t="s">
        <v>3842</v>
      </c>
      <c r="G251" s="135" t="s">
        <v>181</v>
      </c>
      <c r="H251" s="136">
        <v>5</v>
      </c>
      <c r="I251" s="137"/>
      <c r="J251" s="138">
        <f t="shared" si="20"/>
        <v>0</v>
      </c>
      <c r="K251" s="139"/>
      <c r="L251" s="31"/>
      <c r="M251" s="140" t="s">
        <v>1</v>
      </c>
      <c r="N251" s="141" t="s">
        <v>44</v>
      </c>
      <c r="P251" s="142">
        <f t="shared" si="21"/>
        <v>0</v>
      </c>
      <c r="Q251" s="142">
        <v>3.0000000000000001E-5</v>
      </c>
      <c r="R251" s="142">
        <f t="shared" si="22"/>
        <v>1.5000000000000001E-4</v>
      </c>
      <c r="S251" s="142">
        <v>0</v>
      </c>
      <c r="T251" s="143">
        <f t="shared" si="23"/>
        <v>0</v>
      </c>
      <c r="AR251" s="144" t="s">
        <v>260</v>
      </c>
      <c r="AT251" s="144" t="s">
        <v>166</v>
      </c>
      <c r="AU251" s="144" t="s">
        <v>89</v>
      </c>
      <c r="AY251" s="16" t="s">
        <v>164</v>
      </c>
      <c r="BE251" s="145">
        <f t="shared" si="24"/>
        <v>0</v>
      </c>
      <c r="BF251" s="145">
        <f t="shared" si="25"/>
        <v>0</v>
      </c>
      <c r="BG251" s="145">
        <f t="shared" si="26"/>
        <v>0</v>
      </c>
      <c r="BH251" s="145">
        <f t="shared" si="27"/>
        <v>0</v>
      </c>
      <c r="BI251" s="145">
        <f t="shared" si="28"/>
        <v>0</v>
      </c>
      <c r="BJ251" s="16" t="s">
        <v>87</v>
      </c>
      <c r="BK251" s="145">
        <f t="shared" si="29"/>
        <v>0</v>
      </c>
      <c r="BL251" s="16" t="s">
        <v>260</v>
      </c>
      <c r="BM251" s="144" t="s">
        <v>3843</v>
      </c>
    </row>
    <row r="252" spans="2:65" s="1" customFormat="1" ht="24.2" customHeight="1">
      <c r="B252" s="31"/>
      <c r="C252" s="132" t="s">
        <v>770</v>
      </c>
      <c r="D252" s="132" t="s">
        <v>166</v>
      </c>
      <c r="E252" s="133" t="s">
        <v>3844</v>
      </c>
      <c r="F252" s="134" t="s">
        <v>3845</v>
      </c>
      <c r="G252" s="135" t="s">
        <v>269</v>
      </c>
      <c r="H252" s="136">
        <v>1.3049999999999999</v>
      </c>
      <c r="I252" s="137"/>
      <c r="J252" s="138">
        <f t="shared" si="20"/>
        <v>0</v>
      </c>
      <c r="K252" s="139"/>
      <c r="L252" s="31"/>
      <c r="M252" s="140" t="s">
        <v>1</v>
      </c>
      <c r="N252" s="141" t="s">
        <v>44</v>
      </c>
      <c r="P252" s="142">
        <f t="shared" si="21"/>
        <v>0</v>
      </c>
      <c r="Q252" s="142">
        <v>0</v>
      </c>
      <c r="R252" s="142">
        <f t="shared" si="22"/>
        <v>0</v>
      </c>
      <c r="S252" s="142">
        <v>0</v>
      </c>
      <c r="T252" s="143">
        <f t="shared" si="23"/>
        <v>0</v>
      </c>
      <c r="AR252" s="144" t="s">
        <v>260</v>
      </c>
      <c r="AT252" s="144" t="s">
        <v>166</v>
      </c>
      <c r="AU252" s="144" t="s">
        <v>89</v>
      </c>
      <c r="AY252" s="16" t="s">
        <v>164</v>
      </c>
      <c r="BE252" s="145">
        <f t="shared" si="24"/>
        <v>0</v>
      </c>
      <c r="BF252" s="145">
        <f t="shared" si="25"/>
        <v>0</v>
      </c>
      <c r="BG252" s="145">
        <f t="shared" si="26"/>
        <v>0</v>
      </c>
      <c r="BH252" s="145">
        <f t="shared" si="27"/>
        <v>0</v>
      </c>
      <c r="BI252" s="145">
        <f t="shared" si="28"/>
        <v>0</v>
      </c>
      <c r="BJ252" s="16" t="s">
        <v>87</v>
      </c>
      <c r="BK252" s="145">
        <f t="shared" si="29"/>
        <v>0</v>
      </c>
      <c r="BL252" s="16" t="s">
        <v>260</v>
      </c>
      <c r="BM252" s="144" t="s">
        <v>3846</v>
      </c>
    </row>
    <row r="253" spans="2:65" s="11" customFormat="1" ht="25.9" customHeight="1">
      <c r="B253" s="120"/>
      <c r="D253" s="121" t="s">
        <v>78</v>
      </c>
      <c r="E253" s="122" t="s">
        <v>3523</v>
      </c>
      <c r="F253" s="122" t="s">
        <v>3524</v>
      </c>
      <c r="I253" s="123"/>
      <c r="J253" s="124">
        <f>BK253</f>
        <v>0</v>
      </c>
      <c r="L253" s="120"/>
      <c r="M253" s="125"/>
      <c r="P253" s="126">
        <f>SUM(P254:P256)</f>
        <v>0</v>
      </c>
      <c r="R253" s="126">
        <f>SUM(R254:R256)</f>
        <v>0</v>
      </c>
      <c r="T253" s="127">
        <f>SUM(T254:T256)</f>
        <v>0</v>
      </c>
      <c r="AR253" s="121" t="s">
        <v>170</v>
      </c>
      <c r="AT253" s="128" t="s">
        <v>78</v>
      </c>
      <c r="AU253" s="128" t="s">
        <v>79</v>
      </c>
      <c r="AY253" s="121" t="s">
        <v>164</v>
      </c>
      <c r="BK253" s="129">
        <f>SUM(BK254:BK256)</f>
        <v>0</v>
      </c>
    </row>
    <row r="254" spans="2:65" s="1" customFormat="1" ht="16.5" customHeight="1">
      <c r="B254" s="31"/>
      <c r="C254" s="132" t="s">
        <v>776</v>
      </c>
      <c r="D254" s="132" t="s">
        <v>166</v>
      </c>
      <c r="E254" s="133" t="s">
        <v>3847</v>
      </c>
      <c r="F254" s="134" t="s">
        <v>3848</v>
      </c>
      <c r="G254" s="135" t="s">
        <v>194</v>
      </c>
      <c r="H254" s="136">
        <v>55</v>
      </c>
      <c r="I254" s="137"/>
      <c r="J254" s="138">
        <f>ROUND(I254*H254,2)</f>
        <v>0</v>
      </c>
      <c r="K254" s="139"/>
      <c r="L254" s="31"/>
      <c r="M254" s="140" t="s">
        <v>1</v>
      </c>
      <c r="N254" s="141" t="s">
        <v>44</v>
      </c>
      <c r="P254" s="142">
        <f>O254*H254</f>
        <v>0</v>
      </c>
      <c r="Q254" s="142">
        <v>0</v>
      </c>
      <c r="R254" s="142">
        <f>Q254*H254</f>
        <v>0</v>
      </c>
      <c r="S254" s="142">
        <v>0</v>
      </c>
      <c r="T254" s="143">
        <f>S254*H254</f>
        <v>0</v>
      </c>
      <c r="AR254" s="144" t="s">
        <v>3527</v>
      </c>
      <c r="AT254" s="144" t="s">
        <v>166</v>
      </c>
      <c r="AU254" s="144" t="s">
        <v>87</v>
      </c>
      <c r="AY254" s="16" t="s">
        <v>164</v>
      </c>
      <c r="BE254" s="145">
        <f>IF(N254="základní",J254,0)</f>
        <v>0</v>
      </c>
      <c r="BF254" s="145">
        <f>IF(N254="snížená",J254,0)</f>
        <v>0</v>
      </c>
      <c r="BG254" s="145">
        <f>IF(N254="zákl. přenesená",J254,0)</f>
        <v>0</v>
      </c>
      <c r="BH254" s="145">
        <f>IF(N254="sníž. přenesená",J254,0)</f>
        <v>0</v>
      </c>
      <c r="BI254" s="145">
        <f>IF(N254="nulová",J254,0)</f>
        <v>0</v>
      </c>
      <c r="BJ254" s="16" t="s">
        <v>87</v>
      </c>
      <c r="BK254" s="145">
        <f>ROUND(I254*H254,2)</f>
        <v>0</v>
      </c>
      <c r="BL254" s="16" t="s">
        <v>3527</v>
      </c>
      <c r="BM254" s="144" t="s">
        <v>3849</v>
      </c>
    </row>
    <row r="255" spans="2:65" s="1" customFormat="1" ht="16.5" customHeight="1">
      <c r="B255" s="31"/>
      <c r="C255" s="132" t="s">
        <v>789</v>
      </c>
      <c r="D255" s="132" t="s">
        <v>166</v>
      </c>
      <c r="E255" s="133" t="s">
        <v>3850</v>
      </c>
      <c r="F255" s="134" t="s">
        <v>3851</v>
      </c>
      <c r="G255" s="135" t="s">
        <v>194</v>
      </c>
      <c r="H255" s="136">
        <v>45</v>
      </c>
      <c r="I255" s="137"/>
      <c r="J255" s="138">
        <f>ROUND(I255*H255,2)</f>
        <v>0</v>
      </c>
      <c r="K255" s="139"/>
      <c r="L255" s="31"/>
      <c r="M255" s="140" t="s">
        <v>1</v>
      </c>
      <c r="N255" s="141" t="s">
        <v>44</v>
      </c>
      <c r="P255" s="142">
        <f>O255*H255</f>
        <v>0</v>
      </c>
      <c r="Q255" s="142">
        <v>0</v>
      </c>
      <c r="R255" s="142">
        <f>Q255*H255</f>
        <v>0</v>
      </c>
      <c r="S255" s="142">
        <v>0</v>
      </c>
      <c r="T255" s="143">
        <f>S255*H255</f>
        <v>0</v>
      </c>
      <c r="AR255" s="144" t="s">
        <v>3527</v>
      </c>
      <c r="AT255" s="144" t="s">
        <v>166</v>
      </c>
      <c r="AU255" s="144" t="s">
        <v>87</v>
      </c>
      <c r="AY255" s="16" t="s">
        <v>164</v>
      </c>
      <c r="BE255" s="145">
        <f>IF(N255="základní",J255,0)</f>
        <v>0</v>
      </c>
      <c r="BF255" s="145">
        <f>IF(N255="snížená",J255,0)</f>
        <v>0</v>
      </c>
      <c r="BG255" s="145">
        <f>IF(N255="zákl. přenesená",J255,0)</f>
        <v>0</v>
      </c>
      <c r="BH255" s="145">
        <f>IF(N255="sníž. přenesená",J255,0)</f>
        <v>0</v>
      </c>
      <c r="BI255" s="145">
        <f>IF(N255="nulová",J255,0)</f>
        <v>0</v>
      </c>
      <c r="BJ255" s="16" t="s">
        <v>87</v>
      </c>
      <c r="BK255" s="145">
        <f>ROUND(I255*H255,2)</f>
        <v>0</v>
      </c>
      <c r="BL255" s="16" t="s">
        <v>3527</v>
      </c>
      <c r="BM255" s="144" t="s">
        <v>3852</v>
      </c>
    </row>
    <row r="256" spans="2:65" s="1" customFormat="1" ht="16.5" customHeight="1">
      <c r="B256" s="31"/>
      <c r="C256" s="132" t="s">
        <v>795</v>
      </c>
      <c r="D256" s="132" t="s">
        <v>166</v>
      </c>
      <c r="E256" s="133" t="s">
        <v>3853</v>
      </c>
      <c r="F256" s="134" t="s">
        <v>3854</v>
      </c>
      <c r="G256" s="135" t="s">
        <v>194</v>
      </c>
      <c r="H256" s="136">
        <v>21</v>
      </c>
      <c r="I256" s="137"/>
      <c r="J256" s="138">
        <f>ROUND(I256*H256,2)</f>
        <v>0</v>
      </c>
      <c r="K256" s="139"/>
      <c r="L256" s="31"/>
      <c r="M256" s="182" t="s">
        <v>1</v>
      </c>
      <c r="N256" s="183" t="s">
        <v>44</v>
      </c>
      <c r="O256" s="184"/>
      <c r="P256" s="185">
        <f>O256*H256</f>
        <v>0</v>
      </c>
      <c r="Q256" s="185">
        <v>0</v>
      </c>
      <c r="R256" s="185">
        <f>Q256*H256</f>
        <v>0</v>
      </c>
      <c r="S256" s="185">
        <v>0</v>
      </c>
      <c r="T256" s="186">
        <f>S256*H256</f>
        <v>0</v>
      </c>
      <c r="AR256" s="144" t="s">
        <v>3527</v>
      </c>
      <c r="AT256" s="144" t="s">
        <v>166</v>
      </c>
      <c r="AU256" s="144" t="s">
        <v>87</v>
      </c>
      <c r="AY256" s="16" t="s">
        <v>164</v>
      </c>
      <c r="BE256" s="145">
        <f>IF(N256="základní",J256,0)</f>
        <v>0</v>
      </c>
      <c r="BF256" s="145">
        <f>IF(N256="snížená",J256,0)</f>
        <v>0</v>
      </c>
      <c r="BG256" s="145">
        <f>IF(N256="zákl. přenesená",J256,0)</f>
        <v>0</v>
      </c>
      <c r="BH256" s="145">
        <f>IF(N256="sníž. přenesená",J256,0)</f>
        <v>0</v>
      </c>
      <c r="BI256" s="145">
        <f>IF(N256="nulová",J256,0)</f>
        <v>0</v>
      </c>
      <c r="BJ256" s="16" t="s">
        <v>87</v>
      </c>
      <c r="BK256" s="145">
        <f>ROUND(I256*H256,2)</f>
        <v>0</v>
      </c>
      <c r="BL256" s="16" t="s">
        <v>3527</v>
      </c>
      <c r="BM256" s="144" t="s">
        <v>3855</v>
      </c>
    </row>
    <row r="257" spans="2:12" s="1" customFormat="1" ht="6.95" customHeight="1">
      <c r="B257" s="43"/>
      <c r="C257" s="44"/>
      <c r="D257" s="44"/>
      <c r="E257" s="44"/>
      <c r="F257" s="44"/>
      <c r="G257" s="44"/>
      <c r="H257" s="44"/>
      <c r="I257" s="44"/>
      <c r="J257" s="44"/>
      <c r="K257" s="44"/>
      <c r="L257" s="31"/>
    </row>
  </sheetData>
  <sheetProtection algorithmName="SHA-512" hashValue="hWekYXfAg6eRg+LiE8QsVJwVbzhUNdWB5VPYtt+blDAplFLjbo1UkZwfoKpbAEvxsDs6dPnpVa6V1w6XjvVzLQ==" saltValue="ryw3hKNIieotrI3yb5uX589TOX4PwDx3lkgn/wFhog/Tpw5z3EbHuYxl5v7xiEOa0MmhDOenau+OnYLEvUpr0A==" spinCount="100000" sheet="1" objects="1" scenarios="1" formatColumns="0" formatRows="0" autoFilter="0"/>
  <autoFilter ref="C123:K256" xr:uid="{00000000-0009-0000-0000-000006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4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106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110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a přístavba objektu ZŠ Kamenné Žehrovice</v>
      </c>
      <c r="F7" s="226"/>
      <c r="G7" s="226"/>
      <c r="H7" s="226"/>
      <c r="L7" s="19"/>
    </row>
    <row r="8" spans="2:46" s="1" customFormat="1" ht="12" customHeight="1">
      <c r="B8" s="31"/>
      <c r="D8" s="26" t="s">
        <v>111</v>
      </c>
      <c r="L8" s="31"/>
    </row>
    <row r="9" spans="2:46" s="1" customFormat="1" ht="16.5" customHeight="1">
      <c r="B9" s="31"/>
      <c r="E9" s="187" t="s">
        <v>3856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20</v>
      </c>
      <c r="J11" s="24" t="s">
        <v>1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51" t="str">
        <f>'Rekapitulace stavby'!AN8</f>
        <v>26. 3. 2025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26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29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26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26" t="s">
        <v>29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39</v>
      </c>
      <c r="J30" s="65">
        <f>ROUND(J120,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0">
        <f>ROUND((SUM(BE120:BE148)),  2)</f>
        <v>0</v>
      </c>
      <c r="I33" s="91">
        <v>0.21</v>
      </c>
      <c r="J33" s="90">
        <f>ROUND(((SUM(BE120:BE148))*I33),  2)</f>
        <v>0</v>
      </c>
      <c r="L33" s="31"/>
    </row>
    <row r="34" spans="2:12" s="1" customFormat="1" ht="14.45" customHeight="1">
      <c r="B34" s="31"/>
      <c r="E34" s="26" t="s">
        <v>45</v>
      </c>
      <c r="F34" s="90">
        <f>ROUND((SUM(BF120:BF148)),  2)</f>
        <v>0</v>
      </c>
      <c r="I34" s="91">
        <v>0.12</v>
      </c>
      <c r="J34" s="90">
        <f>ROUND(((SUM(BF120:BF148))*I34),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0">
        <f>ROUND((SUM(BG120:BG148)),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0">
        <f>ROUND((SUM(BH120:BH148)),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0">
        <f>ROUND((SUM(BI120:BI148)),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49</v>
      </c>
      <c r="E39" s="56"/>
      <c r="F39" s="56"/>
      <c r="G39" s="94" t="s">
        <v>50</v>
      </c>
      <c r="H39" s="95" t="s">
        <v>51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54</v>
      </c>
      <c r="E61" s="33"/>
      <c r="F61" s="98" t="s">
        <v>55</v>
      </c>
      <c r="G61" s="42" t="s">
        <v>54</v>
      </c>
      <c r="H61" s="33"/>
      <c r="I61" s="33"/>
      <c r="J61" s="99" t="s">
        <v>55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54</v>
      </c>
      <c r="E76" s="33"/>
      <c r="F76" s="98" t="s">
        <v>55</v>
      </c>
      <c r="G76" s="42" t="s">
        <v>54</v>
      </c>
      <c r="H76" s="33"/>
      <c r="I76" s="33"/>
      <c r="J76" s="99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a přístavba objektu ZŠ Kamenné Žehrovice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111</v>
      </c>
      <c r="L86" s="31"/>
    </row>
    <row r="87" spans="2:47" s="1" customFormat="1" ht="16.5" customHeight="1">
      <c r="B87" s="31"/>
      <c r="E87" s="187" t="str">
        <f>E9</f>
        <v>07 - VZT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21</v>
      </c>
      <c r="F89" s="24" t="str">
        <f>F12</f>
        <v>Karlovarská třída 150, Kamenné Žehrovice</v>
      </c>
      <c r="I89" s="26" t="s">
        <v>23</v>
      </c>
      <c r="J89" s="51" t="str">
        <f>IF(J12="","",J12)</f>
        <v>26. 3. 2025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25</v>
      </c>
      <c r="F91" s="24" t="str">
        <f>E15</f>
        <v>Obec Kamnenné Žehrovice</v>
      </c>
      <c r="I91" s="26" t="s">
        <v>32</v>
      </c>
      <c r="J91" s="29" t="str">
        <f>E21</f>
        <v>Aripros s.r.o.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Aripros s.r.o.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114</v>
      </c>
      <c r="D94" s="92"/>
      <c r="E94" s="92"/>
      <c r="F94" s="92"/>
      <c r="G94" s="92"/>
      <c r="H94" s="92"/>
      <c r="I94" s="92"/>
      <c r="J94" s="101" t="s">
        <v>115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116</v>
      </c>
      <c r="J96" s="65">
        <f>J120</f>
        <v>0</v>
      </c>
      <c r="L96" s="31"/>
      <c r="AU96" s="16" t="s">
        <v>117</v>
      </c>
    </row>
    <row r="97" spans="2:12" s="8" customFormat="1" ht="24.95" customHeight="1">
      <c r="B97" s="103"/>
      <c r="D97" s="104" t="s">
        <v>118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9" customFormat="1" ht="19.899999999999999" customHeight="1">
      <c r="B98" s="107"/>
      <c r="D98" s="108" t="s">
        <v>125</v>
      </c>
      <c r="E98" s="109"/>
      <c r="F98" s="109"/>
      <c r="G98" s="109"/>
      <c r="H98" s="109"/>
      <c r="I98" s="109"/>
      <c r="J98" s="110">
        <f>J122</f>
        <v>0</v>
      </c>
      <c r="L98" s="107"/>
    </row>
    <row r="99" spans="2:12" s="8" customFormat="1" ht="24.95" customHeight="1">
      <c r="B99" s="103"/>
      <c r="D99" s="104" t="s">
        <v>128</v>
      </c>
      <c r="E99" s="105"/>
      <c r="F99" s="105"/>
      <c r="G99" s="105"/>
      <c r="H99" s="105"/>
      <c r="I99" s="105"/>
      <c r="J99" s="106">
        <f>J126</f>
        <v>0</v>
      </c>
      <c r="L99" s="103"/>
    </row>
    <row r="100" spans="2:12" s="9" customFormat="1" ht="19.899999999999999" customHeight="1">
      <c r="B100" s="107"/>
      <c r="D100" s="108" t="s">
        <v>2483</v>
      </c>
      <c r="E100" s="109"/>
      <c r="F100" s="109"/>
      <c r="G100" s="109"/>
      <c r="H100" s="109"/>
      <c r="I100" s="109"/>
      <c r="J100" s="110">
        <f>J127</f>
        <v>0</v>
      </c>
      <c r="L100" s="107"/>
    </row>
    <row r="101" spans="2:12" s="1" customFormat="1" ht="21.75" customHeight="1">
      <c r="B101" s="31"/>
      <c r="L101" s="31"/>
    </row>
    <row r="102" spans="2:12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12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12" s="1" customFormat="1" ht="24.95" customHeight="1">
      <c r="B107" s="31"/>
      <c r="C107" s="20" t="s">
        <v>149</v>
      </c>
      <c r="L107" s="31"/>
    </row>
    <row r="108" spans="2:12" s="1" customFormat="1" ht="6.95" customHeight="1">
      <c r="B108" s="31"/>
      <c r="L108" s="31"/>
    </row>
    <row r="109" spans="2:12" s="1" customFormat="1" ht="12" customHeight="1">
      <c r="B109" s="31"/>
      <c r="C109" s="26" t="s">
        <v>16</v>
      </c>
      <c r="L109" s="31"/>
    </row>
    <row r="110" spans="2:12" s="1" customFormat="1" ht="16.5" customHeight="1">
      <c r="B110" s="31"/>
      <c r="E110" s="225" t="str">
        <f>E7</f>
        <v>Stavební úpravy a přístavba objektu ZŠ Kamenné Žehrovice</v>
      </c>
      <c r="F110" s="226"/>
      <c r="G110" s="226"/>
      <c r="H110" s="226"/>
      <c r="L110" s="31"/>
    </row>
    <row r="111" spans="2:12" s="1" customFormat="1" ht="12" customHeight="1">
      <c r="B111" s="31"/>
      <c r="C111" s="26" t="s">
        <v>111</v>
      </c>
      <c r="L111" s="31"/>
    </row>
    <row r="112" spans="2:12" s="1" customFormat="1" ht="16.5" customHeight="1">
      <c r="B112" s="31"/>
      <c r="E112" s="187" t="str">
        <f>E9</f>
        <v>07 - VZT</v>
      </c>
      <c r="F112" s="227"/>
      <c r="G112" s="227"/>
      <c r="H112" s="227"/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21</v>
      </c>
      <c r="F114" s="24" t="str">
        <f>F12</f>
        <v>Karlovarská třída 150, Kamenné Žehrovice</v>
      </c>
      <c r="I114" s="26" t="s">
        <v>23</v>
      </c>
      <c r="J114" s="51" t="str">
        <f>IF(J12="","",J12)</f>
        <v>26. 3. 2025</v>
      </c>
      <c r="L114" s="31"/>
    </row>
    <row r="115" spans="2:65" s="1" customFormat="1" ht="6.95" customHeight="1">
      <c r="B115" s="31"/>
      <c r="L115" s="31"/>
    </row>
    <row r="116" spans="2:65" s="1" customFormat="1" ht="15.2" customHeight="1">
      <c r="B116" s="31"/>
      <c r="C116" s="26" t="s">
        <v>25</v>
      </c>
      <c r="F116" s="24" t="str">
        <f>E15</f>
        <v>Obec Kamnenné Žehrovice</v>
      </c>
      <c r="I116" s="26" t="s">
        <v>32</v>
      </c>
      <c r="J116" s="29" t="str">
        <f>E21</f>
        <v>Aripros s.r.o.</v>
      </c>
      <c r="L116" s="31"/>
    </row>
    <row r="117" spans="2:65" s="1" customFormat="1" ht="15.2" customHeight="1">
      <c r="B117" s="31"/>
      <c r="C117" s="26" t="s">
        <v>30</v>
      </c>
      <c r="F117" s="24" t="str">
        <f>IF(E18="","",E18)</f>
        <v>Vyplň údaj</v>
      </c>
      <c r="I117" s="26" t="s">
        <v>37</v>
      </c>
      <c r="J117" s="29" t="str">
        <f>E24</f>
        <v>Aripros s.r.o.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1"/>
      <c r="C119" s="112" t="s">
        <v>150</v>
      </c>
      <c r="D119" s="113" t="s">
        <v>64</v>
      </c>
      <c r="E119" s="113" t="s">
        <v>60</v>
      </c>
      <c r="F119" s="113" t="s">
        <v>61</v>
      </c>
      <c r="G119" s="113" t="s">
        <v>151</v>
      </c>
      <c r="H119" s="113" t="s">
        <v>152</v>
      </c>
      <c r="I119" s="113" t="s">
        <v>153</v>
      </c>
      <c r="J119" s="114" t="s">
        <v>115</v>
      </c>
      <c r="K119" s="115" t="s">
        <v>154</v>
      </c>
      <c r="L119" s="111"/>
      <c r="M119" s="58" t="s">
        <v>1</v>
      </c>
      <c r="N119" s="59" t="s">
        <v>43</v>
      </c>
      <c r="O119" s="59" t="s">
        <v>155</v>
      </c>
      <c r="P119" s="59" t="s">
        <v>156</v>
      </c>
      <c r="Q119" s="59" t="s">
        <v>157</v>
      </c>
      <c r="R119" s="59" t="s">
        <v>158</v>
      </c>
      <c r="S119" s="59" t="s">
        <v>159</v>
      </c>
      <c r="T119" s="60" t="s">
        <v>160</v>
      </c>
    </row>
    <row r="120" spans="2:65" s="1" customFormat="1" ht="22.9" customHeight="1">
      <c r="B120" s="31"/>
      <c r="C120" s="63" t="s">
        <v>161</v>
      </c>
      <c r="J120" s="116">
        <f>BK120</f>
        <v>0</v>
      </c>
      <c r="L120" s="31"/>
      <c r="M120" s="61"/>
      <c r="N120" s="52"/>
      <c r="O120" s="52"/>
      <c r="P120" s="117">
        <f>P121+P126</f>
        <v>0</v>
      </c>
      <c r="Q120" s="52"/>
      <c r="R120" s="117">
        <f>R121+R126</f>
        <v>0.13294900000000001</v>
      </c>
      <c r="S120" s="52"/>
      <c r="T120" s="118">
        <f>T121+T126</f>
        <v>8.3159999999999998E-2</v>
      </c>
      <c r="AT120" s="16" t="s">
        <v>78</v>
      </c>
      <c r="AU120" s="16" t="s">
        <v>117</v>
      </c>
      <c r="BK120" s="119">
        <f>BK121+BK126</f>
        <v>0</v>
      </c>
    </row>
    <row r="121" spans="2:65" s="11" customFormat="1" ht="25.9" customHeight="1">
      <c r="B121" s="120"/>
      <c r="D121" s="121" t="s">
        <v>78</v>
      </c>
      <c r="E121" s="122" t="s">
        <v>162</v>
      </c>
      <c r="F121" s="122" t="s">
        <v>163</v>
      </c>
      <c r="I121" s="123"/>
      <c r="J121" s="124">
        <f>BK121</f>
        <v>0</v>
      </c>
      <c r="L121" s="120"/>
      <c r="M121" s="125"/>
      <c r="P121" s="126">
        <f>P122</f>
        <v>0</v>
      </c>
      <c r="R121" s="126">
        <f>R122</f>
        <v>3.784E-3</v>
      </c>
      <c r="T121" s="127">
        <f>T122</f>
        <v>8.3159999999999998E-2</v>
      </c>
      <c r="AR121" s="121" t="s">
        <v>87</v>
      </c>
      <c r="AT121" s="128" t="s">
        <v>78</v>
      </c>
      <c r="AU121" s="128" t="s">
        <v>79</v>
      </c>
      <c r="AY121" s="121" t="s">
        <v>164</v>
      </c>
      <c r="BK121" s="129">
        <f>BK122</f>
        <v>0</v>
      </c>
    </row>
    <row r="122" spans="2:65" s="11" customFormat="1" ht="22.9" customHeight="1">
      <c r="B122" s="120"/>
      <c r="D122" s="121" t="s">
        <v>78</v>
      </c>
      <c r="E122" s="130" t="s">
        <v>209</v>
      </c>
      <c r="F122" s="130" t="s">
        <v>908</v>
      </c>
      <c r="I122" s="123"/>
      <c r="J122" s="131">
        <f>BK122</f>
        <v>0</v>
      </c>
      <c r="L122" s="120"/>
      <c r="M122" s="125"/>
      <c r="P122" s="126">
        <f>SUM(P123:P125)</f>
        <v>0</v>
      </c>
      <c r="R122" s="126">
        <f>SUM(R123:R125)</f>
        <v>3.784E-3</v>
      </c>
      <c r="T122" s="127">
        <f>SUM(T123:T125)</f>
        <v>8.3159999999999998E-2</v>
      </c>
      <c r="AR122" s="121" t="s">
        <v>87</v>
      </c>
      <c r="AT122" s="128" t="s">
        <v>78</v>
      </c>
      <c r="AU122" s="128" t="s">
        <v>87</v>
      </c>
      <c r="AY122" s="121" t="s">
        <v>164</v>
      </c>
      <c r="BK122" s="129">
        <f>SUM(BK123:BK125)</f>
        <v>0</v>
      </c>
    </row>
    <row r="123" spans="2:65" s="1" customFormat="1" ht="24.2" customHeight="1">
      <c r="B123" s="31"/>
      <c r="C123" s="132" t="s">
        <v>87</v>
      </c>
      <c r="D123" s="132" t="s">
        <v>166</v>
      </c>
      <c r="E123" s="133" t="s">
        <v>3857</v>
      </c>
      <c r="F123" s="134" t="s">
        <v>3858</v>
      </c>
      <c r="G123" s="135" t="s">
        <v>299</v>
      </c>
      <c r="H123" s="136">
        <v>0.44</v>
      </c>
      <c r="I123" s="137"/>
      <c r="J123" s="138">
        <f>ROUND(I123*H123,2)</f>
        <v>0</v>
      </c>
      <c r="K123" s="139"/>
      <c r="L123" s="31"/>
      <c r="M123" s="140" t="s">
        <v>1</v>
      </c>
      <c r="N123" s="141" t="s">
        <v>44</v>
      </c>
      <c r="P123" s="142">
        <f>O123*H123</f>
        <v>0</v>
      </c>
      <c r="Q123" s="142">
        <v>1.2800000000000001E-3</v>
      </c>
      <c r="R123" s="142">
        <f>Q123*H123</f>
        <v>5.6320000000000003E-4</v>
      </c>
      <c r="S123" s="142">
        <v>2.1000000000000001E-2</v>
      </c>
      <c r="T123" s="143">
        <f>S123*H123</f>
        <v>9.2399999999999999E-3</v>
      </c>
      <c r="AR123" s="144" t="s">
        <v>170</v>
      </c>
      <c r="AT123" s="144" t="s">
        <v>166</v>
      </c>
      <c r="AU123" s="144" t="s">
        <v>89</v>
      </c>
      <c r="AY123" s="16" t="s">
        <v>164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6" t="s">
        <v>87</v>
      </c>
      <c r="BK123" s="145">
        <f>ROUND(I123*H123,2)</f>
        <v>0</v>
      </c>
      <c r="BL123" s="16" t="s">
        <v>170</v>
      </c>
      <c r="BM123" s="144" t="s">
        <v>3859</v>
      </c>
    </row>
    <row r="124" spans="2:65" s="1" customFormat="1" ht="24.2" customHeight="1">
      <c r="B124" s="31"/>
      <c r="C124" s="132" t="s">
        <v>89</v>
      </c>
      <c r="D124" s="132" t="s">
        <v>166</v>
      </c>
      <c r="E124" s="133" t="s">
        <v>3860</v>
      </c>
      <c r="F124" s="134" t="s">
        <v>3861</v>
      </c>
      <c r="G124" s="135" t="s">
        <v>299</v>
      </c>
      <c r="H124" s="136">
        <v>1.32</v>
      </c>
      <c r="I124" s="137"/>
      <c r="J124" s="138">
        <f>ROUND(I124*H124,2)</f>
        <v>0</v>
      </c>
      <c r="K124" s="139"/>
      <c r="L124" s="31"/>
      <c r="M124" s="140" t="s">
        <v>1</v>
      </c>
      <c r="N124" s="141" t="s">
        <v>44</v>
      </c>
      <c r="P124" s="142">
        <f>O124*H124</f>
        <v>0</v>
      </c>
      <c r="Q124" s="142">
        <v>2.4399999999999999E-3</v>
      </c>
      <c r="R124" s="142">
        <f>Q124*H124</f>
        <v>3.2208000000000002E-3</v>
      </c>
      <c r="S124" s="142">
        <v>5.6000000000000001E-2</v>
      </c>
      <c r="T124" s="143">
        <f>S124*H124</f>
        <v>7.392E-2</v>
      </c>
      <c r="AR124" s="144" t="s">
        <v>170</v>
      </c>
      <c r="AT124" s="144" t="s">
        <v>166</v>
      </c>
      <c r="AU124" s="144" t="s">
        <v>89</v>
      </c>
      <c r="AY124" s="16" t="s">
        <v>164</v>
      </c>
      <c r="BE124" s="145">
        <f>IF(N124="základní",J124,0)</f>
        <v>0</v>
      </c>
      <c r="BF124" s="145">
        <f>IF(N124="snížená",J124,0)</f>
        <v>0</v>
      </c>
      <c r="BG124" s="145">
        <f>IF(N124="zákl. přenesená",J124,0)</f>
        <v>0</v>
      </c>
      <c r="BH124" s="145">
        <f>IF(N124="sníž. přenesená",J124,0)</f>
        <v>0</v>
      </c>
      <c r="BI124" s="145">
        <f>IF(N124="nulová",J124,0)</f>
        <v>0</v>
      </c>
      <c r="BJ124" s="16" t="s">
        <v>87</v>
      </c>
      <c r="BK124" s="145">
        <f>ROUND(I124*H124,2)</f>
        <v>0</v>
      </c>
      <c r="BL124" s="16" t="s">
        <v>170</v>
      </c>
      <c r="BM124" s="144" t="s">
        <v>3862</v>
      </c>
    </row>
    <row r="125" spans="2:65" s="12" customFormat="1" ht="11.25">
      <c r="B125" s="146"/>
      <c r="D125" s="147" t="s">
        <v>175</v>
      </c>
      <c r="E125" s="148" t="s">
        <v>1</v>
      </c>
      <c r="F125" s="149" t="s">
        <v>3863</v>
      </c>
      <c r="H125" s="150">
        <v>1.32</v>
      </c>
      <c r="I125" s="151"/>
      <c r="L125" s="146"/>
      <c r="M125" s="152"/>
      <c r="T125" s="153"/>
      <c r="AT125" s="148" t="s">
        <v>175</v>
      </c>
      <c r="AU125" s="148" t="s">
        <v>89</v>
      </c>
      <c r="AV125" s="12" t="s">
        <v>89</v>
      </c>
      <c r="AW125" s="12" t="s">
        <v>36</v>
      </c>
      <c r="AX125" s="12" t="s">
        <v>87</v>
      </c>
      <c r="AY125" s="148" t="s">
        <v>164</v>
      </c>
    </row>
    <row r="126" spans="2:65" s="11" customFormat="1" ht="25.9" customHeight="1">
      <c r="B126" s="120"/>
      <c r="D126" s="121" t="s">
        <v>78</v>
      </c>
      <c r="E126" s="122" t="s">
        <v>1049</v>
      </c>
      <c r="F126" s="122" t="s">
        <v>1050</v>
      </c>
      <c r="I126" s="123"/>
      <c r="J126" s="124">
        <f>BK126</f>
        <v>0</v>
      </c>
      <c r="L126" s="120"/>
      <c r="M126" s="125"/>
      <c r="P126" s="126">
        <f>P127</f>
        <v>0</v>
      </c>
      <c r="R126" s="126">
        <f>R127</f>
        <v>0.129165</v>
      </c>
      <c r="T126" s="127">
        <f>T127</f>
        <v>0</v>
      </c>
      <c r="AR126" s="121" t="s">
        <v>89</v>
      </c>
      <c r="AT126" s="128" t="s">
        <v>78</v>
      </c>
      <c r="AU126" s="128" t="s">
        <v>79</v>
      </c>
      <c r="AY126" s="121" t="s">
        <v>164</v>
      </c>
      <c r="BK126" s="129">
        <f>BK127</f>
        <v>0</v>
      </c>
    </row>
    <row r="127" spans="2:65" s="11" customFormat="1" ht="22.9" customHeight="1">
      <c r="B127" s="120"/>
      <c r="D127" s="121" t="s">
        <v>78</v>
      </c>
      <c r="E127" s="130" t="s">
        <v>2853</v>
      </c>
      <c r="F127" s="130" t="s">
        <v>2854</v>
      </c>
      <c r="I127" s="123"/>
      <c r="J127" s="131">
        <f>BK127</f>
        <v>0</v>
      </c>
      <c r="L127" s="120"/>
      <c r="M127" s="125"/>
      <c r="P127" s="126">
        <f>SUM(P128:P148)</f>
        <v>0</v>
      </c>
      <c r="R127" s="126">
        <f>SUM(R128:R148)</f>
        <v>0.129165</v>
      </c>
      <c r="T127" s="127">
        <f>SUM(T128:T148)</f>
        <v>0</v>
      </c>
      <c r="AR127" s="121" t="s">
        <v>89</v>
      </c>
      <c r="AT127" s="128" t="s">
        <v>78</v>
      </c>
      <c r="AU127" s="128" t="s">
        <v>87</v>
      </c>
      <c r="AY127" s="121" t="s">
        <v>164</v>
      </c>
      <c r="BK127" s="129">
        <f>SUM(BK128:BK148)</f>
        <v>0</v>
      </c>
    </row>
    <row r="128" spans="2:65" s="1" customFormat="1" ht="24.2" customHeight="1">
      <c r="B128" s="31"/>
      <c r="C128" s="132" t="s">
        <v>178</v>
      </c>
      <c r="D128" s="132" t="s">
        <v>166</v>
      </c>
      <c r="E128" s="133" t="s">
        <v>3864</v>
      </c>
      <c r="F128" s="134" t="s">
        <v>3865</v>
      </c>
      <c r="G128" s="135" t="s">
        <v>181</v>
      </c>
      <c r="H128" s="136">
        <v>8</v>
      </c>
      <c r="I128" s="137"/>
      <c r="J128" s="138">
        <f>ROUND(I128*H128,2)</f>
        <v>0</v>
      </c>
      <c r="K128" s="139"/>
      <c r="L128" s="31"/>
      <c r="M128" s="140" t="s">
        <v>1</v>
      </c>
      <c r="N128" s="141" t="s">
        <v>44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260</v>
      </c>
      <c r="AT128" s="144" t="s">
        <v>166</v>
      </c>
      <c r="AU128" s="144" t="s">
        <v>89</v>
      </c>
      <c r="AY128" s="16" t="s">
        <v>164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6" t="s">
        <v>87</v>
      </c>
      <c r="BK128" s="145">
        <f>ROUND(I128*H128,2)</f>
        <v>0</v>
      </c>
      <c r="BL128" s="16" t="s">
        <v>260</v>
      </c>
      <c r="BM128" s="144" t="s">
        <v>3866</v>
      </c>
    </row>
    <row r="129" spans="2:65" s="14" customFormat="1" ht="11.25">
      <c r="B129" s="161"/>
      <c r="D129" s="147" t="s">
        <v>175</v>
      </c>
      <c r="E129" s="162" t="s">
        <v>1</v>
      </c>
      <c r="F129" s="163" t="s">
        <v>370</v>
      </c>
      <c r="H129" s="162" t="s">
        <v>1</v>
      </c>
      <c r="I129" s="164"/>
      <c r="L129" s="161"/>
      <c r="M129" s="165"/>
      <c r="T129" s="166"/>
      <c r="AT129" s="162" t="s">
        <v>175</v>
      </c>
      <c r="AU129" s="162" t="s">
        <v>89</v>
      </c>
      <c r="AV129" s="14" t="s">
        <v>87</v>
      </c>
      <c r="AW129" s="14" t="s">
        <v>36</v>
      </c>
      <c r="AX129" s="14" t="s">
        <v>79</v>
      </c>
      <c r="AY129" s="162" t="s">
        <v>164</v>
      </c>
    </row>
    <row r="130" spans="2:65" s="12" customFormat="1" ht="11.25">
      <c r="B130" s="146"/>
      <c r="D130" s="147" t="s">
        <v>175</v>
      </c>
      <c r="E130" s="148" t="s">
        <v>1</v>
      </c>
      <c r="F130" s="149" t="s">
        <v>186</v>
      </c>
      <c r="H130" s="150">
        <v>5</v>
      </c>
      <c r="I130" s="151"/>
      <c r="L130" s="146"/>
      <c r="M130" s="152"/>
      <c r="T130" s="153"/>
      <c r="AT130" s="148" t="s">
        <v>175</v>
      </c>
      <c r="AU130" s="148" t="s">
        <v>89</v>
      </c>
      <c r="AV130" s="12" t="s">
        <v>89</v>
      </c>
      <c r="AW130" s="12" t="s">
        <v>36</v>
      </c>
      <c r="AX130" s="12" t="s">
        <v>79</v>
      </c>
      <c r="AY130" s="148" t="s">
        <v>164</v>
      </c>
    </row>
    <row r="131" spans="2:65" s="14" customFormat="1" ht="11.25">
      <c r="B131" s="161"/>
      <c r="D131" s="147" t="s">
        <v>175</v>
      </c>
      <c r="E131" s="162" t="s">
        <v>1</v>
      </c>
      <c r="F131" s="163" t="s">
        <v>373</v>
      </c>
      <c r="H131" s="162" t="s">
        <v>1</v>
      </c>
      <c r="I131" s="164"/>
      <c r="L131" s="161"/>
      <c r="M131" s="165"/>
      <c r="T131" s="166"/>
      <c r="AT131" s="162" t="s">
        <v>175</v>
      </c>
      <c r="AU131" s="162" t="s">
        <v>89</v>
      </c>
      <c r="AV131" s="14" t="s">
        <v>87</v>
      </c>
      <c r="AW131" s="14" t="s">
        <v>36</v>
      </c>
      <c r="AX131" s="14" t="s">
        <v>79</v>
      </c>
      <c r="AY131" s="162" t="s">
        <v>164</v>
      </c>
    </row>
    <row r="132" spans="2:65" s="12" customFormat="1" ht="11.25">
      <c r="B132" s="146"/>
      <c r="D132" s="147" t="s">
        <v>175</v>
      </c>
      <c r="E132" s="148" t="s">
        <v>1</v>
      </c>
      <c r="F132" s="149" t="s">
        <v>178</v>
      </c>
      <c r="H132" s="150">
        <v>3</v>
      </c>
      <c r="I132" s="151"/>
      <c r="L132" s="146"/>
      <c r="M132" s="152"/>
      <c r="T132" s="153"/>
      <c r="AT132" s="148" t="s">
        <v>175</v>
      </c>
      <c r="AU132" s="148" t="s">
        <v>89</v>
      </c>
      <c r="AV132" s="12" t="s">
        <v>89</v>
      </c>
      <c r="AW132" s="12" t="s">
        <v>36</v>
      </c>
      <c r="AX132" s="12" t="s">
        <v>79</v>
      </c>
      <c r="AY132" s="148" t="s">
        <v>164</v>
      </c>
    </row>
    <row r="133" spans="2:65" s="13" customFormat="1" ht="11.25">
      <c r="B133" s="154"/>
      <c r="D133" s="147" t="s">
        <v>175</v>
      </c>
      <c r="E133" s="155" t="s">
        <v>1</v>
      </c>
      <c r="F133" s="156" t="s">
        <v>177</v>
      </c>
      <c r="H133" s="157">
        <v>8</v>
      </c>
      <c r="I133" s="158"/>
      <c r="L133" s="154"/>
      <c r="M133" s="159"/>
      <c r="T133" s="160"/>
      <c r="AT133" s="155" t="s">
        <v>175</v>
      </c>
      <c r="AU133" s="155" t="s">
        <v>89</v>
      </c>
      <c r="AV133" s="13" t="s">
        <v>170</v>
      </c>
      <c r="AW133" s="13" t="s">
        <v>36</v>
      </c>
      <c r="AX133" s="13" t="s">
        <v>87</v>
      </c>
      <c r="AY133" s="155" t="s">
        <v>164</v>
      </c>
    </row>
    <row r="134" spans="2:65" s="1" customFormat="1" ht="33" customHeight="1">
      <c r="B134" s="31"/>
      <c r="C134" s="167" t="s">
        <v>170</v>
      </c>
      <c r="D134" s="167" t="s">
        <v>282</v>
      </c>
      <c r="E134" s="168" t="s">
        <v>3867</v>
      </c>
      <c r="F134" s="169" t="s">
        <v>3868</v>
      </c>
      <c r="G134" s="170" t="s">
        <v>181</v>
      </c>
      <c r="H134" s="171">
        <v>8</v>
      </c>
      <c r="I134" s="172"/>
      <c r="J134" s="173">
        <f>ROUND(I134*H134,2)</f>
        <v>0</v>
      </c>
      <c r="K134" s="174"/>
      <c r="L134" s="175"/>
      <c r="M134" s="176" t="s">
        <v>1</v>
      </c>
      <c r="N134" s="177" t="s">
        <v>44</v>
      </c>
      <c r="P134" s="142">
        <f>O134*H134</f>
        <v>0</v>
      </c>
      <c r="Q134" s="142">
        <v>5.6999999999999998E-4</v>
      </c>
      <c r="R134" s="142">
        <f>Q134*H134</f>
        <v>4.5599999999999998E-3</v>
      </c>
      <c r="S134" s="142">
        <v>0</v>
      </c>
      <c r="T134" s="143">
        <f>S134*H134</f>
        <v>0</v>
      </c>
      <c r="AR134" s="144" t="s">
        <v>349</v>
      </c>
      <c r="AT134" s="144" t="s">
        <v>282</v>
      </c>
      <c r="AU134" s="144" t="s">
        <v>89</v>
      </c>
      <c r="AY134" s="16" t="s">
        <v>164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6" t="s">
        <v>87</v>
      </c>
      <c r="BK134" s="145">
        <f>ROUND(I134*H134,2)</f>
        <v>0</v>
      </c>
      <c r="BL134" s="16" t="s">
        <v>260</v>
      </c>
      <c r="BM134" s="144" t="s">
        <v>3869</v>
      </c>
    </row>
    <row r="135" spans="2:65" s="1" customFormat="1" ht="24.2" customHeight="1">
      <c r="B135" s="31"/>
      <c r="C135" s="132" t="s">
        <v>186</v>
      </c>
      <c r="D135" s="132" t="s">
        <v>166</v>
      </c>
      <c r="E135" s="133" t="s">
        <v>3870</v>
      </c>
      <c r="F135" s="134" t="s">
        <v>3871</v>
      </c>
      <c r="G135" s="135" t="s">
        <v>181</v>
      </c>
      <c r="H135" s="136">
        <v>3</v>
      </c>
      <c r="I135" s="137"/>
      <c r="J135" s="138">
        <f>ROUND(I135*H135,2)</f>
        <v>0</v>
      </c>
      <c r="K135" s="139"/>
      <c r="L135" s="31"/>
      <c r="M135" s="140" t="s">
        <v>1</v>
      </c>
      <c r="N135" s="141" t="s">
        <v>44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260</v>
      </c>
      <c r="AT135" s="144" t="s">
        <v>166</v>
      </c>
      <c r="AU135" s="144" t="s">
        <v>89</v>
      </c>
      <c r="AY135" s="16" t="s">
        <v>164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6" t="s">
        <v>87</v>
      </c>
      <c r="BK135" s="145">
        <f>ROUND(I135*H135,2)</f>
        <v>0</v>
      </c>
      <c r="BL135" s="16" t="s">
        <v>260</v>
      </c>
      <c r="BM135" s="144" t="s">
        <v>3872</v>
      </c>
    </row>
    <row r="136" spans="2:65" s="1" customFormat="1" ht="24.2" customHeight="1">
      <c r="B136" s="31"/>
      <c r="C136" s="167" t="s">
        <v>191</v>
      </c>
      <c r="D136" s="167" t="s">
        <v>282</v>
      </c>
      <c r="E136" s="168" t="s">
        <v>3873</v>
      </c>
      <c r="F136" s="169" t="s">
        <v>3874</v>
      </c>
      <c r="G136" s="170" t="s">
        <v>181</v>
      </c>
      <c r="H136" s="171">
        <v>3</v>
      </c>
      <c r="I136" s="172"/>
      <c r="J136" s="173">
        <f>ROUND(I136*H136,2)</f>
        <v>0</v>
      </c>
      <c r="K136" s="174"/>
      <c r="L136" s="175"/>
      <c r="M136" s="176" t="s">
        <v>1</v>
      </c>
      <c r="N136" s="177" t="s">
        <v>44</v>
      </c>
      <c r="P136" s="142">
        <f>O136*H136</f>
        <v>0</v>
      </c>
      <c r="Q136" s="142">
        <v>8.0000000000000004E-4</v>
      </c>
      <c r="R136" s="142">
        <f>Q136*H136</f>
        <v>2.4000000000000002E-3</v>
      </c>
      <c r="S136" s="142">
        <v>0</v>
      </c>
      <c r="T136" s="143">
        <f>S136*H136</f>
        <v>0</v>
      </c>
      <c r="AR136" s="144" t="s">
        <v>349</v>
      </c>
      <c r="AT136" s="144" t="s">
        <v>282</v>
      </c>
      <c r="AU136" s="144" t="s">
        <v>89</v>
      </c>
      <c r="AY136" s="16" t="s">
        <v>164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6" t="s">
        <v>87</v>
      </c>
      <c r="BK136" s="145">
        <f>ROUND(I136*H136,2)</f>
        <v>0</v>
      </c>
      <c r="BL136" s="16" t="s">
        <v>260</v>
      </c>
      <c r="BM136" s="144" t="s">
        <v>3875</v>
      </c>
    </row>
    <row r="137" spans="2:65" s="1" customFormat="1" ht="37.9" customHeight="1">
      <c r="B137" s="31"/>
      <c r="C137" s="132" t="s">
        <v>197</v>
      </c>
      <c r="D137" s="132" t="s">
        <v>166</v>
      </c>
      <c r="E137" s="133" t="s">
        <v>3876</v>
      </c>
      <c r="F137" s="134" t="s">
        <v>3877</v>
      </c>
      <c r="G137" s="135" t="s">
        <v>299</v>
      </c>
      <c r="H137" s="136">
        <v>5.5</v>
      </c>
      <c r="I137" s="137"/>
      <c r="J137" s="138">
        <f>ROUND(I137*H137,2)</f>
        <v>0</v>
      </c>
      <c r="K137" s="139"/>
      <c r="L137" s="31"/>
      <c r="M137" s="140" t="s">
        <v>1</v>
      </c>
      <c r="N137" s="141" t="s">
        <v>44</v>
      </c>
      <c r="P137" s="142">
        <f>O137*H137</f>
        <v>0</v>
      </c>
      <c r="Q137" s="142">
        <v>1.6800000000000001E-3</v>
      </c>
      <c r="R137" s="142">
        <f>Q137*H137</f>
        <v>9.2399999999999999E-3</v>
      </c>
      <c r="S137" s="142">
        <v>0</v>
      </c>
      <c r="T137" s="143">
        <f>S137*H137</f>
        <v>0</v>
      </c>
      <c r="AR137" s="144" t="s">
        <v>260</v>
      </c>
      <c r="AT137" s="144" t="s">
        <v>166</v>
      </c>
      <c r="AU137" s="144" t="s">
        <v>89</v>
      </c>
      <c r="AY137" s="16" t="s">
        <v>164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6" t="s">
        <v>87</v>
      </c>
      <c r="BK137" s="145">
        <f>ROUND(I137*H137,2)</f>
        <v>0</v>
      </c>
      <c r="BL137" s="16" t="s">
        <v>260</v>
      </c>
      <c r="BM137" s="144" t="s">
        <v>3878</v>
      </c>
    </row>
    <row r="138" spans="2:65" s="1" customFormat="1" ht="37.9" customHeight="1">
      <c r="B138" s="31"/>
      <c r="C138" s="132" t="s">
        <v>202</v>
      </c>
      <c r="D138" s="132" t="s">
        <v>166</v>
      </c>
      <c r="E138" s="133" t="s">
        <v>3879</v>
      </c>
      <c r="F138" s="134" t="s">
        <v>3880</v>
      </c>
      <c r="G138" s="135" t="s">
        <v>299</v>
      </c>
      <c r="H138" s="136">
        <v>24.5</v>
      </c>
      <c r="I138" s="137"/>
      <c r="J138" s="138">
        <f>ROUND(I138*H138,2)</f>
        <v>0</v>
      </c>
      <c r="K138" s="139"/>
      <c r="L138" s="31"/>
      <c r="M138" s="140" t="s">
        <v>1</v>
      </c>
      <c r="N138" s="141" t="s">
        <v>44</v>
      </c>
      <c r="P138" s="142">
        <f>O138*H138</f>
        <v>0</v>
      </c>
      <c r="Q138" s="142">
        <v>3.4499999999999999E-3</v>
      </c>
      <c r="R138" s="142">
        <f>Q138*H138</f>
        <v>8.4525000000000003E-2</v>
      </c>
      <c r="S138" s="142">
        <v>0</v>
      </c>
      <c r="T138" s="143">
        <f>S138*H138</f>
        <v>0</v>
      </c>
      <c r="AR138" s="144" t="s">
        <v>260</v>
      </c>
      <c r="AT138" s="144" t="s">
        <v>166</v>
      </c>
      <c r="AU138" s="144" t="s">
        <v>89</v>
      </c>
      <c r="AY138" s="16" t="s">
        <v>164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6" t="s">
        <v>87</v>
      </c>
      <c r="BK138" s="145">
        <f>ROUND(I138*H138,2)</f>
        <v>0</v>
      </c>
      <c r="BL138" s="16" t="s">
        <v>260</v>
      </c>
      <c r="BM138" s="144" t="s">
        <v>3881</v>
      </c>
    </row>
    <row r="139" spans="2:65" s="12" customFormat="1" ht="11.25">
      <c r="B139" s="146"/>
      <c r="D139" s="147" t="s">
        <v>175</v>
      </c>
      <c r="E139" s="148" t="s">
        <v>1</v>
      </c>
      <c r="F139" s="149" t="s">
        <v>3882</v>
      </c>
      <c r="H139" s="150">
        <v>24.5</v>
      </c>
      <c r="I139" s="151"/>
      <c r="L139" s="146"/>
      <c r="M139" s="152"/>
      <c r="T139" s="153"/>
      <c r="AT139" s="148" t="s">
        <v>175</v>
      </c>
      <c r="AU139" s="148" t="s">
        <v>89</v>
      </c>
      <c r="AV139" s="12" t="s">
        <v>89</v>
      </c>
      <c r="AW139" s="12" t="s">
        <v>36</v>
      </c>
      <c r="AX139" s="12" t="s">
        <v>87</v>
      </c>
      <c r="AY139" s="148" t="s">
        <v>164</v>
      </c>
    </row>
    <row r="140" spans="2:65" s="1" customFormat="1" ht="24.2" customHeight="1">
      <c r="B140" s="31"/>
      <c r="C140" s="132" t="s">
        <v>209</v>
      </c>
      <c r="D140" s="132" t="s">
        <v>166</v>
      </c>
      <c r="E140" s="133" t="s">
        <v>3883</v>
      </c>
      <c r="F140" s="134" t="s">
        <v>3884</v>
      </c>
      <c r="G140" s="135" t="s">
        <v>299</v>
      </c>
      <c r="H140" s="136">
        <v>4</v>
      </c>
      <c r="I140" s="137"/>
      <c r="J140" s="138">
        <f>ROUND(I140*H140,2)</f>
        <v>0</v>
      </c>
      <c r="K140" s="139"/>
      <c r="L140" s="31"/>
      <c r="M140" s="140" t="s">
        <v>1</v>
      </c>
      <c r="N140" s="141" t="s">
        <v>44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260</v>
      </c>
      <c r="AT140" s="144" t="s">
        <v>166</v>
      </c>
      <c r="AU140" s="144" t="s">
        <v>89</v>
      </c>
      <c r="AY140" s="16" t="s">
        <v>164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6" t="s">
        <v>87</v>
      </c>
      <c r="BK140" s="145">
        <f>ROUND(I140*H140,2)</f>
        <v>0</v>
      </c>
      <c r="BL140" s="16" t="s">
        <v>260</v>
      </c>
      <c r="BM140" s="144" t="s">
        <v>3885</v>
      </c>
    </row>
    <row r="141" spans="2:65" s="12" customFormat="1" ht="11.25">
      <c r="B141" s="146"/>
      <c r="D141" s="147" t="s">
        <v>175</v>
      </c>
      <c r="E141" s="148" t="s">
        <v>1</v>
      </c>
      <c r="F141" s="149" t="s">
        <v>3886</v>
      </c>
      <c r="H141" s="150">
        <v>4</v>
      </c>
      <c r="I141" s="151"/>
      <c r="L141" s="146"/>
      <c r="M141" s="152"/>
      <c r="T141" s="153"/>
      <c r="AT141" s="148" t="s">
        <v>175</v>
      </c>
      <c r="AU141" s="148" t="s">
        <v>89</v>
      </c>
      <c r="AV141" s="12" t="s">
        <v>89</v>
      </c>
      <c r="AW141" s="12" t="s">
        <v>36</v>
      </c>
      <c r="AX141" s="12" t="s">
        <v>87</v>
      </c>
      <c r="AY141" s="148" t="s">
        <v>164</v>
      </c>
    </row>
    <row r="142" spans="2:65" s="1" customFormat="1" ht="24.2" customHeight="1">
      <c r="B142" s="31"/>
      <c r="C142" s="167" t="s">
        <v>215</v>
      </c>
      <c r="D142" s="167" t="s">
        <v>282</v>
      </c>
      <c r="E142" s="168" t="s">
        <v>3887</v>
      </c>
      <c r="F142" s="169" t="s">
        <v>3888</v>
      </c>
      <c r="G142" s="170" t="s">
        <v>181</v>
      </c>
      <c r="H142" s="171">
        <v>1.2</v>
      </c>
      <c r="I142" s="172"/>
      <c r="J142" s="173">
        <f>ROUND(I142*H142,2)</f>
        <v>0</v>
      </c>
      <c r="K142" s="174"/>
      <c r="L142" s="175"/>
      <c r="M142" s="176" t="s">
        <v>1</v>
      </c>
      <c r="N142" s="177" t="s">
        <v>44</v>
      </c>
      <c r="P142" s="142">
        <f>O142*H142</f>
        <v>0</v>
      </c>
      <c r="Q142" s="142">
        <v>4.1999999999999997E-3</v>
      </c>
      <c r="R142" s="142">
        <f>Q142*H142</f>
        <v>5.0399999999999993E-3</v>
      </c>
      <c r="S142" s="142">
        <v>0</v>
      </c>
      <c r="T142" s="143">
        <f>S142*H142</f>
        <v>0</v>
      </c>
      <c r="AR142" s="144" t="s">
        <v>349</v>
      </c>
      <c r="AT142" s="144" t="s">
        <v>282</v>
      </c>
      <c r="AU142" s="144" t="s">
        <v>89</v>
      </c>
      <c r="AY142" s="16" t="s">
        <v>164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6" t="s">
        <v>87</v>
      </c>
      <c r="BK142" s="145">
        <f>ROUND(I142*H142,2)</f>
        <v>0</v>
      </c>
      <c r="BL142" s="16" t="s">
        <v>260</v>
      </c>
      <c r="BM142" s="144" t="s">
        <v>3889</v>
      </c>
    </row>
    <row r="143" spans="2:65" s="12" customFormat="1" ht="11.25">
      <c r="B143" s="146"/>
      <c r="D143" s="147" t="s">
        <v>175</v>
      </c>
      <c r="F143" s="149" t="s">
        <v>3890</v>
      </c>
      <c r="H143" s="150">
        <v>1.2</v>
      </c>
      <c r="I143" s="151"/>
      <c r="L143" s="146"/>
      <c r="M143" s="152"/>
      <c r="T143" s="153"/>
      <c r="AT143" s="148" t="s">
        <v>175</v>
      </c>
      <c r="AU143" s="148" t="s">
        <v>89</v>
      </c>
      <c r="AV143" s="12" t="s">
        <v>89</v>
      </c>
      <c r="AW143" s="12" t="s">
        <v>4</v>
      </c>
      <c r="AX143" s="12" t="s">
        <v>87</v>
      </c>
      <c r="AY143" s="148" t="s">
        <v>164</v>
      </c>
    </row>
    <row r="144" spans="2:65" s="1" customFormat="1" ht="24.2" customHeight="1">
      <c r="B144" s="31"/>
      <c r="C144" s="132" t="s">
        <v>222</v>
      </c>
      <c r="D144" s="132" t="s">
        <v>166</v>
      </c>
      <c r="E144" s="133" t="s">
        <v>3891</v>
      </c>
      <c r="F144" s="134" t="s">
        <v>3892</v>
      </c>
      <c r="G144" s="135" t="s">
        <v>299</v>
      </c>
      <c r="H144" s="136">
        <v>30</v>
      </c>
      <c r="I144" s="137"/>
      <c r="J144" s="138">
        <f>ROUND(I144*H144,2)</f>
        <v>0</v>
      </c>
      <c r="K144" s="139"/>
      <c r="L144" s="31"/>
      <c r="M144" s="140" t="s">
        <v>1</v>
      </c>
      <c r="N144" s="141" t="s">
        <v>44</v>
      </c>
      <c r="P144" s="142">
        <f>O144*H144</f>
        <v>0</v>
      </c>
      <c r="Q144" s="142">
        <v>0</v>
      </c>
      <c r="R144" s="142">
        <f>Q144*H144</f>
        <v>0</v>
      </c>
      <c r="S144" s="142">
        <v>0</v>
      </c>
      <c r="T144" s="143">
        <f>S144*H144</f>
        <v>0</v>
      </c>
      <c r="AR144" s="144" t="s">
        <v>260</v>
      </c>
      <c r="AT144" s="144" t="s">
        <v>166</v>
      </c>
      <c r="AU144" s="144" t="s">
        <v>89</v>
      </c>
      <c r="AY144" s="16" t="s">
        <v>164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6" t="s">
        <v>87</v>
      </c>
      <c r="BK144" s="145">
        <f>ROUND(I144*H144,2)</f>
        <v>0</v>
      </c>
      <c r="BL144" s="16" t="s">
        <v>260</v>
      </c>
      <c r="BM144" s="144" t="s">
        <v>3893</v>
      </c>
    </row>
    <row r="145" spans="2:65" s="12" customFormat="1" ht="11.25">
      <c r="B145" s="146"/>
      <c r="D145" s="147" t="s">
        <v>175</v>
      </c>
      <c r="E145" s="148" t="s">
        <v>1</v>
      </c>
      <c r="F145" s="149" t="s">
        <v>3894</v>
      </c>
      <c r="H145" s="150">
        <v>30</v>
      </c>
      <c r="I145" s="151"/>
      <c r="L145" s="146"/>
      <c r="M145" s="152"/>
      <c r="T145" s="153"/>
      <c r="AT145" s="148" t="s">
        <v>175</v>
      </c>
      <c r="AU145" s="148" t="s">
        <v>89</v>
      </c>
      <c r="AV145" s="12" t="s">
        <v>89</v>
      </c>
      <c r="AW145" s="12" t="s">
        <v>36</v>
      </c>
      <c r="AX145" s="12" t="s">
        <v>87</v>
      </c>
      <c r="AY145" s="148" t="s">
        <v>164</v>
      </c>
    </row>
    <row r="146" spans="2:65" s="1" customFormat="1" ht="33" customHeight="1">
      <c r="B146" s="31"/>
      <c r="C146" s="167" t="s">
        <v>8</v>
      </c>
      <c r="D146" s="167" t="s">
        <v>282</v>
      </c>
      <c r="E146" s="168" t="s">
        <v>3895</v>
      </c>
      <c r="F146" s="169" t="s">
        <v>3896</v>
      </c>
      <c r="G146" s="170" t="s">
        <v>181</v>
      </c>
      <c r="H146" s="171">
        <v>1</v>
      </c>
      <c r="I146" s="172"/>
      <c r="J146" s="173">
        <f>ROUND(I146*H146,2)</f>
        <v>0</v>
      </c>
      <c r="K146" s="174"/>
      <c r="L146" s="175"/>
      <c r="M146" s="176" t="s">
        <v>1</v>
      </c>
      <c r="N146" s="177" t="s">
        <v>44</v>
      </c>
      <c r="P146" s="142">
        <f>O146*H146</f>
        <v>0</v>
      </c>
      <c r="Q146" s="142">
        <v>4.7999999999999996E-3</v>
      </c>
      <c r="R146" s="142">
        <f>Q146*H146</f>
        <v>4.7999999999999996E-3</v>
      </c>
      <c r="S146" s="142">
        <v>0</v>
      </c>
      <c r="T146" s="143">
        <f>S146*H146</f>
        <v>0</v>
      </c>
      <c r="AR146" s="144" t="s">
        <v>349</v>
      </c>
      <c r="AT146" s="144" t="s">
        <v>282</v>
      </c>
      <c r="AU146" s="144" t="s">
        <v>89</v>
      </c>
      <c r="AY146" s="16" t="s">
        <v>164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6" t="s">
        <v>87</v>
      </c>
      <c r="BK146" s="145">
        <f>ROUND(I146*H146,2)</f>
        <v>0</v>
      </c>
      <c r="BL146" s="16" t="s">
        <v>260</v>
      </c>
      <c r="BM146" s="144" t="s">
        <v>3897</v>
      </c>
    </row>
    <row r="147" spans="2:65" s="1" customFormat="1" ht="33" customHeight="1">
      <c r="B147" s="31"/>
      <c r="C147" s="167" t="s">
        <v>235</v>
      </c>
      <c r="D147" s="167" t="s">
        <v>282</v>
      </c>
      <c r="E147" s="168" t="s">
        <v>3898</v>
      </c>
      <c r="F147" s="169" t="s">
        <v>3899</v>
      </c>
      <c r="G147" s="170" t="s">
        <v>181</v>
      </c>
      <c r="H147" s="171">
        <v>2</v>
      </c>
      <c r="I147" s="172"/>
      <c r="J147" s="173">
        <f>ROUND(I147*H147,2)</f>
        <v>0</v>
      </c>
      <c r="K147" s="174"/>
      <c r="L147" s="175"/>
      <c r="M147" s="176" t="s">
        <v>1</v>
      </c>
      <c r="N147" s="177" t="s">
        <v>44</v>
      </c>
      <c r="P147" s="142">
        <f>O147*H147</f>
        <v>0</v>
      </c>
      <c r="Q147" s="142">
        <v>9.2999999999999992E-3</v>
      </c>
      <c r="R147" s="142">
        <f>Q147*H147</f>
        <v>1.8599999999999998E-2</v>
      </c>
      <c r="S147" s="142">
        <v>0</v>
      </c>
      <c r="T147" s="143">
        <f>S147*H147</f>
        <v>0</v>
      </c>
      <c r="AR147" s="144" t="s">
        <v>349</v>
      </c>
      <c r="AT147" s="144" t="s">
        <v>282</v>
      </c>
      <c r="AU147" s="144" t="s">
        <v>89</v>
      </c>
      <c r="AY147" s="16" t="s">
        <v>164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6" t="s">
        <v>87</v>
      </c>
      <c r="BK147" s="145">
        <f>ROUND(I147*H147,2)</f>
        <v>0</v>
      </c>
      <c r="BL147" s="16" t="s">
        <v>260</v>
      </c>
      <c r="BM147" s="144" t="s">
        <v>3900</v>
      </c>
    </row>
    <row r="148" spans="2:65" s="1" customFormat="1" ht="24.2" customHeight="1">
      <c r="B148" s="31"/>
      <c r="C148" s="132" t="s">
        <v>250</v>
      </c>
      <c r="D148" s="132" t="s">
        <v>166</v>
      </c>
      <c r="E148" s="133" t="s">
        <v>2858</v>
      </c>
      <c r="F148" s="134" t="s">
        <v>2859</v>
      </c>
      <c r="G148" s="135" t="s">
        <v>1088</v>
      </c>
      <c r="H148" s="178"/>
      <c r="I148" s="137"/>
      <c r="J148" s="138">
        <f>ROUND(I148*H148,2)</f>
        <v>0</v>
      </c>
      <c r="K148" s="139"/>
      <c r="L148" s="31"/>
      <c r="M148" s="182" t="s">
        <v>1</v>
      </c>
      <c r="N148" s="183" t="s">
        <v>44</v>
      </c>
      <c r="O148" s="184"/>
      <c r="P148" s="185">
        <f>O148*H148</f>
        <v>0</v>
      </c>
      <c r="Q148" s="185">
        <v>0</v>
      </c>
      <c r="R148" s="185">
        <f>Q148*H148</f>
        <v>0</v>
      </c>
      <c r="S148" s="185">
        <v>0</v>
      </c>
      <c r="T148" s="186">
        <f>S148*H148</f>
        <v>0</v>
      </c>
      <c r="AR148" s="144" t="s">
        <v>260</v>
      </c>
      <c r="AT148" s="144" t="s">
        <v>166</v>
      </c>
      <c r="AU148" s="144" t="s">
        <v>89</v>
      </c>
      <c r="AY148" s="16" t="s">
        <v>164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6" t="s">
        <v>87</v>
      </c>
      <c r="BK148" s="145">
        <f>ROUND(I148*H148,2)</f>
        <v>0</v>
      </c>
      <c r="BL148" s="16" t="s">
        <v>260</v>
      </c>
      <c r="BM148" s="144" t="s">
        <v>3901</v>
      </c>
    </row>
    <row r="149" spans="2:65" s="1" customFormat="1" ht="6.95" customHeight="1">
      <c r="B149" s="43"/>
      <c r="C149" s="44"/>
      <c r="D149" s="44"/>
      <c r="E149" s="44"/>
      <c r="F149" s="44"/>
      <c r="G149" s="44"/>
      <c r="H149" s="44"/>
      <c r="I149" s="44"/>
      <c r="J149" s="44"/>
      <c r="K149" s="44"/>
      <c r="L149" s="31"/>
    </row>
  </sheetData>
  <sheetProtection algorithmName="SHA-512" hashValue="5XGLMXLVdkw0K2Ef94OjtRmeCn8ztPZ5y5QA6LnLiqTsn47FNHcvy3ykfNiz9Zcl68+57/UuLELOfqRrfyiKGA==" saltValue="QtNQjODvOGfuIPPjCptn0IEGWPXx9BtJHuX64BHvJCfORF6NYfAGWebDkX/rSgk5mqpdHZ6gDHtzgErQVuBlww==" spinCount="100000" sheet="1" objects="1" scenarios="1" formatColumns="0" formatRows="0" autoFilter="0"/>
  <autoFilter ref="C119:K148" xr:uid="{00000000-0009-0000-0000-000007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8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109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110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a přístavba objektu ZŠ Kamenné Žehrovice</v>
      </c>
      <c r="F7" s="226"/>
      <c r="G7" s="226"/>
      <c r="H7" s="226"/>
      <c r="L7" s="19"/>
    </row>
    <row r="8" spans="2:46" s="1" customFormat="1" ht="12" customHeight="1">
      <c r="B8" s="31"/>
      <c r="D8" s="26" t="s">
        <v>111</v>
      </c>
      <c r="L8" s="31"/>
    </row>
    <row r="9" spans="2:46" s="1" customFormat="1" ht="16.5" customHeight="1">
      <c r="B9" s="31"/>
      <c r="E9" s="187" t="s">
        <v>3902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20</v>
      </c>
      <c r="J11" s="24" t="s">
        <v>1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51" t="str">
        <f>'Rekapitulace stavby'!AN8</f>
        <v>26. 3. 2025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26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29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26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26" t="s">
        <v>29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39</v>
      </c>
      <c r="J30" s="65">
        <f>ROUND(J121,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0">
        <f>ROUND((SUM(BE121:BE182)),  2)</f>
        <v>0</v>
      </c>
      <c r="I33" s="91">
        <v>0.21</v>
      </c>
      <c r="J33" s="90">
        <f>ROUND(((SUM(BE121:BE182))*I33),  2)</f>
        <v>0</v>
      </c>
      <c r="L33" s="31"/>
    </row>
    <row r="34" spans="2:12" s="1" customFormat="1" ht="14.45" customHeight="1">
      <c r="B34" s="31"/>
      <c r="E34" s="26" t="s">
        <v>45</v>
      </c>
      <c r="F34" s="90">
        <f>ROUND((SUM(BF121:BF182)),  2)</f>
        <v>0</v>
      </c>
      <c r="I34" s="91">
        <v>0.12</v>
      </c>
      <c r="J34" s="90">
        <f>ROUND(((SUM(BF121:BF182))*I34),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0">
        <f>ROUND((SUM(BG121:BG182)),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0">
        <f>ROUND((SUM(BH121:BH182)),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0">
        <f>ROUND((SUM(BI121:BI182)),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49</v>
      </c>
      <c r="E39" s="56"/>
      <c r="F39" s="56"/>
      <c r="G39" s="94" t="s">
        <v>50</v>
      </c>
      <c r="H39" s="95" t="s">
        <v>51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54</v>
      </c>
      <c r="E61" s="33"/>
      <c r="F61" s="98" t="s">
        <v>55</v>
      </c>
      <c r="G61" s="42" t="s">
        <v>54</v>
      </c>
      <c r="H61" s="33"/>
      <c r="I61" s="33"/>
      <c r="J61" s="99" t="s">
        <v>55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54</v>
      </c>
      <c r="E76" s="33"/>
      <c r="F76" s="98" t="s">
        <v>55</v>
      </c>
      <c r="G76" s="42" t="s">
        <v>54</v>
      </c>
      <c r="H76" s="33"/>
      <c r="I76" s="33"/>
      <c r="J76" s="99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a přístavba objektu ZŠ Kamenné Žehrovice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111</v>
      </c>
      <c r="L86" s="31"/>
    </row>
    <row r="87" spans="2:47" s="1" customFormat="1" ht="16.5" customHeight="1">
      <c r="B87" s="31"/>
      <c r="E87" s="187" t="str">
        <f>E9</f>
        <v>08 - VRN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21</v>
      </c>
      <c r="F89" s="24" t="str">
        <f>F12</f>
        <v>Karlovarská třída 150, Kamenné Žehrovice</v>
      </c>
      <c r="I89" s="26" t="s">
        <v>23</v>
      </c>
      <c r="J89" s="51" t="str">
        <f>IF(J12="","",J12)</f>
        <v>26. 3. 2025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25</v>
      </c>
      <c r="F91" s="24" t="str">
        <f>E15</f>
        <v>Obec Kamnenné Žehrovice</v>
      </c>
      <c r="I91" s="26" t="s">
        <v>32</v>
      </c>
      <c r="J91" s="29" t="str">
        <f>E21</f>
        <v>Aripros s.r.o.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Aripros s.r.o.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114</v>
      </c>
      <c r="D94" s="92"/>
      <c r="E94" s="92"/>
      <c r="F94" s="92"/>
      <c r="G94" s="92"/>
      <c r="H94" s="92"/>
      <c r="I94" s="92"/>
      <c r="J94" s="101" t="s">
        <v>115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116</v>
      </c>
      <c r="J96" s="65">
        <f>J121</f>
        <v>0</v>
      </c>
      <c r="L96" s="31"/>
      <c r="AU96" s="16" t="s">
        <v>117</v>
      </c>
    </row>
    <row r="97" spans="2:12" s="8" customFormat="1" ht="24.95" customHeight="1">
      <c r="B97" s="103"/>
      <c r="D97" s="104" t="s">
        <v>147</v>
      </c>
      <c r="E97" s="105"/>
      <c r="F97" s="105"/>
      <c r="G97" s="105"/>
      <c r="H97" s="105"/>
      <c r="I97" s="105"/>
      <c r="J97" s="106">
        <f>J122</f>
        <v>0</v>
      </c>
      <c r="L97" s="103"/>
    </row>
    <row r="98" spans="2:12" s="9" customFormat="1" ht="19.899999999999999" customHeight="1">
      <c r="B98" s="107"/>
      <c r="D98" s="108" t="s">
        <v>3903</v>
      </c>
      <c r="E98" s="109"/>
      <c r="F98" s="109"/>
      <c r="G98" s="109"/>
      <c r="H98" s="109"/>
      <c r="I98" s="109"/>
      <c r="J98" s="110">
        <f>J123</f>
        <v>0</v>
      </c>
      <c r="L98" s="107"/>
    </row>
    <row r="99" spans="2:12" s="9" customFormat="1" ht="19.899999999999999" customHeight="1">
      <c r="B99" s="107"/>
      <c r="D99" s="108" t="s">
        <v>148</v>
      </c>
      <c r="E99" s="109"/>
      <c r="F99" s="109"/>
      <c r="G99" s="109"/>
      <c r="H99" s="109"/>
      <c r="I99" s="109"/>
      <c r="J99" s="110">
        <f>J148</f>
        <v>0</v>
      </c>
      <c r="L99" s="107"/>
    </row>
    <row r="100" spans="2:12" s="9" customFormat="1" ht="19.899999999999999" customHeight="1">
      <c r="B100" s="107"/>
      <c r="D100" s="108" t="s">
        <v>3904</v>
      </c>
      <c r="E100" s="109"/>
      <c r="F100" s="109"/>
      <c r="G100" s="109"/>
      <c r="H100" s="109"/>
      <c r="I100" s="109"/>
      <c r="J100" s="110">
        <f>J176</f>
        <v>0</v>
      </c>
      <c r="L100" s="107"/>
    </row>
    <row r="101" spans="2:12" s="9" customFormat="1" ht="19.899999999999999" customHeight="1">
      <c r="B101" s="107"/>
      <c r="D101" s="108" t="s">
        <v>3905</v>
      </c>
      <c r="E101" s="109"/>
      <c r="F101" s="109"/>
      <c r="G101" s="109"/>
      <c r="H101" s="109"/>
      <c r="I101" s="109"/>
      <c r="J101" s="110">
        <f>J180</f>
        <v>0</v>
      </c>
      <c r="L101" s="107"/>
    </row>
    <row r="102" spans="2:12" s="1" customFormat="1" ht="21.75" customHeight="1">
      <c r="B102" s="31"/>
      <c r="L102" s="31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1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1"/>
    </row>
    <row r="108" spans="2:12" s="1" customFormat="1" ht="24.95" customHeight="1">
      <c r="B108" s="31"/>
      <c r="C108" s="20" t="s">
        <v>149</v>
      </c>
      <c r="L108" s="31"/>
    </row>
    <row r="109" spans="2:12" s="1" customFormat="1" ht="6.95" customHeight="1">
      <c r="B109" s="31"/>
      <c r="L109" s="31"/>
    </row>
    <row r="110" spans="2:12" s="1" customFormat="1" ht="12" customHeight="1">
      <c r="B110" s="31"/>
      <c r="C110" s="26" t="s">
        <v>16</v>
      </c>
      <c r="L110" s="31"/>
    </row>
    <row r="111" spans="2:12" s="1" customFormat="1" ht="16.5" customHeight="1">
      <c r="B111" s="31"/>
      <c r="E111" s="225" t="str">
        <f>E7</f>
        <v>Stavební úpravy a přístavba objektu ZŠ Kamenné Žehrovice</v>
      </c>
      <c r="F111" s="226"/>
      <c r="G111" s="226"/>
      <c r="H111" s="226"/>
      <c r="L111" s="31"/>
    </row>
    <row r="112" spans="2:12" s="1" customFormat="1" ht="12" customHeight="1">
      <c r="B112" s="31"/>
      <c r="C112" s="26" t="s">
        <v>111</v>
      </c>
      <c r="L112" s="31"/>
    </row>
    <row r="113" spans="2:65" s="1" customFormat="1" ht="16.5" customHeight="1">
      <c r="B113" s="31"/>
      <c r="E113" s="187" t="str">
        <f>E9</f>
        <v>08 - VRN</v>
      </c>
      <c r="F113" s="227"/>
      <c r="G113" s="227"/>
      <c r="H113" s="227"/>
      <c r="L113" s="31"/>
    </row>
    <row r="114" spans="2:65" s="1" customFormat="1" ht="6.95" customHeight="1">
      <c r="B114" s="31"/>
      <c r="L114" s="31"/>
    </row>
    <row r="115" spans="2:65" s="1" customFormat="1" ht="12" customHeight="1">
      <c r="B115" s="31"/>
      <c r="C115" s="26" t="s">
        <v>21</v>
      </c>
      <c r="F115" s="24" t="str">
        <f>F12</f>
        <v>Karlovarská třída 150, Kamenné Žehrovice</v>
      </c>
      <c r="I115" s="26" t="s">
        <v>23</v>
      </c>
      <c r="J115" s="51" t="str">
        <f>IF(J12="","",J12)</f>
        <v>26. 3. 2025</v>
      </c>
      <c r="L115" s="31"/>
    </row>
    <row r="116" spans="2:65" s="1" customFormat="1" ht="6.95" customHeight="1">
      <c r="B116" s="31"/>
      <c r="L116" s="31"/>
    </row>
    <row r="117" spans="2:65" s="1" customFormat="1" ht="15.2" customHeight="1">
      <c r="B117" s="31"/>
      <c r="C117" s="26" t="s">
        <v>25</v>
      </c>
      <c r="F117" s="24" t="str">
        <f>E15</f>
        <v>Obec Kamnenné Žehrovice</v>
      </c>
      <c r="I117" s="26" t="s">
        <v>32</v>
      </c>
      <c r="J117" s="29" t="str">
        <f>E21</f>
        <v>Aripros s.r.o.</v>
      </c>
      <c r="L117" s="31"/>
    </row>
    <row r="118" spans="2:65" s="1" customFormat="1" ht="15.2" customHeight="1">
      <c r="B118" s="31"/>
      <c r="C118" s="26" t="s">
        <v>30</v>
      </c>
      <c r="F118" s="24" t="str">
        <f>IF(E18="","",E18)</f>
        <v>Vyplň údaj</v>
      </c>
      <c r="I118" s="26" t="s">
        <v>37</v>
      </c>
      <c r="J118" s="29" t="str">
        <f>E24</f>
        <v>Aripros s.r.o.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1"/>
      <c r="C120" s="112" t="s">
        <v>150</v>
      </c>
      <c r="D120" s="113" t="s">
        <v>64</v>
      </c>
      <c r="E120" s="113" t="s">
        <v>60</v>
      </c>
      <c r="F120" s="113" t="s">
        <v>61</v>
      </c>
      <c r="G120" s="113" t="s">
        <v>151</v>
      </c>
      <c r="H120" s="113" t="s">
        <v>152</v>
      </c>
      <c r="I120" s="113" t="s">
        <v>153</v>
      </c>
      <c r="J120" s="114" t="s">
        <v>115</v>
      </c>
      <c r="K120" s="115" t="s">
        <v>154</v>
      </c>
      <c r="L120" s="111"/>
      <c r="M120" s="58" t="s">
        <v>1</v>
      </c>
      <c r="N120" s="59" t="s">
        <v>43</v>
      </c>
      <c r="O120" s="59" t="s">
        <v>155</v>
      </c>
      <c r="P120" s="59" t="s">
        <v>156</v>
      </c>
      <c r="Q120" s="59" t="s">
        <v>157</v>
      </c>
      <c r="R120" s="59" t="s">
        <v>158</v>
      </c>
      <c r="S120" s="59" t="s">
        <v>159</v>
      </c>
      <c r="T120" s="60" t="s">
        <v>160</v>
      </c>
    </row>
    <row r="121" spans="2:65" s="1" customFormat="1" ht="22.9" customHeight="1">
      <c r="B121" s="31"/>
      <c r="C121" s="63" t="s">
        <v>161</v>
      </c>
      <c r="J121" s="116">
        <f>BK121</f>
        <v>0</v>
      </c>
      <c r="L121" s="31"/>
      <c r="M121" s="61"/>
      <c r="N121" s="52"/>
      <c r="O121" s="52"/>
      <c r="P121" s="117">
        <f>P122</f>
        <v>0</v>
      </c>
      <c r="Q121" s="52"/>
      <c r="R121" s="117">
        <f>R122</f>
        <v>0</v>
      </c>
      <c r="S121" s="52"/>
      <c r="T121" s="118">
        <f>T122</f>
        <v>0</v>
      </c>
      <c r="AT121" s="16" t="s">
        <v>78</v>
      </c>
      <c r="AU121" s="16" t="s">
        <v>117</v>
      </c>
      <c r="BK121" s="119">
        <f>BK122</f>
        <v>0</v>
      </c>
    </row>
    <row r="122" spans="2:65" s="11" customFormat="1" ht="25.9" customHeight="1">
      <c r="B122" s="120"/>
      <c r="D122" s="121" t="s">
        <v>78</v>
      </c>
      <c r="E122" s="122" t="s">
        <v>108</v>
      </c>
      <c r="F122" s="122" t="s">
        <v>2318</v>
      </c>
      <c r="I122" s="123"/>
      <c r="J122" s="124">
        <f>BK122</f>
        <v>0</v>
      </c>
      <c r="L122" s="120"/>
      <c r="M122" s="125"/>
      <c r="P122" s="126">
        <f>P123+P148+P176+P180</f>
        <v>0</v>
      </c>
      <c r="R122" s="126">
        <f>R123+R148+R176+R180</f>
        <v>0</v>
      </c>
      <c r="T122" s="127">
        <f>T123+T148+T176+T180</f>
        <v>0</v>
      </c>
      <c r="AR122" s="121" t="s">
        <v>186</v>
      </c>
      <c r="AT122" s="128" t="s">
        <v>78</v>
      </c>
      <c r="AU122" s="128" t="s">
        <v>79</v>
      </c>
      <c r="AY122" s="121" t="s">
        <v>164</v>
      </c>
      <c r="BK122" s="129">
        <f>BK123+BK148+BK176+BK180</f>
        <v>0</v>
      </c>
    </row>
    <row r="123" spans="2:65" s="11" customFormat="1" ht="22.9" customHeight="1">
      <c r="B123" s="120"/>
      <c r="D123" s="121" t="s">
        <v>78</v>
      </c>
      <c r="E123" s="130" t="s">
        <v>3906</v>
      </c>
      <c r="F123" s="130" t="s">
        <v>3907</v>
      </c>
      <c r="I123" s="123"/>
      <c r="J123" s="131">
        <f>BK123</f>
        <v>0</v>
      </c>
      <c r="L123" s="120"/>
      <c r="M123" s="125"/>
      <c r="P123" s="126">
        <f>SUM(P124:P147)</f>
        <v>0</v>
      </c>
      <c r="R123" s="126">
        <f>SUM(R124:R147)</f>
        <v>0</v>
      </c>
      <c r="T123" s="127">
        <f>SUM(T124:T147)</f>
        <v>0</v>
      </c>
      <c r="AR123" s="121" t="s">
        <v>186</v>
      </c>
      <c r="AT123" s="128" t="s">
        <v>78</v>
      </c>
      <c r="AU123" s="128" t="s">
        <v>87</v>
      </c>
      <c r="AY123" s="121" t="s">
        <v>164</v>
      </c>
      <c r="BK123" s="129">
        <f>SUM(BK124:BK147)</f>
        <v>0</v>
      </c>
    </row>
    <row r="124" spans="2:65" s="1" customFormat="1" ht="16.5" customHeight="1">
      <c r="B124" s="31"/>
      <c r="C124" s="132" t="s">
        <v>87</v>
      </c>
      <c r="D124" s="132" t="s">
        <v>166</v>
      </c>
      <c r="E124" s="133" t="s">
        <v>3908</v>
      </c>
      <c r="F124" s="134" t="s">
        <v>3909</v>
      </c>
      <c r="G124" s="135" t="s">
        <v>2324</v>
      </c>
      <c r="H124" s="136">
        <v>1</v>
      </c>
      <c r="I124" s="137"/>
      <c r="J124" s="138">
        <f>ROUND(I124*H124,2)</f>
        <v>0</v>
      </c>
      <c r="K124" s="139"/>
      <c r="L124" s="31"/>
      <c r="M124" s="140" t="s">
        <v>1</v>
      </c>
      <c r="N124" s="141" t="s">
        <v>44</v>
      </c>
      <c r="P124" s="142">
        <f>O124*H124</f>
        <v>0</v>
      </c>
      <c r="Q124" s="142">
        <v>0</v>
      </c>
      <c r="R124" s="142">
        <f>Q124*H124</f>
        <v>0</v>
      </c>
      <c r="S124" s="142">
        <v>0</v>
      </c>
      <c r="T124" s="143">
        <f>S124*H124</f>
        <v>0</v>
      </c>
      <c r="AR124" s="144" t="s">
        <v>2325</v>
      </c>
      <c r="AT124" s="144" t="s">
        <v>166</v>
      </c>
      <c r="AU124" s="144" t="s">
        <v>89</v>
      </c>
      <c r="AY124" s="16" t="s">
        <v>164</v>
      </c>
      <c r="BE124" s="145">
        <f>IF(N124="základní",J124,0)</f>
        <v>0</v>
      </c>
      <c r="BF124" s="145">
        <f>IF(N124="snížená",J124,0)</f>
        <v>0</v>
      </c>
      <c r="BG124" s="145">
        <f>IF(N124="zákl. přenesená",J124,0)</f>
        <v>0</v>
      </c>
      <c r="BH124" s="145">
        <f>IF(N124="sníž. přenesená",J124,0)</f>
        <v>0</v>
      </c>
      <c r="BI124" s="145">
        <f>IF(N124="nulová",J124,0)</f>
        <v>0</v>
      </c>
      <c r="BJ124" s="16" t="s">
        <v>87</v>
      </c>
      <c r="BK124" s="145">
        <f>ROUND(I124*H124,2)</f>
        <v>0</v>
      </c>
      <c r="BL124" s="16" t="s">
        <v>2325</v>
      </c>
      <c r="BM124" s="144" t="s">
        <v>3910</v>
      </c>
    </row>
    <row r="125" spans="2:65" s="14" customFormat="1" ht="22.5">
      <c r="B125" s="161"/>
      <c r="D125" s="147" t="s">
        <v>175</v>
      </c>
      <c r="E125" s="162" t="s">
        <v>1</v>
      </c>
      <c r="F125" s="163" t="s">
        <v>3911</v>
      </c>
      <c r="H125" s="162" t="s">
        <v>1</v>
      </c>
      <c r="I125" s="164"/>
      <c r="L125" s="161"/>
      <c r="M125" s="165"/>
      <c r="T125" s="166"/>
      <c r="AT125" s="162" t="s">
        <v>175</v>
      </c>
      <c r="AU125" s="162" t="s">
        <v>89</v>
      </c>
      <c r="AV125" s="14" t="s">
        <v>87</v>
      </c>
      <c r="AW125" s="14" t="s">
        <v>36</v>
      </c>
      <c r="AX125" s="14" t="s">
        <v>79</v>
      </c>
      <c r="AY125" s="162" t="s">
        <v>164</v>
      </c>
    </row>
    <row r="126" spans="2:65" s="12" customFormat="1" ht="11.25">
      <c r="B126" s="146"/>
      <c r="D126" s="147" t="s">
        <v>175</v>
      </c>
      <c r="E126" s="148" t="s">
        <v>1</v>
      </c>
      <c r="F126" s="149" t="s">
        <v>87</v>
      </c>
      <c r="H126" s="150">
        <v>1</v>
      </c>
      <c r="I126" s="151"/>
      <c r="L126" s="146"/>
      <c r="M126" s="152"/>
      <c r="T126" s="153"/>
      <c r="AT126" s="148" t="s">
        <v>175</v>
      </c>
      <c r="AU126" s="148" t="s">
        <v>89</v>
      </c>
      <c r="AV126" s="12" t="s">
        <v>89</v>
      </c>
      <c r="AW126" s="12" t="s">
        <v>36</v>
      </c>
      <c r="AX126" s="12" t="s">
        <v>87</v>
      </c>
      <c r="AY126" s="148" t="s">
        <v>164</v>
      </c>
    </row>
    <row r="127" spans="2:65" s="1" customFormat="1" ht="16.5" customHeight="1">
      <c r="B127" s="31"/>
      <c r="C127" s="132" t="s">
        <v>89</v>
      </c>
      <c r="D127" s="132" t="s">
        <v>166</v>
      </c>
      <c r="E127" s="133" t="s">
        <v>3912</v>
      </c>
      <c r="F127" s="134" t="s">
        <v>3913</v>
      </c>
      <c r="G127" s="135" t="s">
        <v>2324</v>
      </c>
      <c r="H127" s="136">
        <v>1</v>
      </c>
      <c r="I127" s="137"/>
      <c r="J127" s="138">
        <f>ROUND(I127*H127,2)</f>
        <v>0</v>
      </c>
      <c r="K127" s="139"/>
      <c r="L127" s="31"/>
      <c r="M127" s="140" t="s">
        <v>1</v>
      </c>
      <c r="N127" s="141" t="s">
        <v>44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2325</v>
      </c>
      <c r="AT127" s="144" t="s">
        <v>166</v>
      </c>
      <c r="AU127" s="144" t="s">
        <v>89</v>
      </c>
      <c r="AY127" s="16" t="s">
        <v>164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6" t="s">
        <v>87</v>
      </c>
      <c r="BK127" s="145">
        <f>ROUND(I127*H127,2)</f>
        <v>0</v>
      </c>
      <c r="BL127" s="16" t="s">
        <v>2325</v>
      </c>
      <c r="BM127" s="144" t="s">
        <v>3914</v>
      </c>
    </row>
    <row r="128" spans="2:65" s="14" customFormat="1" ht="22.5">
      <c r="B128" s="161"/>
      <c r="D128" s="147" t="s">
        <v>175</v>
      </c>
      <c r="E128" s="162" t="s">
        <v>1</v>
      </c>
      <c r="F128" s="163" t="s">
        <v>3915</v>
      </c>
      <c r="H128" s="162" t="s">
        <v>1</v>
      </c>
      <c r="I128" s="164"/>
      <c r="L128" s="161"/>
      <c r="M128" s="165"/>
      <c r="T128" s="166"/>
      <c r="AT128" s="162" t="s">
        <v>175</v>
      </c>
      <c r="AU128" s="162" t="s">
        <v>89</v>
      </c>
      <c r="AV128" s="14" t="s">
        <v>87</v>
      </c>
      <c r="AW128" s="14" t="s">
        <v>36</v>
      </c>
      <c r="AX128" s="14" t="s">
        <v>79</v>
      </c>
      <c r="AY128" s="162" t="s">
        <v>164</v>
      </c>
    </row>
    <row r="129" spans="2:65" s="12" customFormat="1" ht="11.25">
      <c r="B129" s="146"/>
      <c r="D129" s="147" t="s">
        <v>175</v>
      </c>
      <c r="E129" s="148" t="s">
        <v>1</v>
      </c>
      <c r="F129" s="149" t="s">
        <v>87</v>
      </c>
      <c r="H129" s="150">
        <v>1</v>
      </c>
      <c r="I129" s="151"/>
      <c r="L129" s="146"/>
      <c r="M129" s="152"/>
      <c r="T129" s="153"/>
      <c r="AT129" s="148" t="s">
        <v>175</v>
      </c>
      <c r="AU129" s="148" t="s">
        <v>89</v>
      </c>
      <c r="AV129" s="12" t="s">
        <v>89</v>
      </c>
      <c r="AW129" s="12" t="s">
        <v>36</v>
      </c>
      <c r="AX129" s="12" t="s">
        <v>87</v>
      </c>
      <c r="AY129" s="148" t="s">
        <v>164</v>
      </c>
    </row>
    <row r="130" spans="2:65" s="1" customFormat="1" ht="16.5" customHeight="1">
      <c r="B130" s="31"/>
      <c r="C130" s="132" t="s">
        <v>178</v>
      </c>
      <c r="D130" s="132" t="s">
        <v>166</v>
      </c>
      <c r="E130" s="133" t="s">
        <v>3916</v>
      </c>
      <c r="F130" s="134" t="s">
        <v>3917</v>
      </c>
      <c r="G130" s="135" t="s">
        <v>2324</v>
      </c>
      <c r="H130" s="136">
        <v>1</v>
      </c>
      <c r="I130" s="137"/>
      <c r="J130" s="138">
        <f>ROUND(I130*H130,2)</f>
        <v>0</v>
      </c>
      <c r="K130" s="139"/>
      <c r="L130" s="31"/>
      <c r="M130" s="140" t="s">
        <v>1</v>
      </c>
      <c r="N130" s="141" t="s">
        <v>44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2325</v>
      </c>
      <c r="AT130" s="144" t="s">
        <v>166</v>
      </c>
      <c r="AU130" s="144" t="s">
        <v>89</v>
      </c>
      <c r="AY130" s="16" t="s">
        <v>164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6" t="s">
        <v>87</v>
      </c>
      <c r="BK130" s="145">
        <f>ROUND(I130*H130,2)</f>
        <v>0</v>
      </c>
      <c r="BL130" s="16" t="s">
        <v>2325</v>
      </c>
      <c r="BM130" s="144" t="s">
        <v>3918</v>
      </c>
    </row>
    <row r="131" spans="2:65" s="1" customFormat="1" ht="16.5" customHeight="1">
      <c r="B131" s="31"/>
      <c r="C131" s="132" t="s">
        <v>170</v>
      </c>
      <c r="D131" s="132" t="s">
        <v>166</v>
      </c>
      <c r="E131" s="133" t="s">
        <v>3919</v>
      </c>
      <c r="F131" s="134" t="s">
        <v>3920</v>
      </c>
      <c r="G131" s="135" t="s">
        <v>2324</v>
      </c>
      <c r="H131" s="136">
        <v>3</v>
      </c>
      <c r="I131" s="137"/>
      <c r="J131" s="138">
        <f>ROUND(I131*H131,2)</f>
        <v>0</v>
      </c>
      <c r="K131" s="139"/>
      <c r="L131" s="31"/>
      <c r="M131" s="140" t="s">
        <v>1</v>
      </c>
      <c r="N131" s="141" t="s">
        <v>44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2325</v>
      </c>
      <c r="AT131" s="144" t="s">
        <v>166</v>
      </c>
      <c r="AU131" s="144" t="s">
        <v>89</v>
      </c>
      <c r="AY131" s="16" t="s">
        <v>164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6" t="s">
        <v>87</v>
      </c>
      <c r="BK131" s="145">
        <f>ROUND(I131*H131,2)</f>
        <v>0</v>
      </c>
      <c r="BL131" s="16" t="s">
        <v>2325</v>
      </c>
      <c r="BM131" s="144" t="s">
        <v>3921</v>
      </c>
    </row>
    <row r="132" spans="2:65" s="14" customFormat="1" ht="11.25">
      <c r="B132" s="161"/>
      <c r="D132" s="147" t="s">
        <v>175</v>
      </c>
      <c r="E132" s="162" t="s">
        <v>1</v>
      </c>
      <c r="F132" s="163" t="s">
        <v>3922</v>
      </c>
      <c r="H132" s="162" t="s">
        <v>1</v>
      </c>
      <c r="I132" s="164"/>
      <c r="L132" s="161"/>
      <c r="M132" s="165"/>
      <c r="T132" s="166"/>
      <c r="AT132" s="162" t="s">
        <v>175</v>
      </c>
      <c r="AU132" s="162" t="s">
        <v>89</v>
      </c>
      <c r="AV132" s="14" t="s">
        <v>87</v>
      </c>
      <c r="AW132" s="14" t="s">
        <v>36</v>
      </c>
      <c r="AX132" s="14" t="s">
        <v>79</v>
      </c>
      <c r="AY132" s="162" t="s">
        <v>164</v>
      </c>
    </row>
    <row r="133" spans="2:65" s="12" customFormat="1" ht="11.25">
      <c r="B133" s="146"/>
      <c r="D133" s="147" t="s">
        <v>175</v>
      </c>
      <c r="E133" s="148" t="s">
        <v>1</v>
      </c>
      <c r="F133" s="149" t="s">
        <v>87</v>
      </c>
      <c r="H133" s="150">
        <v>1</v>
      </c>
      <c r="I133" s="151"/>
      <c r="L133" s="146"/>
      <c r="M133" s="152"/>
      <c r="T133" s="153"/>
      <c r="AT133" s="148" t="s">
        <v>175</v>
      </c>
      <c r="AU133" s="148" t="s">
        <v>89</v>
      </c>
      <c r="AV133" s="12" t="s">
        <v>89</v>
      </c>
      <c r="AW133" s="12" t="s">
        <v>36</v>
      </c>
      <c r="AX133" s="12" t="s">
        <v>79</v>
      </c>
      <c r="AY133" s="148" t="s">
        <v>164</v>
      </c>
    </row>
    <row r="134" spans="2:65" s="14" customFormat="1" ht="22.5">
      <c r="B134" s="161"/>
      <c r="D134" s="147" t="s">
        <v>175</v>
      </c>
      <c r="E134" s="162" t="s">
        <v>1</v>
      </c>
      <c r="F134" s="163" t="s">
        <v>3923</v>
      </c>
      <c r="H134" s="162" t="s">
        <v>1</v>
      </c>
      <c r="I134" s="164"/>
      <c r="L134" s="161"/>
      <c r="M134" s="165"/>
      <c r="T134" s="166"/>
      <c r="AT134" s="162" t="s">
        <v>175</v>
      </c>
      <c r="AU134" s="162" t="s">
        <v>89</v>
      </c>
      <c r="AV134" s="14" t="s">
        <v>87</v>
      </c>
      <c r="AW134" s="14" t="s">
        <v>36</v>
      </c>
      <c r="AX134" s="14" t="s">
        <v>79</v>
      </c>
      <c r="AY134" s="162" t="s">
        <v>164</v>
      </c>
    </row>
    <row r="135" spans="2:65" s="12" customFormat="1" ht="11.25">
      <c r="B135" s="146"/>
      <c r="D135" s="147" t="s">
        <v>175</v>
      </c>
      <c r="E135" s="148" t="s">
        <v>1</v>
      </c>
      <c r="F135" s="149" t="s">
        <v>87</v>
      </c>
      <c r="H135" s="150">
        <v>1</v>
      </c>
      <c r="I135" s="151"/>
      <c r="L135" s="146"/>
      <c r="M135" s="152"/>
      <c r="T135" s="153"/>
      <c r="AT135" s="148" t="s">
        <v>175</v>
      </c>
      <c r="AU135" s="148" t="s">
        <v>89</v>
      </c>
      <c r="AV135" s="12" t="s">
        <v>89</v>
      </c>
      <c r="AW135" s="12" t="s">
        <v>36</v>
      </c>
      <c r="AX135" s="12" t="s">
        <v>79</v>
      </c>
      <c r="AY135" s="148" t="s">
        <v>164</v>
      </c>
    </row>
    <row r="136" spans="2:65" s="14" customFormat="1" ht="11.25">
      <c r="B136" s="161"/>
      <c r="D136" s="147" t="s">
        <v>175</v>
      </c>
      <c r="E136" s="162" t="s">
        <v>1</v>
      </c>
      <c r="F136" s="163" t="s">
        <v>3924</v>
      </c>
      <c r="H136" s="162" t="s">
        <v>1</v>
      </c>
      <c r="I136" s="164"/>
      <c r="L136" s="161"/>
      <c r="M136" s="165"/>
      <c r="T136" s="166"/>
      <c r="AT136" s="162" t="s">
        <v>175</v>
      </c>
      <c r="AU136" s="162" t="s">
        <v>89</v>
      </c>
      <c r="AV136" s="14" t="s">
        <v>87</v>
      </c>
      <c r="AW136" s="14" t="s">
        <v>36</v>
      </c>
      <c r="AX136" s="14" t="s">
        <v>79</v>
      </c>
      <c r="AY136" s="162" t="s">
        <v>164</v>
      </c>
    </row>
    <row r="137" spans="2:65" s="12" customFormat="1" ht="11.25">
      <c r="B137" s="146"/>
      <c r="D137" s="147" t="s">
        <v>175</v>
      </c>
      <c r="E137" s="148" t="s">
        <v>1</v>
      </c>
      <c r="F137" s="149" t="s">
        <v>87</v>
      </c>
      <c r="H137" s="150">
        <v>1</v>
      </c>
      <c r="I137" s="151"/>
      <c r="L137" s="146"/>
      <c r="M137" s="152"/>
      <c r="T137" s="153"/>
      <c r="AT137" s="148" t="s">
        <v>175</v>
      </c>
      <c r="AU137" s="148" t="s">
        <v>89</v>
      </c>
      <c r="AV137" s="12" t="s">
        <v>89</v>
      </c>
      <c r="AW137" s="12" t="s">
        <v>36</v>
      </c>
      <c r="AX137" s="12" t="s">
        <v>79</v>
      </c>
      <c r="AY137" s="148" t="s">
        <v>164</v>
      </c>
    </row>
    <row r="138" spans="2:65" s="13" customFormat="1" ht="11.25">
      <c r="B138" s="154"/>
      <c r="D138" s="147" t="s">
        <v>175</v>
      </c>
      <c r="E138" s="155" t="s">
        <v>1</v>
      </c>
      <c r="F138" s="156" t="s">
        <v>177</v>
      </c>
      <c r="H138" s="157">
        <v>3</v>
      </c>
      <c r="I138" s="158"/>
      <c r="L138" s="154"/>
      <c r="M138" s="159"/>
      <c r="T138" s="160"/>
      <c r="AT138" s="155" t="s">
        <v>175</v>
      </c>
      <c r="AU138" s="155" t="s">
        <v>89</v>
      </c>
      <c r="AV138" s="13" t="s">
        <v>170</v>
      </c>
      <c r="AW138" s="13" t="s">
        <v>36</v>
      </c>
      <c r="AX138" s="13" t="s">
        <v>87</v>
      </c>
      <c r="AY138" s="155" t="s">
        <v>164</v>
      </c>
    </row>
    <row r="139" spans="2:65" s="1" customFormat="1" ht="16.5" customHeight="1">
      <c r="B139" s="31"/>
      <c r="C139" s="132" t="s">
        <v>186</v>
      </c>
      <c r="D139" s="132" t="s">
        <v>166</v>
      </c>
      <c r="E139" s="133" t="s">
        <v>3925</v>
      </c>
      <c r="F139" s="134" t="s">
        <v>3926</v>
      </c>
      <c r="G139" s="135" t="s">
        <v>2324</v>
      </c>
      <c r="H139" s="136">
        <v>1</v>
      </c>
      <c r="I139" s="137"/>
      <c r="J139" s="138">
        <f>ROUND(I139*H139,2)</f>
        <v>0</v>
      </c>
      <c r="K139" s="139"/>
      <c r="L139" s="31"/>
      <c r="M139" s="140" t="s">
        <v>1</v>
      </c>
      <c r="N139" s="141" t="s">
        <v>44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2325</v>
      </c>
      <c r="AT139" s="144" t="s">
        <v>166</v>
      </c>
      <c r="AU139" s="144" t="s">
        <v>89</v>
      </c>
      <c r="AY139" s="16" t="s">
        <v>164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6" t="s">
        <v>87</v>
      </c>
      <c r="BK139" s="145">
        <f>ROUND(I139*H139,2)</f>
        <v>0</v>
      </c>
      <c r="BL139" s="16" t="s">
        <v>2325</v>
      </c>
      <c r="BM139" s="144" t="s">
        <v>3927</v>
      </c>
    </row>
    <row r="140" spans="2:65" s="1" customFormat="1" ht="16.5" customHeight="1">
      <c r="B140" s="31"/>
      <c r="C140" s="132" t="s">
        <v>191</v>
      </c>
      <c r="D140" s="132" t="s">
        <v>166</v>
      </c>
      <c r="E140" s="133" t="s">
        <v>3928</v>
      </c>
      <c r="F140" s="134" t="s">
        <v>3929</v>
      </c>
      <c r="G140" s="135" t="s">
        <v>2324</v>
      </c>
      <c r="H140" s="136">
        <v>1</v>
      </c>
      <c r="I140" s="137"/>
      <c r="J140" s="138">
        <f>ROUND(I140*H140,2)</f>
        <v>0</v>
      </c>
      <c r="K140" s="139"/>
      <c r="L140" s="31"/>
      <c r="M140" s="140" t="s">
        <v>1</v>
      </c>
      <c r="N140" s="141" t="s">
        <v>44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2325</v>
      </c>
      <c r="AT140" s="144" t="s">
        <v>166</v>
      </c>
      <c r="AU140" s="144" t="s">
        <v>89</v>
      </c>
      <c r="AY140" s="16" t="s">
        <v>164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6" t="s">
        <v>87</v>
      </c>
      <c r="BK140" s="145">
        <f>ROUND(I140*H140,2)</f>
        <v>0</v>
      </c>
      <c r="BL140" s="16" t="s">
        <v>2325</v>
      </c>
      <c r="BM140" s="144" t="s">
        <v>3930</v>
      </c>
    </row>
    <row r="141" spans="2:65" s="14" customFormat="1" ht="11.25">
      <c r="B141" s="161"/>
      <c r="D141" s="147" t="s">
        <v>175</v>
      </c>
      <c r="E141" s="162" t="s">
        <v>1</v>
      </c>
      <c r="F141" s="163" t="s">
        <v>3931</v>
      </c>
      <c r="H141" s="162" t="s">
        <v>1</v>
      </c>
      <c r="I141" s="164"/>
      <c r="L141" s="161"/>
      <c r="M141" s="165"/>
      <c r="T141" s="166"/>
      <c r="AT141" s="162" t="s">
        <v>175</v>
      </c>
      <c r="AU141" s="162" t="s">
        <v>89</v>
      </c>
      <c r="AV141" s="14" t="s">
        <v>87</v>
      </c>
      <c r="AW141" s="14" t="s">
        <v>36</v>
      </c>
      <c r="AX141" s="14" t="s">
        <v>79</v>
      </c>
      <c r="AY141" s="162" t="s">
        <v>164</v>
      </c>
    </row>
    <row r="142" spans="2:65" s="12" customFormat="1" ht="11.25">
      <c r="B142" s="146"/>
      <c r="D142" s="147" t="s">
        <v>175</v>
      </c>
      <c r="E142" s="148" t="s">
        <v>1</v>
      </c>
      <c r="F142" s="149" t="s">
        <v>87</v>
      </c>
      <c r="H142" s="150">
        <v>1</v>
      </c>
      <c r="I142" s="151"/>
      <c r="L142" s="146"/>
      <c r="M142" s="152"/>
      <c r="T142" s="153"/>
      <c r="AT142" s="148" t="s">
        <v>175</v>
      </c>
      <c r="AU142" s="148" t="s">
        <v>89</v>
      </c>
      <c r="AV142" s="12" t="s">
        <v>89</v>
      </c>
      <c r="AW142" s="12" t="s">
        <v>36</v>
      </c>
      <c r="AX142" s="12" t="s">
        <v>87</v>
      </c>
      <c r="AY142" s="148" t="s">
        <v>164</v>
      </c>
    </row>
    <row r="143" spans="2:65" s="1" customFormat="1" ht="16.5" customHeight="1">
      <c r="B143" s="31"/>
      <c r="C143" s="132" t="s">
        <v>197</v>
      </c>
      <c r="D143" s="132" t="s">
        <v>166</v>
      </c>
      <c r="E143" s="133" t="s">
        <v>3932</v>
      </c>
      <c r="F143" s="134" t="s">
        <v>3933</v>
      </c>
      <c r="G143" s="135" t="s">
        <v>2324</v>
      </c>
      <c r="H143" s="136">
        <v>1</v>
      </c>
      <c r="I143" s="137"/>
      <c r="J143" s="138">
        <f>ROUND(I143*H143,2)</f>
        <v>0</v>
      </c>
      <c r="K143" s="139"/>
      <c r="L143" s="31"/>
      <c r="M143" s="140" t="s">
        <v>1</v>
      </c>
      <c r="N143" s="141" t="s">
        <v>44</v>
      </c>
      <c r="P143" s="142">
        <f>O143*H143</f>
        <v>0</v>
      </c>
      <c r="Q143" s="142">
        <v>0</v>
      </c>
      <c r="R143" s="142">
        <f>Q143*H143</f>
        <v>0</v>
      </c>
      <c r="S143" s="142">
        <v>0</v>
      </c>
      <c r="T143" s="143">
        <f>S143*H143</f>
        <v>0</v>
      </c>
      <c r="AR143" s="144" t="s">
        <v>2325</v>
      </c>
      <c r="AT143" s="144" t="s">
        <v>166</v>
      </c>
      <c r="AU143" s="144" t="s">
        <v>89</v>
      </c>
      <c r="AY143" s="16" t="s">
        <v>164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6" t="s">
        <v>87</v>
      </c>
      <c r="BK143" s="145">
        <f>ROUND(I143*H143,2)</f>
        <v>0</v>
      </c>
      <c r="BL143" s="16" t="s">
        <v>2325</v>
      </c>
      <c r="BM143" s="144" t="s">
        <v>3934</v>
      </c>
    </row>
    <row r="144" spans="2:65" s="1" customFormat="1" ht="16.5" customHeight="1">
      <c r="B144" s="31"/>
      <c r="C144" s="132" t="s">
        <v>202</v>
      </c>
      <c r="D144" s="132" t="s">
        <v>166</v>
      </c>
      <c r="E144" s="133" t="s">
        <v>3935</v>
      </c>
      <c r="F144" s="134" t="s">
        <v>3936</v>
      </c>
      <c r="G144" s="135" t="s">
        <v>2324</v>
      </c>
      <c r="H144" s="136">
        <v>1</v>
      </c>
      <c r="I144" s="137"/>
      <c r="J144" s="138">
        <f>ROUND(I144*H144,2)</f>
        <v>0</v>
      </c>
      <c r="K144" s="139"/>
      <c r="L144" s="31"/>
      <c r="M144" s="140" t="s">
        <v>1</v>
      </c>
      <c r="N144" s="141" t="s">
        <v>44</v>
      </c>
      <c r="P144" s="142">
        <f>O144*H144</f>
        <v>0</v>
      </c>
      <c r="Q144" s="142">
        <v>0</v>
      </c>
      <c r="R144" s="142">
        <f>Q144*H144</f>
        <v>0</v>
      </c>
      <c r="S144" s="142">
        <v>0</v>
      </c>
      <c r="T144" s="143">
        <f>S144*H144</f>
        <v>0</v>
      </c>
      <c r="AR144" s="144" t="s">
        <v>2325</v>
      </c>
      <c r="AT144" s="144" t="s">
        <v>166</v>
      </c>
      <c r="AU144" s="144" t="s">
        <v>89</v>
      </c>
      <c r="AY144" s="16" t="s">
        <v>164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6" t="s">
        <v>87</v>
      </c>
      <c r="BK144" s="145">
        <f>ROUND(I144*H144,2)</f>
        <v>0</v>
      </c>
      <c r="BL144" s="16" t="s">
        <v>2325</v>
      </c>
      <c r="BM144" s="144" t="s">
        <v>3937</v>
      </c>
    </row>
    <row r="145" spans="2:65" s="14" customFormat="1" ht="22.5">
      <c r="B145" s="161"/>
      <c r="D145" s="147" t="s">
        <v>175</v>
      </c>
      <c r="E145" s="162" t="s">
        <v>1</v>
      </c>
      <c r="F145" s="163" t="s">
        <v>3938</v>
      </c>
      <c r="H145" s="162" t="s">
        <v>1</v>
      </c>
      <c r="I145" s="164"/>
      <c r="L145" s="161"/>
      <c r="M145" s="165"/>
      <c r="T145" s="166"/>
      <c r="AT145" s="162" t="s">
        <v>175</v>
      </c>
      <c r="AU145" s="162" t="s">
        <v>89</v>
      </c>
      <c r="AV145" s="14" t="s">
        <v>87</v>
      </c>
      <c r="AW145" s="14" t="s">
        <v>36</v>
      </c>
      <c r="AX145" s="14" t="s">
        <v>79</v>
      </c>
      <c r="AY145" s="162" t="s">
        <v>164</v>
      </c>
    </row>
    <row r="146" spans="2:65" s="12" customFormat="1" ht="11.25">
      <c r="B146" s="146"/>
      <c r="D146" s="147" t="s">
        <v>175</v>
      </c>
      <c r="E146" s="148" t="s">
        <v>1</v>
      </c>
      <c r="F146" s="149" t="s">
        <v>87</v>
      </c>
      <c r="H146" s="150">
        <v>1</v>
      </c>
      <c r="I146" s="151"/>
      <c r="L146" s="146"/>
      <c r="M146" s="152"/>
      <c r="T146" s="153"/>
      <c r="AT146" s="148" t="s">
        <v>175</v>
      </c>
      <c r="AU146" s="148" t="s">
        <v>89</v>
      </c>
      <c r="AV146" s="12" t="s">
        <v>89</v>
      </c>
      <c r="AW146" s="12" t="s">
        <v>36</v>
      </c>
      <c r="AX146" s="12" t="s">
        <v>79</v>
      </c>
      <c r="AY146" s="148" t="s">
        <v>164</v>
      </c>
    </row>
    <row r="147" spans="2:65" s="13" customFormat="1" ht="11.25">
      <c r="B147" s="154"/>
      <c r="D147" s="147" t="s">
        <v>175</v>
      </c>
      <c r="E147" s="155" t="s">
        <v>1</v>
      </c>
      <c r="F147" s="156" t="s">
        <v>177</v>
      </c>
      <c r="H147" s="157">
        <v>1</v>
      </c>
      <c r="I147" s="158"/>
      <c r="L147" s="154"/>
      <c r="M147" s="159"/>
      <c r="T147" s="160"/>
      <c r="AT147" s="155" t="s">
        <v>175</v>
      </c>
      <c r="AU147" s="155" t="s">
        <v>89</v>
      </c>
      <c r="AV147" s="13" t="s">
        <v>170</v>
      </c>
      <c r="AW147" s="13" t="s">
        <v>36</v>
      </c>
      <c r="AX147" s="13" t="s">
        <v>87</v>
      </c>
      <c r="AY147" s="155" t="s">
        <v>164</v>
      </c>
    </row>
    <row r="148" spans="2:65" s="11" customFormat="1" ht="22.9" customHeight="1">
      <c r="B148" s="120"/>
      <c r="D148" s="121" t="s">
        <v>78</v>
      </c>
      <c r="E148" s="130" t="s">
        <v>2319</v>
      </c>
      <c r="F148" s="130" t="s">
        <v>2320</v>
      </c>
      <c r="I148" s="123"/>
      <c r="J148" s="131">
        <f>BK148</f>
        <v>0</v>
      </c>
      <c r="L148" s="120"/>
      <c r="M148" s="125"/>
      <c r="P148" s="126">
        <f>SUM(P149:P175)</f>
        <v>0</v>
      </c>
      <c r="R148" s="126">
        <f>SUM(R149:R175)</f>
        <v>0</v>
      </c>
      <c r="T148" s="127">
        <f>SUM(T149:T175)</f>
        <v>0</v>
      </c>
      <c r="AR148" s="121" t="s">
        <v>186</v>
      </c>
      <c r="AT148" s="128" t="s">
        <v>78</v>
      </c>
      <c r="AU148" s="128" t="s">
        <v>87</v>
      </c>
      <c r="AY148" s="121" t="s">
        <v>164</v>
      </c>
      <c r="BK148" s="129">
        <f>SUM(BK149:BK175)</f>
        <v>0</v>
      </c>
    </row>
    <row r="149" spans="2:65" s="1" customFormat="1" ht="16.5" customHeight="1">
      <c r="B149" s="31"/>
      <c r="C149" s="132" t="s">
        <v>209</v>
      </c>
      <c r="D149" s="132" t="s">
        <v>166</v>
      </c>
      <c r="E149" s="133" t="s">
        <v>3939</v>
      </c>
      <c r="F149" s="134" t="s">
        <v>2320</v>
      </c>
      <c r="G149" s="135" t="s">
        <v>2324</v>
      </c>
      <c r="H149" s="136">
        <v>8</v>
      </c>
      <c r="I149" s="137"/>
      <c r="J149" s="138">
        <f>ROUND(I149*H149,2)</f>
        <v>0</v>
      </c>
      <c r="K149" s="139"/>
      <c r="L149" s="31"/>
      <c r="M149" s="140" t="s">
        <v>1</v>
      </c>
      <c r="N149" s="141" t="s">
        <v>44</v>
      </c>
      <c r="P149" s="142">
        <f>O149*H149</f>
        <v>0</v>
      </c>
      <c r="Q149" s="142">
        <v>0</v>
      </c>
      <c r="R149" s="142">
        <f>Q149*H149</f>
        <v>0</v>
      </c>
      <c r="S149" s="142">
        <v>0</v>
      </c>
      <c r="T149" s="143">
        <f>S149*H149</f>
        <v>0</v>
      </c>
      <c r="AR149" s="144" t="s">
        <v>2325</v>
      </c>
      <c r="AT149" s="144" t="s">
        <v>166</v>
      </c>
      <c r="AU149" s="144" t="s">
        <v>89</v>
      </c>
      <c r="AY149" s="16" t="s">
        <v>164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6" t="s">
        <v>87</v>
      </c>
      <c r="BK149" s="145">
        <f>ROUND(I149*H149,2)</f>
        <v>0</v>
      </c>
      <c r="BL149" s="16" t="s">
        <v>2325</v>
      </c>
      <c r="BM149" s="144" t="s">
        <v>3940</v>
      </c>
    </row>
    <row r="150" spans="2:65" s="14" customFormat="1" ht="11.25">
      <c r="B150" s="161"/>
      <c r="D150" s="147" t="s">
        <v>175</v>
      </c>
      <c r="E150" s="162" t="s">
        <v>1</v>
      </c>
      <c r="F150" s="163" t="s">
        <v>3941</v>
      </c>
      <c r="H150" s="162" t="s">
        <v>1</v>
      </c>
      <c r="I150" s="164"/>
      <c r="L150" s="161"/>
      <c r="M150" s="165"/>
      <c r="T150" s="166"/>
      <c r="AT150" s="162" t="s">
        <v>175</v>
      </c>
      <c r="AU150" s="162" t="s">
        <v>89</v>
      </c>
      <c r="AV150" s="14" t="s">
        <v>87</v>
      </c>
      <c r="AW150" s="14" t="s">
        <v>36</v>
      </c>
      <c r="AX150" s="14" t="s">
        <v>79</v>
      </c>
      <c r="AY150" s="162" t="s">
        <v>164</v>
      </c>
    </row>
    <row r="151" spans="2:65" s="12" customFormat="1" ht="11.25">
      <c r="B151" s="146"/>
      <c r="D151" s="147" t="s">
        <v>175</v>
      </c>
      <c r="E151" s="148" t="s">
        <v>1</v>
      </c>
      <c r="F151" s="149" t="s">
        <v>3942</v>
      </c>
      <c r="H151" s="150">
        <v>1</v>
      </c>
      <c r="I151" s="151"/>
      <c r="L151" s="146"/>
      <c r="M151" s="152"/>
      <c r="T151" s="153"/>
      <c r="AT151" s="148" t="s">
        <v>175</v>
      </c>
      <c r="AU151" s="148" t="s">
        <v>89</v>
      </c>
      <c r="AV151" s="12" t="s">
        <v>89</v>
      </c>
      <c r="AW151" s="12" t="s">
        <v>36</v>
      </c>
      <c r="AX151" s="12" t="s">
        <v>79</v>
      </c>
      <c r="AY151" s="148" t="s">
        <v>164</v>
      </c>
    </row>
    <row r="152" spans="2:65" s="12" customFormat="1" ht="11.25">
      <c r="B152" s="146"/>
      <c r="D152" s="147" t="s">
        <v>175</v>
      </c>
      <c r="E152" s="148" t="s">
        <v>1</v>
      </c>
      <c r="F152" s="149" t="s">
        <v>3943</v>
      </c>
      <c r="H152" s="150">
        <v>2</v>
      </c>
      <c r="I152" s="151"/>
      <c r="L152" s="146"/>
      <c r="M152" s="152"/>
      <c r="T152" s="153"/>
      <c r="AT152" s="148" t="s">
        <v>175</v>
      </c>
      <c r="AU152" s="148" t="s">
        <v>89</v>
      </c>
      <c r="AV152" s="12" t="s">
        <v>89</v>
      </c>
      <c r="AW152" s="12" t="s">
        <v>36</v>
      </c>
      <c r="AX152" s="12" t="s">
        <v>79</v>
      </c>
      <c r="AY152" s="148" t="s">
        <v>164</v>
      </c>
    </row>
    <row r="153" spans="2:65" s="12" customFormat="1" ht="11.25">
      <c r="B153" s="146"/>
      <c r="D153" s="147" t="s">
        <v>175</v>
      </c>
      <c r="E153" s="148" t="s">
        <v>1</v>
      </c>
      <c r="F153" s="149" t="s">
        <v>3944</v>
      </c>
      <c r="H153" s="150">
        <v>1</v>
      </c>
      <c r="I153" s="151"/>
      <c r="L153" s="146"/>
      <c r="M153" s="152"/>
      <c r="T153" s="153"/>
      <c r="AT153" s="148" t="s">
        <v>175</v>
      </c>
      <c r="AU153" s="148" t="s">
        <v>89</v>
      </c>
      <c r="AV153" s="12" t="s">
        <v>89</v>
      </c>
      <c r="AW153" s="12" t="s">
        <v>36</v>
      </c>
      <c r="AX153" s="12" t="s">
        <v>79</v>
      </c>
      <c r="AY153" s="148" t="s">
        <v>164</v>
      </c>
    </row>
    <row r="154" spans="2:65" s="12" customFormat="1" ht="11.25">
      <c r="B154" s="146"/>
      <c r="D154" s="147" t="s">
        <v>175</v>
      </c>
      <c r="E154" s="148" t="s">
        <v>1</v>
      </c>
      <c r="F154" s="149" t="s">
        <v>3945</v>
      </c>
      <c r="H154" s="150">
        <v>2</v>
      </c>
      <c r="I154" s="151"/>
      <c r="L154" s="146"/>
      <c r="M154" s="152"/>
      <c r="T154" s="153"/>
      <c r="AT154" s="148" t="s">
        <v>175</v>
      </c>
      <c r="AU154" s="148" t="s">
        <v>89</v>
      </c>
      <c r="AV154" s="12" t="s">
        <v>89</v>
      </c>
      <c r="AW154" s="12" t="s">
        <v>36</v>
      </c>
      <c r="AX154" s="12" t="s">
        <v>79</v>
      </c>
      <c r="AY154" s="148" t="s">
        <v>164</v>
      </c>
    </row>
    <row r="155" spans="2:65" s="12" customFormat="1" ht="11.25">
      <c r="B155" s="146"/>
      <c r="D155" s="147" t="s">
        <v>175</v>
      </c>
      <c r="E155" s="148" t="s">
        <v>1</v>
      </c>
      <c r="F155" s="149" t="s">
        <v>3946</v>
      </c>
      <c r="H155" s="150">
        <v>2</v>
      </c>
      <c r="I155" s="151"/>
      <c r="L155" s="146"/>
      <c r="M155" s="152"/>
      <c r="T155" s="153"/>
      <c r="AT155" s="148" t="s">
        <v>175</v>
      </c>
      <c r="AU155" s="148" t="s">
        <v>89</v>
      </c>
      <c r="AV155" s="12" t="s">
        <v>89</v>
      </c>
      <c r="AW155" s="12" t="s">
        <v>36</v>
      </c>
      <c r="AX155" s="12" t="s">
        <v>79</v>
      </c>
      <c r="AY155" s="148" t="s">
        <v>164</v>
      </c>
    </row>
    <row r="156" spans="2:65" s="13" customFormat="1" ht="11.25">
      <c r="B156" s="154"/>
      <c r="D156" s="147" t="s">
        <v>175</v>
      </c>
      <c r="E156" s="155" t="s">
        <v>1</v>
      </c>
      <c r="F156" s="156" t="s">
        <v>177</v>
      </c>
      <c r="H156" s="157">
        <v>8</v>
      </c>
      <c r="I156" s="158"/>
      <c r="L156" s="154"/>
      <c r="M156" s="159"/>
      <c r="T156" s="160"/>
      <c r="AT156" s="155" t="s">
        <v>175</v>
      </c>
      <c r="AU156" s="155" t="s">
        <v>89</v>
      </c>
      <c r="AV156" s="13" t="s">
        <v>170</v>
      </c>
      <c r="AW156" s="13" t="s">
        <v>36</v>
      </c>
      <c r="AX156" s="13" t="s">
        <v>87</v>
      </c>
      <c r="AY156" s="155" t="s">
        <v>164</v>
      </c>
    </row>
    <row r="157" spans="2:65" s="1" customFormat="1" ht="16.5" customHeight="1">
      <c r="B157" s="31"/>
      <c r="C157" s="132" t="s">
        <v>215</v>
      </c>
      <c r="D157" s="132" t="s">
        <v>166</v>
      </c>
      <c r="E157" s="133" t="s">
        <v>3947</v>
      </c>
      <c r="F157" s="134" t="s">
        <v>3948</v>
      </c>
      <c r="G157" s="135" t="s">
        <v>2324</v>
      </c>
      <c r="H157" s="136">
        <v>1</v>
      </c>
      <c r="I157" s="137"/>
      <c r="J157" s="138">
        <f>ROUND(I157*H157,2)</f>
        <v>0</v>
      </c>
      <c r="K157" s="139"/>
      <c r="L157" s="31"/>
      <c r="M157" s="140" t="s">
        <v>1</v>
      </c>
      <c r="N157" s="141" t="s">
        <v>44</v>
      </c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AR157" s="144" t="s">
        <v>2325</v>
      </c>
      <c r="AT157" s="144" t="s">
        <v>166</v>
      </c>
      <c r="AU157" s="144" t="s">
        <v>89</v>
      </c>
      <c r="AY157" s="16" t="s">
        <v>164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6" t="s">
        <v>87</v>
      </c>
      <c r="BK157" s="145">
        <f>ROUND(I157*H157,2)</f>
        <v>0</v>
      </c>
      <c r="BL157" s="16" t="s">
        <v>2325</v>
      </c>
      <c r="BM157" s="144" t="s">
        <v>3949</v>
      </c>
    </row>
    <row r="158" spans="2:65" s="1" customFormat="1" ht="21.75" customHeight="1">
      <c r="B158" s="31"/>
      <c r="C158" s="132" t="s">
        <v>222</v>
      </c>
      <c r="D158" s="132" t="s">
        <v>166</v>
      </c>
      <c r="E158" s="133" t="s">
        <v>3950</v>
      </c>
      <c r="F158" s="134" t="s">
        <v>3951</v>
      </c>
      <c r="G158" s="135" t="s">
        <v>3952</v>
      </c>
      <c r="H158" s="136">
        <v>42075</v>
      </c>
      <c r="I158" s="137"/>
      <c r="J158" s="138">
        <f>ROUND(I158*H158,2)</f>
        <v>0</v>
      </c>
      <c r="K158" s="139"/>
      <c r="L158" s="31"/>
      <c r="M158" s="140" t="s">
        <v>1</v>
      </c>
      <c r="N158" s="141" t="s">
        <v>44</v>
      </c>
      <c r="P158" s="142">
        <f>O158*H158</f>
        <v>0</v>
      </c>
      <c r="Q158" s="142">
        <v>0</v>
      </c>
      <c r="R158" s="142">
        <f>Q158*H158</f>
        <v>0</v>
      </c>
      <c r="S158" s="142">
        <v>0</v>
      </c>
      <c r="T158" s="143">
        <f>S158*H158</f>
        <v>0</v>
      </c>
      <c r="AR158" s="144" t="s">
        <v>2325</v>
      </c>
      <c r="AT158" s="144" t="s">
        <v>166</v>
      </c>
      <c r="AU158" s="144" t="s">
        <v>89</v>
      </c>
      <c r="AY158" s="16" t="s">
        <v>164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6" t="s">
        <v>87</v>
      </c>
      <c r="BK158" s="145">
        <f>ROUND(I158*H158,2)</f>
        <v>0</v>
      </c>
      <c r="BL158" s="16" t="s">
        <v>2325</v>
      </c>
      <c r="BM158" s="144" t="s">
        <v>3953</v>
      </c>
    </row>
    <row r="159" spans="2:65" s="14" customFormat="1" ht="11.25">
      <c r="B159" s="161"/>
      <c r="D159" s="147" t="s">
        <v>175</v>
      </c>
      <c r="E159" s="162" t="s">
        <v>1</v>
      </c>
      <c r="F159" s="163" t="s">
        <v>3941</v>
      </c>
      <c r="H159" s="162" t="s">
        <v>1</v>
      </c>
      <c r="I159" s="164"/>
      <c r="L159" s="161"/>
      <c r="M159" s="165"/>
      <c r="T159" s="166"/>
      <c r="AT159" s="162" t="s">
        <v>175</v>
      </c>
      <c r="AU159" s="162" t="s">
        <v>89</v>
      </c>
      <c r="AV159" s="14" t="s">
        <v>87</v>
      </c>
      <c r="AW159" s="14" t="s">
        <v>36</v>
      </c>
      <c r="AX159" s="14" t="s">
        <v>79</v>
      </c>
      <c r="AY159" s="162" t="s">
        <v>164</v>
      </c>
    </row>
    <row r="160" spans="2:65" s="12" customFormat="1" ht="11.25">
      <c r="B160" s="146"/>
      <c r="D160" s="147" t="s">
        <v>175</v>
      </c>
      <c r="E160" s="148" t="s">
        <v>1</v>
      </c>
      <c r="F160" s="149" t="s">
        <v>3954</v>
      </c>
      <c r="H160" s="150">
        <v>425</v>
      </c>
      <c r="I160" s="151"/>
      <c r="L160" s="146"/>
      <c r="M160" s="152"/>
      <c r="T160" s="153"/>
      <c r="AT160" s="148" t="s">
        <v>175</v>
      </c>
      <c r="AU160" s="148" t="s">
        <v>89</v>
      </c>
      <c r="AV160" s="12" t="s">
        <v>89</v>
      </c>
      <c r="AW160" s="12" t="s">
        <v>36</v>
      </c>
      <c r="AX160" s="12" t="s">
        <v>79</v>
      </c>
      <c r="AY160" s="148" t="s">
        <v>164</v>
      </c>
    </row>
    <row r="161" spans="2:65" s="12" customFormat="1" ht="11.25">
      <c r="B161" s="146"/>
      <c r="D161" s="147" t="s">
        <v>175</v>
      </c>
      <c r="E161" s="148" t="s">
        <v>1</v>
      </c>
      <c r="F161" s="149" t="s">
        <v>3955</v>
      </c>
      <c r="H161" s="150">
        <v>11900</v>
      </c>
      <c r="I161" s="151"/>
      <c r="L161" s="146"/>
      <c r="M161" s="152"/>
      <c r="T161" s="153"/>
      <c r="AT161" s="148" t="s">
        <v>175</v>
      </c>
      <c r="AU161" s="148" t="s">
        <v>89</v>
      </c>
      <c r="AV161" s="12" t="s">
        <v>89</v>
      </c>
      <c r="AW161" s="12" t="s">
        <v>36</v>
      </c>
      <c r="AX161" s="12" t="s">
        <v>79</v>
      </c>
      <c r="AY161" s="148" t="s">
        <v>164</v>
      </c>
    </row>
    <row r="162" spans="2:65" s="12" customFormat="1" ht="11.25">
      <c r="B162" s="146"/>
      <c r="D162" s="147" t="s">
        <v>175</v>
      </c>
      <c r="E162" s="148" t="s">
        <v>1</v>
      </c>
      <c r="F162" s="149" t="s">
        <v>3956</v>
      </c>
      <c r="H162" s="150">
        <v>5950</v>
      </c>
      <c r="I162" s="151"/>
      <c r="L162" s="146"/>
      <c r="M162" s="152"/>
      <c r="T162" s="153"/>
      <c r="AT162" s="148" t="s">
        <v>175</v>
      </c>
      <c r="AU162" s="148" t="s">
        <v>89</v>
      </c>
      <c r="AV162" s="12" t="s">
        <v>89</v>
      </c>
      <c r="AW162" s="12" t="s">
        <v>36</v>
      </c>
      <c r="AX162" s="12" t="s">
        <v>79</v>
      </c>
      <c r="AY162" s="148" t="s">
        <v>164</v>
      </c>
    </row>
    <row r="163" spans="2:65" s="12" customFormat="1" ht="11.25">
      <c r="B163" s="146"/>
      <c r="D163" s="147" t="s">
        <v>175</v>
      </c>
      <c r="E163" s="148" t="s">
        <v>1</v>
      </c>
      <c r="F163" s="149" t="s">
        <v>3957</v>
      </c>
      <c r="H163" s="150">
        <v>11900</v>
      </c>
      <c r="I163" s="151"/>
      <c r="L163" s="146"/>
      <c r="M163" s="152"/>
      <c r="T163" s="153"/>
      <c r="AT163" s="148" t="s">
        <v>175</v>
      </c>
      <c r="AU163" s="148" t="s">
        <v>89</v>
      </c>
      <c r="AV163" s="12" t="s">
        <v>89</v>
      </c>
      <c r="AW163" s="12" t="s">
        <v>36</v>
      </c>
      <c r="AX163" s="12" t="s">
        <v>79</v>
      </c>
      <c r="AY163" s="148" t="s">
        <v>164</v>
      </c>
    </row>
    <row r="164" spans="2:65" s="12" customFormat="1" ht="11.25">
      <c r="B164" s="146"/>
      <c r="D164" s="147" t="s">
        <v>175</v>
      </c>
      <c r="E164" s="148" t="s">
        <v>1</v>
      </c>
      <c r="F164" s="149" t="s">
        <v>3958</v>
      </c>
      <c r="H164" s="150">
        <v>11900</v>
      </c>
      <c r="I164" s="151"/>
      <c r="L164" s="146"/>
      <c r="M164" s="152"/>
      <c r="T164" s="153"/>
      <c r="AT164" s="148" t="s">
        <v>175</v>
      </c>
      <c r="AU164" s="148" t="s">
        <v>89</v>
      </c>
      <c r="AV164" s="12" t="s">
        <v>89</v>
      </c>
      <c r="AW164" s="12" t="s">
        <v>36</v>
      </c>
      <c r="AX164" s="12" t="s">
        <v>79</v>
      </c>
      <c r="AY164" s="148" t="s">
        <v>164</v>
      </c>
    </row>
    <row r="165" spans="2:65" s="13" customFormat="1" ht="11.25">
      <c r="B165" s="154"/>
      <c r="D165" s="147" t="s">
        <v>175</v>
      </c>
      <c r="E165" s="155" t="s">
        <v>1</v>
      </c>
      <c r="F165" s="156" t="s">
        <v>177</v>
      </c>
      <c r="H165" s="157">
        <v>42075</v>
      </c>
      <c r="I165" s="158"/>
      <c r="L165" s="154"/>
      <c r="M165" s="159"/>
      <c r="T165" s="160"/>
      <c r="AT165" s="155" t="s">
        <v>175</v>
      </c>
      <c r="AU165" s="155" t="s">
        <v>89</v>
      </c>
      <c r="AV165" s="13" t="s">
        <v>170</v>
      </c>
      <c r="AW165" s="13" t="s">
        <v>36</v>
      </c>
      <c r="AX165" s="13" t="s">
        <v>87</v>
      </c>
      <c r="AY165" s="155" t="s">
        <v>164</v>
      </c>
    </row>
    <row r="166" spans="2:65" s="1" customFormat="1" ht="16.5" customHeight="1">
      <c r="B166" s="31"/>
      <c r="C166" s="132" t="s">
        <v>8</v>
      </c>
      <c r="D166" s="132" t="s">
        <v>166</v>
      </c>
      <c r="E166" s="133" t="s">
        <v>3959</v>
      </c>
      <c r="F166" s="134" t="s">
        <v>3960</v>
      </c>
      <c r="G166" s="135" t="s">
        <v>2324</v>
      </c>
      <c r="H166" s="136">
        <v>1</v>
      </c>
      <c r="I166" s="137"/>
      <c r="J166" s="138">
        <f>ROUND(I166*H166,2)</f>
        <v>0</v>
      </c>
      <c r="K166" s="139"/>
      <c r="L166" s="31"/>
      <c r="M166" s="140" t="s">
        <v>1</v>
      </c>
      <c r="N166" s="141" t="s">
        <v>44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2325</v>
      </c>
      <c r="AT166" s="144" t="s">
        <v>166</v>
      </c>
      <c r="AU166" s="144" t="s">
        <v>89</v>
      </c>
      <c r="AY166" s="16" t="s">
        <v>164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6" t="s">
        <v>87</v>
      </c>
      <c r="BK166" s="145">
        <f>ROUND(I166*H166,2)</f>
        <v>0</v>
      </c>
      <c r="BL166" s="16" t="s">
        <v>2325</v>
      </c>
      <c r="BM166" s="144" t="s">
        <v>3961</v>
      </c>
    </row>
    <row r="167" spans="2:65" s="14" customFormat="1" ht="11.25">
      <c r="B167" s="161"/>
      <c r="D167" s="147" t="s">
        <v>175</v>
      </c>
      <c r="E167" s="162" t="s">
        <v>1</v>
      </c>
      <c r="F167" s="163" t="s">
        <v>3962</v>
      </c>
      <c r="H167" s="162" t="s">
        <v>1</v>
      </c>
      <c r="I167" s="164"/>
      <c r="L167" s="161"/>
      <c r="M167" s="165"/>
      <c r="T167" s="166"/>
      <c r="AT167" s="162" t="s">
        <v>175</v>
      </c>
      <c r="AU167" s="162" t="s">
        <v>89</v>
      </c>
      <c r="AV167" s="14" t="s">
        <v>87</v>
      </c>
      <c r="AW167" s="14" t="s">
        <v>36</v>
      </c>
      <c r="AX167" s="14" t="s">
        <v>79</v>
      </c>
      <c r="AY167" s="162" t="s">
        <v>164</v>
      </c>
    </row>
    <row r="168" spans="2:65" s="14" customFormat="1" ht="11.25">
      <c r="B168" s="161"/>
      <c r="D168" s="147" t="s">
        <v>175</v>
      </c>
      <c r="E168" s="162" t="s">
        <v>1</v>
      </c>
      <c r="F168" s="163" t="s">
        <v>3963</v>
      </c>
      <c r="H168" s="162" t="s">
        <v>1</v>
      </c>
      <c r="I168" s="164"/>
      <c r="L168" s="161"/>
      <c r="M168" s="165"/>
      <c r="T168" s="166"/>
      <c r="AT168" s="162" t="s">
        <v>175</v>
      </c>
      <c r="AU168" s="162" t="s">
        <v>89</v>
      </c>
      <c r="AV168" s="14" t="s">
        <v>87</v>
      </c>
      <c r="AW168" s="14" t="s">
        <v>36</v>
      </c>
      <c r="AX168" s="14" t="s">
        <v>79</v>
      </c>
      <c r="AY168" s="162" t="s">
        <v>164</v>
      </c>
    </row>
    <row r="169" spans="2:65" s="12" customFormat="1" ht="11.25">
      <c r="B169" s="146"/>
      <c r="D169" s="147" t="s">
        <v>175</v>
      </c>
      <c r="E169" s="148" t="s">
        <v>1</v>
      </c>
      <c r="F169" s="149" t="s">
        <v>87</v>
      </c>
      <c r="H169" s="150">
        <v>1</v>
      </c>
      <c r="I169" s="151"/>
      <c r="L169" s="146"/>
      <c r="M169" s="152"/>
      <c r="T169" s="153"/>
      <c r="AT169" s="148" t="s">
        <v>175</v>
      </c>
      <c r="AU169" s="148" t="s">
        <v>89</v>
      </c>
      <c r="AV169" s="12" t="s">
        <v>89</v>
      </c>
      <c r="AW169" s="12" t="s">
        <v>36</v>
      </c>
      <c r="AX169" s="12" t="s">
        <v>79</v>
      </c>
      <c r="AY169" s="148" t="s">
        <v>164</v>
      </c>
    </row>
    <row r="170" spans="2:65" s="13" customFormat="1" ht="11.25">
      <c r="B170" s="154"/>
      <c r="D170" s="147" t="s">
        <v>175</v>
      </c>
      <c r="E170" s="155" t="s">
        <v>1</v>
      </c>
      <c r="F170" s="156" t="s">
        <v>177</v>
      </c>
      <c r="H170" s="157">
        <v>1</v>
      </c>
      <c r="I170" s="158"/>
      <c r="L170" s="154"/>
      <c r="M170" s="159"/>
      <c r="T170" s="160"/>
      <c r="AT170" s="155" t="s">
        <v>175</v>
      </c>
      <c r="AU170" s="155" t="s">
        <v>89</v>
      </c>
      <c r="AV170" s="13" t="s">
        <v>170</v>
      </c>
      <c r="AW170" s="13" t="s">
        <v>36</v>
      </c>
      <c r="AX170" s="13" t="s">
        <v>87</v>
      </c>
      <c r="AY170" s="155" t="s">
        <v>164</v>
      </c>
    </row>
    <row r="171" spans="2:65" s="1" customFormat="1" ht="16.5" customHeight="1">
      <c r="B171" s="31"/>
      <c r="C171" s="132" t="s">
        <v>235</v>
      </c>
      <c r="D171" s="132" t="s">
        <v>166</v>
      </c>
      <c r="E171" s="133" t="s">
        <v>3964</v>
      </c>
      <c r="F171" s="134" t="s">
        <v>3965</v>
      </c>
      <c r="G171" s="135" t="s">
        <v>3952</v>
      </c>
      <c r="H171" s="136">
        <v>425</v>
      </c>
      <c r="I171" s="137"/>
      <c r="J171" s="138">
        <f>ROUND(I171*H171,2)</f>
        <v>0</v>
      </c>
      <c r="K171" s="139"/>
      <c r="L171" s="31"/>
      <c r="M171" s="140" t="s">
        <v>1</v>
      </c>
      <c r="N171" s="141" t="s">
        <v>44</v>
      </c>
      <c r="P171" s="142">
        <f>O171*H171</f>
        <v>0</v>
      </c>
      <c r="Q171" s="142">
        <v>0</v>
      </c>
      <c r="R171" s="142">
        <f>Q171*H171</f>
        <v>0</v>
      </c>
      <c r="S171" s="142">
        <v>0</v>
      </c>
      <c r="T171" s="143">
        <f>S171*H171</f>
        <v>0</v>
      </c>
      <c r="AR171" s="144" t="s">
        <v>2325</v>
      </c>
      <c r="AT171" s="144" t="s">
        <v>166</v>
      </c>
      <c r="AU171" s="144" t="s">
        <v>89</v>
      </c>
      <c r="AY171" s="16" t="s">
        <v>164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6" t="s">
        <v>87</v>
      </c>
      <c r="BK171" s="145">
        <f>ROUND(I171*H171,2)</f>
        <v>0</v>
      </c>
      <c r="BL171" s="16" t="s">
        <v>2325</v>
      </c>
      <c r="BM171" s="144" t="s">
        <v>3966</v>
      </c>
    </row>
    <row r="172" spans="2:65" s="12" customFormat="1" ht="11.25">
      <c r="B172" s="146"/>
      <c r="D172" s="147" t="s">
        <v>175</v>
      </c>
      <c r="E172" s="148" t="s">
        <v>1</v>
      </c>
      <c r="F172" s="149" t="s">
        <v>3967</v>
      </c>
      <c r="H172" s="150">
        <v>425</v>
      </c>
      <c r="I172" s="151"/>
      <c r="L172" s="146"/>
      <c r="M172" s="152"/>
      <c r="T172" s="153"/>
      <c r="AT172" s="148" t="s">
        <v>175</v>
      </c>
      <c r="AU172" s="148" t="s">
        <v>89</v>
      </c>
      <c r="AV172" s="12" t="s">
        <v>89</v>
      </c>
      <c r="AW172" s="12" t="s">
        <v>36</v>
      </c>
      <c r="AX172" s="12" t="s">
        <v>79</v>
      </c>
      <c r="AY172" s="148" t="s">
        <v>164</v>
      </c>
    </row>
    <row r="173" spans="2:65" s="13" customFormat="1" ht="11.25">
      <c r="B173" s="154"/>
      <c r="D173" s="147" t="s">
        <v>175</v>
      </c>
      <c r="E173" s="155" t="s">
        <v>1</v>
      </c>
      <c r="F173" s="156" t="s">
        <v>177</v>
      </c>
      <c r="H173" s="157">
        <v>425</v>
      </c>
      <c r="I173" s="158"/>
      <c r="L173" s="154"/>
      <c r="M173" s="159"/>
      <c r="T173" s="160"/>
      <c r="AT173" s="155" t="s">
        <v>175</v>
      </c>
      <c r="AU173" s="155" t="s">
        <v>89</v>
      </c>
      <c r="AV173" s="13" t="s">
        <v>170</v>
      </c>
      <c r="AW173" s="13" t="s">
        <v>36</v>
      </c>
      <c r="AX173" s="13" t="s">
        <v>87</v>
      </c>
      <c r="AY173" s="155" t="s">
        <v>164</v>
      </c>
    </row>
    <row r="174" spans="2:65" s="1" customFormat="1" ht="16.5" customHeight="1">
      <c r="B174" s="31"/>
      <c r="C174" s="132" t="s">
        <v>250</v>
      </c>
      <c r="D174" s="132" t="s">
        <v>166</v>
      </c>
      <c r="E174" s="133" t="s">
        <v>3968</v>
      </c>
      <c r="F174" s="134" t="s">
        <v>3969</v>
      </c>
      <c r="G174" s="135" t="s">
        <v>2324</v>
      </c>
      <c r="H174" s="136">
        <v>1</v>
      </c>
      <c r="I174" s="137"/>
      <c r="J174" s="138">
        <f>ROUND(I174*H174,2)</f>
        <v>0</v>
      </c>
      <c r="K174" s="139"/>
      <c r="L174" s="31"/>
      <c r="M174" s="140" t="s">
        <v>1</v>
      </c>
      <c r="N174" s="141" t="s">
        <v>44</v>
      </c>
      <c r="P174" s="142">
        <f>O174*H174</f>
        <v>0</v>
      </c>
      <c r="Q174" s="142">
        <v>0</v>
      </c>
      <c r="R174" s="142">
        <f>Q174*H174</f>
        <v>0</v>
      </c>
      <c r="S174" s="142">
        <v>0</v>
      </c>
      <c r="T174" s="143">
        <f>S174*H174</f>
        <v>0</v>
      </c>
      <c r="AR174" s="144" t="s">
        <v>2325</v>
      </c>
      <c r="AT174" s="144" t="s">
        <v>166</v>
      </c>
      <c r="AU174" s="144" t="s">
        <v>89</v>
      </c>
      <c r="AY174" s="16" t="s">
        <v>164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6" t="s">
        <v>87</v>
      </c>
      <c r="BK174" s="145">
        <f>ROUND(I174*H174,2)</f>
        <v>0</v>
      </c>
      <c r="BL174" s="16" t="s">
        <v>2325</v>
      </c>
      <c r="BM174" s="144" t="s">
        <v>3970</v>
      </c>
    </row>
    <row r="175" spans="2:65" s="1" customFormat="1" ht="16.5" customHeight="1">
      <c r="B175" s="31"/>
      <c r="C175" s="132" t="s">
        <v>255</v>
      </c>
      <c r="D175" s="132" t="s">
        <v>166</v>
      </c>
      <c r="E175" s="133" t="s">
        <v>3971</v>
      </c>
      <c r="F175" s="134" t="s">
        <v>3972</v>
      </c>
      <c r="G175" s="135" t="s">
        <v>2324</v>
      </c>
      <c r="H175" s="136">
        <v>8</v>
      </c>
      <c r="I175" s="137"/>
      <c r="J175" s="138">
        <f>ROUND(I175*H175,2)</f>
        <v>0</v>
      </c>
      <c r="K175" s="139"/>
      <c r="L175" s="31"/>
      <c r="M175" s="140" t="s">
        <v>1</v>
      </c>
      <c r="N175" s="141" t="s">
        <v>44</v>
      </c>
      <c r="P175" s="142">
        <f>O175*H175</f>
        <v>0</v>
      </c>
      <c r="Q175" s="142">
        <v>0</v>
      </c>
      <c r="R175" s="142">
        <f>Q175*H175</f>
        <v>0</v>
      </c>
      <c r="S175" s="142">
        <v>0</v>
      </c>
      <c r="T175" s="143">
        <f>S175*H175</f>
        <v>0</v>
      </c>
      <c r="AR175" s="144" t="s">
        <v>2325</v>
      </c>
      <c r="AT175" s="144" t="s">
        <v>166</v>
      </c>
      <c r="AU175" s="144" t="s">
        <v>89</v>
      </c>
      <c r="AY175" s="16" t="s">
        <v>164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6" t="s">
        <v>87</v>
      </c>
      <c r="BK175" s="145">
        <f>ROUND(I175*H175,2)</f>
        <v>0</v>
      </c>
      <c r="BL175" s="16" t="s">
        <v>2325</v>
      </c>
      <c r="BM175" s="144" t="s">
        <v>3973</v>
      </c>
    </row>
    <row r="176" spans="2:65" s="11" customFormat="1" ht="22.9" customHeight="1">
      <c r="B176" s="120"/>
      <c r="D176" s="121" t="s">
        <v>78</v>
      </c>
      <c r="E176" s="130" t="s">
        <v>3974</v>
      </c>
      <c r="F176" s="130" t="s">
        <v>3975</v>
      </c>
      <c r="I176" s="123"/>
      <c r="J176" s="131">
        <f>BK176</f>
        <v>0</v>
      </c>
      <c r="L176" s="120"/>
      <c r="M176" s="125"/>
      <c r="P176" s="126">
        <f>SUM(P177:P179)</f>
        <v>0</v>
      </c>
      <c r="R176" s="126">
        <f>SUM(R177:R179)</f>
        <v>0</v>
      </c>
      <c r="T176" s="127">
        <f>SUM(T177:T179)</f>
        <v>0</v>
      </c>
      <c r="AR176" s="121" t="s">
        <v>186</v>
      </c>
      <c r="AT176" s="128" t="s">
        <v>78</v>
      </c>
      <c r="AU176" s="128" t="s">
        <v>87</v>
      </c>
      <c r="AY176" s="121" t="s">
        <v>164</v>
      </c>
      <c r="BK176" s="129">
        <f>SUM(BK177:BK179)</f>
        <v>0</v>
      </c>
    </row>
    <row r="177" spans="2:65" s="1" customFormat="1" ht="16.5" customHeight="1">
      <c r="B177" s="31"/>
      <c r="C177" s="132" t="s">
        <v>260</v>
      </c>
      <c r="D177" s="132" t="s">
        <v>166</v>
      </c>
      <c r="E177" s="133" t="s">
        <v>3976</v>
      </c>
      <c r="F177" s="134" t="s">
        <v>3975</v>
      </c>
      <c r="G177" s="135" t="s">
        <v>3952</v>
      </c>
      <c r="H177" s="136">
        <v>425</v>
      </c>
      <c r="I177" s="137"/>
      <c r="J177" s="138">
        <f>ROUND(I177*H177,2)</f>
        <v>0</v>
      </c>
      <c r="K177" s="139"/>
      <c r="L177" s="31"/>
      <c r="M177" s="140" t="s">
        <v>1</v>
      </c>
      <c r="N177" s="141" t="s">
        <v>44</v>
      </c>
      <c r="P177" s="142">
        <f>O177*H177</f>
        <v>0</v>
      </c>
      <c r="Q177" s="142">
        <v>0</v>
      </c>
      <c r="R177" s="142">
        <f>Q177*H177</f>
        <v>0</v>
      </c>
      <c r="S177" s="142">
        <v>0</v>
      </c>
      <c r="T177" s="143">
        <f>S177*H177</f>
        <v>0</v>
      </c>
      <c r="AR177" s="144" t="s">
        <v>2325</v>
      </c>
      <c r="AT177" s="144" t="s">
        <v>166</v>
      </c>
      <c r="AU177" s="144" t="s">
        <v>89</v>
      </c>
      <c r="AY177" s="16" t="s">
        <v>164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6" t="s">
        <v>87</v>
      </c>
      <c r="BK177" s="145">
        <f>ROUND(I177*H177,2)</f>
        <v>0</v>
      </c>
      <c r="BL177" s="16" t="s">
        <v>2325</v>
      </c>
      <c r="BM177" s="144" t="s">
        <v>3977</v>
      </c>
    </row>
    <row r="178" spans="2:65" s="12" customFormat="1" ht="11.25">
      <c r="B178" s="146"/>
      <c r="D178" s="147" t="s">
        <v>175</v>
      </c>
      <c r="E178" s="148" t="s">
        <v>1</v>
      </c>
      <c r="F178" s="149" t="s">
        <v>3967</v>
      </c>
      <c r="H178" s="150">
        <v>425</v>
      </c>
      <c r="I178" s="151"/>
      <c r="L178" s="146"/>
      <c r="M178" s="152"/>
      <c r="T178" s="153"/>
      <c r="AT178" s="148" t="s">
        <v>175</v>
      </c>
      <c r="AU178" s="148" t="s">
        <v>89</v>
      </c>
      <c r="AV178" s="12" t="s">
        <v>89</v>
      </c>
      <c r="AW178" s="12" t="s">
        <v>36</v>
      </c>
      <c r="AX178" s="12" t="s">
        <v>87</v>
      </c>
      <c r="AY178" s="148" t="s">
        <v>164</v>
      </c>
    </row>
    <row r="179" spans="2:65" s="1" customFormat="1" ht="16.5" customHeight="1">
      <c r="B179" s="31"/>
      <c r="C179" s="132" t="s">
        <v>266</v>
      </c>
      <c r="D179" s="132" t="s">
        <v>166</v>
      </c>
      <c r="E179" s="133" t="s">
        <v>3978</v>
      </c>
      <c r="F179" s="134" t="s">
        <v>3979</v>
      </c>
      <c r="G179" s="135" t="s">
        <v>2324</v>
      </c>
      <c r="H179" s="136">
        <v>1</v>
      </c>
      <c r="I179" s="137"/>
      <c r="J179" s="138">
        <f>ROUND(I179*H179,2)</f>
        <v>0</v>
      </c>
      <c r="K179" s="139"/>
      <c r="L179" s="31"/>
      <c r="M179" s="140" t="s">
        <v>1</v>
      </c>
      <c r="N179" s="141" t="s">
        <v>44</v>
      </c>
      <c r="P179" s="142">
        <f>O179*H179</f>
        <v>0</v>
      </c>
      <c r="Q179" s="142">
        <v>0</v>
      </c>
      <c r="R179" s="142">
        <f>Q179*H179</f>
        <v>0</v>
      </c>
      <c r="S179" s="142">
        <v>0</v>
      </c>
      <c r="T179" s="143">
        <f>S179*H179</f>
        <v>0</v>
      </c>
      <c r="AR179" s="144" t="s">
        <v>2325</v>
      </c>
      <c r="AT179" s="144" t="s">
        <v>166</v>
      </c>
      <c r="AU179" s="144" t="s">
        <v>89</v>
      </c>
      <c r="AY179" s="16" t="s">
        <v>164</v>
      </c>
      <c r="BE179" s="145">
        <f>IF(N179="základní",J179,0)</f>
        <v>0</v>
      </c>
      <c r="BF179" s="145">
        <f>IF(N179="snížená",J179,0)</f>
        <v>0</v>
      </c>
      <c r="BG179" s="145">
        <f>IF(N179="zákl. přenesená",J179,0)</f>
        <v>0</v>
      </c>
      <c r="BH179" s="145">
        <f>IF(N179="sníž. přenesená",J179,0)</f>
        <v>0</v>
      </c>
      <c r="BI179" s="145">
        <f>IF(N179="nulová",J179,0)</f>
        <v>0</v>
      </c>
      <c r="BJ179" s="16" t="s">
        <v>87</v>
      </c>
      <c r="BK179" s="145">
        <f>ROUND(I179*H179,2)</f>
        <v>0</v>
      </c>
      <c r="BL179" s="16" t="s">
        <v>2325</v>
      </c>
      <c r="BM179" s="144" t="s">
        <v>3980</v>
      </c>
    </row>
    <row r="180" spans="2:65" s="11" customFormat="1" ht="22.9" customHeight="1">
      <c r="B180" s="120"/>
      <c r="D180" s="121" t="s">
        <v>78</v>
      </c>
      <c r="E180" s="130" t="s">
        <v>3981</v>
      </c>
      <c r="F180" s="130" t="s">
        <v>3982</v>
      </c>
      <c r="I180" s="123"/>
      <c r="J180" s="131">
        <f>BK180</f>
        <v>0</v>
      </c>
      <c r="L180" s="120"/>
      <c r="M180" s="125"/>
      <c r="P180" s="126">
        <f>SUM(P181:P182)</f>
        <v>0</v>
      </c>
      <c r="R180" s="126">
        <f>SUM(R181:R182)</f>
        <v>0</v>
      </c>
      <c r="T180" s="127">
        <f>SUM(T181:T182)</f>
        <v>0</v>
      </c>
      <c r="AR180" s="121" t="s">
        <v>186</v>
      </c>
      <c r="AT180" s="128" t="s">
        <v>78</v>
      </c>
      <c r="AU180" s="128" t="s">
        <v>87</v>
      </c>
      <c r="AY180" s="121" t="s">
        <v>164</v>
      </c>
      <c r="BK180" s="129">
        <f>SUM(BK181:BK182)</f>
        <v>0</v>
      </c>
    </row>
    <row r="181" spans="2:65" s="1" customFormat="1" ht="16.5" customHeight="1">
      <c r="B181" s="31"/>
      <c r="C181" s="132" t="s">
        <v>272</v>
      </c>
      <c r="D181" s="132" t="s">
        <v>166</v>
      </c>
      <c r="E181" s="133" t="s">
        <v>3983</v>
      </c>
      <c r="F181" s="134" t="s">
        <v>3982</v>
      </c>
      <c r="G181" s="135" t="s">
        <v>2324</v>
      </c>
      <c r="H181" s="136">
        <v>1</v>
      </c>
      <c r="I181" s="137"/>
      <c r="J181" s="138">
        <f>ROUND(I181*H181,2)</f>
        <v>0</v>
      </c>
      <c r="K181" s="139"/>
      <c r="L181" s="31"/>
      <c r="M181" s="140" t="s">
        <v>1</v>
      </c>
      <c r="N181" s="141" t="s">
        <v>44</v>
      </c>
      <c r="P181" s="142">
        <f>O181*H181</f>
        <v>0</v>
      </c>
      <c r="Q181" s="142">
        <v>0</v>
      </c>
      <c r="R181" s="142">
        <f>Q181*H181</f>
        <v>0</v>
      </c>
      <c r="S181" s="142">
        <v>0</v>
      </c>
      <c r="T181" s="143">
        <f>S181*H181</f>
        <v>0</v>
      </c>
      <c r="AR181" s="144" t="s">
        <v>2325</v>
      </c>
      <c r="AT181" s="144" t="s">
        <v>166</v>
      </c>
      <c r="AU181" s="144" t="s">
        <v>89</v>
      </c>
      <c r="AY181" s="16" t="s">
        <v>164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6" t="s">
        <v>87</v>
      </c>
      <c r="BK181" s="145">
        <f>ROUND(I181*H181,2)</f>
        <v>0</v>
      </c>
      <c r="BL181" s="16" t="s">
        <v>2325</v>
      </c>
      <c r="BM181" s="144" t="s">
        <v>3984</v>
      </c>
    </row>
    <row r="182" spans="2:65" s="1" customFormat="1" ht="16.5" customHeight="1">
      <c r="B182" s="31"/>
      <c r="C182" s="132" t="s">
        <v>277</v>
      </c>
      <c r="D182" s="132" t="s">
        <v>166</v>
      </c>
      <c r="E182" s="133" t="s">
        <v>3985</v>
      </c>
      <c r="F182" s="134" t="s">
        <v>3986</v>
      </c>
      <c r="G182" s="135" t="s">
        <v>2324</v>
      </c>
      <c r="H182" s="136">
        <v>1</v>
      </c>
      <c r="I182" s="137"/>
      <c r="J182" s="138">
        <f>ROUND(I182*H182,2)</f>
        <v>0</v>
      </c>
      <c r="K182" s="139"/>
      <c r="L182" s="31"/>
      <c r="M182" s="182" t="s">
        <v>1</v>
      </c>
      <c r="N182" s="183" t="s">
        <v>44</v>
      </c>
      <c r="O182" s="184"/>
      <c r="P182" s="185">
        <f>O182*H182</f>
        <v>0</v>
      </c>
      <c r="Q182" s="185">
        <v>0</v>
      </c>
      <c r="R182" s="185">
        <f>Q182*H182</f>
        <v>0</v>
      </c>
      <c r="S182" s="185">
        <v>0</v>
      </c>
      <c r="T182" s="186">
        <f>S182*H182</f>
        <v>0</v>
      </c>
      <c r="AR182" s="144" t="s">
        <v>2325</v>
      </c>
      <c r="AT182" s="144" t="s">
        <v>166</v>
      </c>
      <c r="AU182" s="144" t="s">
        <v>89</v>
      </c>
      <c r="AY182" s="16" t="s">
        <v>164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6" t="s">
        <v>87</v>
      </c>
      <c r="BK182" s="145">
        <f>ROUND(I182*H182,2)</f>
        <v>0</v>
      </c>
      <c r="BL182" s="16" t="s">
        <v>2325</v>
      </c>
      <c r="BM182" s="144" t="s">
        <v>3987</v>
      </c>
    </row>
    <row r="183" spans="2:65" s="1" customFormat="1" ht="6.95" customHeight="1"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31"/>
    </row>
  </sheetData>
  <sheetProtection algorithmName="SHA-512" hashValue="bmpwOMHpXoSIUWK6snouAsLlWA2byyxzRggNSO+FuQ6z7lJzrrZT53a84VfsSbIhqVIHReWXJiuQ0+xF/ipEpg==" saltValue="Ek51Qfjp7sowVyx1Z5ZHxMMpT6kHZbkYf0WFB6YaLG55q4PmnMSmiZr6MrJGXgn+w4tdfZDZAi6/mAmhr7p2mA==" spinCount="100000" sheet="1" objects="1" scenarios="1" formatColumns="0" formatRows="0" autoFilter="0"/>
  <autoFilter ref="C120:K182" xr:uid="{00000000-0009-0000-0000-000008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19BE32FD77D644BC9D388F7F0BE161" ma:contentTypeVersion="15" ma:contentTypeDescription="Vytvoří nový dokument" ma:contentTypeScope="" ma:versionID="1d127dcc9a4015764a4706c90b79d2ab">
  <xsd:schema xmlns:xsd="http://www.w3.org/2001/XMLSchema" xmlns:xs="http://www.w3.org/2001/XMLSchema" xmlns:p="http://schemas.microsoft.com/office/2006/metadata/properties" xmlns:ns2="a0772a01-ef52-4a1c-9349-17cb40ce23a4" xmlns:ns3="1bbe25af-80e6-4f43-8b0f-a071a2feb60e" targetNamespace="http://schemas.microsoft.com/office/2006/metadata/properties" ma:root="true" ma:fieldsID="f44c183766ac9152cb9df79c14c0f4a9" ns2:_="" ns3:_="">
    <xsd:import namespace="a0772a01-ef52-4a1c-9349-17cb40ce23a4"/>
    <xsd:import namespace="1bbe25af-80e6-4f43-8b0f-a071a2feb60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72a01-ef52-4a1c-9349-17cb40ce23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4a058ea-f9fe-41ea-8de1-13056488620e}" ma:internalName="TaxCatchAll" ma:showField="CatchAllData" ma:web="a0772a01-ef52-4a1c-9349-17cb40ce23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e25af-80e6-4f43-8b0f-a071a2feb6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39076546-41a9-42da-9130-20f1386984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be25af-80e6-4f43-8b0f-a071a2feb60e">
      <Terms xmlns="http://schemas.microsoft.com/office/infopath/2007/PartnerControls"/>
    </lcf76f155ced4ddcb4097134ff3c332f>
    <TaxCatchAll xmlns="a0772a01-ef52-4a1c-9349-17cb40ce23a4" xsi:nil="true"/>
  </documentManagement>
</p:properties>
</file>

<file path=customXml/itemProps1.xml><?xml version="1.0" encoding="utf-8"?>
<ds:datastoreItem xmlns:ds="http://schemas.openxmlformats.org/officeDocument/2006/customXml" ds:itemID="{7627BFE3-089C-4712-B17E-F2B64CF2F265}"/>
</file>

<file path=customXml/itemProps2.xml><?xml version="1.0" encoding="utf-8"?>
<ds:datastoreItem xmlns:ds="http://schemas.openxmlformats.org/officeDocument/2006/customXml" ds:itemID="{FAF80845-F3FE-4788-96BA-2D4783B6CFD3}"/>
</file>

<file path=customXml/itemProps3.xml><?xml version="1.0" encoding="utf-8"?>
<ds:datastoreItem xmlns:ds="http://schemas.openxmlformats.org/officeDocument/2006/customXml" ds:itemID="{DA19205B-1C9B-4994-A6BF-4E46A3F99F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01 - ASR</vt:lpstr>
      <vt:lpstr>02 - ASR úpravy stávající...</vt:lpstr>
      <vt:lpstr>03 - Vodovod</vt:lpstr>
      <vt:lpstr>04 - Kanalizace</vt:lpstr>
      <vt:lpstr>05 - UT</vt:lpstr>
      <vt:lpstr>06 - Elektroinstalace</vt:lpstr>
      <vt:lpstr>07 - VZT</vt:lpstr>
      <vt:lpstr>08 - VRN</vt:lpstr>
      <vt:lpstr>'01 - ASR'!Názvy_tisku</vt:lpstr>
      <vt:lpstr>'02 - ASR úpravy stávající...'!Názvy_tisku</vt:lpstr>
      <vt:lpstr>'03 - Vodovod'!Názvy_tisku</vt:lpstr>
      <vt:lpstr>'04 - Kanalizace'!Názvy_tisku</vt:lpstr>
      <vt:lpstr>'05 - UT'!Názvy_tisku</vt:lpstr>
      <vt:lpstr>'06 - Elektroinstalace'!Názvy_tisku</vt:lpstr>
      <vt:lpstr>'07 - VZT'!Názvy_tisku</vt:lpstr>
      <vt:lpstr>'08 - VRN'!Názvy_tisku</vt:lpstr>
      <vt:lpstr>'Rekapitulace stavby'!Názvy_tisku</vt:lpstr>
      <vt:lpstr>'01 - ASR'!Oblast_tisku</vt:lpstr>
      <vt:lpstr>'02 - ASR úpravy stávající...'!Oblast_tisku</vt:lpstr>
      <vt:lpstr>'03 - Vodovod'!Oblast_tisku</vt:lpstr>
      <vt:lpstr>'04 - Kanalizace'!Oblast_tisku</vt:lpstr>
      <vt:lpstr>'05 - UT'!Oblast_tisku</vt:lpstr>
      <vt:lpstr>'06 - Elektroinstalace'!Oblast_tisku</vt:lpstr>
      <vt:lpstr>'07 - VZT'!Oblast_tisku</vt:lpstr>
      <vt:lpstr>'08 - VRN'!Oblast_tisku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aripros</dc:creator>
  <cp:lastModifiedBy>PC</cp:lastModifiedBy>
  <dcterms:created xsi:type="dcterms:W3CDTF">2025-03-31T14:23:59Z</dcterms:created>
  <dcterms:modified xsi:type="dcterms:W3CDTF">2025-03-31T14:39:34Z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0x010100C619BE32FD77D644BC9D388F7F0BE161</vt:lpwstr>
  </property>
</Properties>
</file>