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https://svtp.sharepoint.com/sites/Zakazky/Sdilene dokumenty/Připravovaná VŘ/_Kam Žeh/2020_05_ZMR_III_MK A Parkoviště na Turyni/5_Nové vyhlášení/"/>
    </mc:Choice>
  </mc:AlternateContent>
  <xr:revisionPtr revIDLastSave="11" documentId="11_A4CFDA276155563D4667F9F6EE2740F55AF502A2" xr6:coauthVersionLast="45" xr6:coauthVersionMax="45" xr10:uidLastSave="{5FBD0AB7-A1B4-4F16-8699-7B4070F6231F}"/>
  <bookViews>
    <workbookView xWindow="-120" yWindow="-120" windowWidth="29040" windowHeight="17640" activeTab="1" xr2:uid="{00000000-000D-0000-FFFF-FFFF00000000}"/>
  </bookViews>
  <sheets>
    <sheet name="Rekapitulace stavby" sheetId="1" r:id="rId1"/>
    <sheet name="01 - dopravní část" sheetId="2" r:id="rId2"/>
  </sheets>
  <definedNames>
    <definedName name="_xlnm._FilterDatabase" localSheetId="1" hidden="1">'01 - dopravní část'!$C$129:$K$323</definedName>
    <definedName name="_xlnm.Print_Titles" localSheetId="1">'01 - dopravní část'!$129:$129</definedName>
    <definedName name="_xlnm.Print_Titles" localSheetId="0">'Rekapitulace stavby'!$92:$92</definedName>
    <definedName name="_xlnm.Print_Area" localSheetId="1">'01 - dopravní část'!$C$4:$J$76,'01 - dopravní část'!$C$82:$J$111,'01 - dopravní část'!$C$117:$K$323</definedName>
    <definedName name="_xlnm.Print_Area" localSheetId="0">'Rekapitulace stavby'!$D$4:$AO$76,'Rekapitulace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/>
  <c r="J35" i="2"/>
  <c r="AX95" i="1" s="1"/>
  <c r="BI323" i="2"/>
  <c r="BH323" i="2"/>
  <c r="BG323" i="2"/>
  <c r="BF323" i="2"/>
  <c r="T323" i="2"/>
  <c r="R323" i="2"/>
  <c r="P323" i="2"/>
  <c r="BK323" i="2"/>
  <c r="J323" i="2"/>
  <c r="BE323" i="2"/>
  <c r="BI322" i="2"/>
  <c r="BH322" i="2"/>
  <c r="BG322" i="2"/>
  <c r="BF322" i="2"/>
  <c r="T322" i="2"/>
  <c r="R322" i="2"/>
  <c r="P322" i="2"/>
  <c r="BK322" i="2"/>
  <c r="J322" i="2"/>
  <c r="BE322" i="2" s="1"/>
  <c r="BI321" i="2"/>
  <c r="BH321" i="2"/>
  <c r="BG321" i="2"/>
  <c r="BF321" i="2"/>
  <c r="T321" i="2"/>
  <c r="R321" i="2"/>
  <c r="P321" i="2"/>
  <c r="BK321" i="2"/>
  <c r="J321" i="2"/>
  <c r="BE321" i="2"/>
  <c r="BI320" i="2"/>
  <c r="BH320" i="2"/>
  <c r="BG320" i="2"/>
  <c r="BF320" i="2"/>
  <c r="T320" i="2"/>
  <c r="R320" i="2"/>
  <c r="P320" i="2"/>
  <c r="BK320" i="2"/>
  <c r="J320" i="2"/>
  <c r="BE320" i="2" s="1"/>
  <c r="BI319" i="2"/>
  <c r="BH319" i="2"/>
  <c r="BG319" i="2"/>
  <c r="BF319" i="2"/>
  <c r="T319" i="2"/>
  <c r="R319" i="2"/>
  <c r="P319" i="2"/>
  <c r="BK319" i="2"/>
  <c r="J319" i="2"/>
  <c r="BE319" i="2"/>
  <c r="BI318" i="2"/>
  <c r="BH318" i="2"/>
  <c r="BG318" i="2"/>
  <c r="BF318" i="2"/>
  <c r="T318" i="2"/>
  <c r="R318" i="2"/>
  <c r="P318" i="2"/>
  <c r="BK318" i="2"/>
  <c r="J318" i="2"/>
  <c r="BE318" i="2" s="1"/>
  <c r="BI317" i="2"/>
  <c r="BH317" i="2"/>
  <c r="BG317" i="2"/>
  <c r="BF317" i="2"/>
  <c r="T317" i="2"/>
  <c r="R317" i="2"/>
  <c r="P317" i="2"/>
  <c r="P314" i="2" s="1"/>
  <c r="BK317" i="2"/>
  <c r="J317" i="2"/>
  <c r="BE317" i="2"/>
  <c r="BI316" i="2"/>
  <c r="BH316" i="2"/>
  <c r="BG316" i="2"/>
  <c r="BF316" i="2"/>
  <c r="T316" i="2"/>
  <c r="T314" i="2" s="1"/>
  <c r="R316" i="2"/>
  <c r="P316" i="2"/>
  <c r="BK316" i="2"/>
  <c r="J316" i="2"/>
  <c r="BE316" i="2" s="1"/>
  <c r="BI315" i="2"/>
  <c r="BH315" i="2"/>
  <c r="BG315" i="2"/>
  <c r="BF315" i="2"/>
  <c r="T315" i="2"/>
  <c r="R315" i="2"/>
  <c r="R314" i="2" s="1"/>
  <c r="P315" i="2"/>
  <c r="BK315" i="2"/>
  <c r="BK314" i="2" s="1"/>
  <c r="J314" i="2" s="1"/>
  <c r="J110" i="2" s="1"/>
  <c r="J315" i="2"/>
  <c r="BE315" i="2"/>
  <c r="BI312" i="2"/>
  <c r="BH312" i="2"/>
  <c r="BG312" i="2"/>
  <c r="BF312" i="2"/>
  <c r="T312" i="2"/>
  <c r="R312" i="2"/>
  <c r="P312" i="2"/>
  <c r="BK312" i="2"/>
  <c r="J312" i="2"/>
  <c r="BE312" i="2"/>
  <c r="BI310" i="2"/>
  <c r="BH310" i="2"/>
  <c r="BG310" i="2"/>
  <c r="BF310" i="2"/>
  <c r="T310" i="2"/>
  <c r="T308" i="2" s="1"/>
  <c r="R310" i="2"/>
  <c r="P310" i="2"/>
  <c r="BK310" i="2"/>
  <c r="J310" i="2"/>
  <c r="BE310" i="2" s="1"/>
  <c r="BI309" i="2"/>
  <c r="BH309" i="2"/>
  <c r="BG309" i="2"/>
  <c r="BF309" i="2"/>
  <c r="T309" i="2"/>
  <c r="T307" i="2"/>
  <c r="R309" i="2"/>
  <c r="R308" i="2" s="1"/>
  <c r="R307" i="2" s="1"/>
  <c r="P309" i="2"/>
  <c r="P308" i="2" s="1"/>
  <c r="P307" i="2" s="1"/>
  <c r="BK309" i="2"/>
  <c r="BK308" i="2"/>
  <c r="J309" i="2"/>
  <c r="BE309" i="2" s="1"/>
  <c r="BI306" i="2"/>
  <c r="BH306" i="2"/>
  <c r="BG306" i="2"/>
  <c r="BF306" i="2"/>
  <c r="T306" i="2"/>
  <c r="T305" i="2" s="1"/>
  <c r="R306" i="2"/>
  <c r="R305" i="2"/>
  <c r="P306" i="2"/>
  <c r="P305" i="2" s="1"/>
  <c r="BK306" i="2"/>
  <c r="BK305" i="2"/>
  <c r="J305" i="2"/>
  <c r="J107" i="2" s="1"/>
  <c r="J306" i="2"/>
  <c r="BE306" i="2" s="1"/>
  <c r="BI304" i="2"/>
  <c r="BH304" i="2"/>
  <c r="BG304" i="2"/>
  <c r="BF304" i="2"/>
  <c r="T304" i="2"/>
  <c r="R304" i="2"/>
  <c r="P304" i="2"/>
  <c r="BK304" i="2"/>
  <c r="J304" i="2"/>
  <c r="BE304" i="2" s="1"/>
  <c r="BI303" i="2"/>
  <c r="BH303" i="2"/>
  <c r="BG303" i="2"/>
  <c r="BF303" i="2"/>
  <c r="T303" i="2"/>
  <c r="R303" i="2"/>
  <c r="P303" i="2"/>
  <c r="BK303" i="2"/>
  <c r="J303" i="2"/>
  <c r="BE303" i="2"/>
  <c r="BI302" i="2"/>
  <c r="BH302" i="2"/>
  <c r="BG302" i="2"/>
  <c r="BF302" i="2"/>
  <c r="T302" i="2"/>
  <c r="R302" i="2"/>
  <c r="P302" i="2"/>
  <c r="BK302" i="2"/>
  <c r="J302" i="2"/>
  <c r="BE302" i="2" s="1"/>
  <c r="BI299" i="2"/>
  <c r="BH299" i="2"/>
  <c r="BG299" i="2"/>
  <c r="BF299" i="2"/>
  <c r="T299" i="2"/>
  <c r="R299" i="2"/>
  <c r="P299" i="2"/>
  <c r="BK299" i="2"/>
  <c r="J299" i="2"/>
  <c r="BE299" i="2"/>
  <c r="BI298" i="2"/>
  <c r="BH298" i="2"/>
  <c r="BG298" i="2"/>
  <c r="BF298" i="2"/>
  <c r="T298" i="2"/>
  <c r="R298" i="2"/>
  <c r="P298" i="2"/>
  <c r="BK298" i="2"/>
  <c r="J298" i="2"/>
  <c r="BE298" i="2" s="1"/>
  <c r="BI293" i="2"/>
  <c r="BH293" i="2"/>
  <c r="BG293" i="2"/>
  <c r="BF293" i="2"/>
  <c r="T293" i="2"/>
  <c r="R293" i="2"/>
  <c r="P293" i="2"/>
  <c r="BK293" i="2"/>
  <c r="J293" i="2"/>
  <c r="BE293" i="2"/>
  <c r="BI292" i="2"/>
  <c r="BH292" i="2"/>
  <c r="BG292" i="2"/>
  <c r="BF292" i="2"/>
  <c r="T292" i="2"/>
  <c r="R292" i="2"/>
  <c r="P292" i="2"/>
  <c r="BK292" i="2"/>
  <c r="J292" i="2"/>
  <c r="BE292" i="2" s="1"/>
  <c r="BI289" i="2"/>
  <c r="BH289" i="2"/>
  <c r="BG289" i="2"/>
  <c r="BF289" i="2"/>
  <c r="T289" i="2"/>
  <c r="R289" i="2"/>
  <c r="P289" i="2"/>
  <c r="BK289" i="2"/>
  <c r="J289" i="2"/>
  <c r="BE289" i="2"/>
  <c r="BI286" i="2"/>
  <c r="BH286" i="2"/>
  <c r="BG286" i="2"/>
  <c r="BF286" i="2"/>
  <c r="T286" i="2"/>
  <c r="R286" i="2"/>
  <c r="P286" i="2"/>
  <c r="BK286" i="2"/>
  <c r="J286" i="2"/>
  <c r="BE286" i="2" s="1"/>
  <c r="BI284" i="2"/>
  <c r="BH284" i="2"/>
  <c r="BG284" i="2"/>
  <c r="BF284" i="2"/>
  <c r="T284" i="2"/>
  <c r="R284" i="2"/>
  <c r="P284" i="2"/>
  <c r="BK284" i="2"/>
  <c r="J284" i="2"/>
  <c r="BE284" i="2"/>
  <c r="BI283" i="2"/>
  <c r="BH283" i="2"/>
  <c r="BG283" i="2"/>
  <c r="BF283" i="2"/>
  <c r="T283" i="2"/>
  <c r="R283" i="2"/>
  <c r="P283" i="2"/>
  <c r="BK283" i="2"/>
  <c r="J283" i="2"/>
  <c r="BE283" i="2" s="1"/>
  <c r="BI280" i="2"/>
  <c r="BH280" i="2"/>
  <c r="BG280" i="2"/>
  <c r="BF280" i="2"/>
  <c r="T280" i="2"/>
  <c r="R280" i="2"/>
  <c r="P280" i="2"/>
  <c r="BK280" i="2"/>
  <c r="J280" i="2"/>
  <c r="BE280" i="2"/>
  <c r="BI277" i="2"/>
  <c r="BH277" i="2"/>
  <c r="BG277" i="2"/>
  <c r="BF277" i="2"/>
  <c r="T277" i="2"/>
  <c r="R277" i="2"/>
  <c r="P277" i="2"/>
  <c r="BK277" i="2"/>
  <c r="J277" i="2"/>
  <c r="BE277" i="2" s="1"/>
  <c r="BI276" i="2"/>
  <c r="BH276" i="2"/>
  <c r="BG276" i="2"/>
  <c r="BF276" i="2"/>
  <c r="T276" i="2"/>
  <c r="R276" i="2"/>
  <c r="P276" i="2"/>
  <c r="BK276" i="2"/>
  <c r="J276" i="2"/>
  <c r="BE276" i="2"/>
  <c r="BI275" i="2"/>
  <c r="BH275" i="2"/>
  <c r="BG275" i="2"/>
  <c r="BF275" i="2"/>
  <c r="T275" i="2"/>
  <c r="R275" i="2"/>
  <c r="P275" i="2"/>
  <c r="BK275" i="2"/>
  <c r="J275" i="2"/>
  <c r="BE275" i="2" s="1"/>
  <c r="BI274" i="2"/>
  <c r="BH274" i="2"/>
  <c r="BG274" i="2"/>
  <c r="BF274" i="2"/>
  <c r="T274" i="2"/>
  <c r="R274" i="2"/>
  <c r="P274" i="2"/>
  <c r="BK274" i="2"/>
  <c r="J274" i="2"/>
  <c r="BE274" i="2"/>
  <c r="BI271" i="2"/>
  <c r="BH271" i="2"/>
  <c r="BG271" i="2"/>
  <c r="BF271" i="2"/>
  <c r="T271" i="2"/>
  <c r="R271" i="2"/>
  <c r="P271" i="2"/>
  <c r="BK271" i="2"/>
  <c r="J271" i="2"/>
  <c r="BE271" i="2" s="1"/>
  <c r="BI270" i="2"/>
  <c r="BH270" i="2"/>
  <c r="BG270" i="2"/>
  <c r="BF270" i="2"/>
  <c r="T270" i="2"/>
  <c r="R270" i="2"/>
  <c r="P270" i="2"/>
  <c r="BK270" i="2"/>
  <c r="J270" i="2"/>
  <c r="BE270" i="2"/>
  <c r="BI267" i="2"/>
  <c r="BH267" i="2"/>
  <c r="BG267" i="2"/>
  <c r="BF267" i="2"/>
  <c r="T267" i="2"/>
  <c r="T266" i="2" s="1"/>
  <c r="R267" i="2"/>
  <c r="R266" i="2"/>
  <c r="P267" i="2"/>
  <c r="BK267" i="2"/>
  <c r="BK266" i="2"/>
  <c r="J266" i="2"/>
  <c r="J106" i="2" s="1"/>
  <c r="J267" i="2"/>
  <c r="BE267" i="2"/>
  <c r="BI265" i="2"/>
  <c r="BH265" i="2"/>
  <c r="BG265" i="2"/>
  <c r="BF265" i="2"/>
  <c r="T265" i="2"/>
  <c r="T263" i="2" s="1"/>
  <c r="R265" i="2"/>
  <c r="P265" i="2"/>
  <c r="BK265" i="2"/>
  <c r="J265" i="2"/>
  <c r="BE265" i="2" s="1"/>
  <c r="BI264" i="2"/>
  <c r="BH264" i="2"/>
  <c r="BG264" i="2"/>
  <c r="BF264" i="2"/>
  <c r="T264" i="2"/>
  <c r="R264" i="2"/>
  <c r="R263" i="2" s="1"/>
  <c r="P264" i="2"/>
  <c r="P263" i="2"/>
  <c r="BK264" i="2"/>
  <c r="BK263" i="2" s="1"/>
  <c r="J263" i="2" s="1"/>
  <c r="J105" i="2" s="1"/>
  <c r="J264" i="2"/>
  <c r="BE264" i="2"/>
  <c r="BI260" i="2"/>
  <c r="BH260" i="2"/>
  <c r="BG260" i="2"/>
  <c r="BF260" i="2"/>
  <c r="T260" i="2"/>
  <c r="R260" i="2"/>
  <c r="P260" i="2"/>
  <c r="P257" i="2" s="1"/>
  <c r="BK260" i="2"/>
  <c r="J260" i="2"/>
  <c r="BE260" i="2"/>
  <c r="BI259" i="2"/>
  <c r="BH259" i="2"/>
  <c r="BG259" i="2"/>
  <c r="BF259" i="2"/>
  <c r="T259" i="2"/>
  <c r="T257" i="2" s="1"/>
  <c r="R259" i="2"/>
  <c r="P259" i="2"/>
  <c r="BK259" i="2"/>
  <c r="J259" i="2"/>
  <c r="BE259" i="2" s="1"/>
  <c r="BI258" i="2"/>
  <c r="BH258" i="2"/>
  <c r="BG258" i="2"/>
  <c r="BF258" i="2"/>
  <c r="T258" i="2"/>
  <c r="R258" i="2"/>
  <c r="R257" i="2" s="1"/>
  <c r="P258" i="2"/>
  <c r="BK258" i="2"/>
  <c r="BK257" i="2" s="1"/>
  <c r="J257" i="2" s="1"/>
  <c r="J104" i="2" s="1"/>
  <c r="J258" i="2"/>
  <c r="BE258" i="2"/>
  <c r="BI254" i="2"/>
  <c r="BH254" i="2"/>
  <c r="BG254" i="2"/>
  <c r="BF254" i="2"/>
  <c r="T254" i="2"/>
  <c r="R254" i="2"/>
  <c r="P254" i="2"/>
  <c r="BK254" i="2"/>
  <c r="J254" i="2"/>
  <c r="BE254" i="2"/>
  <c r="BI249" i="2"/>
  <c r="BH249" i="2"/>
  <c r="BG249" i="2"/>
  <c r="BF249" i="2"/>
  <c r="T249" i="2"/>
  <c r="R249" i="2"/>
  <c r="P249" i="2"/>
  <c r="BK249" i="2"/>
  <c r="J249" i="2"/>
  <c r="BE249" i="2" s="1"/>
  <c r="BI245" i="2"/>
  <c r="BH245" i="2"/>
  <c r="BG245" i="2"/>
  <c r="BF245" i="2"/>
  <c r="T245" i="2"/>
  <c r="R245" i="2"/>
  <c r="P245" i="2"/>
  <c r="BK245" i="2"/>
  <c r="J245" i="2"/>
  <c r="BE245" i="2"/>
  <c r="BI242" i="2"/>
  <c r="BH242" i="2"/>
  <c r="BG242" i="2"/>
  <c r="BF242" i="2"/>
  <c r="T242" i="2"/>
  <c r="R242" i="2"/>
  <c r="P242" i="2"/>
  <c r="BK242" i="2"/>
  <c r="J242" i="2"/>
  <c r="BE242" i="2" s="1"/>
  <c r="BI239" i="2"/>
  <c r="BH239" i="2"/>
  <c r="BG239" i="2"/>
  <c r="BF239" i="2"/>
  <c r="T239" i="2"/>
  <c r="R239" i="2"/>
  <c r="P239" i="2"/>
  <c r="BK239" i="2"/>
  <c r="J239" i="2"/>
  <c r="BE239" i="2"/>
  <c r="BI232" i="2"/>
  <c r="BH232" i="2"/>
  <c r="BG232" i="2"/>
  <c r="BF232" i="2"/>
  <c r="T232" i="2"/>
  <c r="R232" i="2"/>
  <c r="P232" i="2"/>
  <c r="BK232" i="2"/>
  <c r="J232" i="2"/>
  <c r="BE232" i="2" s="1"/>
  <c r="BI226" i="2"/>
  <c r="BH226" i="2"/>
  <c r="BG226" i="2"/>
  <c r="BF226" i="2"/>
  <c r="T226" i="2"/>
  <c r="R226" i="2"/>
  <c r="P226" i="2"/>
  <c r="BK226" i="2"/>
  <c r="J226" i="2"/>
  <c r="BE226" i="2"/>
  <c r="BI225" i="2"/>
  <c r="BH225" i="2"/>
  <c r="BG225" i="2"/>
  <c r="BF225" i="2"/>
  <c r="T225" i="2"/>
  <c r="R225" i="2"/>
  <c r="P225" i="2"/>
  <c r="BK225" i="2"/>
  <c r="J225" i="2"/>
  <c r="BE225" i="2" s="1"/>
  <c r="BI223" i="2"/>
  <c r="BH223" i="2"/>
  <c r="BG223" i="2"/>
  <c r="BF223" i="2"/>
  <c r="T223" i="2"/>
  <c r="R223" i="2"/>
  <c r="R222" i="2" s="1"/>
  <c r="P223" i="2"/>
  <c r="BK223" i="2"/>
  <c r="BK222" i="2" s="1"/>
  <c r="J222" i="2" s="1"/>
  <c r="J103" i="2" s="1"/>
  <c r="J223" i="2"/>
  <c r="BE223" i="2"/>
  <c r="BI221" i="2"/>
  <c r="BH221" i="2"/>
  <c r="BG221" i="2"/>
  <c r="BF221" i="2"/>
  <c r="T221" i="2"/>
  <c r="R221" i="2"/>
  <c r="P221" i="2"/>
  <c r="P216" i="2" s="1"/>
  <c r="BK221" i="2"/>
  <c r="J221" i="2"/>
  <c r="BE221" i="2"/>
  <c r="BI220" i="2"/>
  <c r="BH220" i="2"/>
  <c r="BG220" i="2"/>
  <c r="BF220" i="2"/>
  <c r="T220" i="2"/>
  <c r="T216" i="2" s="1"/>
  <c r="R220" i="2"/>
  <c r="P220" i="2"/>
  <c r="BK220" i="2"/>
  <c r="J220" i="2"/>
  <c r="BE220" i="2" s="1"/>
  <c r="BI217" i="2"/>
  <c r="BH217" i="2"/>
  <c r="BG217" i="2"/>
  <c r="BF217" i="2"/>
  <c r="T217" i="2"/>
  <c r="R217" i="2"/>
  <c r="R216" i="2" s="1"/>
  <c r="P217" i="2"/>
  <c r="BK217" i="2"/>
  <c r="BK216" i="2" s="1"/>
  <c r="J216" i="2" s="1"/>
  <c r="J102" i="2" s="1"/>
  <c r="J217" i="2"/>
  <c r="BE217" i="2"/>
  <c r="BI214" i="2"/>
  <c r="BH214" i="2"/>
  <c r="BG214" i="2"/>
  <c r="BF214" i="2"/>
  <c r="T214" i="2"/>
  <c r="R214" i="2"/>
  <c r="P214" i="2"/>
  <c r="P207" i="2" s="1"/>
  <c r="BK214" i="2"/>
  <c r="J214" i="2"/>
  <c r="BE214" i="2"/>
  <c r="BI211" i="2"/>
  <c r="BH211" i="2"/>
  <c r="BG211" i="2"/>
  <c r="BF211" i="2"/>
  <c r="T211" i="2"/>
  <c r="T207" i="2" s="1"/>
  <c r="R211" i="2"/>
  <c r="P211" i="2"/>
  <c r="BK211" i="2"/>
  <c r="J211" i="2"/>
  <c r="BE211" i="2" s="1"/>
  <c r="BI208" i="2"/>
  <c r="BH208" i="2"/>
  <c r="BG208" i="2"/>
  <c r="BF208" i="2"/>
  <c r="T208" i="2"/>
  <c r="R208" i="2"/>
  <c r="R207" i="2" s="1"/>
  <c r="P208" i="2"/>
  <c r="BK208" i="2"/>
  <c r="BK207" i="2" s="1"/>
  <c r="J207" i="2" s="1"/>
  <c r="J101" i="2" s="1"/>
  <c r="J208" i="2"/>
  <c r="BE208" i="2"/>
  <c r="BI205" i="2"/>
  <c r="BH205" i="2"/>
  <c r="BG205" i="2"/>
  <c r="BF205" i="2"/>
  <c r="T205" i="2"/>
  <c r="R205" i="2"/>
  <c r="P205" i="2"/>
  <c r="BK205" i="2"/>
  <c r="J205" i="2"/>
  <c r="BE205" i="2"/>
  <c r="BI202" i="2"/>
  <c r="BH202" i="2"/>
  <c r="BG202" i="2"/>
  <c r="BF202" i="2"/>
  <c r="T202" i="2"/>
  <c r="R202" i="2"/>
  <c r="P202" i="2"/>
  <c r="BK202" i="2"/>
  <c r="J202" i="2"/>
  <c r="BE202" i="2" s="1"/>
  <c r="BI199" i="2"/>
  <c r="BH199" i="2"/>
  <c r="BG199" i="2"/>
  <c r="BF199" i="2"/>
  <c r="T199" i="2"/>
  <c r="R199" i="2"/>
  <c r="P199" i="2"/>
  <c r="BK199" i="2"/>
  <c r="J199" i="2"/>
  <c r="BE199" i="2"/>
  <c r="BI196" i="2"/>
  <c r="BH196" i="2"/>
  <c r="BG196" i="2"/>
  <c r="BF196" i="2"/>
  <c r="T196" i="2"/>
  <c r="R196" i="2"/>
  <c r="P196" i="2"/>
  <c r="BK196" i="2"/>
  <c r="J196" i="2"/>
  <c r="BE196" i="2" s="1"/>
  <c r="BI193" i="2"/>
  <c r="BH193" i="2"/>
  <c r="BG193" i="2"/>
  <c r="BF193" i="2"/>
  <c r="T193" i="2"/>
  <c r="R193" i="2"/>
  <c r="P193" i="2"/>
  <c r="BK193" i="2"/>
  <c r="J193" i="2"/>
  <c r="BE193" i="2"/>
  <c r="BI190" i="2"/>
  <c r="BH190" i="2"/>
  <c r="BG190" i="2"/>
  <c r="BF190" i="2"/>
  <c r="T190" i="2"/>
  <c r="R190" i="2"/>
  <c r="R189" i="2"/>
  <c r="P190" i="2"/>
  <c r="BK190" i="2"/>
  <c r="BK189" i="2"/>
  <c r="J189" i="2"/>
  <c r="J100" i="2" s="1"/>
  <c r="J190" i="2"/>
  <c r="BE190" i="2"/>
  <c r="BI188" i="2"/>
  <c r="BH188" i="2"/>
  <c r="BG188" i="2"/>
  <c r="BF188" i="2"/>
  <c r="T188" i="2"/>
  <c r="R188" i="2"/>
  <c r="P188" i="2"/>
  <c r="BK188" i="2"/>
  <c r="J188" i="2"/>
  <c r="BE188" i="2" s="1"/>
  <c r="BI185" i="2"/>
  <c r="BH185" i="2"/>
  <c r="BG185" i="2"/>
  <c r="BF185" i="2"/>
  <c r="T185" i="2"/>
  <c r="R185" i="2"/>
  <c r="P185" i="2"/>
  <c r="BK185" i="2"/>
  <c r="J185" i="2"/>
  <c r="BE185" i="2" s="1"/>
  <c r="BI184" i="2"/>
  <c r="BH184" i="2"/>
  <c r="BG184" i="2"/>
  <c r="BF184" i="2"/>
  <c r="T184" i="2"/>
  <c r="R184" i="2"/>
  <c r="P184" i="2"/>
  <c r="BK184" i="2"/>
  <c r="J184" i="2"/>
  <c r="BE184" i="2" s="1"/>
  <c r="BI183" i="2"/>
  <c r="BH183" i="2"/>
  <c r="BG183" i="2"/>
  <c r="BF183" i="2"/>
  <c r="T183" i="2"/>
  <c r="R183" i="2"/>
  <c r="P183" i="2"/>
  <c r="BK183" i="2"/>
  <c r="J183" i="2"/>
  <c r="BE183" i="2"/>
  <c r="BI182" i="2"/>
  <c r="BH182" i="2"/>
  <c r="BG182" i="2"/>
  <c r="BF182" i="2"/>
  <c r="T182" i="2"/>
  <c r="R182" i="2"/>
  <c r="P182" i="2"/>
  <c r="BK182" i="2"/>
  <c r="J182" i="2"/>
  <c r="BE182" i="2" s="1"/>
  <c r="BI181" i="2"/>
  <c r="BH181" i="2"/>
  <c r="BG181" i="2"/>
  <c r="BF181" i="2"/>
  <c r="T181" i="2"/>
  <c r="R181" i="2"/>
  <c r="P181" i="2"/>
  <c r="BK181" i="2"/>
  <c r="J181" i="2"/>
  <c r="BE181" i="2"/>
  <c r="BI176" i="2"/>
  <c r="BH176" i="2"/>
  <c r="BG176" i="2"/>
  <c r="BF176" i="2"/>
  <c r="T176" i="2"/>
  <c r="T175" i="2" s="1"/>
  <c r="R176" i="2"/>
  <c r="R175" i="2"/>
  <c r="P176" i="2"/>
  <c r="BK176" i="2"/>
  <c r="BK175" i="2"/>
  <c r="J175" i="2" s="1"/>
  <c r="J99" i="2" s="1"/>
  <c r="J176" i="2"/>
  <c r="BE176" i="2"/>
  <c r="BI173" i="2"/>
  <c r="BH173" i="2"/>
  <c r="BG173" i="2"/>
  <c r="BF173" i="2"/>
  <c r="T173" i="2"/>
  <c r="R173" i="2"/>
  <c r="P173" i="2"/>
  <c r="BK173" i="2"/>
  <c r="J173" i="2"/>
  <c r="BE173" i="2" s="1"/>
  <c r="BI170" i="2"/>
  <c r="BH170" i="2"/>
  <c r="BG170" i="2"/>
  <c r="BF170" i="2"/>
  <c r="T170" i="2"/>
  <c r="R170" i="2"/>
  <c r="P170" i="2"/>
  <c r="BK170" i="2"/>
  <c r="J170" i="2"/>
  <c r="BE170" i="2" s="1"/>
  <c r="BI168" i="2"/>
  <c r="BH168" i="2"/>
  <c r="BG168" i="2"/>
  <c r="BF168" i="2"/>
  <c r="T168" i="2"/>
  <c r="R168" i="2"/>
  <c r="P168" i="2"/>
  <c r="BK168" i="2"/>
  <c r="J168" i="2"/>
  <c r="BE168" i="2" s="1"/>
  <c r="BI164" i="2"/>
  <c r="BH164" i="2"/>
  <c r="BG164" i="2"/>
  <c r="BF164" i="2"/>
  <c r="T164" i="2"/>
  <c r="R164" i="2"/>
  <c r="P164" i="2"/>
  <c r="BK164" i="2"/>
  <c r="J164" i="2"/>
  <c r="BE164" i="2"/>
  <c r="BI161" i="2"/>
  <c r="BH161" i="2"/>
  <c r="BG161" i="2"/>
  <c r="BF161" i="2"/>
  <c r="T161" i="2"/>
  <c r="R161" i="2"/>
  <c r="P161" i="2"/>
  <c r="BK161" i="2"/>
  <c r="J161" i="2"/>
  <c r="BE161" i="2" s="1"/>
  <c r="BI158" i="2"/>
  <c r="BH158" i="2"/>
  <c r="BG158" i="2"/>
  <c r="BF158" i="2"/>
  <c r="T158" i="2"/>
  <c r="R158" i="2"/>
  <c r="P158" i="2"/>
  <c r="BK158" i="2"/>
  <c r="J158" i="2"/>
  <c r="BE158" i="2"/>
  <c r="BI156" i="2"/>
  <c r="BH156" i="2"/>
  <c r="BG156" i="2"/>
  <c r="BF156" i="2"/>
  <c r="T156" i="2"/>
  <c r="R156" i="2"/>
  <c r="P156" i="2"/>
  <c r="BK156" i="2"/>
  <c r="J156" i="2"/>
  <c r="BE156" i="2" s="1"/>
  <c r="BI155" i="2"/>
  <c r="BH155" i="2"/>
  <c r="BG155" i="2"/>
  <c r="BF155" i="2"/>
  <c r="T155" i="2"/>
  <c r="R155" i="2"/>
  <c r="P155" i="2"/>
  <c r="BK155" i="2"/>
  <c r="J155" i="2"/>
  <c r="BE155" i="2"/>
  <c r="BI153" i="2"/>
  <c r="BH153" i="2"/>
  <c r="BG153" i="2"/>
  <c r="BF153" i="2"/>
  <c r="T153" i="2"/>
  <c r="R153" i="2"/>
  <c r="P153" i="2"/>
  <c r="BK153" i="2"/>
  <c r="J153" i="2"/>
  <c r="BE153" i="2" s="1"/>
  <c r="BI150" i="2"/>
  <c r="BH150" i="2"/>
  <c r="BG150" i="2"/>
  <c r="BF150" i="2"/>
  <c r="T150" i="2"/>
  <c r="R150" i="2"/>
  <c r="P150" i="2"/>
  <c r="BK150" i="2"/>
  <c r="J150" i="2"/>
  <c r="BE150" i="2"/>
  <c r="BI149" i="2"/>
  <c r="BH149" i="2"/>
  <c r="BG149" i="2"/>
  <c r="BF149" i="2"/>
  <c r="T149" i="2"/>
  <c r="R149" i="2"/>
  <c r="P149" i="2"/>
  <c r="BK149" i="2"/>
  <c r="J149" i="2"/>
  <c r="BE149" i="2" s="1"/>
  <c r="BI146" i="2"/>
  <c r="BH146" i="2"/>
  <c r="BG146" i="2"/>
  <c r="BF146" i="2"/>
  <c r="T146" i="2"/>
  <c r="R146" i="2"/>
  <c r="P146" i="2"/>
  <c r="BK146" i="2"/>
  <c r="J146" i="2"/>
  <c r="BE146" i="2"/>
  <c r="BI143" i="2"/>
  <c r="BH143" i="2"/>
  <c r="BG143" i="2"/>
  <c r="BF143" i="2"/>
  <c r="T143" i="2"/>
  <c r="R143" i="2"/>
  <c r="P143" i="2"/>
  <c r="BK143" i="2"/>
  <c r="J143" i="2"/>
  <c r="BE143" i="2" s="1"/>
  <c r="BI141" i="2"/>
  <c r="BH141" i="2"/>
  <c r="BG141" i="2"/>
  <c r="BF141" i="2"/>
  <c r="J34" i="2" s="1"/>
  <c r="AW95" i="1" s="1"/>
  <c r="T141" i="2"/>
  <c r="R141" i="2"/>
  <c r="P141" i="2"/>
  <c r="BK141" i="2"/>
  <c r="J141" i="2"/>
  <c r="BE141" i="2"/>
  <c r="BI138" i="2"/>
  <c r="BH138" i="2"/>
  <c r="BG138" i="2"/>
  <c r="BF138" i="2"/>
  <c r="T138" i="2"/>
  <c r="R138" i="2"/>
  <c r="P138" i="2"/>
  <c r="BK138" i="2"/>
  <c r="J138" i="2"/>
  <c r="BE138" i="2" s="1"/>
  <c r="BI137" i="2"/>
  <c r="BH137" i="2"/>
  <c r="BG137" i="2"/>
  <c r="BF137" i="2"/>
  <c r="T137" i="2"/>
  <c r="R137" i="2"/>
  <c r="P137" i="2"/>
  <c r="BK137" i="2"/>
  <c r="J137" i="2"/>
  <c r="BE137" i="2"/>
  <c r="BI136" i="2"/>
  <c r="BH136" i="2"/>
  <c r="BG136" i="2"/>
  <c r="BF136" i="2"/>
  <c r="T136" i="2"/>
  <c r="R136" i="2"/>
  <c r="P136" i="2"/>
  <c r="BK136" i="2"/>
  <c r="J136" i="2"/>
  <c r="BE136" i="2" s="1"/>
  <c r="BI135" i="2"/>
  <c r="BH135" i="2"/>
  <c r="BG135" i="2"/>
  <c r="BF135" i="2"/>
  <c r="T135" i="2"/>
  <c r="R135" i="2"/>
  <c r="P135" i="2"/>
  <c r="BK135" i="2"/>
  <c r="J135" i="2"/>
  <c r="BE135" i="2"/>
  <c r="BI134" i="2"/>
  <c r="BH134" i="2"/>
  <c r="BG134" i="2"/>
  <c r="BF134" i="2"/>
  <c r="T134" i="2"/>
  <c r="R134" i="2"/>
  <c r="P134" i="2"/>
  <c r="BK134" i="2"/>
  <c r="J134" i="2"/>
  <c r="BE134" i="2" s="1"/>
  <c r="BI133" i="2"/>
  <c r="BH133" i="2"/>
  <c r="BG133" i="2"/>
  <c r="BF133" i="2"/>
  <c r="T133" i="2"/>
  <c r="R133" i="2"/>
  <c r="R132" i="2" s="1"/>
  <c r="R131" i="2" s="1"/>
  <c r="R130" i="2" s="1"/>
  <c r="P133" i="2"/>
  <c r="BK133" i="2"/>
  <c r="J133" i="2"/>
  <c r="BE133" i="2"/>
  <c r="J127" i="2"/>
  <c r="J126" i="2"/>
  <c r="F126" i="2"/>
  <c r="F124" i="2"/>
  <c r="E122" i="2"/>
  <c r="J92" i="2"/>
  <c r="J91" i="2"/>
  <c r="F91" i="2"/>
  <c r="F89" i="2"/>
  <c r="E87" i="2"/>
  <c r="J18" i="2"/>
  <c r="E18" i="2"/>
  <c r="F92" i="2" s="1"/>
  <c r="F127" i="2"/>
  <c r="J17" i="2"/>
  <c r="J12" i="2"/>
  <c r="J89" i="2" s="1"/>
  <c r="E7" i="2"/>
  <c r="E120" i="2"/>
  <c r="E85" i="2"/>
  <c r="AS94" i="1"/>
  <c r="L90" i="1"/>
  <c r="AM90" i="1"/>
  <c r="AM89" i="1"/>
  <c r="L89" i="1"/>
  <c r="AM87" i="1"/>
  <c r="L87" i="1"/>
  <c r="L85" i="1"/>
  <c r="L84" i="1"/>
  <c r="F37" i="2" l="1"/>
  <c r="BD95" i="1" s="1"/>
  <c r="BD94" i="1" s="1"/>
  <c r="W33" i="1" s="1"/>
  <c r="F33" i="2"/>
  <c r="AZ95" i="1" s="1"/>
  <c r="AZ94" i="1" s="1"/>
  <c r="W29" i="1" s="1"/>
  <c r="J33" i="2"/>
  <c r="AV95" i="1" s="1"/>
  <c r="AT95" i="1" s="1"/>
  <c r="BK132" i="2"/>
  <c r="F36" i="2"/>
  <c r="BC95" i="1" s="1"/>
  <c r="BC94" i="1" s="1"/>
  <c r="P175" i="2"/>
  <c r="P132" i="2"/>
  <c r="T132" i="2"/>
  <c r="T131" i="2" s="1"/>
  <c r="T130" i="2" s="1"/>
  <c r="F35" i="2"/>
  <c r="BB95" i="1" s="1"/>
  <c r="BB94" i="1" s="1"/>
  <c r="T189" i="2"/>
  <c r="F34" i="2"/>
  <c r="BA95" i="1" s="1"/>
  <c r="BA94" i="1" s="1"/>
  <c r="P266" i="2"/>
  <c r="J308" i="2"/>
  <c r="J109" i="2" s="1"/>
  <c r="BK307" i="2"/>
  <c r="J307" i="2" s="1"/>
  <c r="J108" i="2" s="1"/>
  <c r="J124" i="2"/>
  <c r="P189" i="2"/>
  <c r="T222" i="2"/>
  <c r="P222" i="2"/>
  <c r="AV94" i="1" l="1"/>
  <c r="AK29" i="1" s="1"/>
  <c r="J132" i="2"/>
  <c r="J98" i="2" s="1"/>
  <c r="BK131" i="2"/>
  <c r="AW94" i="1"/>
  <c r="AK30" i="1" s="1"/>
  <c r="W30" i="1"/>
  <c r="P131" i="2"/>
  <c r="P130" i="2" s="1"/>
  <c r="AU95" i="1" s="1"/>
  <c r="AU94" i="1" s="1"/>
  <c r="AX94" i="1"/>
  <c r="W31" i="1"/>
  <c r="AY94" i="1"/>
  <c r="W32" i="1"/>
  <c r="AT94" i="1" l="1"/>
  <c r="J131" i="2"/>
  <c r="J97" i="2" s="1"/>
  <c r="BK130" i="2"/>
  <c r="J130" i="2" s="1"/>
  <c r="J30" i="2" l="1"/>
  <c r="J96" i="2"/>
  <c r="J39" i="2" l="1"/>
  <c r="AG95" i="1"/>
  <c r="AN95" i="1" l="1"/>
  <c r="AG94" i="1"/>
  <c r="AK26" i="1" l="1"/>
  <c r="AK35" i="1" s="1"/>
  <c r="AN94" i="1"/>
</calcChain>
</file>

<file path=xl/sharedStrings.xml><?xml version="1.0" encoding="utf-8"?>
<sst xmlns="http://schemas.openxmlformats.org/spreadsheetml/2006/main" count="2500" uniqueCount="560">
  <si>
    <t>Export Komplet</t>
  </si>
  <si>
    <t/>
  </si>
  <si>
    <t>2.0</t>
  </si>
  <si>
    <t>ZAMOK</t>
  </si>
  <si>
    <t>False</t>
  </si>
  <si>
    <t>{7c0aaa0c-f367-4d7c-9bb9-7fd87e4a51a6}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</si>
  <si>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</si>
  <si>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</si>
  <si>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</si>
  <si>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</si>
  <si>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</si>
  <si>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</si>
  <si>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Kód:</t>
  </si>
  <si>
    <t>SONA6429ZM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</si>
  <si>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</si>
  <si>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</si>
  <si>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Kamenné Žehrovice, obnova MK Na Turyni</t>
  </si>
  <si>
    <t>KSO:</t>
  </si>
  <si>
    <t>CC-CZ:</t>
  </si>
  <si>
    <t>Místo:</t>
  </si>
  <si>
    <t xml:space="preserve"> </t>
  </si>
  <si>
    <t>Datum:</t>
  </si>
  <si>
    <t>22. 10. 2019</t>
  </si>
  <si>
    <t>Zadavatel:</t>
  </si>
  <si>
    <t>IČ:</t>
  </si>
  <si>
    <t>obec Kamenné Žehrovice</t>
  </si>
  <si>
    <t>DIČ:</t>
  </si>
  <si>
    <t>Uchazeč:</t>
  </si>
  <si>
    <t>Vyplň údaj</t>
  </si>
  <si>
    <t>Projektant:</t>
  </si>
  <si>
    <t>Ing.Petr Fojt, Slaný</t>
  </si>
  <si>
    <t>True</t>
  </si>
  <si>
    <t>Zpracovatel:</t>
  </si>
  <si>
    <t>Neubauerová Soňa, SK-Projekt Ostrov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</si>
  <si>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</si>
  <si>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</si>
  <si>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</si>
  <si>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</si>
  <si>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</si>
  <si>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</si>
  <si>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</si>
  <si>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</si>
  <si>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</si>
  <si>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</si>
  <si>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</si>
  <si>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</si>
  <si>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</si>
  <si>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</si>
  <si>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</si>
  <si>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</si>
  <si>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</si>
  <si>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</si>
  <si>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</si>
  <si>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</si>
  <si>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</si>
  <si>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</si>
  <si>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</si>
  <si>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</si>
  <si>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</si>
  <si>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</si>
  <si>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</si>
  <si>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</si>
  <si>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</si>
  <si>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</si>
  <si>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</si>
  <si>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</si>
  <si>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</si>
  <si>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</si>
  <si>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</si>
  <si>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</si>
  <si>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</si>
  <si>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</si>
  <si>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</si>
  <si>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</si>
  <si>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</si>
  <si>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</si>
  <si>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</si>
  <si>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</si>
  <si>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</si>
  <si>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</si>
  <si>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</si>
  <si>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dopravní část</t>
  </si>
  <si>
    <t>STA</t>
  </si>
  <si>
    <t>1</t>
  </si>
  <si>
    <t>{c7a6509b-c31d-46f3-bf88-8f2f87733c42}</t>
  </si>
  <si>
    <t>2</t>
  </si>
  <si>
    <t>KRYCÍ LIST SOUPISU PRACÍ</t>
  </si>
  <si>
    <t>Objekt:</t>
  </si>
  <si>
    <t>01 - dopravní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</si>
  <si>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</si>
  <si>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</si>
  <si>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</si>
  <si>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</si>
  <si>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</si>
  <si>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</si>
  <si>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</si>
  <si>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11 - Zemní práce - přípravné a přidružené práce</t>
  </si>
  <si>
    <t xml:space="preserve">    21 - Úprava podloží a základové spáry</t>
  </si>
  <si>
    <t xml:space="preserve">    5 - Komunikace pozemní</t>
  </si>
  <si>
    <t xml:space="preserve">    5-1 - Vozovka asfaltová</t>
  </si>
  <si>
    <t xml:space="preserve">    5-2 - Vjezdy, parkovací stání</t>
  </si>
  <si>
    <t xml:space="preserve">    5-3 - Chodník</t>
  </si>
  <si>
    <t xml:space="preserve">    8 - Trubní vedení</t>
  </si>
  <si>
    <t xml:space="preserve">    91 - Doplňující konstrukce a práce pozemních komunikací, letišť a ploch</t>
  </si>
  <si>
    <t xml:space="preserve">    99 - Přesun hmot a manipulace se sutí</t>
  </si>
  <si>
    <t>M - Práce a dodávky M</t>
  </si>
  <si>
    <t xml:space="preserve">    OSV - Veřejné osvětlení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</si>
  <si>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</si>
  <si>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</si>
  <si>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</si>
  <si>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</si>
  <si>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</si>
  <si>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</si>
  <si>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</si>
  <si>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</si>
  <si>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</si>
  <si>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</si>
  <si>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</si>
  <si>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</si>
  <si>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</si>
  <si>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</si>
  <si>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</si>
  <si>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</si>
  <si>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</si>
  <si>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</si>
  <si>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</si>
  <si>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112101121</t>
  </si>
  <si>
    <t>Odstranění stromů jehličnatých průměru kmene do 300 mm</t>
  </si>
  <si>
    <t>kus</t>
  </si>
  <si>
    <t>CS ÚRS 2019 02</t>
  </si>
  <si>
    <t>4</t>
  </si>
  <si>
    <t>1501211325</t>
  </si>
  <si>
    <t>112201101</t>
  </si>
  <si>
    <t>Odstranění pařezů D do 300 mm</t>
  </si>
  <si>
    <t>-1717089628</t>
  </si>
  <si>
    <t>3</t>
  </si>
  <si>
    <t>162201405</t>
  </si>
  <si>
    <t>Vodorovné přemístění větví stromů jehličnatých do 1 km D kmene do 300 mm</t>
  </si>
  <si>
    <t>753457229</t>
  </si>
  <si>
    <t>162201415</t>
  </si>
  <si>
    <t>Vodorovné přemístění kmenů stromů jehličnatých do 1 km D kmene do 300 mm</t>
  </si>
  <si>
    <t>1897249416</t>
  </si>
  <si>
    <t>5</t>
  </si>
  <si>
    <t>162201421</t>
  </si>
  <si>
    <t>Vodorovné přemístění pařezů do 1 km D do 300 mm</t>
  </si>
  <si>
    <t>1783827504</t>
  </si>
  <si>
    <t>6</t>
  </si>
  <si>
    <t>120001101</t>
  </si>
  <si>
    <t>Příplatek za ztížení odkopávky nebo prokkopávky v blízkosti inženýrských sítí</t>
  </si>
  <si>
    <t>m3</t>
  </si>
  <si>
    <t>203109355</t>
  </si>
  <si>
    <t>VV</t>
  </si>
  <si>
    <t>srovnatelně pro opatrnost v blízkosti kořenů stromů</t>
  </si>
  <si>
    <t>20</t>
  </si>
  <si>
    <t>7</t>
  </si>
  <si>
    <t>122202202</t>
  </si>
  <si>
    <t>Odkopávky a prokopávky nezapažené pro silnice objemu do 1000 m3 v hornině tř. 3</t>
  </si>
  <si>
    <t>981095140</t>
  </si>
  <si>
    <t>15*0,30+(1220-397)*0,40+(476+397)*0,50-0,2</t>
  </si>
  <si>
    <t>8</t>
  </si>
  <si>
    <t>132201101</t>
  </si>
  <si>
    <t>Hloubení rýh š do 600 mm v hornině tř. 3 objemu do 100 m3</t>
  </si>
  <si>
    <t>-150075631</t>
  </si>
  <si>
    <t>pro podélnou drenáž</t>
  </si>
  <si>
    <t>0,40*0,50*60</t>
  </si>
  <si>
    <t>9</t>
  </si>
  <si>
    <t>132201201</t>
  </si>
  <si>
    <t>Hloubení rýh š do 2000 mm v hornině tř. 3 objemu do 100 m3</t>
  </si>
  <si>
    <t>276026661</t>
  </si>
  <si>
    <t>pro příčnou drenář</t>
  </si>
  <si>
    <t>0,80*1,25*30</t>
  </si>
  <si>
    <t>10</t>
  </si>
  <si>
    <t>161101101</t>
  </si>
  <si>
    <t>Svislé přemístění výkopku z horniny tř. 1 až 4 hl výkopu do 2,5 m</t>
  </si>
  <si>
    <t>1303575779</t>
  </si>
  <si>
    <t>11</t>
  </si>
  <si>
    <t>171101131</t>
  </si>
  <si>
    <t>Uložení sypaniny z hornin nesoudržných a soudržných střídavě do násypů zhutněných</t>
  </si>
  <si>
    <t>1560548575</t>
  </si>
  <si>
    <t>dosypání výkopem</t>
  </si>
  <si>
    <t>16</t>
  </si>
  <si>
    <t>12</t>
  </si>
  <si>
    <t>162701105</t>
  </si>
  <si>
    <t>Vodorovné přemístění do 10000 m výkopku/sypaniny z horniny tř. 1 až 4</t>
  </si>
  <si>
    <t>1926276982</t>
  </si>
  <si>
    <t>770+12+30-16</t>
  </si>
  <si>
    <t>13</t>
  </si>
  <si>
    <t>171201201</t>
  </si>
  <si>
    <t>Uložení sypaniny na skládky</t>
  </si>
  <si>
    <t>-2107621268</t>
  </si>
  <si>
    <t>14</t>
  </si>
  <si>
    <t>171201211</t>
  </si>
  <si>
    <t>Poplatek za uložení stavebního odpadu - zeminy a kameniva na skládce</t>
  </si>
  <si>
    <t>t</t>
  </si>
  <si>
    <t>223954672</t>
  </si>
  <si>
    <t>796*1,7</t>
  </si>
  <si>
    <t>181951102</t>
  </si>
  <si>
    <t>Úprava pláně v hornině tř. 1 až 4 se zhutněním</t>
  </si>
  <si>
    <t>m2</t>
  </si>
  <si>
    <t>-293661164</t>
  </si>
  <si>
    <t>pod zpevnění</t>
  </si>
  <si>
    <t>1182+99+15+107+270+39</t>
  </si>
  <si>
    <t>181951101</t>
  </si>
  <si>
    <t>Úprava pláně v hornině tř. 1 až 4 bez zhutnění</t>
  </si>
  <si>
    <t>37288033</t>
  </si>
  <si>
    <t>pod ohumusování</t>
  </si>
  <si>
    <t>698</t>
  </si>
  <si>
    <t>17</t>
  </si>
  <si>
    <t>181301112</t>
  </si>
  <si>
    <t>Rozprostření ornice tl vrstvy do 150 mm pl přes 500 m2 v rovině nebo ve svahu do 1:5</t>
  </si>
  <si>
    <t>645839349</t>
  </si>
  <si>
    <t>nová zelená plocha</t>
  </si>
  <si>
    <t>humus se nakoupí</t>
  </si>
  <si>
    <t>18</t>
  </si>
  <si>
    <t>M</t>
  </si>
  <si>
    <t>10364101</t>
  </si>
  <si>
    <t>zemina pro terénní úpravy -  ornice</t>
  </si>
  <si>
    <t>1694946972</t>
  </si>
  <si>
    <t>698*0,15*1,50</t>
  </si>
  <si>
    <t>19</t>
  </si>
  <si>
    <t>181411121</t>
  </si>
  <si>
    <t>Založení lučního trávníku výsevem plochy do 1000 m2 v rovině a ve svahu do 1:5</t>
  </si>
  <si>
    <t>1448737854</t>
  </si>
  <si>
    <t>nová zelení plocha</t>
  </si>
  <si>
    <t>00572100</t>
  </si>
  <si>
    <t>osivo jetelotráva intenzivní víceletá</t>
  </si>
  <si>
    <t>kg</t>
  </si>
  <si>
    <t>-90551236</t>
  </si>
  <si>
    <t>698*0,05*1,03</t>
  </si>
  <si>
    <t>Zemní práce - přípravné a přidružené práce</t>
  </si>
  <si>
    <t>113106121</t>
  </si>
  <si>
    <t>Rozebrání dlažeb z betonových nebo kamenných dlaždic komunikací pro pěší ručně</t>
  </si>
  <si>
    <t>-1592722169</t>
  </si>
  <si>
    <t>stávající zatravňovací dlažba</t>
  </si>
  <si>
    <t xml:space="preserve">dlažba se očistí a ponechá </t>
  </si>
  <si>
    <t>pravděpodobně majetek vlastníka nemovitosti</t>
  </si>
  <si>
    <t>22</t>
  </si>
  <si>
    <t>979054441</t>
  </si>
  <si>
    <t>Očištění vybouraných z desek nebo dlaždic s původním spárováním z kameniva těženého</t>
  </si>
  <si>
    <t>94639794</t>
  </si>
  <si>
    <t>23</t>
  </si>
  <si>
    <t>113107330</t>
  </si>
  <si>
    <t>Odstranění podkladu z betonu prostého tl 100 mm strojně pl do 50 m2</t>
  </si>
  <si>
    <t>1412892550</t>
  </si>
  <si>
    <t>24</t>
  </si>
  <si>
    <t>113202111</t>
  </si>
  <si>
    <t>Vytrhání obrub krajníků obrubníků stojatých</t>
  </si>
  <si>
    <t>m</t>
  </si>
  <si>
    <t>2002000407</t>
  </si>
  <si>
    <t>25</t>
  </si>
  <si>
    <t>997221561</t>
  </si>
  <si>
    <t>Vodorovná doprava suti z kusových materiálů do 1 km</t>
  </si>
  <si>
    <t>-1662021576</t>
  </si>
  <si>
    <t>26</t>
  </si>
  <si>
    <t>997221569</t>
  </si>
  <si>
    <t>Příplatek za každý další 1 km u vodorovné dopravy suti z kusových materiálů</t>
  </si>
  <si>
    <t>857596896</t>
  </si>
  <si>
    <t>celkem cca 10km</t>
  </si>
  <si>
    <t>27,76*9</t>
  </si>
  <si>
    <t>27</t>
  </si>
  <si>
    <t>997221815</t>
  </si>
  <si>
    <t>Poplatek za uložení na skládce (skládkovné) stavebního odpadu betonového kód odpadu 170 101</t>
  </si>
  <si>
    <t>822043340</t>
  </si>
  <si>
    <t>Úprava podloží a základové spáry</t>
  </si>
  <si>
    <t>28</t>
  </si>
  <si>
    <t>2127552R1</t>
  </si>
  <si>
    <t xml:space="preserve">Trativody z drenážních trubek plastových perforovaných DN 150 mm </t>
  </si>
  <si>
    <t>-454773586</t>
  </si>
  <si>
    <t>podélná drenáž</t>
  </si>
  <si>
    <t>60</t>
  </si>
  <si>
    <t>29</t>
  </si>
  <si>
    <t>211521111</t>
  </si>
  <si>
    <t>Výplň odvodňovacích žeber nebo trativodů kamenivem hrubým drceným frakce 63 až 125 mm</t>
  </si>
  <si>
    <t>-1805859497</t>
  </si>
  <si>
    <t>příčná drenáž</t>
  </si>
  <si>
    <t>0,80*0,75*30</t>
  </si>
  <si>
    <t>30</t>
  </si>
  <si>
    <t>211531111</t>
  </si>
  <si>
    <t>Výplň odvodňovacích žeber nebo trativodů kamenivem hrubým drceným frakce 16 až 63 mm</t>
  </si>
  <si>
    <t>1794019149</t>
  </si>
  <si>
    <t>31</t>
  </si>
  <si>
    <t>211571111</t>
  </si>
  <si>
    <t>Výplň odvodňovacích žeber nebo trativodů štěrkopískem tříděným</t>
  </si>
  <si>
    <t>1420360100</t>
  </si>
  <si>
    <t>0,80*0,50*30</t>
  </si>
  <si>
    <t>32</t>
  </si>
  <si>
    <t>211971121</t>
  </si>
  <si>
    <t>Zřízení opláštění žeber nebo trativodů geotextilií v rýze nebo zářezu sklonu přes 1:2 š do 2,5 m</t>
  </si>
  <si>
    <t>-1689787855</t>
  </si>
  <si>
    <t>pro drenáž</t>
  </si>
  <si>
    <t>120+91</t>
  </si>
  <si>
    <t>33</t>
  </si>
  <si>
    <t>69311068</t>
  </si>
  <si>
    <t>geotextilie netkaná separační, ochranná, filtrační, drenážní PP 300g/m2</t>
  </si>
  <si>
    <t>1234952631</t>
  </si>
  <si>
    <t>211*1,15</t>
  </si>
  <si>
    <t>Komunikace pozemní</t>
  </si>
  <si>
    <t>34</t>
  </si>
  <si>
    <t>564831111</t>
  </si>
  <si>
    <t>Podklad ze štěrkodrtě ŠD tl 100 mm</t>
  </si>
  <si>
    <t>1799714119</t>
  </si>
  <si>
    <t>přidáno na podklad pod obrubníky</t>
  </si>
  <si>
    <t>680*0,30</t>
  </si>
  <si>
    <t>35</t>
  </si>
  <si>
    <t>594511111</t>
  </si>
  <si>
    <t>Dlažba z lomového kamene s provedením lože z betonu</t>
  </si>
  <si>
    <t>11749008</t>
  </si>
  <si>
    <t>zpevnění svahu</t>
  </si>
  <si>
    <t>36</t>
  </si>
  <si>
    <t>569951133</t>
  </si>
  <si>
    <t>Zpevnění krajnic asfaltovým recyklátem tl 150 mm</t>
  </si>
  <si>
    <t>-1375677915</t>
  </si>
  <si>
    <t>0,5*78</t>
  </si>
  <si>
    <t>5-1</t>
  </si>
  <si>
    <t>Vozovka asfaltová</t>
  </si>
  <si>
    <t>37</t>
  </si>
  <si>
    <t>564851111</t>
  </si>
  <si>
    <t>Podklad ze štěrkodrtě ŠD tl 150 mm</t>
  </si>
  <si>
    <t>1932370354</t>
  </si>
  <si>
    <t>2x tl.150mm</t>
  </si>
  <si>
    <t>(1182-397)*2</t>
  </si>
  <si>
    <t>38</t>
  </si>
  <si>
    <t>565155121</t>
  </si>
  <si>
    <t>Asfaltový beton vrstva podkladní ACP 16 (obalované kamenivo OKS) tl 70 mm š přes 3 m</t>
  </si>
  <si>
    <t>573255338</t>
  </si>
  <si>
    <t>39</t>
  </si>
  <si>
    <t>577134221</t>
  </si>
  <si>
    <t>Asfaltový beton vrstva obrusná ACO 11 (ABS) tř. II tl 40 mm š přes 3 m z nemodifikovaného asfaltu</t>
  </si>
  <si>
    <t>688212703</t>
  </si>
  <si>
    <t>5-2</t>
  </si>
  <si>
    <t>Vjezdy, parkovací stání</t>
  </si>
  <si>
    <t>40</t>
  </si>
  <si>
    <t>1197362373</t>
  </si>
  <si>
    <t>107+99+270+397</t>
  </si>
  <si>
    <t>41</t>
  </si>
  <si>
    <t>564861111</t>
  </si>
  <si>
    <t>Podklad ze štěrkodrtě ŠD tl 200 mm</t>
  </si>
  <si>
    <t>751827209</t>
  </si>
  <si>
    <t>42</t>
  </si>
  <si>
    <t>596212213</t>
  </si>
  <si>
    <t>Kladení zámkové dlažby pozemních komunikací tl 80 mm skupiny A pl přes 300 m2 do lože</t>
  </si>
  <si>
    <t>1187186339</t>
  </si>
  <si>
    <t>vozovka</t>
  </si>
  <si>
    <t>397</t>
  </si>
  <si>
    <t>vjezdy</t>
  </si>
  <si>
    <t>99+107</t>
  </si>
  <si>
    <t>Součet</t>
  </si>
  <si>
    <t>43</t>
  </si>
  <si>
    <t>59245020</t>
  </si>
  <si>
    <t>dlažba tvar obdélník betonová 200x100x80mm přírodní</t>
  </si>
  <si>
    <t>-1979114008</t>
  </si>
  <si>
    <t>397*1,01</t>
  </si>
  <si>
    <t>107*1,01-0,04</t>
  </si>
  <si>
    <t>ztratné 1%</t>
  </si>
  <si>
    <t>44</t>
  </si>
  <si>
    <t>59245005</t>
  </si>
  <si>
    <t>dlažba tvar obdélník betonová 200x100x80mm barevná</t>
  </si>
  <si>
    <t>-563832911</t>
  </si>
  <si>
    <t>99*1,02+0,02</t>
  </si>
  <si>
    <t>45</t>
  </si>
  <si>
    <t>596412212</t>
  </si>
  <si>
    <t>Kladení dlažby z vegetačních tvárnic pozemních komunikací tl 80 mm do 300 m2 do lože</t>
  </si>
  <si>
    <t>-484006834</t>
  </si>
  <si>
    <t>dlažba vsakovací (např.Kroso)</t>
  </si>
  <si>
    <t>270</t>
  </si>
  <si>
    <t>46</t>
  </si>
  <si>
    <t>5924500R1</t>
  </si>
  <si>
    <t>Betonová vsakovací dlažba tl.80mm přírodní</t>
  </si>
  <si>
    <t>905506791</t>
  </si>
  <si>
    <t>P</t>
  </si>
  <si>
    <t>Poznámka k položce:_x000D_
např.Best Kroso</t>
  </si>
  <si>
    <t>(270-16)*1,02-0,08</t>
  </si>
  <si>
    <t>ztratné 2%</t>
  </si>
  <si>
    <t>47</t>
  </si>
  <si>
    <t>5924500R2</t>
  </si>
  <si>
    <t>Betonová vsakovací dlažba tl.80mm tmavá šedá</t>
  </si>
  <si>
    <t>-533366818</t>
  </si>
  <si>
    <t>vyznačení parkovacích míst</t>
  </si>
  <si>
    <t>16*1,02</t>
  </si>
  <si>
    <t>48</t>
  </si>
  <si>
    <t>564821111</t>
  </si>
  <si>
    <t>Podklad ze štěrkodrtě ŠD tl 80 mm</t>
  </si>
  <si>
    <t>-889453129</t>
  </si>
  <si>
    <t>výplň otvorů ve vsakovací dlažbě - 28% plochy</t>
  </si>
  <si>
    <t>270*0,28</t>
  </si>
  <si>
    <t>5-3</t>
  </si>
  <si>
    <t>Chodník</t>
  </si>
  <si>
    <t>49</t>
  </si>
  <si>
    <t>830833170</t>
  </si>
  <si>
    <t>50</t>
  </si>
  <si>
    <t>596211110</t>
  </si>
  <si>
    <t>Kladení zámkové dlažby komunikací pro pěší tl 60 mm skupiny A pl do 50 m2 do lože</t>
  </si>
  <si>
    <t>-1720829826</t>
  </si>
  <si>
    <t>51</t>
  </si>
  <si>
    <t>59245018</t>
  </si>
  <si>
    <t>dlažba tvar obdélník betonová 200x100x60mm přírodní</t>
  </si>
  <si>
    <t>1425773336</t>
  </si>
  <si>
    <t>15*1,03</t>
  </si>
  <si>
    <t>ztratné 3%</t>
  </si>
  <si>
    <t>Trubní vedení</t>
  </si>
  <si>
    <t>52</t>
  </si>
  <si>
    <t>899331111</t>
  </si>
  <si>
    <t>Výšková úprava uličního vstupu nebo vpusti do 200 mm zvýšením poklopu</t>
  </si>
  <si>
    <t>-185370661</t>
  </si>
  <si>
    <t>53</t>
  </si>
  <si>
    <t>899431111</t>
  </si>
  <si>
    <t>Výšková úprava uličního vstupu nebo vpusti do 200 mm zvýšením krycího hrnce, šoupěte nebo hydrantu</t>
  </si>
  <si>
    <t>286692657</t>
  </si>
  <si>
    <t>91</t>
  </si>
  <si>
    <t>Doplňující konstrukce a práce pozemních komunikací, letišť a ploch</t>
  </si>
  <si>
    <t>54</t>
  </si>
  <si>
    <t>914111111</t>
  </si>
  <si>
    <t>Montáž svislé dopravní značky do velikosti 1 m2 objímkami na sloupek nebo konzolu</t>
  </si>
  <si>
    <t>1311437011</t>
  </si>
  <si>
    <t>značka P2, IP12</t>
  </si>
  <si>
    <t>55</t>
  </si>
  <si>
    <t>404000001</t>
  </si>
  <si>
    <t>Svislá dopravní značka P2, IP12  - dodávka vč.dopravy</t>
  </si>
  <si>
    <t>-922663632</t>
  </si>
  <si>
    <t>56</t>
  </si>
  <si>
    <t>914111121</t>
  </si>
  <si>
    <t>Montáž svislé dopravní značky do velikosti 2 m2 objímkami na sloupek nebo konzolu</t>
  </si>
  <si>
    <t>-2126687205</t>
  </si>
  <si>
    <t>IZ8 a,b</t>
  </si>
  <si>
    <t>57</t>
  </si>
  <si>
    <t>404000002</t>
  </si>
  <si>
    <t>Svislá dopravní značka IZ8 a,b (velikost 1000x1500mm)  - dodávka vč.dopravy</t>
  </si>
  <si>
    <t>-817229518</t>
  </si>
  <si>
    <t>58</t>
  </si>
  <si>
    <t>914511112</t>
  </si>
  <si>
    <t>Montáž sloupku dopravních značek délky do 3,5 m s betonovým základem a patkou</t>
  </si>
  <si>
    <t>781247823</t>
  </si>
  <si>
    <t>59</t>
  </si>
  <si>
    <t>40445225</t>
  </si>
  <si>
    <t>sloupek pro dopravní značku Zn D 60mm v 3,5m</t>
  </si>
  <si>
    <t>1972069456</t>
  </si>
  <si>
    <t>910000001</t>
  </si>
  <si>
    <t>Demontáž, přemístění, dočasné uložení a zpětná montáž svislé dopravní značky do nové polohy</t>
  </si>
  <si>
    <t>2114297183</t>
  </si>
  <si>
    <t>IP6</t>
  </si>
  <si>
    <t>61</t>
  </si>
  <si>
    <t>915231112</t>
  </si>
  <si>
    <t>Vodorovné dopravní značení přechody pro chodce, šipky, symboly retroreflexní bílý plast</t>
  </si>
  <si>
    <t>21332358</t>
  </si>
  <si>
    <t>invalidé</t>
  </si>
  <si>
    <t>62</t>
  </si>
  <si>
    <t>915621111</t>
  </si>
  <si>
    <t>Předznačení vodorovného plošného značení</t>
  </si>
  <si>
    <t>750489161</t>
  </si>
  <si>
    <t>63</t>
  </si>
  <si>
    <t>916131213</t>
  </si>
  <si>
    <t>Osazení silničního obrubníku betonového stojatého s boční opěrou do lože z betonu prostého</t>
  </si>
  <si>
    <t>1544320739</t>
  </si>
  <si>
    <t>359+12+38</t>
  </si>
  <si>
    <t>64</t>
  </si>
  <si>
    <t>59217031</t>
  </si>
  <si>
    <t>obrubník betonový silniční 1000x150x250mm</t>
  </si>
  <si>
    <t>-2043162499</t>
  </si>
  <si>
    <t>359*1,01+0,41</t>
  </si>
  <si>
    <t>65</t>
  </si>
  <si>
    <t>59217029</t>
  </si>
  <si>
    <t>obrubník betonový silniční nájezdový 1000x150x150mm</t>
  </si>
  <si>
    <t>709110505</t>
  </si>
  <si>
    <t>38*1,01+0,62</t>
  </si>
  <si>
    <t>66</t>
  </si>
  <si>
    <t>59217030</t>
  </si>
  <si>
    <t>obrubník betonový silniční přechodový 1000x150x150-250mm</t>
  </si>
  <si>
    <t>91653123</t>
  </si>
  <si>
    <t>67</t>
  </si>
  <si>
    <t>916231213</t>
  </si>
  <si>
    <t>Osazení chodníkového obrubníku betonového stojatého s boční opěrou do lože z betonu prostého</t>
  </si>
  <si>
    <t>1782788451</t>
  </si>
  <si>
    <t>270+4</t>
  </si>
  <si>
    <t>pro napojení na stávající vozovku</t>
  </si>
  <si>
    <t>4+3</t>
  </si>
  <si>
    <t>68</t>
  </si>
  <si>
    <t>59217016</t>
  </si>
  <si>
    <t>obrubník betonový chodníkový 1000x80x250mm</t>
  </si>
  <si>
    <t>-410495625</t>
  </si>
  <si>
    <t>69</t>
  </si>
  <si>
    <t>59217017</t>
  </si>
  <si>
    <t>obrubník betonový chodníkový 1000x100x250mm</t>
  </si>
  <si>
    <t>1234048336</t>
  </si>
  <si>
    <t>277*1,01+0,23</t>
  </si>
  <si>
    <t>70</t>
  </si>
  <si>
    <t>5920000R1</t>
  </si>
  <si>
    <t>Příplatek za obrubníky obloukové (silniční i chodníkové)</t>
  </si>
  <si>
    <t>1976260161</t>
  </si>
  <si>
    <t>71</t>
  </si>
  <si>
    <t>919735112</t>
  </si>
  <si>
    <t>Řezání stávajícího živičného krytu hl do 100 mm</t>
  </si>
  <si>
    <t>-1749107267</t>
  </si>
  <si>
    <t>72</t>
  </si>
  <si>
    <t>919732221</t>
  </si>
  <si>
    <t>Styčná spára napojení nového živičného povrchu na stávající za tepla š 15 mm hl 25 mm bez prořezání</t>
  </si>
  <si>
    <t>-573336135</t>
  </si>
  <si>
    <t>99</t>
  </si>
  <si>
    <t>Přesun hmot a manipulace se sutí</t>
  </si>
  <si>
    <t>73</t>
  </si>
  <si>
    <t>998223011</t>
  </si>
  <si>
    <t>Přesun hmot pro pozemní komunikace s krytem dlážděným</t>
  </si>
  <si>
    <t>1904432443</t>
  </si>
  <si>
    <t>Práce a dodávky M</t>
  </si>
  <si>
    <t>OSV</t>
  </si>
  <si>
    <t>Veřejné osvětlení</t>
  </si>
  <si>
    <t>74</t>
  </si>
  <si>
    <t>2100000R1</t>
  </si>
  <si>
    <t>Přeložka lampy veřejného osvětlení vč.kabeláže</t>
  </si>
  <si>
    <t>kpl</t>
  </si>
  <si>
    <t>-2065649446</t>
  </si>
  <si>
    <t>75</t>
  </si>
  <si>
    <t>2100000R2</t>
  </si>
  <si>
    <t xml:space="preserve">Přeložka kabelu VN </t>
  </si>
  <si>
    <t>1532255527</t>
  </si>
  <si>
    <t>Poznámka k položce:_x000D_
položka obsahuje:_x000D_
- výkop hl.1,0, š.0,4m, dl.12m _x000D_
- posun kabelu v dl.10m o 1,5m do strany _x000D_
- uložení kabelu do pískového lože tl.0,2 vč.krycí fólie _x000D_
- zpětný zásyp vytěženou zeminou_x000D_
- částečné uložení do dělené chráničky DN100 (kopofalf) v dl.2m</t>
  </si>
  <si>
    <t>76</t>
  </si>
  <si>
    <t>2100000R3</t>
  </si>
  <si>
    <t xml:space="preserve">Přeložka kabelu NN </t>
  </si>
  <si>
    <t>2021260952</t>
  </si>
  <si>
    <t xml:space="preserve">Poznámka k položce:_x000D_
položka obsahuje:_x000D_
- výkop hl.0,8, š.0,4m, dl.28m _x000D_
- posun kabelu v dl.28m o 1,5m do strany _x000D_
- uložení kabelu do pískového lože tl.0,2 vč.krycí fólie _x000D_
- zpětný zásyp vytěženou zeminou_x000D_
</t>
  </si>
  <si>
    <t>VRN</t>
  </si>
  <si>
    <t>Vedlejší rozpočtové náklady</t>
  </si>
  <si>
    <t>77</t>
  </si>
  <si>
    <t>0100000R1</t>
  </si>
  <si>
    <t>Výškové a polohové vytýčení všech inženýrských sítí na staveništi a jejich ověření u správců</t>
  </si>
  <si>
    <t>kč</t>
  </si>
  <si>
    <t>1024</t>
  </si>
  <si>
    <t>-1279933706</t>
  </si>
  <si>
    <t>78</t>
  </si>
  <si>
    <t>0100000R2</t>
  </si>
  <si>
    <t>Vytýčení základních směrových a výškových bodů stavby</t>
  </si>
  <si>
    <t>-16795395</t>
  </si>
  <si>
    <t>79</t>
  </si>
  <si>
    <t>0100000R3</t>
  </si>
  <si>
    <t>Zaměření skutečného provedení stavby</t>
  </si>
  <si>
    <t>678110799</t>
  </si>
  <si>
    <t>80</t>
  </si>
  <si>
    <t>0130000R2</t>
  </si>
  <si>
    <t>Dokumentace skutečného provedení stavby</t>
  </si>
  <si>
    <t>-1507034670</t>
  </si>
  <si>
    <t>81</t>
  </si>
  <si>
    <t>0300000R1</t>
  </si>
  <si>
    <t>Zařízení staveniště - vybavení (buňky, TOI), zabezpečení, zrušení staveniště, připojení na inženýrské sítě</t>
  </si>
  <si>
    <t>-1482195831</t>
  </si>
  <si>
    <t>82</t>
  </si>
  <si>
    <t>0300000R2</t>
  </si>
  <si>
    <t>Dopravní opatření po dobu výstavby vč.projednání</t>
  </si>
  <si>
    <t>1004678195</t>
  </si>
  <si>
    <t>83</t>
  </si>
  <si>
    <t>0300000R3</t>
  </si>
  <si>
    <t>Úklid dokončené stavby a okolí</t>
  </si>
  <si>
    <t>-76517340</t>
  </si>
  <si>
    <t>84</t>
  </si>
  <si>
    <t>0300000R4</t>
  </si>
  <si>
    <t>Čištění veřejných komunikací po dobu výstavby</t>
  </si>
  <si>
    <t>1018195471</t>
  </si>
  <si>
    <t>85</t>
  </si>
  <si>
    <t>0400000R2</t>
  </si>
  <si>
    <t>Zkoušky hutnění konstrukce vozovky</t>
  </si>
  <si>
    <t>89471405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</si>
</sst>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dd\.mm\.yyyy"/>
    <numFmt numFmtId="166" formatCode="#,##0.00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31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  <protection locked="0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4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4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4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4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0" xfId="0" applyFont="1" applyAlignment="1" applyProtection="1">
      <alignment vertical="center" wrapText="1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0" xfId="0"/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/>
    </xf>
    <xf numFmtId="164" fontId="1" fillId="0" borderId="0" xfId="0" applyNumberFormat="1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>
      <selection activeCell="V43" sqref="V43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272"/>
      <c r="AS2" s="272"/>
      <c r="AT2" s="272"/>
      <c r="AU2" s="272"/>
      <c r="AV2" s="272"/>
      <c r="AW2" s="272"/>
      <c r="AX2" s="272"/>
      <c r="AY2" s="272"/>
      <c r="AZ2" s="272"/>
      <c r="BA2" s="272"/>
      <c r="BB2" s="272"/>
      <c r="BC2" s="272"/>
      <c r="BD2" s="272"/>
      <c r="BE2" s="272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6</v>
      </c>
    </row>
    <row r="5" spans="1:74" s="1" customFormat="1" ht="12" customHeight="1">
      <c r="B5" s="21"/>
      <c r="C5" s="22"/>
      <c r="D5" s="26" t="s">
        <v>12</v>
      </c>
      <c r="E5" s="22"/>
      <c r="F5" s="22"/>
      <c r="G5" s="22"/>
      <c r="H5" s="22"/>
      <c r="I5" s="22"/>
      <c r="J5" s="22"/>
      <c r="K5" s="294" t="s">
        <v>13</v>
      </c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295"/>
      <c r="AN5" s="295"/>
      <c r="AO5" s="295"/>
      <c r="AP5" s="22"/>
      <c r="AQ5" s="22"/>
      <c r="AR5" s="20"/>
      <c r="BE5" s="263" t="s">
        <v>14</v>
      </c>
      <c r="BS5" s="17" t="s">
        <v>6</v>
      </c>
    </row>
    <row r="6" spans="1:74" s="1" customFormat="1" ht="36.950000000000003" customHeight="1">
      <c r="B6" s="21"/>
      <c r="C6" s="22"/>
      <c r="D6" s="28" t="s">
        <v>15</v>
      </c>
      <c r="E6" s="22"/>
      <c r="F6" s="22"/>
      <c r="G6" s="22"/>
      <c r="H6" s="22"/>
      <c r="I6" s="22"/>
      <c r="J6" s="22"/>
      <c r="K6" s="296" t="s">
        <v>16</v>
      </c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5"/>
      <c r="AG6" s="295"/>
      <c r="AH6" s="295"/>
      <c r="AI6" s="295"/>
      <c r="AJ6" s="295"/>
      <c r="AK6" s="295"/>
      <c r="AL6" s="295"/>
      <c r="AM6" s="295"/>
      <c r="AN6" s="295"/>
      <c r="AO6" s="295"/>
      <c r="AP6" s="22"/>
      <c r="AQ6" s="22"/>
      <c r="AR6" s="20"/>
      <c r="BE6" s="264"/>
      <c r="BS6" s="17" t="s">
        <v>6</v>
      </c>
    </row>
    <row r="7" spans="1:74" s="1" customFormat="1" ht="12" customHeight="1">
      <c r="B7" s="21"/>
      <c r="C7" s="22"/>
      <c r="D7" s="29" t="s">
        <v>17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18</v>
      </c>
      <c r="AL7" s="22"/>
      <c r="AM7" s="22"/>
      <c r="AN7" s="27" t="s">
        <v>1</v>
      </c>
      <c r="AO7" s="22"/>
      <c r="AP7" s="22"/>
      <c r="AQ7" s="22"/>
      <c r="AR7" s="20"/>
      <c r="BE7" s="264"/>
      <c r="BS7" s="17" t="s">
        <v>6</v>
      </c>
    </row>
    <row r="8" spans="1:74" s="1" customFormat="1" ht="12" customHeight="1">
      <c r="B8" s="21"/>
      <c r="C8" s="22"/>
      <c r="D8" s="29" t="s">
        <v>19</v>
      </c>
      <c r="E8" s="22"/>
      <c r="F8" s="22"/>
      <c r="G8" s="22"/>
      <c r="H8" s="22"/>
      <c r="I8" s="22"/>
      <c r="J8" s="22"/>
      <c r="K8" s="27" t="s">
        <v>20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21</v>
      </c>
      <c r="AL8" s="22"/>
      <c r="AM8" s="22"/>
      <c r="AN8" s="30" t="s">
        <v>22</v>
      </c>
      <c r="AO8" s="22"/>
      <c r="AP8" s="22"/>
      <c r="AQ8" s="22"/>
      <c r="AR8" s="20"/>
      <c r="BE8" s="264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64"/>
      <c r="BS9" s="17" t="s">
        <v>6</v>
      </c>
    </row>
    <row r="10" spans="1:74" s="1" customFormat="1" ht="12" customHeight="1">
      <c r="B10" s="21"/>
      <c r="C10" s="22"/>
      <c r="D10" s="29" t="s">
        <v>23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24</v>
      </c>
      <c r="AL10" s="22"/>
      <c r="AM10" s="22"/>
      <c r="AN10" s="27" t="s">
        <v>1</v>
      </c>
      <c r="AO10" s="22"/>
      <c r="AP10" s="22"/>
      <c r="AQ10" s="22"/>
      <c r="AR10" s="20"/>
      <c r="BE10" s="264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25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264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64"/>
      <c r="BS12" s="17" t="s">
        <v>6</v>
      </c>
    </row>
    <row r="13" spans="1:74" s="1" customFormat="1" ht="12" customHeight="1">
      <c r="B13" s="21"/>
      <c r="C13" s="22"/>
      <c r="D13" s="29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24</v>
      </c>
      <c r="AL13" s="22"/>
      <c r="AM13" s="22"/>
      <c r="AN13" s="31" t="s">
        <v>28</v>
      </c>
      <c r="AO13" s="22"/>
      <c r="AP13" s="22"/>
      <c r="AQ13" s="22"/>
      <c r="AR13" s="20"/>
      <c r="BE13" s="264"/>
      <c r="BS13" s="17" t="s">
        <v>6</v>
      </c>
    </row>
    <row r="14" spans="1:74" ht="12.75">
      <c r="B14" s="21"/>
      <c r="C14" s="22"/>
      <c r="D14" s="22"/>
      <c r="E14" s="297" t="s">
        <v>28</v>
      </c>
      <c r="F14" s="298"/>
      <c r="G14" s="298"/>
      <c r="H14" s="298"/>
      <c r="I14" s="298"/>
      <c r="J14" s="298"/>
      <c r="K14" s="298"/>
      <c r="L14" s="298"/>
      <c r="M14" s="298"/>
      <c r="N14" s="298"/>
      <c r="O14" s="298"/>
      <c r="P14" s="298"/>
      <c r="Q14" s="298"/>
      <c r="R14" s="298"/>
      <c r="S14" s="298"/>
      <c r="T14" s="298"/>
      <c r="U14" s="298"/>
      <c r="V14" s="298"/>
      <c r="W14" s="298"/>
      <c r="X14" s="298"/>
      <c r="Y14" s="298"/>
      <c r="Z14" s="298"/>
      <c r="AA14" s="298"/>
      <c r="AB14" s="298"/>
      <c r="AC14" s="298"/>
      <c r="AD14" s="298"/>
      <c r="AE14" s="298"/>
      <c r="AF14" s="298"/>
      <c r="AG14" s="298"/>
      <c r="AH14" s="298"/>
      <c r="AI14" s="298"/>
      <c r="AJ14" s="298"/>
      <c r="AK14" s="29" t="s">
        <v>26</v>
      </c>
      <c r="AL14" s="22"/>
      <c r="AM14" s="22"/>
      <c r="AN14" s="31" t="s">
        <v>28</v>
      </c>
      <c r="AO14" s="22"/>
      <c r="AP14" s="22"/>
      <c r="AQ14" s="22"/>
      <c r="AR14" s="20"/>
      <c r="BE14" s="264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64"/>
      <c r="BS15" s="17" t="s">
        <v>4</v>
      </c>
    </row>
    <row r="16" spans="1:74" s="1" customFormat="1" ht="12" customHeight="1">
      <c r="B16" s="21"/>
      <c r="C16" s="22"/>
      <c r="D16" s="29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24</v>
      </c>
      <c r="AL16" s="22"/>
      <c r="AM16" s="22"/>
      <c r="AN16" s="27" t="s">
        <v>1</v>
      </c>
      <c r="AO16" s="22"/>
      <c r="AP16" s="22"/>
      <c r="AQ16" s="22"/>
      <c r="AR16" s="20"/>
      <c r="BE16" s="264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30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264"/>
      <c r="BS17" s="17" t="s">
        <v>31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64"/>
      <c r="BS18" s="17" t="s">
        <v>6</v>
      </c>
    </row>
    <row r="19" spans="1:71" s="1" customFormat="1" ht="12" customHeight="1">
      <c r="B19" s="21"/>
      <c r="C19" s="22"/>
      <c r="D19" s="29" t="s">
        <v>32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24</v>
      </c>
      <c r="AL19" s="22"/>
      <c r="AM19" s="22"/>
      <c r="AN19" s="27" t="s">
        <v>1</v>
      </c>
      <c r="AO19" s="22"/>
      <c r="AP19" s="22"/>
      <c r="AQ19" s="22"/>
      <c r="AR19" s="20"/>
      <c r="BE19" s="264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33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26</v>
      </c>
      <c r="AL20" s="22"/>
      <c r="AM20" s="22"/>
      <c r="AN20" s="27" t="s">
        <v>1</v>
      </c>
      <c r="AO20" s="22"/>
      <c r="AP20" s="22"/>
      <c r="AQ20" s="22"/>
      <c r="AR20" s="20"/>
      <c r="BE20" s="264"/>
      <c r="BS20" s="17" t="s">
        <v>31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64"/>
    </row>
    <row r="22" spans="1:71" s="1" customFormat="1" ht="12" customHeight="1">
      <c r="B22" s="21"/>
      <c r="C22" s="22"/>
      <c r="D22" s="29" t="s">
        <v>34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64"/>
    </row>
    <row r="23" spans="1:71" s="1" customFormat="1" ht="16.5" customHeight="1">
      <c r="B23" s="21"/>
      <c r="C23" s="22"/>
      <c r="D23" s="22"/>
      <c r="E23" s="299" t="s">
        <v>1</v>
      </c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299"/>
      <c r="W23" s="299"/>
      <c r="X23" s="299"/>
      <c r="Y23" s="299"/>
      <c r="Z23" s="299"/>
      <c r="AA23" s="299"/>
      <c r="AB23" s="299"/>
      <c r="AC23" s="299"/>
      <c r="AD23" s="299"/>
      <c r="AE23" s="299"/>
      <c r="AF23" s="299"/>
      <c r="AG23" s="299"/>
      <c r="AH23" s="299"/>
      <c r="AI23" s="299"/>
      <c r="AJ23" s="299"/>
      <c r="AK23" s="299"/>
      <c r="AL23" s="299"/>
      <c r="AM23" s="299"/>
      <c r="AN23" s="299"/>
      <c r="AO23" s="22"/>
      <c r="AP23" s="22"/>
      <c r="AQ23" s="22"/>
      <c r="AR23" s="20"/>
      <c r="BE23" s="264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64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264"/>
    </row>
    <row r="26" spans="1:71" s="2" customFormat="1" ht="25.9" customHeight="1">
      <c r="A26" s="34"/>
      <c r="B26" s="35"/>
      <c r="C26" s="36"/>
      <c r="D26" s="37" t="s">
        <v>35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266">
        <f>ROUND(AG94,2)</f>
        <v>0</v>
      </c>
      <c r="AL26" s="267"/>
      <c r="AM26" s="267"/>
      <c r="AN26" s="267"/>
      <c r="AO26" s="267"/>
      <c r="AP26" s="36"/>
      <c r="AQ26" s="36"/>
      <c r="AR26" s="39"/>
      <c r="BE26" s="264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264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00" t="s">
        <v>36</v>
      </c>
      <c r="M28" s="300"/>
      <c r="N28" s="300"/>
      <c r="O28" s="300"/>
      <c r="P28" s="300"/>
      <c r="Q28" s="36"/>
      <c r="R28" s="36"/>
      <c r="S28" s="36"/>
      <c r="T28" s="36"/>
      <c r="U28" s="36"/>
      <c r="V28" s="36"/>
      <c r="W28" s="300" t="s">
        <v>37</v>
      </c>
      <c r="X28" s="300"/>
      <c r="Y28" s="300"/>
      <c r="Z28" s="300"/>
      <c r="AA28" s="300"/>
      <c r="AB28" s="300"/>
      <c r="AC28" s="300"/>
      <c r="AD28" s="300"/>
      <c r="AE28" s="300"/>
      <c r="AF28" s="36"/>
      <c r="AG28" s="36"/>
      <c r="AH28" s="36"/>
      <c r="AI28" s="36"/>
      <c r="AJ28" s="36"/>
      <c r="AK28" s="300" t="s">
        <v>38</v>
      </c>
      <c r="AL28" s="300"/>
      <c r="AM28" s="300"/>
      <c r="AN28" s="300"/>
      <c r="AO28" s="300"/>
      <c r="AP28" s="36"/>
      <c r="AQ28" s="36"/>
      <c r="AR28" s="39"/>
      <c r="BE28" s="264"/>
    </row>
    <row r="29" spans="1:71" s="3" customFormat="1" ht="14.45" customHeight="1">
      <c r="B29" s="40"/>
      <c r="C29" s="41"/>
      <c r="D29" s="29" t="s">
        <v>39</v>
      </c>
      <c r="E29" s="41"/>
      <c r="F29" s="29" t="s">
        <v>40</v>
      </c>
      <c r="G29" s="41"/>
      <c r="H29" s="41"/>
      <c r="I29" s="41"/>
      <c r="J29" s="41"/>
      <c r="K29" s="41"/>
      <c r="L29" s="301">
        <v>0.21</v>
      </c>
      <c r="M29" s="262"/>
      <c r="N29" s="262"/>
      <c r="O29" s="262"/>
      <c r="P29" s="262"/>
      <c r="Q29" s="41"/>
      <c r="R29" s="41"/>
      <c r="S29" s="41"/>
      <c r="T29" s="41"/>
      <c r="U29" s="41"/>
      <c r="V29" s="41"/>
      <c r="W29" s="261">
        <f>ROUND(AZ94, 2)</f>
        <v>0</v>
      </c>
      <c r="X29" s="262"/>
      <c r="Y29" s="262"/>
      <c r="Z29" s="262"/>
      <c r="AA29" s="262"/>
      <c r="AB29" s="262"/>
      <c r="AC29" s="262"/>
      <c r="AD29" s="262"/>
      <c r="AE29" s="262"/>
      <c r="AF29" s="41"/>
      <c r="AG29" s="41"/>
      <c r="AH29" s="41"/>
      <c r="AI29" s="41"/>
      <c r="AJ29" s="41"/>
      <c r="AK29" s="261">
        <f>ROUND(AV94, 2)</f>
        <v>0</v>
      </c>
      <c r="AL29" s="262"/>
      <c r="AM29" s="262"/>
      <c r="AN29" s="262"/>
      <c r="AO29" s="262"/>
      <c r="AP29" s="41"/>
      <c r="AQ29" s="41"/>
      <c r="AR29" s="42"/>
      <c r="BE29" s="265"/>
    </row>
    <row r="30" spans="1:71" s="3" customFormat="1" ht="14.45" customHeight="1">
      <c r="B30" s="40"/>
      <c r="C30" s="41"/>
      <c r="D30" s="41"/>
      <c r="E30" s="41"/>
      <c r="F30" s="29" t="s">
        <v>41</v>
      </c>
      <c r="G30" s="41"/>
      <c r="H30" s="41"/>
      <c r="I30" s="41"/>
      <c r="J30" s="41"/>
      <c r="K30" s="41"/>
      <c r="L30" s="301">
        <v>0.15</v>
      </c>
      <c r="M30" s="262"/>
      <c r="N30" s="262"/>
      <c r="O30" s="262"/>
      <c r="P30" s="262"/>
      <c r="Q30" s="41"/>
      <c r="R30" s="41"/>
      <c r="S30" s="41"/>
      <c r="T30" s="41"/>
      <c r="U30" s="41"/>
      <c r="V30" s="41"/>
      <c r="W30" s="261">
        <f>ROUND(BA94, 2)</f>
        <v>0</v>
      </c>
      <c r="X30" s="262"/>
      <c r="Y30" s="262"/>
      <c r="Z30" s="262"/>
      <c r="AA30" s="262"/>
      <c r="AB30" s="262"/>
      <c r="AC30" s="262"/>
      <c r="AD30" s="262"/>
      <c r="AE30" s="262"/>
      <c r="AF30" s="41"/>
      <c r="AG30" s="41"/>
      <c r="AH30" s="41"/>
      <c r="AI30" s="41"/>
      <c r="AJ30" s="41"/>
      <c r="AK30" s="261">
        <f>ROUND(AW94, 2)</f>
        <v>0</v>
      </c>
      <c r="AL30" s="262"/>
      <c r="AM30" s="262"/>
      <c r="AN30" s="262"/>
      <c r="AO30" s="262"/>
      <c r="AP30" s="41"/>
      <c r="AQ30" s="41"/>
      <c r="AR30" s="42"/>
      <c r="BE30" s="265"/>
    </row>
    <row r="31" spans="1:71" s="3" customFormat="1" ht="14.45" hidden="1" customHeight="1">
      <c r="B31" s="40"/>
      <c r="C31" s="41"/>
      <c r="D31" s="41"/>
      <c r="E31" s="41"/>
      <c r="F31" s="29" t="s">
        <v>42</v>
      </c>
      <c r="G31" s="41"/>
      <c r="H31" s="41"/>
      <c r="I31" s="41"/>
      <c r="J31" s="41"/>
      <c r="K31" s="41"/>
      <c r="L31" s="301">
        <v>0.21</v>
      </c>
      <c r="M31" s="262"/>
      <c r="N31" s="262"/>
      <c r="O31" s="262"/>
      <c r="P31" s="262"/>
      <c r="Q31" s="41"/>
      <c r="R31" s="41"/>
      <c r="S31" s="41"/>
      <c r="T31" s="41"/>
      <c r="U31" s="41"/>
      <c r="V31" s="41"/>
      <c r="W31" s="261">
        <f>ROUND(BB94, 2)</f>
        <v>0</v>
      </c>
      <c r="X31" s="262"/>
      <c r="Y31" s="262"/>
      <c r="Z31" s="262"/>
      <c r="AA31" s="262"/>
      <c r="AB31" s="262"/>
      <c r="AC31" s="262"/>
      <c r="AD31" s="262"/>
      <c r="AE31" s="262"/>
      <c r="AF31" s="41"/>
      <c r="AG31" s="41"/>
      <c r="AH31" s="41"/>
      <c r="AI31" s="41"/>
      <c r="AJ31" s="41"/>
      <c r="AK31" s="261">
        <v>0</v>
      </c>
      <c r="AL31" s="262"/>
      <c r="AM31" s="262"/>
      <c r="AN31" s="262"/>
      <c r="AO31" s="262"/>
      <c r="AP31" s="41"/>
      <c r="AQ31" s="41"/>
      <c r="AR31" s="42"/>
      <c r="BE31" s="265"/>
    </row>
    <row r="32" spans="1:71" s="3" customFormat="1" ht="14.45" hidden="1" customHeight="1">
      <c r="B32" s="40"/>
      <c r="C32" s="41"/>
      <c r="D32" s="41"/>
      <c r="E32" s="41"/>
      <c r="F32" s="29" t="s">
        <v>43</v>
      </c>
      <c r="G32" s="41"/>
      <c r="H32" s="41"/>
      <c r="I32" s="41"/>
      <c r="J32" s="41"/>
      <c r="K32" s="41"/>
      <c r="L32" s="301">
        <v>0.15</v>
      </c>
      <c r="M32" s="262"/>
      <c r="N32" s="262"/>
      <c r="O32" s="262"/>
      <c r="P32" s="262"/>
      <c r="Q32" s="41"/>
      <c r="R32" s="41"/>
      <c r="S32" s="41"/>
      <c r="T32" s="41"/>
      <c r="U32" s="41"/>
      <c r="V32" s="41"/>
      <c r="W32" s="261">
        <f>ROUND(BC94, 2)</f>
        <v>0</v>
      </c>
      <c r="X32" s="262"/>
      <c r="Y32" s="262"/>
      <c r="Z32" s="262"/>
      <c r="AA32" s="262"/>
      <c r="AB32" s="262"/>
      <c r="AC32" s="262"/>
      <c r="AD32" s="262"/>
      <c r="AE32" s="262"/>
      <c r="AF32" s="41"/>
      <c r="AG32" s="41"/>
      <c r="AH32" s="41"/>
      <c r="AI32" s="41"/>
      <c r="AJ32" s="41"/>
      <c r="AK32" s="261">
        <v>0</v>
      </c>
      <c r="AL32" s="262"/>
      <c r="AM32" s="262"/>
      <c r="AN32" s="262"/>
      <c r="AO32" s="262"/>
      <c r="AP32" s="41"/>
      <c r="AQ32" s="41"/>
      <c r="AR32" s="42"/>
      <c r="BE32" s="265"/>
    </row>
    <row r="33" spans="1:57" s="3" customFormat="1" ht="14.45" hidden="1" customHeight="1">
      <c r="B33" s="40"/>
      <c r="C33" s="41"/>
      <c r="D33" s="41"/>
      <c r="E33" s="41"/>
      <c r="F33" s="29" t="s">
        <v>44</v>
      </c>
      <c r="G33" s="41"/>
      <c r="H33" s="41"/>
      <c r="I33" s="41"/>
      <c r="J33" s="41"/>
      <c r="K33" s="41"/>
      <c r="L33" s="301">
        <v>0</v>
      </c>
      <c r="M33" s="262"/>
      <c r="N33" s="262"/>
      <c r="O33" s="262"/>
      <c r="P33" s="262"/>
      <c r="Q33" s="41"/>
      <c r="R33" s="41"/>
      <c r="S33" s="41"/>
      <c r="T33" s="41"/>
      <c r="U33" s="41"/>
      <c r="V33" s="41"/>
      <c r="W33" s="261">
        <f>ROUND(BD94, 2)</f>
        <v>0</v>
      </c>
      <c r="X33" s="262"/>
      <c r="Y33" s="262"/>
      <c r="Z33" s="262"/>
      <c r="AA33" s="262"/>
      <c r="AB33" s="262"/>
      <c r="AC33" s="262"/>
      <c r="AD33" s="262"/>
      <c r="AE33" s="262"/>
      <c r="AF33" s="41"/>
      <c r="AG33" s="41"/>
      <c r="AH33" s="41"/>
      <c r="AI33" s="41"/>
      <c r="AJ33" s="41"/>
      <c r="AK33" s="261">
        <v>0</v>
      </c>
      <c r="AL33" s="262"/>
      <c r="AM33" s="262"/>
      <c r="AN33" s="262"/>
      <c r="AO33" s="262"/>
      <c r="AP33" s="41"/>
      <c r="AQ33" s="41"/>
      <c r="AR33" s="42"/>
      <c r="BE33" s="265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264"/>
    </row>
    <row r="35" spans="1:57" s="2" customFormat="1" ht="25.9" customHeight="1">
      <c r="A35" s="34"/>
      <c r="B35" s="35"/>
      <c r="C35" s="43"/>
      <c r="D35" s="44" t="s">
        <v>45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46</v>
      </c>
      <c r="U35" s="45"/>
      <c r="V35" s="45"/>
      <c r="W35" s="45"/>
      <c r="X35" s="268" t="s">
        <v>47</v>
      </c>
      <c r="Y35" s="269"/>
      <c r="Z35" s="269"/>
      <c r="AA35" s="269"/>
      <c r="AB35" s="269"/>
      <c r="AC35" s="45"/>
      <c r="AD35" s="45"/>
      <c r="AE35" s="45"/>
      <c r="AF35" s="45"/>
      <c r="AG35" s="45"/>
      <c r="AH35" s="45"/>
      <c r="AI35" s="45"/>
      <c r="AJ35" s="45"/>
      <c r="AK35" s="270">
        <f>SUM(AK26:AK33)</f>
        <v>0</v>
      </c>
      <c r="AL35" s="269"/>
      <c r="AM35" s="269"/>
      <c r="AN35" s="269"/>
      <c r="AO35" s="271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14.45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9"/>
      <c r="BE37" s="34"/>
    </row>
    <row r="38" spans="1:57" s="1" customFormat="1" ht="14.45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pans="1:57" s="1" customFormat="1" ht="14.45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pans="1:57" s="1" customFormat="1" ht="14.45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pans="1:57" s="1" customFormat="1" ht="14.45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1:57" s="1" customFormat="1" ht="14.45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1:57" s="1" customFormat="1" ht="14.45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1:57" s="1" customFormat="1" ht="14.45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1:57" s="1" customFormat="1" ht="14.45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1:57" s="1" customFormat="1" ht="14.45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1:57" s="1" customFormat="1" ht="14.45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1:57" s="1" customFormat="1" ht="14.45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1:57" s="2" customFormat="1" ht="14.45" customHeight="1">
      <c r="B49" s="47"/>
      <c r="C49" s="48"/>
      <c r="D49" s="49" t="s">
        <v>48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49</v>
      </c>
      <c r="AI49" s="50"/>
      <c r="AJ49" s="50"/>
      <c r="AK49" s="50"/>
      <c r="AL49" s="50"/>
      <c r="AM49" s="50"/>
      <c r="AN49" s="50"/>
      <c r="AO49" s="50"/>
      <c r="AP49" s="48"/>
      <c r="AQ49" s="48"/>
      <c r="AR49" s="51"/>
    </row>
    <row r="50" spans="1:57" ht="11.25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1:57" ht="11.25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1:57" ht="11.25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1:57" ht="11.25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1:57" ht="11.25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1:57" ht="11.2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1:57" ht="11.25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1:57" ht="11.25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1:57" ht="11.25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1:57" ht="11.25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1:57" s="2" customFormat="1" ht="12.75">
      <c r="A60" s="34"/>
      <c r="B60" s="35"/>
      <c r="C60" s="36"/>
      <c r="D60" s="52" t="s">
        <v>50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2" t="s">
        <v>51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2" t="s">
        <v>50</v>
      </c>
      <c r="AI60" s="38"/>
      <c r="AJ60" s="38"/>
      <c r="AK60" s="38"/>
      <c r="AL60" s="38"/>
      <c r="AM60" s="52" t="s">
        <v>51</v>
      </c>
      <c r="AN60" s="38"/>
      <c r="AO60" s="38"/>
      <c r="AP60" s="36"/>
      <c r="AQ60" s="36"/>
      <c r="AR60" s="39"/>
      <c r="BE60" s="34"/>
    </row>
    <row r="61" spans="1:57" ht="11.25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1:57" ht="11.25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1:57" ht="11.25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1:57" s="2" customFormat="1" ht="12.75">
      <c r="A64" s="34"/>
      <c r="B64" s="35"/>
      <c r="C64" s="36"/>
      <c r="D64" s="49" t="s">
        <v>52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9" t="s">
        <v>53</v>
      </c>
      <c r="AI64" s="53"/>
      <c r="AJ64" s="53"/>
      <c r="AK64" s="53"/>
      <c r="AL64" s="53"/>
      <c r="AM64" s="53"/>
      <c r="AN64" s="53"/>
      <c r="AO64" s="53"/>
      <c r="AP64" s="36"/>
      <c r="AQ64" s="36"/>
      <c r="AR64" s="39"/>
      <c r="BE64" s="34"/>
    </row>
    <row r="65" spans="1:57" ht="11.2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1:57" ht="11.25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1:57" ht="11.25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1:57" ht="11.25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1:57" ht="11.25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1:57" ht="11.25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1:57" ht="11.25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1:57" ht="11.25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1:57" ht="11.25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1:57" ht="11.25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1:57" s="2" customFormat="1" ht="12.75">
      <c r="A75" s="34"/>
      <c r="B75" s="35"/>
      <c r="C75" s="36"/>
      <c r="D75" s="52" t="s">
        <v>50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2" t="s">
        <v>51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2" t="s">
        <v>50</v>
      </c>
      <c r="AI75" s="38"/>
      <c r="AJ75" s="38"/>
      <c r="AK75" s="38"/>
      <c r="AL75" s="38"/>
      <c r="AM75" s="52" t="s">
        <v>51</v>
      </c>
      <c r="AN75" s="38"/>
      <c r="AO75" s="38"/>
      <c r="AP75" s="36"/>
      <c r="AQ75" s="36"/>
      <c r="AR75" s="39"/>
      <c r="BE75" s="34"/>
    </row>
    <row r="76" spans="1:57" s="2" customFormat="1" ht="11.25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9"/>
      <c r="BE76" s="34"/>
    </row>
    <row r="77" spans="1:57" s="2" customFormat="1" ht="6.95" customHeight="1">
      <c r="A77" s="34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39"/>
      <c r="BE77" s="34"/>
    </row>
    <row r="81" spans="1:91" s="2" customFormat="1" ht="6.95" customHeight="1">
      <c r="A81" s="34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39"/>
      <c r="BE81" s="34"/>
    </row>
    <row r="82" spans="1:91" s="2" customFormat="1" ht="24.95" customHeight="1">
      <c r="A82" s="34"/>
      <c r="B82" s="35"/>
      <c r="C82" s="23" t="s">
        <v>54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9"/>
      <c r="BE82" s="34"/>
    </row>
    <row r="83" spans="1:91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9"/>
      <c r="BE83" s="34"/>
    </row>
    <row r="84" spans="1:91" s="4" customFormat="1" ht="12" customHeight="1">
      <c r="B84" s="58"/>
      <c r="C84" s="29" t="s">
        <v>12</v>
      </c>
      <c r="D84" s="59"/>
      <c r="E84" s="59"/>
      <c r="F84" s="59"/>
      <c r="G84" s="59"/>
      <c r="H84" s="59"/>
      <c r="I84" s="59"/>
      <c r="J84" s="59"/>
      <c r="K84" s="59"/>
      <c r="L84" s="59" t="str">
        <f>K5</f>
        <v>SONA6429ZM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0"/>
    </row>
    <row r="85" spans="1:91" s="5" customFormat="1" ht="36.950000000000003" customHeight="1">
      <c r="B85" s="61"/>
      <c r="C85" s="62" t="s">
        <v>15</v>
      </c>
      <c r="D85" s="63"/>
      <c r="E85" s="63"/>
      <c r="F85" s="63"/>
      <c r="G85" s="63"/>
      <c r="H85" s="63"/>
      <c r="I85" s="63"/>
      <c r="J85" s="63"/>
      <c r="K85" s="63"/>
      <c r="L85" s="275" t="str">
        <f>K6</f>
        <v>Kamenné Žehrovice, obnova MK Na Turyni</v>
      </c>
      <c r="M85" s="276"/>
      <c r="N85" s="276"/>
      <c r="O85" s="276"/>
      <c r="P85" s="276"/>
      <c r="Q85" s="276"/>
      <c r="R85" s="276"/>
      <c r="S85" s="276"/>
      <c r="T85" s="276"/>
      <c r="U85" s="276"/>
      <c r="V85" s="276"/>
      <c r="W85" s="276"/>
      <c r="X85" s="276"/>
      <c r="Y85" s="276"/>
      <c r="Z85" s="276"/>
      <c r="AA85" s="276"/>
      <c r="AB85" s="276"/>
      <c r="AC85" s="276"/>
      <c r="AD85" s="276"/>
      <c r="AE85" s="276"/>
      <c r="AF85" s="276"/>
      <c r="AG85" s="276"/>
      <c r="AH85" s="276"/>
      <c r="AI85" s="276"/>
      <c r="AJ85" s="276"/>
      <c r="AK85" s="276"/>
      <c r="AL85" s="276"/>
      <c r="AM85" s="276"/>
      <c r="AN85" s="276"/>
      <c r="AO85" s="276"/>
      <c r="AP85" s="63"/>
      <c r="AQ85" s="63"/>
      <c r="AR85" s="64"/>
    </row>
    <row r="86" spans="1:91" s="2" customFormat="1" ht="6.95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9"/>
      <c r="BE86" s="34"/>
    </row>
    <row r="87" spans="1:91" s="2" customFormat="1" ht="12" customHeight="1">
      <c r="A87" s="34"/>
      <c r="B87" s="35"/>
      <c r="C87" s="29" t="s">
        <v>19</v>
      </c>
      <c r="D87" s="36"/>
      <c r="E87" s="36"/>
      <c r="F87" s="36"/>
      <c r="G87" s="36"/>
      <c r="H87" s="36"/>
      <c r="I87" s="36"/>
      <c r="J87" s="36"/>
      <c r="K87" s="36"/>
      <c r="L87" s="65" t="str">
        <f>IF(K8="","",K8)</f>
        <v xml:space="preserve"> 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9" t="s">
        <v>21</v>
      </c>
      <c r="AJ87" s="36"/>
      <c r="AK87" s="36"/>
      <c r="AL87" s="36"/>
      <c r="AM87" s="277" t="str">
        <f>IF(AN8= "","",AN8)</f>
        <v>22. 10. 2019</v>
      </c>
      <c r="AN87" s="277"/>
      <c r="AO87" s="36"/>
      <c r="AP87" s="36"/>
      <c r="AQ87" s="36"/>
      <c r="AR87" s="39"/>
      <c r="BE87" s="34"/>
    </row>
    <row r="88" spans="1:91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9"/>
      <c r="BE88" s="34"/>
    </row>
    <row r="89" spans="1:91" s="2" customFormat="1" ht="15.2" customHeight="1">
      <c r="A89" s="34"/>
      <c r="B89" s="35"/>
      <c r="C89" s="29" t="s">
        <v>23</v>
      </c>
      <c r="D89" s="36"/>
      <c r="E89" s="36"/>
      <c r="F89" s="36"/>
      <c r="G89" s="36"/>
      <c r="H89" s="36"/>
      <c r="I89" s="36"/>
      <c r="J89" s="36"/>
      <c r="K89" s="36"/>
      <c r="L89" s="59" t="str">
        <f>IF(E11= "","",E11)</f>
        <v>obec Kamenné Žehrovice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9" t="s">
        <v>29</v>
      </c>
      <c r="AJ89" s="36"/>
      <c r="AK89" s="36"/>
      <c r="AL89" s="36"/>
      <c r="AM89" s="273" t="str">
        <f>IF(E17="","",E17)</f>
        <v>Ing.Petr Fojt, Slaný</v>
      </c>
      <c r="AN89" s="274"/>
      <c r="AO89" s="274"/>
      <c r="AP89" s="274"/>
      <c r="AQ89" s="36"/>
      <c r="AR89" s="39"/>
      <c r="AS89" s="278" t="s">
        <v>55</v>
      </c>
      <c r="AT89" s="279"/>
      <c r="AU89" s="67"/>
      <c r="AV89" s="67"/>
      <c r="AW89" s="67"/>
      <c r="AX89" s="67"/>
      <c r="AY89" s="67"/>
      <c r="AZ89" s="67"/>
      <c r="BA89" s="67"/>
      <c r="BB89" s="67"/>
      <c r="BC89" s="67"/>
      <c r="BD89" s="68"/>
      <c r="BE89" s="34"/>
    </row>
    <row r="90" spans="1:91" s="2" customFormat="1" ht="27.95" customHeight="1">
      <c r="A90" s="34"/>
      <c r="B90" s="35"/>
      <c r="C90" s="29" t="s">
        <v>27</v>
      </c>
      <c r="D90" s="36"/>
      <c r="E90" s="36"/>
      <c r="F90" s="36"/>
      <c r="G90" s="36"/>
      <c r="H90" s="36"/>
      <c r="I90" s="36"/>
      <c r="J90" s="36"/>
      <c r="K90" s="36"/>
      <c r="L90" s="59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9" t="s">
        <v>32</v>
      </c>
      <c r="AJ90" s="36"/>
      <c r="AK90" s="36"/>
      <c r="AL90" s="36"/>
      <c r="AM90" s="273" t="str">
        <f>IF(E20="","",E20)</f>
        <v>Neubauerová Soňa, SK-Projekt Ostrov</v>
      </c>
      <c r="AN90" s="274"/>
      <c r="AO90" s="274"/>
      <c r="AP90" s="274"/>
      <c r="AQ90" s="36"/>
      <c r="AR90" s="39"/>
      <c r="AS90" s="280"/>
      <c r="AT90" s="281"/>
      <c r="AU90" s="69"/>
      <c r="AV90" s="69"/>
      <c r="AW90" s="69"/>
      <c r="AX90" s="69"/>
      <c r="AY90" s="69"/>
      <c r="AZ90" s="69"/>
      <c r="BA90" s="69"/>
      <c r="BB90" s="69"/>
      <c r="BC90" s="69"/>
      <c r="BD90" s="70"/>
      <c r="BE90" s="34"/>
    </row>
    <row r="91" spans="1:91" s="2" customFormat="1" ht="10.9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9"/>
      <c r="AS91" s="282"/>
      <c r="AT91" s="283"/>
      <c r="AU91" s="71"/>
      <c r="AV91" s="71"/>
      <c r="AW91" s="71"/>
      <c r="AX91" s="71"/>
      <c r="AY91" s="71"/>
      <c r="AZ91" s="71"/>
      <c r="BA91" s="71"/>
      <c r="BB91" s="71"/>
      <c r="BC91" s="71"/>
      <c r="BD91" s="72"/>
      <c r="BE91" s="34"/>
    </row>
    <row r="92" spans="1:91" s="2" customFormat="1" ht="29.25" customHeight="1">
      <c r="A92" s="34"/>
      <c r="B92" s="35"/>
      <c r="C92" s="284" t="s">
        <v>56</v>
      </c>
      <c r="D92" s="285"/>
      <c r="E92" s="285"/>
      <c r="F92" s="285"/>
      <c r="G92" s="285"/>
      <c r="H92" s="73"/>
      <c r="I92" s="286" t="s">
        <v>57</v>
      </c>
      <c r="J92" s="285"/>
      <c r="K92" s="285"/>
      <c r="L92" s="285"/>
      <c r="M92" s="285"/>
      <c r="N92" s="285"/>
      <c r="O92" s="285"/>
      <c r="P92" s="285"/>
      <c r="Q92" s="285"/>
      <c r="R92" s="285"/>
      <c r="S92" s="285"/>
      <c r="T92" s="285"/>
      <c r="U92" s="285"/>
      <c r="V92" s="285"/>
      <c r="W92" s="285"/>
      <c r="X92" s="285"/>
      <c r="Y92" s="285"/>
      <c r="Z92" s="285"/>
      <c r="AA92" s="285"/>
      <c r="AB92" s="285"/>
      <c r="AC92" s="285"/>
      <c r="AD92" s="285"/>
      <c r="AE92" s="285"/>
      <c r="AF92" s="285"/>
      <c r="AG92" s="287" t="s">
        <v>58</v>
      </c>
      <c r="AH92" s="285"/>
      <c r="AI92" s="285"/>
      <c r="AJ92" s="285"/>
      <c r="AK92" s="285"/>
      <c r="AL92" s="285"/>
      <c r="AM92" s="285"/>
      <c r="AN92" s="286" t="s">
        <v>59</v>
      </c>
      <c r="AO92" s="285"/>
      <c r="AP92" s="288"/>
      <c r="AQ92" s="74" t="s">
        <v>60</v>
      </c>
      <c r="AR92" s="39"/>
      <c r="AS92" s="75" t="s">
        <v>61</v>
      </c>
      <c r="AT92" s="76" t="s">
        <v>62</v>
      </c>
      <c r="AU92" s="76" t="s">
        <v>63</v>
      </c>
      <c r="AV92" s="76" t="s">
        <v>64</v>
      </c>
      <c r="AW92" s="76" t="s">
        <v>65</v>
      </c>
      <c r="AX92" s="76" t="s">
        <v>66</v>
      </c>
      <c r="AY92" s="76" t="s">
        <v>67</v>
      </c>
      <c r="AZ92" s="76" t="s">
        <v>68</v>
      </c>
      <c r="BA92" s="76" t="s">
        <v>69</v>
      </c>
      <c r="BB92" s="76" t="s">
        <v>70</v>
      </c>
      <c r="BC92" s="76" t="s">
        <v>71</v>
      </c>
      <c r="BD92" s="77" t="s">
        <v>72</v>
      </c>
      <c r="BE92" s="34"/>
    </row>
    <row r="93" spans="1:91" s="2" customFormat="1" ht="10.9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9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80"/>
      <c r="BE93" s="34"/>
    </row>
    <row r="94" spans="1:91" s="6" customFormat="1" ht="32.450000000000003" customHeight="1">
      <c r="B94" s="81"/>
      <c r="C94" s="82" t="s">
        <v>73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292">
        <f>ROUND(AG95,2)</f>
        <v>0</v>
      </c>
      <c r="AH94" s="292"/>
      <c r="AI94" s="292"/>
      <c r="AJ94" s="292"/>
      <c r="AK94" s="292"/>
      <c r="AL94" s="292"/>
      <c r="AM94" s="292"/>
      <c r="AN94" s="293">
        <f>SUM(AG94,AT94)</f>
        <v>0</v>
      </c>
      <c r="AO94" s="293"/>
      <c r="AP94" s="293"/>
      <c r="AQ94" s="85" t="s">
        <v>1</v>
      </c>
      <c r="AR94" s="86"/>
      <c r="AS94" s="87">
        <f>ROUND(AS95,2)</f>
        <v>0</v>
      </c>
      <c r="AT94" s="88">
        <f>ROUND(SUM(AV94:AW94),2)</f>
        <v>0</v>
      </c>
      <c r="AU94" s="89">
        <f>ROUND(AU95,5)</f>
        <v>0</v>
      </c>
      <c r="AV94" s="88">
        <f>ROUND(AZ94*L29,2)</f>
        <v>0</v>
      </c>
      <c r="AW94" s="88">
        <f>ROUND(BA94*L30,2)</f>
        <v>0</v>
      </c>
      <c r="AX94" s="88">
        <f>ROUND(BB94*L29,2)</f>
        <v>0</v>
      </c>
      <c r="AY94" s="88">
        <f>ROUND(BC94*L30,2)</f>
        <v>0</v>
      </c>
      <c r="AZ94" s="88">
        <f>ROUND(AZ95,2)</f>
        <v>0</v>
      </c>
      <c r="BA94" s="88">
        <f>ROUND(BA95,2)</f>
        <v>0</v>
      </c>
      <c r="BB94" s="88">
        <f>ROUND(BB95,2)</f>
        <v>0</v>
      </c>
      <c r="BC94" s="88">
        <f>ROUND(BC95,2)</f>
        <v>0</v>
      </c>
      <c r="BD94" s="90">
        <f>ROUND(BD95,2)</f>
        <v>0</v>
      </c>
      <c r="BS94" s="91" t="s">
        <v>74</v>
      </c>
      <c r="BT94" s="91" t="s">
        <v>75</v>
      </c>
      <c r="BU94" s="92" t="s">
        <v>76</v>
      </c>
      <c r="BV94" s="91" t="s">
        <v>77</v>
      </c>
      <c r="BW94" s="91" t="s">
        <v>5</v>
      </c>
      <c r="BX94" s="91" t="s">
        <v>78</v>
      </c>
      <c r="CL94" s="91" t="s">
        <v>1</v>
      </c>
    </row>
    <row r="95" spans="1:91" s="7" customFormat="1" ht="16.5" customHeight="1">
      <c r="A95" s="93" t="s">
        <v>79</v>
      </c>
      <c r="B95" s="94"/>
      <c r="C95" s="95"/>
      <c r="D95" s="291" t="s">
        <v>80</v>
      </c>
      <c r="E95" s="291"/>
      <c r="F95" s="291"/>
      <c r="G95" s="291"/>
      <c r="H95" s="291"/>
      <c r="I95" s="96"/>
      <c r="J95" s="291" t="s">
        <v>81</v>
      </c>
      <c r="K95" s="291"/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  <c r="AA95" s="291"/>
      <c r="AB95" s="291"/>
      <c r="AC95" s="291"/>
      <c r="AD95" s="291"/>
      <c r="AE95" s="291"/>
      <c r="AF95" s="291"/>
      <c r="AG95" s="289">
        <f>'01 - dopravní část'!J30</f>
        <v>0</v>
      </c>
      <c r="AH95" s="290"/>
      <c r="AI95" s="290"/>
      <c r="AJ95" s="290"/>
      <c r="AK95" s="290"/>
      <c r="AL95" s="290"/>
      <c r="AM95" s="290"/>
      <c r="AN95" s="289">
        <f>SUM(AG95,AT95)</f>
        <v>0</v>
      </c>
      <c r="AO95" s="290"/>
      <c r="AP95" s="290"/>
      <c r="AQ95" s="97" t="s">
        <v>82</v>
      </c>
      <c r="AR95" s="98"/>
      <c r="AS95" s="99">
        <v>0</v>
      </c>
      <c r="AT95" s="100">
        <f>ROUND(SUM(AV95:AW95),2)</f>
        <v>0</v>
      </c>
      <c r="AU95" s="101">
        <f>'01 - dopravní část'!P130</f>
        <v>0</v>
      </c>
      <c r="AV95" s="100">
        <f>'01 - dopravní část'!J33</f>
        <v>0</v>
      </c>
      <c r="AW95" s="100">
        <f>'01 - dopravní část'!J34</f>
        <v>0</v>
      </c>
      <c r="AX95" s="100">
        <f>'01 - dopravní část'!J35</f>
        <v>0</v>
      </c>
      <c r="AY95" s="100">
        <f>'01 - dopravní část'!J36</f>
        <v>0</v>
      </c>
      <c r="AZ95" s="100">
        <f>'01 - dopravní část'!F33</f>
        <v>0</v>
      </c>
      <c r="BA95" s="100">
        <f>'01 - dopravní část'!F34</f>
        <v>0</v>
      </c>
      <c r="BB95" s="100">
        <f>'01 - dopravní část'!F35</f>
        <v>0</v>
      </c>
      <c r="BC95" s="100">
        <f>'01 - dopravní část'!F36</f>
        <v>0</v>
      </c>
      <c r="BD95" s="102">
        <f>'01 - dopravní část'!F37</f>
        <v>0</v>
      </c>
      <c r="BT95" s="103" t="s">
        <v>83</v>
      </c>
      <c r="BV95" s="103" t="s">
        <v>77</v>
      </c>
      <c r="BW95" s="103" t="s">
        <v>84</v>
      </c>
      <c r="BX95" s="103" t="s">
        <v>5</v>
      </c>
      <c r="CL95" s="103" t="s">
        <v>1</v>
      </c>
      <c r="CM95" s="103" t="s">
        <v>85</v>
      </c>
    </row>
    <row r="96" spans="1:91" s="2" customFormat="1" ht="30" customHeight="1">
      <c r="A96" s="34"/>
      <c r="B96" s="35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9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pans="1:57" s="2" customFormat="1" ht="6.95" customHeight="1">
      <c r="A97" s="34"/>
      <c r="B97" s="54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39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</sheetData>
  <sheetProtection algorithmName="SHA-512" hashValue="IjFlZadFtlTPptqMum8dfWV8fz8XYxVfvG0DeCU0L7Piv9y3iKyTukXI4Pe7g2/HkLnJjJKLLS022P8NdMiU+A==" saltValue="yy3fhd0m4OxIoVkameOKQeXz/yZrswm0srZdl5ZK27PXzXDdzqNMf11cR/3q/7pVq/7Cr8mClh66hzXcT9mXkA==" spinCount="100000" sheet="1" objects="1" scenarios="1" formatColumns="0" formatRows="0"/>
  <mergeCells count="42">
    <mergeCell ref="L30:P30"/>
    <mergeCell ref="L31:P31"/>
    <mergeCell ref="L32:P32"/>
    <mergeCell ref="L33:P33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X35:AB35"/>
    <mergeCell ref="AK35:AO35"/>
    <mergeCell ref="AR2:BE2"/>
    <mergeCell ref="AM90:AP90"/>
    <mergeCell ref="L85:AO85"/>
    <mergeCell ref="AM87:AN87"/>
    <mergeCell ref="AM89:AP89"/>
    <mergeCell ref="AS89:AT91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01 - dopravní část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324"/>
  <sheetViews>
    <sheetView showGridLines="0" tabSelected="1" topLeftCell="A305" workbookViewId="0">
      <selection activeCell="I135" sqref="I135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104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4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AT2" s="17" t="s">
        <v>84</v>
      </c>
    </row>
    <row r="3" spans="1:46" s="1" customFormat="1" ht="6.95" customHeight="1">
      <c r="B3" s="105"/>
      <c r="C3" s="106"/>
      <c r="D3" s="106"/>
      <c r="E3" s="106"/>
      <c r="F3" s="106"/>
      <c r="G3" s="106"/>
      <c r="H3" s="106"/>
      <c r="I3" s="107"/>
      <c r="J3" s="106"/>
      <c r="K3" s="106"/>
      <c r="L3" s="20"/>
      <c r="AT3" s="17" t="s">
        <v>85</v>
      </c>
    </row>
    <row r="4" spans="1:46" s="1" customFormat="1" ht="24.95" customHeight="1">
      <c r="B4" s="20"/>
      <c r="D4" s="108" t="s">
        <v>86</v>
      </c>
      <c r="I4" s="104"/>
      <c r="L4" s="20"/>
      <c r="M4" s="109" t="s">
        <v>10</v>
      </c>
      <c r="AT4" s="17" t="s">
        <v>4</v>
      </c>
    </row>
    <row r="5" spans="1:46" s="1" customFormat="1" ht="6.95" customHeight="1">
      <c r="B5" s="20"/>
      <c r="I5" s="104"/>
      <c r="L5" s="20"/>
    </row>
    <row r="6" spans="1:46" s="1" customFormat="1" ht="12" customHeight="1">
      <c r="B6" s="20"/>
      <c r="D6" s="110" t="s">
        <v>15</v>
      </c>
      <c r="I6" s="104"/>
      <c r="L6" s="20"/>
    </row>
    <row r="7" spans="1:46" s="1" customFormat="1" ht="16.5" customHeight="1">
      <c r="B7" s="20"/>
      <c r="E7" s="302" t="str">
        <f>'Rekapitulace stavby'!K6</f>
        <v>Kamenné Žehrovice, obnova MK Na Turyni</v>
      </c>
      <c r="F7" s="303"/>
      <c r="G7" s="303"/>
      <c r="H7" s="303"/>
      <c r="I7" s="104"/>
      <c r="L7" s="20"/>
    </row>
    <row r="8" spans="1:46" s="2" customFormat="1" ht="12" customHeight="1">
      <c r="A8" s="34"/>
      <c r="B8" s="39"/>
      <c r="C8" s="34"/>
      <c r="D8" s="110" t="s">
        <v>87</v>
      </c>
      <c r="E8" s="34"/>
      <c r="F8" s="34"/>
      <c r="G8" s="34"/>
      <c r="H8" s="34"/>
      <c r="I8" s="111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04" t="s">
        <v>88</v>
      </c>
      <c r="F9" s="305"/>
      <c r="G9" s="305"/>
      <c r="H9" s="305"/>
      <c r="I9" s="111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111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0" t="s">
        <v>17</v>
      </c>
      <c r="E11" s="34"/>
      <c r="F11" s="112" t="s">
        <v>1</v>
      </c>
      <c r="G11" s="34"/>
      <c r="H11" s="34"/>
      <c r="I11" s="113" t="s">
        <v>18</v>
      </c>
      <c r="J11" s="112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0" t="s">
        <v>19</v>
      </c>
      <c r="E12" s="34"/>
      <c r="F12" s="112" t="s">
        <v>20</v>
      </c>
      <c r="G12" s="34"/>
      <c r="H12" s="34"/>
      <c r="I12" s="113" t="s">
        <v>21</v>
      </c>
      <c r="J12" s="114" t="str">
        <f>'Rekapitulace stavby'!AN8</f>
        <v>22. 10. 2019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111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0" t="s">
        <v>23</v>
      </c>
      <c r="E14" s="34"/>
      <c r="F14" s="34"/>
      <c r="G14" s="34"/>
      <c r="H14" s="34"/>
      <c r="I14" s="113" t="s">
        <v>24</v>
      </c>
      <c r="J14" s="112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2" t="s">
        <v>25</v>
      </c>
      <c r="F15" s="34"/>
      <c r="G15" s="34"/>
      <c r="H15" s="34"/>
      <c r="I15" s="113" t="s">
        <v>26</v>
      </c>
      <c r="J15" s="112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111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0" t="s">
        <v>27</v>
      </c>
      <c r="E17" s="34"/>
      <c r="F17" s="34"/>
      <c r="G17" s="34"/>
      <c r="H17" s="34"/>
      <c r="I17" s="113" t="s">
        <v>24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6" t="str">
        <f>'Rekapitulace stavby'!E14</f>
        <v>Vyplň údaj</v>
      </c>
      <c r="F18" s="307"/>
      <c r="G18" s="307"/>
      <c r="H18" s="307"/>
      <c r="I18" s="113" t="s">
        <v>26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111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0" t="s">
        <v>29</v>
      </c>
      <c r="E20" s="34"/>
      <c r="F20" s="34"/>
      <c r="G20" s="34"/>
      <c r="H20" s="34"/>
      <c r="I20" s="113" t="s">
        <v>24</v>
      </c>
      <c r="J20" s="112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2" t="s">
        <v>30</v>
      </c>
      <c r="F21" s="34"/>
      <c r="G21" s="34"/>
      <c r="H21" s="34"/>
      <c r="I21" s="113" t="s">
        <v>26</v>
      </c>
      <c r="J21" s="112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111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0" t="s">
        <v>32</v>
      </c>
      <c r="E23" s="34"/>
      <c r="F23" s="34"/>
      <c r="G23" s="34"/>
      <c r="H23" s="34"/>
      <c r="I23" s="113" t="s">
        <v>24</v>
      </c>
      <c r="J23" s="112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2" t="s">
        <v>33</v>
      </c>
      <c r="F24" s="34"/>
      <c r="G24" s="34"/>
      <c r="H24" s="34"/>
      <c r="I24" s="113" t="s">
        <v>26</v>
      </c>
      <c r="J24" s="112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111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0" t="s">
        <v>34</v>
      </c>
      <c r="E26" s="34"/>
      <c r="F26" s="34"/>
      <c r="G26" s="34"/>
      <c r="H26" s="34"/>
      <c r="I26" s="111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08" t="s">
        <v>1</v>
      </c>
      <c r="F27" s="308"/>
      <c r="G27" s="308"/>
      <c r="H27" s="308"/>
      <c r="I27" s="117"/>
      <c r="J27" s="115"/>
      <c r="K27" s="115"/>
      <c r="L27" s="118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111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9"/>
      <c r="E29" s="119"/>
      <c r="F29" s="119"/>
      <c r="G29" s="119"/>
      <c r="H29" s="119"/>
      <c r="I29" s="120"/>
      <c r="J29" s="119"/>
      <c r="K29" s="119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1" t="s">
        <v>35</v>
      </c>
      <c r="E30" s="34"/>
      <c r="F30" s="34"/>
      <c r="G30" s="34"/>
      <c r="H30" s="34"/>
      <c r="I30" s="111"/>
      <c r="J30" s="122">
        <f>ROUND(J130,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9"/>
      <c r="E31" s="119"/>
      <c r="F31" s="119"/>
      <c r="G31" s="119"/>
      <c r="H31" s="119"/>
      <c r="I31" s="120"/>
      <c r="J31" s="119"/>
      <c r="K31" s="119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3" t="s">
        <v>37</v>
      </c>
      <c r="G32" s="34"/>
      <c r="H32" s="34"/>
      <c r="I32" s="124" t="s">
        <v>36</v>
      </c>
      <c r="J32" s="123" t="s">
        <v>38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5" t="s">
        <v>39</v>
      </c>
      <c r="E33" s="110" t="s">
        <v>40</v>
      </c>
      <c r="F33" s="126">
        <f>ROUND((SUM(BE130:BE323)),  2)</f>
        <v>0</v>
      </c>
      <c r="G33" s="34"/>
      <c r="H33" s="34"/>
      <c r="I33" s="127">
        <v>0.21</v>
      </c>
      <c r="J33" s="126">
        <f>ROUND(((SUM(BE130:BE323))*I33),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0" t="s">
        <v>41</v>
      </c>
      <c r="F34" s="126">
        <f>ROUND((SUM(BF130:BF323)),  2)</f>
        <v>0</v>
      </c>
      <c r="G34" s="34"/>
      <c r="H34" s="34"/>
      <c r="I34" s="127">
        <v>0.15</v>
      </c>
      <c r="J34" s="126">
        <f>ROUND(((SUM(BF130:BF323))*I34),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0" t="s">
        <v>42</v>
      </c>
      <c r="F35" s="126">
        <f>ROUND((SUM(BG130:BG323)),  2)</f>
        <v>0</v>
      </c>
      <c r="G35" s="34"/>
      <c r="H35" s="34"/>
      <c r="I35" s="127">
        <v>0.21</v>
      </c>
      <c r="J35" s="126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0" t="s">
        <v>43</v>
      </c>
      <c r="F36" s="126">
        <f>ROUND((SUM(BH130:BH323)),  2)</f>
        <v>0</v>
      </c>
      <c r="G36" s="34"/>
      <c r="H36" s="34"/>
      <c r="I36" s="127">
        <v>0.15</v>
      </c>
      <c r="J36" s="126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0" t="s">
        <v>44</v>
      </c>
      <c r="F37" s="126">
        <f>ROUND((SUM(BI130:BI323)),  2)</f>
        <v>0</v>
      </c>
      <c r="G37" s="34"/>
      <c r="H37" s="34"/>
      <c r="I37" s="127">
        <v>0</v>
      </c>
      <c r="J37" s="126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111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8"/>
      <c r="D39" s="129" t="s">
        <v>45</v>
      </c>
      <c r="E39" s="130"/>
      <c r="F39" s="130"/>
      <c r="G39" s="131" t="s">
        <v>46</v>
      </c>
      <c r="H39" s="132" t="s">
        <v>47</v>
      </c>
      <c r="I39" s="133"/>
      <c r="J39" s="134">
        <f>SUM(J30:J37)</f>
        <v>0</v>
      </c>
      <c r="K39" s="135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111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I41" s="104"/>
      <c r="L41" s="20"/>
    </row>
    <row r="42" spans="1:31" s="1" customFormat="1" ht="14.45" customHeight="1">
      <c r="B42" s="20"/>
      <c r="I42" s="104"/>
      <c r="L42" s="20"/>
    </row>
    <row r="43" spans="1:31" s="1" customFormat="1" ht="14.45" customHeight="1">
      <c r="B43" s="20"/>
      <c r="I43" s="104"/>
      <c r="L43" s="20"/>
    </row>
    <row r="44" spans="1:31" s="1" customFormat="1" ht="14.45" customHeight="1">
      <c r="B44" s="20"/>
      <c r="I44" s="104"/>
      <c r="L44" s="20"/>
    </row>
    <row r="45" spans="1:31" s="1" customFormat="1" ht="14.45" customHeight="1">
      <c r="B45" s="20"/>
      <c r="I45" s="104"/>
      <c r="L45" s="20"/>
    </row>
    <row r="46" spans="1:31" s="1" customFormat="1" ht="14.45" customHeight="1">
      <c r="B46" s="20"/>
      <c r="I46" s="104"/>
      <c r="L46" s="20"/>
    </row>
    <row r="47" spans="1:31" s="1" customFormat="1" ht="14.45" customHeight="1">
      <c r="B47" s="20"/>
      <c r="I47" s="104"/>
      <c r="L47" s="20"/>
    </row>
    <row r="48" spans="1:31" s="1" customFormat="1" ht="14.45" customHeight="1">
      <c r="B48" s="20"/>
      <c r="I48" s="104"/>
      <c r="L48" s="20"/>
    </row>
    <row r="49" spans="1:31" s="1" customFormat="1" ht="14.45" customHeight="1">
      <c r="B49" s="20"/>
      <c r="I49" s="104"/>
      <c r="L49" s="20"/>
    </row>
    <row r="50" spans="1:31" s="2" customFormat="1" ht="14.45" customHeight="1">
      <c r="B50" s="51"/>
      <c r="D50" s="136" t="s">
        <v>48</v>
      </c>
      <c r="E50" s="137"/>
      <c r="F50" s="137"/>
      <c r="G50" s="136" t="s">
        <v>49</v>
      </c>
      <c r="H50" s="137"/>
      <c r="I50" s="138"/>
      <c r="J50" s="137"/>
      <c r="K50" s="137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39" t="s">
        <v>50</v>
      </c>
      <c r="E61" s="140"/>
      <c r="F61" s="141" t="s">
        <v>51</v>
      </c>
      <c r="G61" s="139" t="s">
        <v>50</v>
      </c>
      <c r="H61" s="140"/>
      <c r="I61" s="142"/>
      <c r="J61" s="143" t="s">
        <v>51</v>
      </c>
      <c r="K61" s="140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36" t="s">
        <v>52</v>
      </c>
      <c r="E65" s="144"/>
      <c r="F65" s="144"/>
      <c r="G65" s="136" t="s">
        <v>53</v>
      </c>
      <c r="H65" s="144"/>
      <c r="I65" s="145"/>
      <c r="J65" s="144"/>
      <c r="K65" s="144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39" t="s">
        <v>50</v>
      </c>
      <c r="E76" s="140"/>
      <c r="F76" s="141" t="s">
        <v>51</v>
      </c>
      <c r="G76" s="139" t="s">
        <v>50</v>
      </c>
      <c r="H76" s="140"/>
      <c r="I76" s="142"/>
      <c r="J76" s="143" t="s">
        <v>51</v>
      </c>
      <c r="K76" s="140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46"/>
      <c r="C77" s="147"/>
      <c r="D77" s="147"/>
      <c r="E77" s="147"/>
      <c r="F77" s="147"/>
      <c r="G77" s="147"/>
      <c r="H77" s="147"/>
      <c r="I77" s="148"/>
      <c r="J77" s="147"/>
      <c r="K77" s="14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9"/>
      <c r="C81" s="150"/>
      <c r="D81" s="150"/>
      <c r="E81" s="150"/>
      <c r="F81" s="150"/>
      <c r="G81" s="150"/>
      <c r="H81" s="150"/>
      <c r="I81" s="151"/>
      <c r="J81" s="150"/>
      <c r="K81" s="150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89</v>
      </c>
      <c r="D82" s="36"/>
      <c r="E82" s="36"/>
      <c r="F82" s="36"/>
      <c r="G82" s="36"/>
      <c r="H82" s="36"/>
      <c r="I82" s="111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111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15</v>
      </c>
      <c r="D84" s="36"/>
      <c r="E84" s="36"/>
      <c r="F84" s="36"/>
      <c r="G84" s="36"/>
      <c r="H84" s="36"/>
      <c r="I84" s="111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309" t="str">
        <f>E7</f>
        <v>Kamenné Žehrovice, obnova MK Na Turyni</v>
      </c>
      <c r="F85" s="310"/>
      <c r="G85" s="310"/>
      <c r="H85" s="310"/>
      <c r="I85" s="111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87</v>
      </c>
      <c r="D86" s="36"/>
      <c r="E86" s="36"/>
      <c r="F86" s="36"/>
      <c r="G86" s="36"/>
      <c r="H86" s="36"/>
      <c r="I86" s="111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75" t="str">
        <f>E9</f>
        <v>01 - dopravní část</v>
      </c>
      <c r="F87" s="311"/>
      <c r="G87" s="311"/>
      <c r="H87" s="311"/>
      <c r="I87" s="111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111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19</v>
      </c>
      <c r="D89" s="36"/>
      <c r="E89" s="36"/>
      <c r="F89" s="27" t="str">
        <f>F12</f>
        <v xml:space="preserve"> </v>
      </c>
      <c r="G89" s="36"/>
      <c r="H89" s="36"/>
      <c r="I89" s="113" t="s">
        <v>21</v>
      </c>
      <c r="J89" s="66" t="str">
        <f>IF(J12="","",J12)</f>
        <v>22. 10. 2019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111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23</v>
      </c>
      <c r="D91" s="36"/>
      <c r="E91" s="36"/>
      <c r="F91" s="27" t="str">
        <f>E15</f>
        <v>obec Kamenné Žehrovice</v>
      </c>
      <c r="G91" s="36"/>
      <c r="H91" s="36"/>
      <c r="I91" s="113" t="s">
        <v>29</v>
      </c>
      <c r="J91" s="32" t="str">
        <f>E21</f>
        <v>Ing.Petr Fojt, Slaný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27.95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113" t="s">
        <v>32</v>
      </c>
      <c r="J92" s="32" t="str">
        <f>E24</f>
        <v>Neubauerová Soňa, SK-Projekt Ostrov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111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52" t="s">
        <v>90</v>
      </c>
      <c r="D94" s="153"/>
      <c r="E94" s="153"/>
      <c r="F94" s="153"/>
      <c r="G94" s="153"/>
      <c r="H94" s="153"/>
      <c r="I94" s="154"/>
      <c r="J94" s="155" t="s">
        <v>91</v>
      </c>
      <c r="K94" s="153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111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56" t="s">
        <v>92</v>
      </c>
      <c r="D96" s="36"/>
      <c r="E96" s="36"/>
      <c r="F96" s="36"/>
      <c r="G96" s="36"/>
      <c r="H96" s="36"/>
      <c r="I96" s="111"/>
      <c r="J96" s="84">
        <f>J130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93</v>
      </c>
    </row>
    <row r="97" spans="1:31" s="9" customFormat="1" ht="24.95" customHeight="1">
      <c r="B97" s="157"/>
      <c r="C97" s="158"/>
      <c r="D97" s="159" t="s">
        <v>94</v>
      </c>
      <c r="E97" s="160"/>
      <c r="F97" s="160"/>
      <c r="G97" s="160"/>
      <c r="H97" s="160"/>
      <c r="I97" s="161"/>
      <c r="J97" s="162">
        <f>J131</f>
        <v>0</v>
      </c>
      <c r="K97" s="158"/>
      <c r="L97" s="163"/>
    </row>
    <row r="98" spans="1:31" s="10" customFormat="1" ht="19.899999999999999" customHeight="1">
      <c r="B98" s="164"/>
      <c r="C98" s="165"/>
      <c r="D98" s="166" t="s">
        <v>95</v>
      </c>
      <c r="E98" s="167"/>
      <c r="F98" s="167"/>
      <c r="G98" s="167"/>
      <c r="H98" s="167"/>
      <c r="I98" s="168"/>
      <c r="J98" s="169">
        <f>J132</f>
        <v>0</v>
      </c>
      <c r="K98" s="165"/>
      <c r="L98" s="170"/>
    </row>
    <row r="99" spans="1:31" s="10" customFormat="1" ht="19.899999999999999" customHeight="1">
      <c r="B99" s="164"/>
      <c r="C99" s="165"/>
      <c r="D99" s="166" t="s">
        <v>96</v>
      </c>
      <c r="E99" s="167"/>
      <c r="F99" s="167"/>
      <c r="G99" s="167"/>
      <c r="H99" s="167"/>
      <c r="I99" s="168"/>
      <c r="J99" s="169">
        <f>J175</f>
        <v>0</v>
      </c>
      <c r="K99" s="165"/>
      <c r="L99" s="170"/>
    </row>
    <row r="100" spans="1:31" s="10" customFormat="1" ht="19.899999999999999" customHeight="1">
      <c r="B100" s="164"/>
      <c r="C100" s="165"/>
      <c r="D100" s="166" t="s">
        <v>97</v>
      </c>
      <c r="E100" s="167"/>
      <c r="F100" s="167"/>
      <c r="G100" s="167"/>
      <c r="H100" s="167"/>
      <c r="I100" s="168"/>
      <c r="J100" s="169">
        <f>J189</f>
        <v>0</v>
      </c>
      <c r="K100" s="165"/>
      <c r="L100" s="170"/>
    </row>
    <row r="101" spans="1:31" s="10" customFormat="1" ht="19.899999999999999" customHeight="1">
      <c r="B101" s="164"/>
      <c r="C101" s="165"/>
      <c r="D101" s="166" t="s">
        <v>98</v>
      </c>
      <c r="E101" s="167"/>
      <c r="F101" s="167"/>
      <c r="G101" s="167"/>
      <c r="H101" s="167"/>
      <c r="I101" s="168"/>
      <c r="J101" s="169">
        <f>J207</f>
        <v>0</v>
      </c>
      <c r="K101" s="165"/>
      <c r="L101" s="170"/>
    </row>
    <row r="102" spans="1:31" s="10" customFormat="1" ht="19.899999999999999" customHeight="1">
      <c r="B102" s="164"/>
      <c r="C102" s="165"/>
      <c r="D102" s="166" t="s">
        <v>99</v>
      </c>
      <c r="E102" s="167"/>
      <c r="F102" s="167"/>
      <c r="G102" s="167"/>
      <c r="H102" s="167"/>
      <c r="I102" s="168"/>
      <c r="J102" s="169">
        <f>J216</f>
        <v>0</v>
      </c>
      <c r="K102" s="165"/>
      <c r="L102" s="170"/>
    </row>
    <row r="103" spans="1:31" s="10" customFormat="1" ht="19.899999999999999" customHeight="1">
      <c r="B103" s="164"/>
      <c r="C103" s="165"/>
      <c r="D103" s="166" t="s">
        <v>100</v>
      </c>
      <c r="E103" s="167"/>
      <c r="F103" s="167"/>
      <c r="G103" s="167"/>
      <c r="H103" s="167"/>
      <c r="I103" s="168"/>
      <c r="J103" s="169">
        <f>J222</f>
        <v>0</v>
      </c>
      <c r="K103" s="165"/>
      <c r="L103" s="170"/>
    </row>
    <row r="104" spans="1:31" s="10" customFormat="1" ht="19.899999999999999" customHeight="1">
      <c r="B104" s="164"/>
      <c r="C104" s="165"/>
      <c r="D104" s="166" t="s">
        <v>101</v>
      </c>
      <c r="E104" s="167"/>
      <c r="F104" s="167"/>
      <c r="G104" s="167"/>
      <c r="H104" s="167"/>
      <c r="I104" s="168"/>
      <c r="J104" s="169">
        <f>J257</f>
        <v>0</v>
      </c>
      <c r="K104" s="165"/>
      <c r="L104" s="170"/>
    </row>
    <row r="105" spans="1:31" s="10" customFormat="1" ht="19.899999999999999" customHeight="1">
      <c r="B105" s="164"/>
      <c r="C105" s="165"/>
      <c r="D105" s="166" t="s">
        <v>102</v>
      </c>
      <c r="E105" s="167"/>
      <c r="F105" s="167"/>
      <c r="G105" s="167"/>
      <c r="H105" s="167"/>
      <c r="I105" s="168"/>
      <c r="J105" s="169">
        <f>J263</f>
        <v>0</v>
      </c>
      <c r="K105" s="165"/>
      <c r="L105" s="170"/>
    </row>
    <row r="106" spans="1:31" s="10" customFormat="1" ht="19.899999999999999" customHeight="1">
      <c r="B106" s="164"/>
      <c r="C106" s="165"/>
      <c r="D106" s="166" t="s">
        <v>103</v>
      </c>
      <c r="E106" s="167"/>
      <c r="F106" s="167"/>
      <c r="G106" s="167"/>
      <c r="H106" s="167"/>
      <c r="I106" s="168"/>
      <c r="J106" s="169">
        <f>J266</f>
        <v>0</v>
      </c>
      <c r="K106" s="165"/>
      <c r="L106" s="170"/>
    </row>
    <row r="107" spans="1:31" s="10" customFormat="1" ht="19.899999999999999" customHeight="1">
      <c r="B107" s="164"/>
      <c r="C107" s="165"/>
      <c r="D107" s="166" t="s">
        <v>104</v>
      </c>
      <c r="E107" s="167"/>
      <c r="F107" s="167"/>
      <c r="G107" s="167"/>
      <c r="H107" s="167"/>
      <c r="I107" s="168"/>
      <c r="J107" s="169">
        <f>J305</f>
        <v>0</v>
      </c>
      <c r="K107" s="165"/>
      <c r="L107" s="170"/>
    </row>
    <row r="108" spans="1:31" s="9" customFormat="1" ht="24.95" customHeight="1">
      <c r="B108" s="157"/>
      <c r="C108" s="158"/>
      <c r="D108" s="159" t="s">
        <v>105</v>
      </c>
      <c r="E108" s="160"/>
      <c r="F108" s="160"/>
      <c r="G108" s="160"/>
      <c r="H108" s="160"/>
      <c r="I108" s="161"/>
      <c r="J108" s="162">
        <f>J307</f>
        <v>0</v>
      </c>
      <c r="K108" s="158"/>
      <c r="L108" s="163"/>
    </row>
    <row r="109" spans="1:31" s="10" customFormat="1" ht="19.899999999999999" customHeight="1">
      <c r="B109" s="164"/>
      <c r="C109" s="165"/>
      <c r="D109" s="166" t="s">
        <v>106</v>
      </c>
      <c r="E109" s="167"/>
      <c r="F109" s="167"/>
      <c r="G109" s="167"/>
      <c r="H109" s="167"/>
      <c r="I109" s="168"/>
      <c r="J109" s="169">
        <f>J308</f>
        <v>0</v>
      </c>
      <c r="K109" s="165"/>
      <c r="L109" s="170"/>
    </row>
    <row r="110" spans="1:31" s="9" customFormat="1" ht="24.95" customHeight="1">
      <c r="B110" s="157"/>
      <c r="C110" s="158"/>
      <c r="D110" s="159" t="s">
        <v>107</v>
      </c>
      <c r="E110" s="160"/>
      <c r="F110" s="160"/>
      <c r="G110" s="160"/>
      <c r="H110" s="160"/>
      <c r="I110" s="161"/>
      <c r="J110" s="162">
        <f>J314</f>
        <v>0</v>
      </c>
      <c r="K110" s="158"/>
      <c r="L110" s="163"/>
    </row>
    <row r="111" spans="1:31" s="2" customFormat="1" ht="21.75" customHeight="1">
      <c r="A111" s="34"/>
      <c r="B111" s="35"/>
      <c r="C111" s="36"/>
      <c r="D111" s="36"/>
      <c r="E111" s="36"/>
      <c r="F111" s="36"/>
      <c r="G111" s="36"/>
      <c r="H111" s="36"/>
      <c r="I111" s="111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6.95" customHeight="1">
      <c r="A112" s="34"/>
      <c r="B112" s="54"/>
      <c r="C112" s="55"/>
      <c r="D112" s="55"/>
      <c r="E112" s="55"/>
      <c r="F112" s="55"/>
      <c r="G112" s="55"/>
      <c r="H112" s="55"/>
      <c r="I112" s="148"/>
      <c r="J112" s="55"/>
      <c r="K112" s="55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6" spans="1:31" s="2" customFormat="1" ht="6.95" customHeight="1">
      <c r="A116" s="34"/>
      <c r="B116" s="56"/>
      <c r="C116" s="57"/>
      <c r="D116" s="57"/>
      <c r="E116" s="57"/>
      <c r="F116" s="57"/>
      <c r="G116" s="57"/>
      <c r="H116" s="57"/>
      <c r="I116" s="151"/>
      <c r="J116" s="57"/>
      <c r="K116" s="57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31" s="2" customFormat="1" ht="24.95" customHeight="1">
      <c r="A117" s="34"/>
      <c r="B117" s="35"/>
      <c r="C117" s="23" t="s">
        <v>108</v>
      </c>
      <c r="D117" s="36"/>
      <c r="E117" s="36"/>
      <c r="F117" s="36"/>
      <c r="G117" s="36"/>
      <c r="H117" s="36"/>
      <c r="I117" s="111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31" s="2" customFormat="1" ht="6.95" customHeight="1">
      <c r="A118" s="34"/>
      <c r="B118" s="35"/>
      <c r="C118" s="36"/>
      <c r="D118" s="36"/>
      <c r="E118" s="36"/>
      <c r="F118" s="36"/>
      <c r="G118" s="36"/>
      <c r="H118" s="36"/>
      <c r="I118" s="111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31" s="2" customFormat="1" ht="12" customHeight="1">
      <c r="A119" s="34"/>
      <c r="B119" s="35"/>
      <c r="C119" s="29" t="s">
        <v>15</v>
      </c>
      <c r="D119" s="36"/>
      <c r="E119" s="36"/>
      <c r="F119" s="36"/>
      <c r="G119" s="36"/>
      <c r="H119" s="36"/>
      <c r="I119" s="111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31" s="2" customFormat="1" ht="16.5" customHeight="1">
      <c r="A120" s="34"/>
      <c r="B120" s="35"/>
      <c r="C120" s="36"/>
      <c r="D120" s="36"/>
      <c r="E120" s="309" t="str">
        <f>E7</f>
        <v>Kamenné Žehrovice, obnova MK Na Turyni</v>
      </c>
      <c r="F120" s="310"/>
      <c r="G120" s="310"/>
      <c r="H120" s="310"/>
      <c r="I120" s="111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31" s="2" customFormat="1" ht="12" customHeight="1">
      <c r="A121" s="34"/>
      <c r="B121" s="35"/>
      <c r="C121" s="29" t="s">
        <v>87</v>
      </c>
      <c r="D121" s="36"/>
      <c r="E121" s="36"/>
      <c r="F121" s="36"/>
      <c r="G121" s="36"/>
      <c r="H121" s="36"/>
      <c r="I121" s="111"/>
      <c r="J121" s="36"/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31" s="2" customFormat="1" ht="16.5" customHeight="1">
      <c r="A122" s="34"/>
      <c r="B122" s="35"/>
      <c r="C122" s="36"/>
      <c r="D122" s="36"/>
      <c r="E122" s="275" t="str">
        <f>E9</f>
        <v>01 - dopravní část</v>
      </c>
      <c r="F122" s="311"/>
      <c r="G122" s="311"/>
      <c r="H122" s="311"/>
      <c r="I122" s="111"/>
      <c r="J122" s="36"/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31" s="2" customFormat="1" ht="6.95" customHeight="1">
      <c r="A123" s="34"/>
      <c r="B123" s="35"/>
      <c r="C123" s="36"/>
      <c r="D123" s="36"/>
      <c r="E123" s="36"/>
      <c r="F123" s="36"/>
      <c r="G123" s="36"/>
      <c r="H123" s="36"/>
      <c r="I123" s="111"/>
      <c r="J123" s="36"/>
      <c r="K123" s="36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31" s="2" customFormat="1" ht="12" customHeight="1">
      <c r="A124" s="34"/>
      <c r="B124" s="35"/>
      <c r="C124" s="29" t="s">
        <v>19</v>
      </c>
      <c r="D124" s="36"/>
      <c r="E124" s="36"/>
      <c r="F124" s="27" t="str">
        <f>F12</f>
        <v xml:space="preserve"> </v>
      </c>
      <c r="G124" s="36"/>
      <c r="H124" s="36"/>
      <c r="I124" s="113" t="s">
        <v>21</v>
      </c>
      <c r="J124" s="66" t="str">
        <f>IF(J12="","",J12)</f>
        <v>22. 10. 2019</v>
      </c>
      <c r="K124" s="36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31" s="2" customFormat="1" ht="6.95" customHeight="1">
      <c r="A125" s="34"/>
      <c r="B125" s="35"/>
      <c r="C125" s="36"/>
      <c r="D125" s="36"/>
      <c r="E125" s="36"/>
      <c r="F125" s="36"/>
      <c r="G125" s="36"/>
      <c r="H125" s="36"/>
      <c r="I125" s="111"/>
      <c r="J125" s="36"/>
      <c r="K125" s="36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31" s="2" customFormat="1" ht="15.2" customHeight="1">
      <c r="A126" s="34"/>
      <c r="B126" s="35"/>
      <c r="C126" s="29" t="s">
        <v>23</v>
      </c>
      <c r="D126" s="36"/>
      <c r="E126" s="36"/>
      <c r="F126" s="27" t="str">
        <f>E15</f>
        <v>obec Kamenné Žehrovice</v>
      </c>
      <c r="G126" s="36"/>
      <c r="H126" s="36"/>
      <c r="I126" s="113" t="s">
        <v>29</v>
      </c>
      <c r="J126" s="32" t="str">
        <f>E21</f>
        <v>Ing.Petr Fojt, Slaný</v>
      </c>
      <c r="K126" s="36"/>
      <c r="L126" s="51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pans="1:31" s="2" customFormat="1" ht="27.95" customHeight="1">
      <c r="A127" s="34"/>
      <c r="B127" s="35"/>
      <c r="C127" s="29" t="s">
        <v>27</v>
      </c>
      <c r="D127" s="36"/>
      <c r="E127" s="36"/>
      <c r="F127" s="27" t="str">
        <f>IF(E18="","",E18)</f>
        <v>Vyplň údaj</v>
      </c>
      <c r="G127" s="36"/>
      <c r="H127" s="36"/>
      <c r="I127" s="113" t="s">
        <v>32</v>
      </c>
      <c r="J127" s="32" t="str">
        <f>E24</f>
        <v>Neubauerová Soňa, SK-Projekt Ostrov</v>
      </c>
      <c r="K127" s="36"/>
      <c r="L127" s="51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pans="1:31" s="2" customFormat="1" ht="10.35" customHeight="1">
      <c r="A128" s="34"/>
      <c r="B128" s="35"/>
      <c r="C128" s="36"/>
      <c r="D128" s="36"/>
      <c r="E128" s="36"/>
      <c r="F128" s="36"/>
      <c r="G128" s="36"/>
      <c r="H128" s="36"/>
      <c r="I128" s="111"/>
      <c r="J128" s="36"/>
      <c r="K128" s="36"/>
      <c r="L128" s="51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pans="1:65" s="11" customFormat="1" ht="29.25" customHeight="1">
      <c r="A129" s="171"/>
      <c r="B129" s="172"/>
      <c r="C129" s="173" t="s">
        <v>109</v>
      </c>
      <c r="D129" s="174" t="s">
        <v>60</v>
      </c>
      <c r="E129" s="174" t="s">
        <v>56</v>
      </c>
      <c r="F129" s="174" t="s">
        <v>57</v>
      </c>
      <c r="G129" s="174" t="s">
        <v>110</v>
      </c>
      <c r="H129" s="174" t="s">
        <v>111</v>
      </c>
      <c r="I129" s="175" t="s">
        <v>112</v>
      </c>
      <c r="J129" s="174" t="s">
        <v>91</v>
      </c>
      <c r="K129" s="176" t="s">
        <v>113</v>
      </c>
      <c r="L129" s="177"/>
      <c r="M129" s="75" t="s">
        <v>1</v>
      </c>
      <c r="N129" s="76" t="s">
        <v>39</v>
      </c>
      <c r="O129" s="76" t="s">
        <v>114</v>
      </c>
      <c r="P129" s="76" t="s">
        <v>115</v>
      </c>
      <c r="Q129" s="76" t="s">
        <v>116</v>
      </c>
      <c r="R129" s="76" t="s">
        <v>117</v>
      </c>
      <c r="S129" s="76" t="s">
        <v>118</v>
      </c>
      <c r="T129" s="77" t="s">
        <v>119</v>
      </c>
      <c r="U129" s="171"/>
      <c r="V129" s="171"/>
      <c r="W129" s="171"/>
      <c r="X129" s="171"/>
      <c r="Y129" s="171"/>
      <c r="Z129" s="171"/>
      <c r="AA129" s="171"/>
      <c r="AB129" s="171"/>
      <c r="AC129" s="171"/>
      <c r="AD129" s="171"/>
      <c r="AE129" s="171"/>
    </row>
    <row r="130" spans="1:65" s="2" customFormat="1" ht="22.9" customHeight="1">
      <c r="A130" s="34"/>
      <c r="B130" s="35"/>
      <c r="C130" s="82" t="s">
        <v>120</v>
      </c>
      <c r="D130" s="36"/>
      <c r="E130" s="36"/>
      <c r="F130" s="36"/>
      <c r="G130" s="36"/>
      <c r="H130" s="36"/>
      <c r="I130" s="111"/>
      <c r="J130" s="178">
        <f>BK130</f>
        <v>0</v>
      </c>
      <c r="K130" s="36"/>
      <c r="L130" s="39"/>
      <c r="M130" s="78"/>
      <c r="N130" s="179"/>
      <c r="O130" s="79"/>
      <c r="P130" s="180">
        <f>P131+P307+P314</f>
        <v>0</v>
      </c>
      <c r="Q130" s="79"/>
      <c r="R130" s="180">
        <f>R131+R307+R314</f>
        <v>410.130785</v>
      </c>
      <c r="S130" s="79"/>
      <c r="T130" s="181">
        <f>T131+T307+T314</f>
        <v>27.759999999999998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T130" s="17" t="s">
        <v>74</v>
      </c>
      <c r="AU130" s="17" t="s">
        <v>93</v>
      </c>
      <c r="BK130" s="182">
        <f>BK131+BK307+BK314</f>
        <v>0</v>
      </c>
    </row>
    <row r="131" spans="1:65" s="12" customFormat="1" ht="25.9" customHeight="1">
      <c r="B131" s="183"/>
      <c r="C131" s="184"/>
      <c r="D131" s="185" t="s">
        <v>74</v>
      </c>
      <c r="E131" s="186" t="s">
        <v>121</v>
      </c>
      <c r="F131" s="186" t="s">
        <v>122</v>
      </c>
      <c r="G131" s="184"/>
      <c r="H131" s="184"/>
      <c r="I131" s="187"/>
      <c r="J131" s="188">
        <f>BK131</f>
        <v>0</v>
      </c>
      <c r="K131" s="184"/>
      <c r="L131" s="189"/>
      <c r="M131" s="190"/>
      <c r="N131" s="191"/>
      <c r="O131" s="191"/>
      <c r="P131" s="192">
        <f>P132+P175+P189+P207+P216+P222+P257+P263+P266+P305</f>
        <v>0</v>
      </c>
      <c r="Q131" s="191"/>
      <c r="R131" s="192">
        <f>R132+R175+R189+R207+R216+R222+R257+R263+R266+R305</f>
        <v>410.130785</v>
      </c>
      <c r="S131" s="191"/>
      <c r="T131" s="193">
        <f>T132+T175+T189+T207+T216+T222+T257+T263+T266+T305</f>
        <v>27.759999999999998</v>
      </c>
      <c r="AR131" s="194" t="s">
        <v>83</v>
      </c>
      <c r="AT131" s="195" t="s">
        <v>74</v>
      </c>
      <c r="AU131" s="195" t="s">
        <v>75</v>
      </c>
      <c r="AY131" s="194" t="s">
        <v>123</v>
      </c>
      <c r="BK131" s="196">
        <f>BK132+BK175+BK189+BK207+BK216+BK222+BK257+BK263+BK266+BK305</f>
        <v>0</v>
      </c>
    </row>
    <row r="132" spans="1:65" s="12" customFormat="1" ht="22.9" customHeight="1">
      <c r="B132" s="183"/>
      <c r="C132" s="184"/>
      <c r="D132" s="185" t="s">
        <v>74</v>
      </c>
      <c r="E132" s="197" t="s">
        <v>83</v>
      </c>
      <c r="F132" s="197" t="s">
        <v>124</v>
      </c>
      <c r="G132" s="184"/>
      <c r="H132" s="184"/>
      <c r="I132" s="187"/>
      <c r="J132" s="198">
        <f>BK132</f>
        <v>0</v>
      </c>
      <c r="K132" s="184"/>
      <c r="L132" s="189"/>
      <c r="M132" s="190"/>
      <c r="N132" s="191"/>
      <c r="O132" s="191"/>
      <c r="P132" s="192">
        <f>SUM(P133:P174)</f>
        <v>0</v>
      </c>
      <c r="Q132" s="191"/>
      <c r="R132" s="192">
        <f>SUM(R133:R174)</f>
        <v>3.6150000000000002E-2</v>
      </c>
      <c r="S132" s="191"/>
      <c r="T132" s="193">
        <f>SUM(T133:T174)</f>
        <v>0</v>
      </c>
      <c r="AR132" s="194" t="s">
        <v>83</v>
      </c>
      <c r="AT132" s="195" t="s">
        <v>74</v>
      </c>
      <c r="AU132" s="195" t="s">
        <v>83</v>
      </c>
      <c r="AY132" s="194" t="s">
        <v>123</v>
      </c>
      <c r="BK132" s="196">
        <f>SUM(BK133:BK174)</f>
        <v>0</v>
      </c>
    </row>
    <row r="133" spans="1:65" s="2" customFormat="1" ht="24" customHeight="1">
      <c r="A133" s="34"/>
      <c r="B133" s="35"/>
      <c r="C133" s="199" t="s">
        <v>83</v>
      </c>
      <c r="D133" s="199" t="s">
        <v>125</v>
      </c>
      <c r="E133" s="200" t="s">
        <v>126</v>
      </c>
      <c r="F133" s="201" t="s">
        <v>127</v>
      </c>
      <c r="G133" s="202" t="s">
        <v>128</v>
      </c>
      <c r="H133" s="203">
        <v>4</v>
      </c>
      <c r="I133" s="204"/>
      <c r="J133" s="203">
        <f t="shared" ref="J133:J138" si="0">ROUND(I133*H133,2)</f>
        <v>0</v>
      </c>
      <c r="K133" s="201" t="s">
        <v>129</v>
      </c>
      <c r="L133" s="39"/>
      <c r="M133" s="205" t="s">
        <v>1</v>
      </c>
      <c r="N133" s="206" t="s">
        <v>40</v>
      </c>
      <c r="O133" s="71"/>
      <c r="P133" s="207">
        <f t="shared" ref="P133:P138" si="1">O133*H133</f>
        <v>0</v>
      </c>
      <c r="Q133" s="207">
        <v>0</v>
      </c>
      <c r="R133" s="207">
        <f t="shared" ref="R133:R138" si="2">Q133*H133</f>
        <v>0</v>
      </c>
      <c r="S133" s="207">
        <v>0</v>
      </c>
      <c r="T133" s="208">
        <f t="shared" ref="T133:T138" si="3"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209" t="s">
        <v>130</v>
      </c>
      <c r="AT133" s="209" t="s">
        <v>125</v>
      </c>
      <c r="AU133" s="209" t="s">
        <v>85</v>
      </c>
      <c r="AY133" s="17" t="s">
        <v>123</v>
      </c>
      <c r="BE133" s="210">
        <f t="shared" ref="BE133:BE138" si="4">IF(N133="základní",J133,0)</f>
        <v>0</v>
      </c>
      <c r="BF133" s="210">
        <f t="shared" ref="BF133:BF138" si="5">IF(N133="snížená",J133,0)</f>
        <v>0</v>
      </c>
      <c r="BG133" s="210">
        <f t="shared" ref="BG133:BG138" si="6">IF(N133="zákl. přenesená",J133,0)</f>
        <v>0</v>
      </c>
      <c r="BH133" s="210">
        <f t="shared" ref="BH133:BH138" si="7">IF(N133="sníž. přenesená",J133,0)</f>
        <v>0</v>
      </c>
      <c r="BI133" s="210">
        <f t="shared" ref="BI133:BI138" si="8">IF(N133="nulová",J133,0)</f>
        <v>0</v>
      </c>
      <c r="BJ133" s="17" t="s">
        <v>83</v>
      </c>
      <c r="BK133" s="210">
        <f t="shared" ref="BK133:BK138" si="9">ROUND(I133*H133,2)</f>
        <v>0</v>
      </c>
      <c r="BL133" s="17" t="s">
        <v>130</v>
      </c>
      <c r="BM133" s="209" t="s">
        <v>131</v>
      </c>
    </row>
    <row r="134" spans="1:65" s="2" customFormat="1" ht="16.5" customHeight="1">
      <c r="A134" s="34"/>
      <c r="B134" s="35"/>
      <c r="C134" s="199" t="s">
        <v>85</v>
      </c>
      <c r="D134" s="199" t="s">
        <v>125</v>
      </c>
      <c r="E134" s="200" t="s">
        <v>132</v>
      </c>
      <c r="F134" s="201" t="s">
        <v>133</v>
      </c>
      <c r="G134" s="202" t="s">
        <v>128</v>
      </c>
      <c r="H134" s="203">
        <v>4</v>
      </c>
      <c r="I134" s="204"/>
      <c r="J134" s="203">
        <f t="shared" si="0"/>
        <v>0</v>
      </c>
      <c r="K134" s="201" t="s">
        <v>129</v>
      </c>
      <c r="L134" s="39"/>
      <c r="M134" s="205" t="s">
        <v>1</v>
      </c>
      <c r="N134" s="206" t="s">
        <v>40</v>
      </c>
      <c r="O134" s="71"/>
      <c r="P134" s="207">
        <f t="shared" si="1"/>
        <v>0</v>
      </c>
      <c r="Q134" s="207">
        <v>5.0000000000000002E-5</v>
      </c>
      <c r="R134" s="207">
        <f t="shared" si="2"/>
        <v>2.0000000000000001E-4</v>
      </c>
      <c r="S134" s="207">
        <v>0</v>
      </c>
      <c r="T134" s="208">
        <f t="shared" si="3"/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209" t="s">
        <v>130</v>
      </c>
      <c r="AT134" s="209" t="s">
        <v>125</v>
      </c>
      <c r="AU134" s="209" t="s">
        <v>85</v>
      </c>
      <c r="AY134" s="17" t="s">
        <v>123</v>
      </c>
      <c r="BE134" s="210">
        <f t="shared" si="4"/>
        <v>0</v>
      </c>
      <c r="BF134" s="210">
        <f t="shared" si="5"/>
        <v>0</v>
      </c>
      <c r="BG134" s="210">
        <f t="shared" si="6"/>
        <v>0</v>
      </c>
      <c r="BH134" s="210">
        <f t="shared" si="7"/>
        <v>0</v>
      </c>
      <c r="BI134" s="210">
        <f t="shared" si="8"/>
        <v>0</v>
      </c>
      <c r="BJ134" s="17" t="s">
        <v>83</v>
      </c>
      <c r="BK134" s="210">
        <f t="shared" si="9"/>
        <v>0</v>
      </c>
      <c r="BL134" s="17" t="s">
        <v>130</v>
      </c>
      <c r="BM134" s="209" t="s">
        <v>134</v>
      </c>
    </row>
    <row r="135" spans="1:65" s="2" customFormat="1" ht="24" customHeight="1">
      <c r="A135" s="34"/>
      <c r="B135" s="35"/>
      <c r="C135" s="199" t="s">
        <v>135</v>
      </c>
      <c r="D135" s="199" t="s">
        <v>125</v>
      </c>
      <c r="E135" s="200" t="s">
        <v>136</v>
      </c>
      <c r="F135" s="201" t="s">
        <v>137</v>
      </c>
      <c r="G135" s="202" t="s">
        <v>128</v>
      </c>
      <c r="H135" s="203">
        <v>4</v>
      </c>
      <c r="I135" s="204"/>
      <c r="J135" s="203">
        <f t="shared" si="0"/>
        <v>0</v>
      </c>
      <c r="K135" s="201" t="s">
        <v>129</v>
      </c>
      <c r="L135" s="39"/>
      <c r="M135" s="205" t="s">
        <v>1</v>
      </c>
      <c r="N135" s="206" t="s">
        <v>40</v>
      </c>
      <c r="O135" s="71"/>
      <c r="P135" s="207">
        <f t="shared" si="1"/>
        <v>0</v>
      </c>
      <c r="Q135" s="207">
        <v>0</v>
      </c>
      <c r="R135" s="207">
        <f t="shared" si="2"/>
        <v>0</v>
      </c>
      <c r="S135" s="207">
        <v>0</v>
      </c>
      <c r="T135" s="208">
        <f t="shared" si="3"/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209" t="s">
        <v>130</v>
      </c>
      <c r="AT135" s="209" t="s">
        <v>125</v>
      </c>
      <c r="AU135" s="209" t="s">
        <v>85</v>
      </c>
      <c r="AY135" s="17" t="s">
        <v>123</v>
      </c>
      <c r="BE135" s="210">
        <f t="shared" si="4"/>
        <v>0</v>
      </c>
      <c r="BF135" s="210">
        <f t="shared" si="5"/>
        <v>0</v>
      </c>
      <c r="BG135" s="210">
        <f t="shared" si="6"/>
        <v>0</v>
      </c>
      <c r="BH135" s="210">
        <f t="shared" si="7"/>
        <v>0</v>
      </c>
      <c r="BI135" s="210">
        <f t="shared" si="8"/>
        <v>0</v>
      </c>
      <c r="BJ135" s="17" t="s">
        <v>83</v>
      </c>
      <c r="BK135" s="210">
        <f t="shared" si="9"/>
        <v>0</v>
      </c>
      <c r="BL135" s="17" t="s">
        <v>130</v>
      </c>
      <c r="BM135" s="209" t="s">
        <v>138</v>
      </c>
    </row>
    <row r="136" spans="1:65" s="2" customFormat="1" ht="24" customHeight="1">
      <c r="A136" s="34"/>
      <c r="B136" s="35"/>
      <c r="C136" s="199" t="s">
        <v>130</v>
      </c>
      <c r="D136" s="199" t="s">
        <v>125</v>
      </c>
      <c r="E136" s="200" t="s">
        <v>139</v>
      </c>
      <c r="F136" s="201" t="s">
        <v>140</v>
      </c>
      <c r="G136" s="202" t="s">
        <v>128</v>
      </c>
      <c r="H136" s="203">
        <v>4</v>
      </c>
      <c r="I136" s="204"/>
      <c r="J136" s="203">
        <f t="shared" si="0"/>
        <v>0</v>
      </c>
      <c r="K136" s="201" t="s">
        <v>129</v>
      </c>
      <c r="L136" s="39"/>
      <c r="M136" s="205" t="s">
        <v>1</v>
      </c>
      <c r="N136" s="206" t="s">
        <v>40</v>
      </c>
      <c r="O136" s="71"/>
      <c r="P136" s="207">
        <f t="shared" si="1"/>
        <v>0</v>
      </c>
      <c r="Q136" s="207">
        <v>0</v>
      </c>
      <c r="R136" s="207">
        <f t="shared" si="2"/>
        <v>0</v>
      </c>
      <c r="S136" s="207">
        <v>0</v>
      </c>
      <c r="T136" s="208">
        <f t="shared" si="3"/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209" t="s">
        <v>130</v>
      </c>
      <c r="AT136" s="209" t="s">
        <v>125</v>
      </c>
      <c r="AU136" s="209" t="s">
        <v>85</v>
      </c>
      <c r="AY136" s="17" t="s">
        <v>123</v>
      </c>
      <c r="BE136" s="210">
        <f t="shared" si="4"/>
        <v>0</v>
      </c>
      <c r="BF136" s="210">
        <f t="shared" si="5"/>
        <v>0</v>
      </c>
      <c r="BG136" s="210">
        <f t="shared" si="6"/>
        <v>0</v>
      </c>
      <c r="BH136" s="210">
        <f t="shared" si="7"/>
        <v>0</v>
      </c>
      <c r="BI136" s="210">
        <f t="shared" si="8"/>
        <v>0</v>
      </c>
      <c r="BJ136" s="17" t="s">
        <v>83</v>
      </c>
      <c r="BK136" s="210">
        <f t="shared" si="9"/>
        <v>0</v>
      </c>
      <c r="BL136" s="17" t="s">
        <v>130</v>
      </c>
      <c r="BM136" s="209" t="s">
        <v>141</v>
      </c>
    </row>
    <row r="137" spans="1:65" s="2" customFormat="1" ht="16.5" customHeight="1">
      <c r="A137" s="34"/>
      <c r="B137" s="35"/>
      <c r="C137" s="199" t="s">
        <v>142</v>
      </c>
      <c r="D137" s="199" t="s">
        <v>125</v>
      </c>
      <c r="E137" s="200" t="s">
        <v>143</v>
      </c>
      <c r="F137" s="201" t="s">
        <v>144</v>
      </c>
      <c r="G137" s="202" t="s">
        <v>128</v>
      </c>
      <c r="H137" s="203">
        <v>4</v>
      </c>
      <c r="I137" s="204"/>
      <c r="J137" s="203">
        <f t="shared" si="0"/>
        <v>0</v>
      </c>
      <c r="K137" s="201" t="s">
        <v>129</v>
      </c>
      <c r="L137" s="39"/>
      <c r="M137" s="205" t="s">
        <v>1</v>
      </c>
      <c r="N137" s="206" t="s">
        <v>40</v>
      </c>
      <c r="O137" s="71"/>
      <c r="P137" s="207">
        <f t="shared" si="1"/>
        <v>0</v>
      </c>
      <c r="Q137" s="207">
        <v>0</v>
      </c>
      <c r="R137" s="207">
        <f t="shared" si="2"/>
        <v>0</v>
      </c>
      <c r="S137" s="207">
        <v>0</v>
      </c>
      <c r="T137" s="208">
        <f t="shared" si="3"/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209" t="s">
        <v>130</v>
      </c>
      <c r="AT137" s="209" t="s">
        <v>125</v>
      </c>
      <c r="AU137" s="209" t="s">
        <v>85</v>
      </c>
      <c r="AY137" s="17" t="s">
        <v>123</v>
      </c>
      <c r="BE137" s="210">
        <f t="shared" si="4"/>
        <v>0</v>
      </c>
      <c r="BF137" s="210">
        <f t="shared" si="5"/>
        <v>0</v>
      </c>
      <c r="BG137" s="210">
        <f t="shared" si="6"/>
        <v>0</v>
      </c>
      <c r="BH137" s="210">
        <f t="shared" si="7"/>
        <v>0</v>
      </c>
      <c r="BI137" s="210">
        <f t="shared" si="8"/>
        <v>0</v>
      </c>
      <c r="BJ137" s="17" t="s">
        <v>83</v>
      </c>
      <c r="BK137" s="210">
        <f t="shared" si="9"/>
        <v>0</v>
      </c>
      <c r="BL137" s="17" t="s">
        <v>130</v>
      </c>
      <c r="BM137" s="209" t="s">
        <v>145</v>
      </c>
    </row>
    <row r="138" spans="1:65" s="2" customFormat="1" ht="24" customHeight="1">
      <c r="A138" s="34"/>
      <c r="B138" s="35"/>
      <c r="C138" s="199" t="s">
        <v>146</v>
      </c>
      <c r="D138" s="199" t="s">
        <v>125</v>
      </c>
      <c r="E138" s="200" t="s">
        <v>147</v>
      </c>
      <c r="F138" s="201" t="s">
        <v>148</v>
      </c>
      <c r="G138" s="202" t="s">
        <v>149</v>
      </c>
      <c r="H138" s="203">
        <v>20</v>
      </c>
      <c r="I138" s="204"/>
      <c r="J138" s="203">
        <f t="shared" si="0"/>
        <v>0</v>
      </c>
      <c r="K138" s="201" t="s">
        <v>129</v>
      </c>
      <c r="L138" s="39"/>
      <c r="M138" s="205" t="s">
        <v>1</v>
      </c>
      <c r="N138" s="206" t="s">
        <v>40</v>
      </c>
      <c r="O138" s="71"/>
      <c r="P138" s="207">
        <f t="shared" si="1"/>
        <v>0</v>
      </c>
      <c r="Q138" s="207">
        <v>0</v>
      </c>
      <c r="R138" s="207">
        <f t="shared" si="2"/>
        <v>0</v>
      </c>
      <c r="S138" s="207">
        <v>0</v>
      </c>
      <c r="T138" s="208">
        <f t="shared" si="3"/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209" t="s">
        <v>130</v>
      </c>
      <c r="AT138" s="209" t="s">
        <v>125</v>
      </c>
      <c r="AU138" s="209" t="s">
        <v>85</v>
      </c>
      <c r="AY138" s="17" t="s">
        <v>123</v>
      </c>
      <c r="BE138" s="210">
        <f t="shared" si="4"/>
        <v>0</v>
      </c>
      <c r="BF138" s="210">
        <f t="shared" si="5"/>
        <v>0</v>
      </c>
      <c r="BG138" s="210">
        <f t="shared" si="6"/>
        <v>0</v>
      </c>
      <c r="BH138" s="210">
        <f t="shared" si="7"/>
        <v>0</v>
      </c>
      <c r="BI138" s="210">
        <f t="shared" si="8"/>
        <v>0</v>
      </c>
      <c r="BJ138" s="17" t="s">
        <v>83</v>
      </c>
      <c r="BK138" s="210">
        <f t="shared" si="9"/>
        <v>0</v>
      </c>
      <c r="BL138" s="17" t="s">
        <v>130</v>
      </c>
      <c r="BM138" s="209" t="s">
        <v>150</v>
      </c>
    </row>
    <row r="139" spans="1:65" s="13" customFormat="1" ht="11.25">
      <c r="B139" s="211"/>
      <c r="C139" s="212"/>
      <c r="D139" s="213" t="s">
        <v>151</v>
      </c>
      <c r="E139" s="214" t="s">
        <v>1</v>
      </c>
      <c r="F139" s="215" t="s">
        <v>152</v>
      </c>
      <c r="G139" s="212"/>
      <c r="H139" s="214" t="s">
        <v>1</v>
      </c>
      <c r="I139" s="216"/>
      <c r="J139" s="212"/>
      <c r="K139" s="212"/>
      <c r="L139" s="217"/>
      <c r="M139" s="218"/>
      <c r="N139" s="219"/>
      <c r="O139" s="219"/>
      <c r="P139" s="219"/>
      <c r="Q139" s="219"/>
      <c r="R139" s="219"/>
      <c r="S139" s="219"/>
      <c r="T139" s="220"/>
      <c r="AT139" s="221" t="s">
        <v>151</v>
      </c>
      <c r="AU139" s="221" t="s">
        <v>85</v>
      </c>
      <c r="AV139" s="13" t="s">
        <v>83</v>
      </c>
      <c r="AW139" s="13" t="s">
        <v>31</v>
      </c>
      <c r="AX139" s="13" t="s">
        <v>75</v>
      </c>
      <c r="AY139" s="221" t="s">
        <v>123</v>
      </c>
    </row>
    <row r="140" spans="1:65" s="14" customFormat="1" ht="11.25">
      <c r="B140" s="222"/>
      <c r="C140" s="223"/>
      <c r="D140" s="213" t="s">
        <v>151</v>
      </c>
      <c r="E140" s="224" t="s">
        <v>1</v>
      </c>
      <c r="F140" s="225" t="s">
        <v>153</v>
      </c>
      <c r="G140" s="223"/>
      <c r="H140" s="226">
        <v>20</v>
      </c>
      <c r="I140" s="227"/>
      <c r="J140" s="223"/>
      <c r="K140" s="223"/>
      <c r="L140" s="228"/>
      <c r="M140" s="229"/>
      <c r="N140" s="230"/>
      <c r="O140" s="230"/>
      <c r="P140" s="230"/>
      <c r="Q140" s="230"/>
      <c r="R140" s="230"/>
      <c r="S140" s="230"/>
      <c r="T140" s="231"/>
      <c r="AT140" s="232" t="s">
        <v>151</v>
      </c>
      <c r="AU140" s="232" t="s">
        <v>85</v>
      </c>
      <c r="AV140" s="14" t="s">
        <v>85</v>
      </c>
      <c r="AW140" s="14" t="s">
        <v>31</v>
      </c>
      <c r="AX140" s="14" t="s">
        <v>83</v>
      </c>
      <c r="AY140" s="232" t="s">
        <v>123</v>
      </c>
    </row>
    <row r="141" spans="1:65" s="2" customFormat="1" ht="24" customHeight="1">
      <c r="A141" s="34"/>
      <c r="B141" s="35"/>
      <c r="C141" s="199" t="s">
        <v>154</v>
      </c>
      <c r="D141" s="199" t="s">
        <v>125</v>
      </c>
      <c r="E141" s="200" t="s">
        <v>155</v>
      </c>
      <c r="F141" s="201" t="s">
        <v>156</v>
      </c>
      <c r="G141" s="202" t="s">
        <v>149</v>
      </c>
      <c r="H141" s="203">
        <v>770</v>
      </c>
      <c r="I141" s="204"/>
      <c r="J141" s="203">
        <f>ROUND(I141*H141,2)</f>
        <v>0</v>
      </c>
      <c r="K141" s="201" t="s">
        <v>129</v>
      </c>
      <c r="L141" s="39"/>
      <c r="M141" s="205" t="s">
        <v>1</v>
      </c>
      <c r="N141" s="206" t="s">
        <v>40</v>
      </c>
      <c r="O141" s="71"/>
      <c r="P141" s="207">
        <f>O141*H141</f>
        <v>0</v>
      </c>
      <c r="Q141" s="207">
        <v>0</v>
      </c>
      <c r="R141" s="207">
        <f>Q141*H141</f>
        <v>0</v>
      </c>
      <c r="S141" s="207">
        <v>0</v>
      </c>
      <c r="T141" s="208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209" t="s">
        <v>130</v>
      </c>
      <c r="AT141" s="209" t="s">
        <v>125</v>
      </c>
      <c r="AU141" s="209" t="s">
        <v>85</v>
      </c>
      <c r="AY141" s="17" t="s">
        <v>123</v>
      </c>
      <c r="BE141" s="210">
        <f>IF(N141="základní",J141,0)</f>
        <v>0</v>
      </c>
      <c r="BF141" s="210">
        <f>IF(N141="snížená",J141,0)</f>
        <v>0</v>
      </c>
      <c r="BG141" s="210">
        <f>IF(N141="zákl. přenesená",J141,0)</f>
        <v>0</v>
      </c>
      <c r="BH141" s="210">
        <f>IF(N141="sníž. přenesená",J141,0)</f>
        <v>0</v>
      </c>
      <c r="BI141" s="210">
        <f>IF(N141="nulová",J141,0)</f>
        <v>0</v>
      </c>
      <c r="BJ141" s="17" t="s">
        <v>83</v>
      </c>
      <c r="BK141" s="210">
        <f>ROUND(I141*H141,2)</f>
        <v>0</v>
      </c>
      <c r="BL141" s="17" t="s">
        <v>130</v>
      </c>
      <c r="BM141" s="209" t="s">
        <v>157</v>
      </c>
    </row>
    <row r="142" spans="1:65" s="14" customFormat="1" ht="11.25">
      <c r="B142" s="222"/>
      <c r="C142" s="223"/>
      <c r="D142" s="213" t="s">
        <v>151</v>
      </c>
      <c r="E142" s="224" t="s">
        <v>1</v>
      </c>
      <c r="F142" s="225" t="s">
        <v>158</v>
      </c>
      <c r="G142" s="223"/>
      <c r="H142" s="226">
        <v>770</v>
      </c>
      <c r="I142" s="227"/>
      <c r="J142" s="223"/>
      <c r="K142" s="223"/>
      <c r="L142" s="228"/>
      <c r="M142" s="229"/>
      <c r="N142" s="230"/>
      <c r="O142" s="230"/>
      <c r="P142" s="230"/>
      <c r="Q142" s="230"/>
      <c r="R142" s="230"/>
      <c r="S142" s="230"/>
      <c r="T142" s="231"/>
      <c r="AT142" s="232" t="s">
        <v>151</v>
      </c>
      <c r="AU142" s="232" t="s">
        <v>85</v>
      </c>
      <c r="AV142" s="14" t="s">
        <v>85</v>
      </c>
      <c r="AW142" s="14" t="s">
        <v>31</v>
      </c>
      <c r="AX142" s="14" t="s">
        <v>83</v>
      </c>
      <c r="AY142" s="232" t="s">
        <v>123</v>
      </c>
    </row>
    <row r="143" spans="1:65" s="2" customFormat="1" ht="24" customHeight="1">
      <c r="A143" s="34"/>
      <c r="B143" s="35"/>
      <c r="C143" s="199" t="s">
        <v>159</v>
      </c>
      <c r="D143" s="199" t="s">
        <v>125</v>
      </c>
      <c r="E143" s="200" t="s">
        <v>160</v>
      </c>
      <c r="F143" s="201" t="s">
        <v>161</v>
      </c>
      <c r="G143" s="202" t="s">
        <v>149</v>
      </c>
      <c r="H143" s="203">
        <v>12</v>
      </c>
      <c r="I143" s="204"/>
      <c r="J143" s="203">
        <f>ROUND(I143*H143,2)</f>
        <v>0</v>
      </c>
      <c r="K143" s="201" t="s">
        <v>129</v>
      </c>
      <c r="L143" s="39"/>
      <c r="M143" s="205" t="s">
        <v>1</v>
      </c>
      <c r="N143" s="206" t="s">
        <v>40</v>
      </c>
      <c r="O143" s="71"/>
      <c r="P143" s="207">
        <f>O143*H143</f>
        <v>0</v>
      </c>
      <c r="Q143" s="207">
        <v>0</v>
      </c>
      <c r="R143" s="207">
        <f>Q143*H143</f>
        <v>0</v>
      </c>
      <c r="S143" s="207">
        <v>0</v>
      </c>
      <c r="T143" s="208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209" t="s">
        <v>130</v>
      </c>
      <c r="AT143" s="209" t="s">
        <v>125</v>
      </c>
      <c r="AU143" s="209" t="s">
        <v>85</v>
      </c>
      <c r="AY143" s="17" t="s">
        <v>123</v>
      </c>
      <c r="BE143" s="210">
        <f>IF(N143="základní",J143,0)</f>
        <v>0</v>
      </c>
      <c r="BF143" s="210">
        <f>IF(N143="snížená",J143,0)</f>
        <v>0</v>
      </c>
      <c r="BG143" s="210">
        <f>IF(N143="zákl. přenesená",J143,0)</f>
        <v>0</v>
      </c>
      <c r="BH143" s="210">
        <f>IF(N143="sníž. přenesená",J143,0)</f>
        <v>0</v>
      </c>
      <c r="BI143" s="210">
        <f>IF(N143="nulová",J143,0)</f>
        <v>0</v>
      </c>
      <c r="BJ143" s="17" t="s">
        <v>83</v>
      </c>
      <c r="BK143" s="210">
        <f>ROUND(I143*H143,2)</f>
        <v>0</v>
      </c>
      <c r="BL143" s="17" t="s">
        <v>130</v>
      </c>
      <c r="BM143" s="209" t="s">
        <v>162</v>
      </c>
    </row>
    <row r="144" spans="1:65" s="13" customFormat="1" ht="11.25">
      <c r="B144" s="211"/>
      <c r="C144" s="212"/>
      <c r="D144" s="213" t="s">
        <v>151</v>
      </c>
      <c r="E144" s="214" t="s">
        <v>1</v>
      </c>
      <c r="F144" s="215" t="s">
        <v>163</v>
      </c>
      <c r="G144" s="212"/>
      <c r="H144" s="214" t="s">
        <v>1</v>
      </c>
      <c r="I144" s="216"/>
      <c r="J144" s="212"/>
      <c r="K144" s="212"/>
      <c r="L144" s="217"/>
      <c r="M144" s="218"/>
      <c r="N144" s="219"/>
      <c r="O144" s="219"/>
      <c r="P144" s="219"/>
      <c r="Q144" s="219"/>
      <c r="R144" s="219"/>
      <c r="S144" s="219"/>
      <c r="T144" s="220"/>
      <c r="AT144" s="221" t="s">
        <v>151</v>
      </c>
      <c r="AU144" s="221" t="s">
        <v>85</v>
      </c>
      <c r="AV144" s="13" t="s">
        <v>83</v>
      </c>
      <c r="AW144" s="13" t="s">
        <v>31</v>
      </c>
      <c r="AX144" s="13" t="s">
        <v>75</v>
      </c>
      <c r="AY144" s="221" t="s">
        <v>123</v>
      </c>
    </row>
    <row r="145" spans="1:65" s="14" customFormat="1" ht="11.25">
      <c r="B145" s="222"/>
      <c r="C145" s="223"/>
      <c r="D145" s="213" t="s">
        <v>151</v>
      </c>
      <c r="E145" s="224" t="s">
        <v>1</v>
      </c>
      <c r="F145" s="225" t="s">
        <v>164</v>
      </c>
      <c r="G145" s="223"/>
      <c r="H145" s="226">
        <v>12</v>
      </c>
      <c r="I145" s="227"/>
      <c r="J145" s="223"/>
      <c r="K145" s="223"/>
      <c r="L145" s="228"/>
      <c r="M145" s="229"/>
      <c r="N145" s="230"/>
      <c r="O145" s="230"/>
      <c r="P145" s="230"/>
      <c r="Q145" s="230"/>
      <c r="R145" s="230"/>
      <c r="S145" s="230"/>
      <c r="T145" s="231"/>
      <c r="AT145" s="232" t="s">
        <v>151</v>
      </c>
      <c r="AU145" s="232" t="s">
        <v>85</v>
      </c>
      <c r="AV145" s="14" t="s">
        <v>85</v>
      </c>
      <c r="AW145" s="14" t="s">
        <v>31</v>
      </c>
      <c r="AX145" s="14" t="s">
        <v>83</v>
      </c>
      <c r="AY145" s="232" t="s">
        <v>123</v>
      </c>
    </row>
    <row r="146" spans="1:65" s="2" customFormat="1" ht="24" customHeight="1">
      <c r="A146" s="34"/>
      <c r="B146" s="35"/>
      <c r="C146" s="199" t="s">
        <v>165</v>
      </c>
      <c r="D146" s="199" t="s">
        <v>125</v>
      </c>
      <c r="E146" s="200" t="s">
        <v>166</v>
      </c>
      <c r="F146" s="201" t="s">
        <v>167</v>
      </c>
      <c r="G146" s="202" t="s">
        <v>149</v>
      </c>
      <c r="H146" s="203">
        <v>30</v>
      </c>
      <c r="I146" s="204"/>
      <c r="J146" s="203">
        <f>ROUND(I146*H146,2)</f>
        <v>0</v>
      </c>
      <c r="K146" s="201" t="s">
        <v>129</v>
      </c>
      <c r="L146" s="39"/>
      <c r="M146" s="205" t="s">
        <v>1</v>
      </c>
      <c r="N146" s="206" t="s">
        <v>40</v>
      </c>
      <c r="O146" s="71"/>
      <c r="P146" s="207">
        <f>O146*H146</f>
        <v>0</v>
      </c>
      <c r="Q146" s="207">
        <v>0</v>
      </c>
      <c r="R146" s="207">
        <f>Q146*H146</f>
        <v>0</v>
      </c>
      <c r="S146" s="207">
        <v>0</v>
      </c>
      <c r="T146" s="208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209" t="s">
        <v>130</v>
      </c>
      <c r="AT146" s="209" t="s">
        <v>125</v>
      </c>
      <c r="AU146" s="209" t="s">
        <v>85</v>
      </c>
      <c r="AY146" s="17" t="s">
        <v>123</v>
      </c>
      <c r="BE146" s="210">
        <f>IF(N146="základní",J146,0)</f>
        <v>0</v>
      </c>
      <c r="BF146" s="210">
        <f>IF(N146="snížená",J146,0)</f>
        <v>0</v>
      </c>
      <c r="BG146" s="210">
        <f>IF(N146="zákl. přenesená",J146,0)</f>
        <v>0</v>
      </c>
      <c r="BH146" s="210">
        <f>IF(N146="sníž. přenesená",J146,0)</f>
        <v>0</v>
      </c>
      <c r="BI146" s="210">
        <f>IF(N146="nulová",J146,0)</f>
        <v>0</v>
      </c>
      <c r="BJ146" s="17" t="s">
        <v>83</v>
      </c>
      <c r="BK146" s="210">
        <f>ROUND(I146*H146,2)</f>
        <v>0</v>
      </c>
      <c r="BL146" s="17" t="s">
        <v>130</v>
      </c>
      <c r="BM146" s="209" t="s">
        <v>168</v>
      </c>
    </row>
    <row r="147" spans="1:65" s="13" customFormat="1" ht="11.25">
      <c r="B147" s="211"/>
      <c r="C147" s="212"/>
      <c r="D147" s="213" t="s">
        <v>151</v>
      </c>
      <c r="E147" s="214" t="s">
        <v>1</v>
      </c>
      <c r="F147" s="215" t="s">
        <v>169</v>
      </c>
      <c r="G147" s="212"/>
      <c r="H147" s="214" t="s">
        <v>1</v>
      </c>
      <c r="I147" s="216"/>
      <c r="J147" s="212"/>
      <c r="K147" s="212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151</v>
      </c>
      <c r="AU147" s="221" t="s">
        <v>85</v>
      </c>
      <c r="AV147" s="13" t="s">
        <v>83</v>
      </c>
      <c r="AW147" s="13" t="s">
        <v>31</v>
      </c>
      <c r="AX147" s="13" t="s">
        <v>75</v>
      </c>
      <c r="AY147" s="221" t="s">
        <v>123</v>
      </c>
    </row>
    <row r="148" spans="1:65" s="14" customFormat="1" ht="11.25">
      <c r="B148" s="222"/>
      <c r="C148" s="223"/>
      <c r="D148" s="213" t="s">
        <v>151</v>
      </c>
      <c r="E148" s="224" t="s">
        <v>1</v>
      </c>
      <c r="F148" s="225" t="s">
        <v>170</v>
      </c>
      <c r="G148" s="223"/>
      <c r="H148" s="226">
        <v>30</v>
      </c>
      <c r="I148" s="227"/>
      <c r="J148" s="223"/>
      <c r="K148" s="223"/>
      <c r="L148" s="228"/>
      <c r="M148" s="229"/>
      <c r="N148" s="230"/>
      <c r="O148" s="230"/>
      <c r="P148" s="230"/>
      <c r="Q148" s="230"/>
      <c r="R148" s="230"/>
      <c r="S148" s="230"/>
      <c r="T148" s="231"/>
      <c r="AT148" s="232" t="s">
        <v>151</v>
      </c>
      <c r="AU148" s="232" t="s">
        <v>85</v>
      </c>
      <c r="AV148" s="14" t="s">
        <v>85</v>
      </c>
      <c r="AW148" s="14" t="s">
        <v>31</v>
      </c>
      <c r="AX148" s="14" t="s">
        <v>83</v>
      </c>
      <c r="AY148" s="232" t="s">
        <v>123</v>
      </c>
    </row>
    <row r="149" spans="1:65" s="2" customFormat="1" ht="24" customHeight="1">
      <c r="A149" s="34"/>
      <c r="B149" s="35"/>
      <c r="C149" s="199" t="s">
        <v>171</v>
      </c>
      <c r="D149" s="199" t="s">
        <v>125</v>
      </c>
      <c r="E149" s="200" t="s">
        <v>172</v>
      </c>
      <c r="F149" s="201" t="s">
        <v>173</v>
      </c>
      <c r="G149" s="202" t="s">
        <v>149</v>
      </c>
      <c r="H149" s="203">
        <v>30</v>
      </c>
      <c r="I149" s="204"/>
      <c r="J149" s="203">
        <f>ROUND(I149*H149,2)</f>
        <v>0</v>
      </c>
      <c r="K149" s="201" t="s">
        <v>129</v>
      </c>
      <c r="L149" s="39"/>
      <c r="M149" s="205" t="s">
        <v>1</v>
      </c>
      <c r="N149" s="206" t="s">
        <v>40</v>
      </c>
      <c r="O149" s="71"/>
      <c r="P149" s="207">
        <f>O149*H149</f>
        <v>0</v>
      </c>
      <c r="Q149" s="207">
        <v>0</v>
      </c>
      <c r="R149" s="207">
        <f>Q149*H149</f>
        <v>0</v>
      </c>
      <c r="S149" s="207">
        <v>0</v>
      </c>
      <c r="T149" s="208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209" t="s">
        <v>130</v>
      </c>
      <c r="AT149" s="209" t="s">
        <v>125</v>
      </c>
      <c r="AU149" s="209" t="s">
        <v>85</v>
      </c>
      <c r="AY149" s="17" t="s">
        <v>123</v>
      </c>
      <c r="BE149" s="210">
        <f>IF(N149="základní",J149,0)</f>
        <v>0</v>
      </c>
      <c r="BF149" s="210">
        <f>IF(N149="snížená",J149,0)</f>
        <v>0</v>
      </c>
      <c r="BG149" s="210">
        <f>IF(N149="zákl. přenesená",J149,0)</f>
        <v>0</v>
      </c>
      <c r="BH149" s="210">
        <f>IF(N149="sníž. přenesená",J149,0)</f>
        <v>0</v>
      </c>
      <c r="BI149" s="210">
        <f>IF(N149="nulová",J149,0)</f>
        <v>0</v>
      </c>
      <c r="BJ149" s="17" t="s">
        <v>83</v>
      </c>
      <c r="BK149" s="210">
        <f>ROUND(I149*H149,2)</f>
        <v>0</v>
      </c>
      <c r="BL149" s="17" t="s">
        <v>130</v>
      </c>
      <c r="BM149" s="209" t="s">
        <v>174</v>
      </c>
    </row>
    <row r="150" spans="1:65" s="2" customFormat="1" ht="24" customHeight="1">
      <c r="A150" s="34"/>
      <c r="B150" s="35"/>
      <c r="C150" s="199" t="s">
        <v>175</v>
      </c>
      <c r="D150" s="199" t="s">
        <v>125</v>
      </c>
      <c r="E150" s="200" t="s">
        <v>176</v>
      </c>
      <c r="F150" s="201" t="s">
        <v>177</v>
      </c>
      <c r="G150" s="202" t="s">
        <v>149</v>
      </c>
      <c r="H150" s="203">
        <v>16</v>
      </c>
      <c r="I150" s="204"/>
      <c r="J150" s="203">
        <f>ROUND(I150*H150,2)</f>
        <v>0</v>
      </c>
      <c r="K150" s="201" t="s">
        <v>129</v>
      </c>
      <c r="L150" s="39"/>
      <c r="M150" s="205" t="s">
        <v>1</v>
      </c>
      <c r="N150" s="206" t="s">
        <v>40</v>
      </c>
      <c r="O150" s="71"/>
      <c r="P150" s="207">
        <f>O150*H150</f>
        <v>0</v>
      </c>
      <c r="Q150" s="207">
        <v>0</v>
      </c>
      <c r="R150" s="207">
        <f>Q150*H150</f>
        <v>0</v>
      </c>
      <c r="S150" s="207">
        <v>0</v>
      </c>
      <c r="T150" s="208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209" t="s">
        <v>130</v>
      </c>
      <c r="AT150" s="209" t="s">
        <v>125</v>
      </c>
      <c r="AU150" s="209" t="s">
        <v>85</v>
      </c>
      <c r="AY150" s="17" t="s">
        <v>123</v>
      </c>
      <c r="BE150" s="210">
        <f>IF(N150="základní",J150,0)</f>
        <v>0</v>
      </c>
      <c r="BF150" s="210">
        <f>IF(N150="snížená",J150,0)</f>
        <v>0</v>
      </c>
      <c r="BG150" s="210">
        <f>IF(N150="zákl. přenesená",J150,0)</f>
        <v>0</v>
      </c>
      <c r="BH150" s="210">
        <f>IF(N150="sníž. přenesená",J150,0)</f>
        <v>0</v>
      </c>
      <c r="BI150" s="210">
        <f>IF(N150="nulová",J150,0)</f>
        <v>0</v>
      </c>
      <c r="BJ150" s="17" t="s">
        <v>83</v>
      </c>
      <c r="BK150" s="210">
        <f>ROUND(I150*H150,2)</f>
        <v>0</v>
      </c>
      <c r="BL150" s="17" t="s">
        <v>130</v>
      </c>
      <c r="BM150" s="209" t="s">
        <v>178</v>
      </c>
    </row>
    <row r="151" spans="1:65" s="13" customFormat="1" ht="11.25">
      <c r="B151" s="211"/>
      <c r="C151" s="212"/>
      <c r="D151" s="213" t="s">
        <v>151</v>
      </c>
      <c r="E151" s="214" t="s">
        <v>1</v>
      </c>
      <c r="F151" s="215" t="s">
        <v>179</v>
      </c>
      <c r="G151" s="212"/>
      <c r="H151" s="214" t="s">
        <v>1</v>
      </c>
      <c r="I151" s="216"/>
      <c r="J151" s="212"/>
      <c r="K151" s="212"/>
      <c r="L151" s="217"/>
      <c r="M151" s="218"/>
      <c r="N151" s="219"/>
      <c r="O151" s="219"/>
      <c r="P151" s="219"/>
      <c r="Q151" s="219"/>
      <c r="R151" s="219"/>
      <c r="S151" s="219"/>
      <c r="T151" s="220"/>
      <c r="AT151" s="221" t="s">
        <v>151</v>
      </c>
      <c r="AU151" s="221" t="s">
        <v>85</v>
      </c>
      <c r="AV151" s="13" t="s">
        <v>83</v>
      </c>
      <c r="AW151" s="13" t="s">
        <v>31</v>
      </c>
      <c r="AX151" s="13" t="s">
        <v>75</v>
      </c>
      <c r="AY151" s="221" t="s">
        <v>123</v>
      </c>
    </row>
    <row r="152" spans="1:65" s="14" customFormat="1" ht="11.25">
      <c r="B152" s="222"/>
      <c r="C152" s="223"/>
      <c r="D152" s="213" t="s">
        <v>151</v>
      </c>
      <c r="E152" s="224" t="s">
        <v>1</v>
      </c>
      <c r="F152" s="225" t="s">
        <v>180</v>
      </c>
      <c r="G152" s="223"/>
      <c r="H152" s="226">
        <v>16</v>
      </c>
      <c r="I152" s="227"/>
      <c r="J152" s="223"/>
      <c r="K152" s="223"/>
      <c r="L152" s="228"/>
      <c r="M152" s="229"/>
      <c r="N152" s="230"/>
      <c r="O152" s="230"/>
      <c r="P152" s="230"/>
      <c r="Q152" s="230"/>
      <c r="R152" s="230"/>
      <c r="S152" s="230"/>
      <c r="T152" s="231"/>
      <c r="AT152" s="232" t="s">
        <v>151</v>
      </c>
      <c r="AU152" s="232" t="s">
        <v>85</v>
      </c>
      <c r="AV152" s="14" t="s">
        <v>85</v>
      </c>
      <c r="AW152" s="14" t="s">
        <v>31</v>
      </c>
      <c r="AX152" s="14" t="s">
        <v>83</v>
      </c>
      <c r="AY152" s="232" t="s">
        <v>123</v>
      </c>
    </row>
    <row r="153" spans="1:65" s="2" customFormat="1" ht="24" customHeight="1">
      <c r="A153" s="34"/>
      <c r="B153" s="35"/>
      <c r="C153" s="199" t="s">
        <v>181</v>
      </c>
      <c r="D153" s="199" t="s">
        <v>125</v>
      </c>
      <c r="E153" s="200" t="s">
        <v>182</v>
      </c>
      <c r="F153" s="201" t="s">
        <v>183</v>
      </c>
      <c r="G153" s="202" t="s">
        <v>149</v>
      </c>
      <c r="H153" s="203">
        <v>796</v>
      </c>
      <c r="I153" s="204"/>
      <c r="J153" s="203">
        <f>ROUND(I153*H153,2)</f>
        <v>0</v>
      </c>
      <c r="K153" s="201" t="s">
        <v>129</v>
      </c>
      <c r="L153" s="39"/>
      <c r="M153" s="205" t="s">
        <v>1</v>
      </c>
      <c r="N153" s="206" t="s">
        <v>40</v>
      </c>
      <c r="O153" s="71"/>
      <c r="P153" s="207">
        <f>O153*H153</f>
        <v>0</v>
      </c>
      <c r="Q153" s="207">
        <v>0</v>
      </c>
      <c r="R153" s="207">
        <f>Q153*H153</f>
        <v>0</v>
      </c>
      <c r="S153" s="207">
        <v>0</v>
      </c>
      <c r="T153" s="208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209" t="s">
        <v>130</v>
      </c>
      <c r="AT153" s="209" t="s">
        <v>125</v>
      </c>
      <c r="AU153" s="209" t="s">
        <v>85</v>
      </c>
      <c r="AY153" s="17" t="s">
        <v>123</v>
      </c>
      <c r="BE153" s="210">
        <f>IF(N153="základní",J153,0)</f>
        <v>0</v>
      </c>
      <c r="BF153" s="210">
        <f>IF(N153="snížená",J153,0)</f>
        <v>0</v>
      </c>
      <c r="BG153" s="210">
        <f>IF(N153="zákl. přenesená",J153,0)</f>
        <v>0</v>
      </c>
      <c r="BH153" s="210">
        <f>IF(N153="sníž. přenesená",J153,0)</f>
        <v>0</v>
      </c>
      <c r="BI153" s="210">
        <f>IF(N153="nulová",J153,0)</f>
        <v>0</v>
      </c>
      <c r="BJ153" s="17" t="s">
        <v>83</v>
      </c>
      <c r="BK153" s="210">
        <f>ROUND(I153*H153,2)</f>
        <v>0</v>
      </c>
      <c r="BL153" s="17" t="s">
        <v>130</v>
      </c>
      <c r="BM153" s="209" t="s">
        <v>184</v>
      </c>
    </row>
    <row r="154" spans="1:65" s="14" customFormat="1" ht="11.25">
      <c r="B154" s="222"/>
      <c r="C154" s="223"/>
      <c r="D154" s="213" t="s">
        <v>151</v>
      </c>
      <c r="E154" s="224" t="s">
        <v>1</v>
      </c>
      <c r="F154" s="225" t="s">
        <v>185</v>
      </c>
      <c r="G154" s="223"/>
      <c r="H154" s="226">
        <v>796</v>
      </c>
      <c r="I154" s="227"/>
      <c r="J154" s="223"/>
      <c r="K154" s="223"/>
      <c r="L154" s="228"/>
      <c r="M154" s="229"/>
      <c r="N154" s="230"/>
      <c r="O154" s="230"/>
      <c r="P154" s="230"/>
      <c r="Q154" s="230"/>
      <c r="R154" s="230"/>
      <c r="S154" s="230"/>
      <c r="T154" s="231"/>
      <c r="AT154" s="232" t="s">
        <v>151</v>
      </c>
      <c r="AU154" s="232" t="s">
        <v>85</v>
      </c>
      <c r="AV154" s="14" t="s">
        <v>85</v>
      </c>
      <c r="AW154" s="14" t="s">
        <v>31</v>
      </c>
      <c r="AX154" s="14" t="s">
        <v>83</v>
      </c>
      <c r="AY154" s="232" t="s">
        <v>123</v>
      </c>
    </row>
    <row r="155" spans="1:65" s="2" customFormat="1" ht="16.5" customHeight="1">
      <c r="A155" s="34"/>
      <c r="B155" s="35"/>
      <c r="C155" s="199" t="s">
        <v>186</v>
      </c>
      <c r="D155" s="199" t="s">
        <v>125</v>
      </c>
      <c r="E155" s="200" t="s">
        <v>187</v>
      </c>
      <c r="F155" s="201" t="s">
        <v>188</v>
      </c>
      <c r="G155" s="202" t="s">
        <v>149</v>
      </c>
      <c r="H155" s="203">
        <v>796</v>
      </c>
      <c r="I155" s="204"/>
      <c r="J155" s="203">
        <f>ROUND(I155*H155,2)</f>
        <v>0</v>
      </c>
      <c r="K155" s="201" t="s">
        <v>129</v>
      </c>
      <c r="L155" s="39"/>
      <c r="M155" s="205" t="s">
        <v>1</v>
      </c>
      <c r="N155" s="206" t="s">
        <v>40</v>
      </c>
      <c r="O155" s="71"/>
      <c r="P155" s="207">
        <f>O155*H155</f>
        <v>0</v>
      </c>
      <c r="Q155" s="207">
        <v>0</v>
      </c>
      <c r="R155" s="207">
        <f>Q155*H155</f>
        <v>0</v>
      </c>
      <c r="S155" s="207">
        <v>0</v>
      </c>
      <c r="T155" s="208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209" t="s">
        <v>130</v>
      </c>
      <c r="AT155" s="209" t="s">
        <v>125</v>
      </c>
      <c r="AU155" s="209" t="s">
        <v>85</v>
      </c>
      <c r="AY155" s="17" t="s">
        <v>123</v>
      </c>
      <c r="BE155" s="210">
        <f>IF(N155="základní",J155,0)</f>
        <v>0</v>
      </c>
      <c r="BF155" s="210">
        <f>IF(N155="snížená",J155,0)</f>
        <v>0</v>
      </c>
      <c r="BG155" s="210">
        <f>IF(N155="zákl. přenesená",J155,0)</f>
        <v>0</v>
      </c>
      <c r="BH155" s="210">
        <f>IF(N155="sníž. přenesená",J155,0)</f>
        <v>0</v>
      </c>
      <c r="BI155" s="210">
        <f>IF(N155="nulová",J155,0)</f>
        <v>0</v>
      </c>
      <c r="BJ155" s="17" t="s">
        <v>83</v>
      </c>
      <c r="BK155" s="210">
        <f>ROUND(I155*H155,2)</f>
        <v>0</v>
      </c>
      <c r="BL155" s="17" t="s">
        <v>130</v>
      </c>
      <c r="BM155" s="209" t="s">
        <v>189</v>
      </c>
    </row>
    <row r="156" spans="1:65" s="2" customFormat="1" ht="24" customHeight="1">
      <c r="A156" s="34"/>
      <c r="B156" s="35"/>
      <c r="C156" s="199" t="s">
        <v>190</v>
      </c>
      <c r="D156" s="199" t="s">
        <v>125</v>
      </c>
      <c r="E156" s="200" t="s">
        <v>191</v>
      </c>
      <c r="F156" s="201" t="s">
        <v>192</v>
      </c>
      <c r="G156" s="202" t="s">
        <v>193</v>
      </c>
      <c r="H156" s="203">
        <v>1353.2</v>
      </c>
      <c r="I156" s="204"/>
      <c r="J156" s="203">
        <f>ROUND(I156*H156,2)</f>
        <v>0</v>
      </c>
      <c r="K156" s="201" t="s">
        <v>129</v>
      </c>
      <c r="L156" s="39"/>
      <c r="M156" s="205" t="s">
        <v>1</v>
      </c>
      <c r="N156" s="206" t="s">
        <v>40</v>
      </c>
      <c r="O156" s="71"/>
      <c r="P156" s="207">
        <f>O156*H156</f>
        <v>0</v>
      </c>
      <c r="Q156" s="207">
        <v>0</v>
      </c>
      <c r="R156" s="207">
        <f>Q156*H156</f>
        <v>0</v>
      </c>
      <c r="S156" s="207">
        <v>0</v>
      </c>
      <c r="T156" s="208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209" t="s">
        <v>130</v>
      </c>
      <c r="AT156" s="209" t="s">
        <v>125</v>
      </c>
      <c r="AU156" s="209" t="s">
        <v>85</v>
      </c>
      <c r="AY156" s="17" t="s">
        <v>123</v>
      </c>
      <c r="BE156" s="210">
        <f>IF(N156="základní",J156,0)</f>
        <v>0</v>
      </c>
      <c r="BF156" s="210">
        <f>IF(N156="snížená",J156,0)</f>
        <v>0</v>
      </c>
      <c r="BG156" s="210">
        <f>IF(N156="zákl. přenesená",J156,0)</f>
        <v>0</v>
      </c>
      <c r="BH156" s="210">
        <f>IF(N156="sníž. přenesená",J156,0)</f>
        <v>0</v>
      </c>
      <c r="BI156" s="210">
        <f>IF(N156="nulová",J156,0)</f>
        <v>0</v>
      </c>
      <c r="BJ156" s="17" t="s">
        <v>83</v>
      </c>
      <c r="BK156" s="210">
        <f>ROUND(I156*H156,2)</f>
        <v>0</v>
      </c>
      <c r="BL156" s="17" t="s">
        <v>130</v>
      </c>
      <c r="BM156" s="209" t="s">
        <v>194</v>
      </c>
    </row>
    <row r="157" spans="1:65" s="14" customFormat="1" ht="11.25">
      <c r="B157" s="222"/>
      <c r="C157" s="223"/>
      <c r="D157" s="213" t="s">
        <v>151</v>
      </c>
      <c r="E157" s="224" t="s">
        <v>1</v>
      </c>
      <c r="F157" s="225" t="s">
        <v>195</v>
      </c>
      <c r="G157" s="223"/>
      <c r="H157" s="226">
        <v>1353.2</v>
      </c>
      <c r="I157" s="227"/>
      <c r="J157" s="223"/>
      <c r="K157" s="223"/>
      <c r="L157" s="228"/>
      <c r="M157" s="229"/>
      <c r="N157" s="230"/>
      <c r="O157" s="230"/>
      <c r="P157" s="230"/>
      <c r="Q157" s="230"/>
      <c r="R157" s="230"/>
      <c r="S157" s="230"/>
      <c r="T157" s="231"/>
      <c r="AT157" s="232" t="s">
        <v>151</v>
      </c>
      <c r="AU157" s="232" t="s">
        <v>85</v>
      </c>
      <c r="AV157" s="14" t="s">
        <v>85</v>
      </c>
      <c r="AW157" s="14" t="s">
        <v>31</v>
      </c>
      <c r="AX157" s="14" t="s">
        <v>83</v>
      </c>
      <c r="AY157" s="232" t="s">
        <v>123</v>
      </c>
    </row>
    <row r="158" spans="1:65" s="2" customFormat="1" ht="16.5" customHeight="1">
      <c r="A158" s="34"/>
      <c r="B158" s="35"/>
      <c r="C158" s="199" t="s">
        <v>8</v>
      </c>
      <c r="D158" s="199" t="s">
        <v>125</v>
      </c>
      <c r="E158" s="200" t="s">
        <v>196</v>
      </c>
      <c r="F158" s="201" t="s">
        <v>197</v>
      </c>
      <c r="G158" s="202" t="s">
        <v>198</v>
      </c>
      <c r="H158" s="203">
        <v>1712</v>
      </c>
      <c r="I158" s="204"/>
      <c r="J158" s="203">
        <f>ROUND(I158*H158,2)</f>
        <v>0</v>
      </c>
      <c r="K158" s="201" t="s">
        <v>129</v>
      </c>
      <c r="L158" s="39"/>
      <c r="M158" s="205" t="s">
        <v>1</v>
      </c>
      <c r="N158" s="206" t="s">
        <v>40</v>
      </c>
      <c r="O158" s="71"/>
      <c r="P158" s="207">
        <f>O158*H158</f>
        <v>0</v>
      </c>
      <c r="Q158" s="207">
        <v>0</v>
      </c>
      <c r="R158" s="207">
        <f>Q158*H158</f>
        <v>0</v>
      </c>
      <c r="S158" s="207">
        <v>0</v>
      </c>
      <c r="T158" s="208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209" t="s">
        <v>130</v>
      </c>
      <c r="AT158" s="209" t="s">
        <v>125</v>
      </c>
      <c r="AU158" s="209" t="s">
        <v>85</v>
      </c>
      <c r="AY158" s="17" t="s">
        <v>123</v>
      </c>
      <c r="BE158" s="210">
        <f>IF(N158="základní",J158,0)</f>
        <v>0</v>
      </c>
      <c r="BF158" s="210">
        <f>IF(N158="snížená",J158,0)</f>
        <v>0</v>
      </c>
      <c r="BG158" s="210">
        <f>IF(N158="zákl. přenesená",J158,0)</f>
        <v>0</v>
      </c>
      <c r="BH158" s="210">
        <f>IF(N158="sníž. přenesená",J158,0)</f>
        <v>0</v>
      </c>
      <c r="BI158" s="210">
        <f>IF(N158="nulová",J158,0)</f>
        <v>0</v>
      </c>
      <c r="BJ158" s="17" t="s">
        <v>83</v>
      </c>
      <c r="BK158" s="210">
        <f>ROUND(I158*H158,2)</f>
        <v>0</v>
      </c>
      <c r="BL158" s="17" t="s">
        <v>130</v>
      </c>
      <c r="BM158" s="209" t="s">
        <v>199</v>
      </c>
    </row>
    <row r="159" spans="1:65" s="13" customFormat="1" ht="11.25">
      <c r="B159" s="211"/>
      <c r="C159" s="212"/>
      <c r="D159" s="213" t="s">
        <v>151</v>
      </c>
      <c r="E159" s="214" t="s">
        <v>1</v>
      </c>
      <c r="F159" s="215" t="s">
        <v>200</v>
      </c>
      <c r="G159" s="212"/>
      <c r="H159" s="214" t="s">
        <v>1</v>
      </c>
      <c r="I159" s="216"/>
      <c r="J159" s="212"/>
      <c r="K159" s="212"/>
      <c r="L159" s="217"/>
      <c r="M159" s="218"/>
      <c r="N159" s="219"/>
      <c r="O159" s="219"/>
      <c r="P159" s="219"/>
      <c r="Q159" s="219"/>
      <c r="R159" s="219"/>
      <c r="S159" s="219"/>
      <c r="T159" s="220"/>
      <c r="AT159" s="221" t="s">
        <v>151</v>
      </c>
      <c r="AU159" s="221" t="s">
        <v>85</v>
      </c>
      <c r="AV159" s="13" t="s">
        <v>83</v>
      </c>
      <c r="AW159" s="13" t="s">
        <v>31</v>
      </c>
      <c r="AX159" s="13" t="s">
        <v>75</v>
      </c>
      <c r="AY159" s="221" t="s">
        <v>123</v>
      </c>
    </row>
    <row r="160" spans="1:65" s="14" customFormat="1" ht="11.25">
      <c r="B160" s="222"/>
      <c r="C160" s="223"/>
      <c r="D160" s="213" t="s">
        <v>151</v>
      </c>
      <c r="E160" s="224" t="s">
        <v>1</v>
      </c>
      <c r="F160" s="225" t="s">
        <v>201</v>
      </c>
      <c r="G160" s="223"/>
      <c r="H160" s="226">
        <v>1712</v>
      </c>
      <c r="I160" s="227"/>
      <c r="J160" s="223"/>
      <c r="K160" s="223"/>
      <c r="L160" s="228"/>
      <c r="M160" s="229"/>
      <c r="N160" s="230"/>
      <c r="O160" s="230"/>
      <c r="P160" s="230"/>
      <c r="Q160" s="230"/>
      <c r="R160" s="230"/>
      <c r="S160" s="230"/>
      <c r="T160" s="231"/>
      <c r="AT160" s="232" t="s">
        <v>151</v>
      </c>
      <c r="AU160" s="232" t="s">
        <v>85</v>
      </c>
      <c r="AV160" s="14" t="s">
        <v>85</v>
      </c>
      <c r="AW160" s="14" t="s">
        <v>31</v>
      </c>
      <c r="AX160" s="14" t="s">
        <v>83</v>
      </c>
      <c r="AY160" s="232" t="s">
        <v>123</v>
      </c>
    </row>
    <row r="161" spans="1:65" s="2" customFormat="1" ht="16.5" customHeight="1">
      <c r="A161" s="34"/>
      <c r="B161" s="35"/>
      <c r="C161" s="199" t="s">
        <v>180</v>
      </c>
      <c r="D161" s="199" t="s">
        <v>125</v>
      </c>
      <c r="E161" s="200" t="s">
        <v>202</v>
      </c>
      <c r="F161" s="201" t="s">
        <v>203</v>
      </c>
      <c r="G161" s="202" t="s">
        <v>198</v>
      </c>
      <c r="H161" s="203">
        <v>698</v>
      </c>
      <c r="I161" s="204"/>
      <c r="J161" s="203">
        <f>ROUND(I161*H161,2)</f>
        <v>0</v>
      </c>
      <c r="K161" s="201" t="s">
        <v>129</v>
      </c>
      <c r="L161" s="39"/>
      <c r="M161" s="205" t="s">
        <v>1</v>
      </c>
      <c r="N161" s="206" t="s">
        <v>40</v>
      </c>
      <c r="O161" s="71"/>
      <c r="P161" s="207">
        <f>O161*H161</f>
        <v>0</v>
      </c>
      <c r="Q161" s="207">
        <v>0</v>
      </c>
      <c r="R161" s="207">
        <f>Q161*H161</f>
        <v>0</v>
      </c>
      <c r="S161" s="207">
        <v>0</v>
      </c>
      <c r="T161" s="208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209" t="s">
        <v>130</v>
      </c>
      <c r="AT161" s="209" t="s">
        <v>125</v>
      </c>
      <c r="AU161" s="209" t="s">
        <v>85</v>
      </c>
      <c r="AY161" s="17" t="s">
        <v>123</v>
      </c>
      <c r="BE161" s="210">
        <f>IF(N161="základní",J161,0)</f>
        <v>0</v>
      </c>
      <c r="BF161" s="210">
        <f>IF(N161="snížená",J161,0)</f>
        <v>0</v>
      </c>
      <c r="BG161" s="210">
        <f>IF(N161="zákl. přenesená",J161,0)</f>
        <v>0</v>
      </c>
      <c r="BH161" s="210">
        <f>IF(N161="sníž. přenesená",J161,0)</f>
        <v>0</v>
      </c>
      <c r="BI161" s="210">
        <f>IF(N161="nulová",J161,0)</f>
        <v>0</v>
      </c>
      <c r="BJ161" s="17" t="s">
        <v>83</v>
      </c>
      <c r="BK161" s="210">
        <f>ROUND(I161*H161,2)</f>
        <v>0</v>
      </c>
      <c r="BL161" s="17" t="s">
        <v>130</v>
      </c>
      <c r="BM161" s="209" t="s">
        <v>204</v>
      </c>
    </row>
    <row r="162" spans="1:65" s="13" customFormat="1" ht="11.25">
      <c r="B162" s="211"/>
      <c r="C162" s="212"/>
      <c r="D162" s="213" t="s">
        <v>151</v>
      </c>
      <c r="E162" s="214" t="s">
        <v>1</v>
      </c>
      <c r="F162" s="215" t="s">
        <v>205</v>
      </c>
      <c r="G162" s="212"/>
      <c r="H162" s="214" t="s">
        <v>1</v>
      </c>
      <c r="I162" s="216"/>
      <c r="J162" s="212"/>
      <c r="K162" s="212"/>
      <c r="L162" s="217"/>
      <c r="M162" s="218"/>
      <c r="N162" s="219"/>
      <c r="O162" s="219"/>
      <c r="P162" s="219"/>
      <c r="Q162" s="219"/>
      <c r="R162" s="219"/>
      <c r="S162" s="219"/>
      <c r="T162" s="220"/>
      <c r="AT162" s="221" t="s">
        <v>151</v>
      </c>
      <c r="AU162" s="221" t="s">
        <v>85</v>
      </c>
      <c r="AV162" s="13" t="s">
        <v>83</v>
      </c>
      <c r="AW162" s="13" t="s">
        <v>31</v>
      </c>
      <c r="AX162" s="13" t="s">
        <v>75</v>
      </c>
      <c r="AY162" s="221" t="s">
        <v>123</v>
      </c>
    </row>
    <row r="163" spans="1:65" s="14" customFormat="1" ht="11.25">
      <c r="B163" s="222"/>
      <c r="C163" s="223"/>
      <c r="D163" s="213" t="s">
        <v>151</v>
      </c>
      <c r="E163" s="224" t="s">
        <v>1</v>
      </c>
      <c r="F163" s="225" t="s">
        <v>206</v>
      </c>
      <c r="G163" s="223"/>
      <c r="H163" s="226">
        <v>698</v>
      </c>
      <c r="I163" s="227"/>
      <c r="J163" s="223"/>
      <c r="K163" s="223"/>
      <c r="L163" s="228"/>
      <c r="M163" s="229"/>
      <c r="N163" s="230"/>
      <c r="O163" s="230"/>
      <c r="P163" s="230"/>
      <c r="Q163" s="230"/>
      <c r="R163" s="230"/>
      <c r="S163" s="230"/>
      <c r="T163" s="231"/>
      <c r="AT163" s="232" t="s">
        <v>151</v>
      </c>
      <c r="AU163" s="232" t="s">
        <v>85</v>
      </c>
      <c r="AV163" s="14" t="s">
        <v>85</v>
      </c>
      <c r="AW163" s="14" t="s">
        <v>31</v>
      </c>
      <c r="AX163" s="14" t="s">
        <v>83</v>
      </c>
      <c r="AY163" s="232" t="s">
        <v>123</v>
      </c>
    </row>
    <row r="164" spans="1:65" s="2" customFormat="1" ht="24" customHeight="1">
      <c r="A164" s="34"/>
      <c r="B164" s="35"/>
      <c r="C164" s="199" t="s">
        <v>207</v>
      </c>
      <c r="D164" s="199" t="s">
        <v>125</v>
      </c>
      <c r="E164" s="200" t="s">
        <v>208</v>
      </c>
      <c r="F164" s="201" t="s">
        <v>209</v>
      </c>
      <c r="G164" s="202" t="s">
        <v>198</v>
      </c>
      <c r="H164" s="203">
        <v>698</v>
      </c>
      <c r="I164" s="204"/>
      <c r="J164" s="203">
        <f>ROUND(I164*H164,2)</f>
        <v>0</v>
      </c>
      <c r="K164" s="201" t="s">
        <v>129</v>
      </c>
      <c r="L164" s="39"/>
      <c r="M164" s="205" t="s">
        <v>1</v>
      </c>
      <c r="N164" s="206" t="s">
        <v>40</v>
      </c>
      <c r="O164" s="71"/>
      <c r="P164" s="207">
        <f>O164*H164</f>
        <v>0</v>
      </c>
      <c r="Q164" s="207">
        <v>0</v>
      </c>
      <c r="R164" s="207">
        <f>Q164*H164</f>
        <v>0</v>
      </c>
      <c r="S164" s="207">
        <v>0</v>
      </c>
      <c r="T164" s="208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209" t="s">
        <v>130</v>
      </c>
      <c r="AT164" s="209" t="s">
        <v>125</v>
      </c>
      <c r="AU164" s="209" t="s">
        <v>85</v>
      </c>
      <c r="AY164" s="17" t="s">
        <v>123</v>
      </c>
      <c r="BE164" s="210">
        <f>IF(N164="základní",J164,0)</f>
        <v>0</v>
      </c>
      <c r="BF164" s="210">
        <f>IF(N164="snížená",J164,0)</f>
        <v>0</v>
      </c>
      <c r="BG164" s="210">
        <f>IF(N164="zákl. přenesená",J164,0)</f>
        <v>0</v>
      </c>
      <c r="BH164" s="210">
        <f>IF(N164="sníž. přenesená",J164,0)</f>
        <v>0</v>
      </c>
      <c r="BI164" s="210">
        <f>IF(N164="nulová",J164,0)</f>
        <v>0</v>
      </c>
      <c r="BJ164" s="17" t="s">
        <v>83</v>
      </c>
      <c r="BK164" s="210">
        <f>ROUND(I164*H164,2)</f>
        <v>0</v>
      </c>
      <c r="BL164" s="17" t="s">
        <v>130</v>
      </c>
      <c r="BM164" s="209" t="s">
        <v>210</v>
      </c>
    </row>
    <row r="165" spans="1:65" s="13" customFormat="1" ht="11.25">
      <c r="B165" s="211"/>
      <c r="C165" s="212"/>
      <c r="D165" s="213" t="s">
        <v>151</v>
      </c>
      <c r="E165" s="214" t="s">
        <v>1</v>
      </c>
      <c r="F165" s="215" t="s">
        <v>211</v>
      </c>
      <c r="G165" s="212"/>
      <c r="H165" s="214" t="s">
        <v>1</v>
      </c>
      <c r="I165" s="216"/>
      <c r="J165" s="212"/>
      <c r="K165" s="212"/>
      <c r="L165" s="217"/>
      <c r="M165" s="218"/>
      <c r="N165" s="219"/>
      <c r="O165" s="219"/>
      <c r="P165" s="219"/>
      <c r="Q165" s="219"/>
      <c r="R165" s="219"/>
      <c r="S165" s="219"/>
      <c r="T165" s="220"/>
      <c r="AT165" s="221" t="s">
        <v>151</v>
      </c>
      <c r="AU165" s="221" t="s">
        <v>85</v>
      </c>
      <c r="AV165" s="13" t="s">
        <v>83</v>
      </c>
      <c r="AW165" s="13" t="s">
        <v>31</v>
      </c>
      <c r="AX165" s="13" t="s">
        <v>75</v>
      </c>
      <c r="AY165" s="221" t="s">
        <v>123</v>
      </c>
    </row>
    <row r="166" spans="1:65" s="13" customFormat="1" ht="11.25">
      <c r="B166" s="211"/>
      <c r="C166" s="212"/>
      <c r="D166" s="213" t="s">
        <v>151</v>
      </c>
      <c r="E166" s="214" t="s">
        <v>1</v>
      </c>
      <c r="F166" s="215" t="s">
        <v>212</v>
      </c>
      <c r="G166" s="212"/>
      <c r="H166" s="214" t="s">
        <v>1</v>
      </c>
      <c r="I166" s="216"/>
      <c r="J166" s="212"/>
      <c r="K166" s="212"/>
      <c r="L166" s="217"/>
      <c r="M166" s="218"/>
      <c r="N166" s="219"/>
      <c r="O166" s="219"/>
      <c r="P166" s="219"/>
      <c r="Q166" s="219"/>
      <c r="R166" s="219"/>
      <c r="S166" s="219"/>
      <c r="T166" s="220"/>
      <c r="AT166" s="221" t="s">
        <v>151</v>
      </c>
      <c r="AU166" s="221" t="s">
        <v>85</v>
      </c>
      <c r="AV166" s="13" t="s">
        <v>83</v>
      </c>
      <c r="AW166" s="13" t="s">
        <v>31</v>
      </c>
      <c r="AX166" s="13" t="s">
        <v>75</v>
      </c>
      <c r="AY166" s="221" t="s">
        <v>123</v>
      </c>
    </row>
    <row r="167" spans="1:65" s="14" customFormat="1" ht="11.25">
      <c r="B167" s="222"/>
      <c r="C167" s="223"/>
      <c r="D167" s="213" t="s">
        <v>151</v>
      </c>
      <c r="E167" s="224" t="s">
        <v>1</v>
      </c>
      <c r="F167" s="225" t="s">
        <v>206</v>
      </c>
      <c r="G167" s="223"/>
      <c r="H167" s="226">
        <v>698</v>
      </c>
      <c r="I167" s="227"/>
      <c r="J167" s="223"/>
      <c r="K167" s="223"/>
      <c r="L167" s="228"/>
      <c r="M167" s="229"/>
      <c r="N167" s="230"/>
      <c r="O167" s="230"/>
      <c r="P167" s="230"/>
      <c r="Q167" s="230"/>
      <c r="R167" s="230"/>
      <c r="S167" s="230"/>
      <c r="T167" s="231"/>
      <c r="AT167" s="232" t="s">
        <v>151</v>
      </c>
      <c r="AU167" s="232" t="s">
        <v>85</v>
      </c>
      <c r="AV167" s="14" t="s">
        <v>85</v>
      </c>
      <c r="AW167" s="14" t="s">
        <v>31</v>
      </c>
      <c r="AX167" s="14" t="s">
        <v>83</v>
      </c>
      <c r="AY167" s="232" t="s">
        <v>123</v>
      </c>
    </row>
    <row r="168" spans="1:65" s="2" customFormat="1" ht="16.5" customHeight="1">
      <c r="A168" s="34"/>
      <c r="B168" s="35"/>
      <c r="C168" s="233" t="s">
        <v>213</v>
      </c>
      <c r="D168" s="233" t="s">
        <v>214</v>
      </c>
      <c r="E168" s="234" t="s">
        <v>215</v>
      </c>
      <c r="F168" s="235" t="s">
        <v>216</v>
      </c>
      <c r="G168" s="236" t="s">
        <v>193</v>
      </c>
      <c r="H168" s="237">
        <v>157.05000000000001</v>
      </c>
      <c r="I168" s="238"/>
      <c r="J168" s="237">
        <f>ROUND(I168*H168,2)</f>
        <v>0</v>
      </c>
      <c r="K168" s="235" t="s">
        <v>129</v>
      </c>
      <c r="L168" s="239"/>
      <c r="M168" s="240" t="s">
        <v>1</v>
      </c>
      <c r="N168" s="241" t="s">
        <v>40</v>
      </c>
      <c r="O168" s="71"/>
      <c r="P168" s="207">
        <f>O168*H168</f>
        <v>0</v>
      </c>
      <c r="Q168" s="207">
        <v>0</v>
      </c>
      <c r="R168" s="207">
        <f>Q168*H168</f>
        <v>0</v>
      </c>
      <c r="S168" s="207">
        <v>0</v>
      </c>
      <c r="T168" s="208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209" t="s">
        <v>159</v>
      </c>
      <c r="AT168" s="209" t="s">
        <v>214</v>
      </c>
      <c r="AU168" s="209" t="s">
        <v>85</v>
      </c>
      <c r="AY168" s="17" t="s">
        <v>123</v>
      </c>
      <c r="BE168" s="210">
        <f>IF(N168="základní",J168,0)</f>
        <v>0</v>
      </c>
      <c r="BF168" s="210">
        <f>IF(N168="snížená",J168,0)</f>
        <v>0</v>
      </c>
      <c r="BG168" s="210">
        <f>IF(N168="zákl. přenesená",J168,0)</f>
        <v>0</v>
      </c>
      <c r="BH168" s="210">
        <f>IF(N168="sníž. přenesená",J168,0)</f>
        <v>0</v>
      </c>
      <c r="BI168" s="210">
        <f>IF(N168="nulová",J168,0)</f>
        <v>0</v>
      </c>
      <c r="BJ168" s="17" t="s">
        <v>83</v>
      </c>
      <c r="BK168" s="210">
        <f>ROUND(I168*H168,2)</f>
        <v>0</v>
      </c>
      <c r="BL168" s="17" t="s">
        <v>130</v>
      </c>
      <c r="BM168" s="209" t="s">
        <v>217</v>
      </c>
    </row>
    <row r="169" spans="1:65" s="14" customFormat="1" ht="11.25">
      <c r="B169" s="222"/>
      <c r="C169" s="223"/>
      <c r="D169" s="213" t="s">
        <v>151</v>
      </c>
      <c r="E169" s="224" t="s">
        <v>1</v>
      </c>
      <c r="F169" s="225" t="s">
        <v>218</v>
      </c>
      <c r="G169" s="223"/>
      <c r="H169" s="226">
        <v>157.05000000000001</v>
      </c>
      <c r="I169" s="227"/>
      <c r="J169" s="223"/>
      <c r="K169" s="223"/>
      <c r="L169" s="228"/>
      <c r="M169" s="229"/>
      <c r="N169" s="230"/>
      <c r="O169" s="230"/>
      <c r="P169" s="230"/>
      <c r="Q169" s="230"/>
      <c r="R169" s="230"/>
      <c r="S169" s="230"/>
      <c r="T169" s="231"/>
      <c r="AT169" s="232" t="s">
        <v>151</v>
      </c>
      <c r="AU169" s="232" t="s">
        <v>85</v>
      </c>
      <c r="AV169" s="14" t="s">
        <v>85</v>
      </c>
      <c r="AW169" s="14" t="s">
        <v>31</v>
      </c>
      <c r="AX169" s="14" t="s">
        <v>83</v>
      </c>
      <c r="AY169" s="232" t="s">
        <v>123</v>
      </c>
    </row>
    <row r="170" spans="1:65" s="2" customFormat="1" ht="24" customHeight="1">
      <c r="A170" s="34"/>
      <c r="B170" s="35"/>
      <c r="C170" s="199" t="s">
        <v>219</v>
      </c>
      <c r="D170" s="199" t="s">
        <v>125</v>
      </c>
      <c r="E170" s="200" t="s">
        <v>220</v>
      </c>
      <c r="F170" s="201" t="s">
        <v>221</v>
      </c>
      <c r="G170" s="202" t="s">
        <v>198</v>
      </c>
      <c r="H170" s="203">
        <v>698</v>
      </c>
      <c r="I170" s="204"/>
      <c r="J170" s="203">
        <f>ROUND(I170*H170,2)</f>
        <v>0</v>
      </c>
      <c r="K170" s="201" t="s">
        <v>129</v>
      </c>
      <c r="L170" s="39"/>
      <c r="M170" s="205" t="s">
        <v>1</v>
      </c>
      <c r="N170" s="206" t="s">
        <v>40</v>
      </c>
      <c r="O170" s="71"/>
      <c r="P170" s="207">
        <f>O170*H170</f>
        <v>0</v>
      </c>
      <c r="Q170" s="207">
        <v>0</v>
      </c>
      <c r="R170" s="207">
        <f>Q170*H170</f>
        <v>0</v>
      </c>
      <c r="S170" s="207">
        <v>0</v>
      </c>
      <c r="T170" s="208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209" t="s">
        <v>130</v>
      </c>
      <c r="AT170" s="209" t="s">
        <v>125</v>
      </c>
      <c r="AU170" s="209" t="s">
        <v>85</v>
      </c>
      <c r="AY170" s="17" t="s">
        <v>123</v>
      </c>
      <c r="BE170" s="210">
        <f>IF(N170="základní",J170,0)</f>
        <v>0</v>
      </c>
      <c r="BF170" s="210">
        <f>IF(N170="snížená",J170,0)</f>
        <v>0</v>
      </c>
      <c r="BG170" s="210">
        <f>IF(N170="zákl. přenesená",J170,0)</f>
        <v>0</v>
      </c>
      <c r="BH170" s="210">
        <f>IF(N170="sníž. přenesená",J170,0)</f>
        <v>0</v>
      </c>
      <c r="BI170" s="210">
        <f>IF(N170="nulová",J170,0)</f>
        <v>0</v>
      </c>
      <c r="BJ170" s="17" t="s">
        <v>83</v>
      </c>
      <c r="BK170" s="210">
        <f>ROUND(I170*H170,2)</f>
        <v>0</v>
      </c>
      <c r="BL170" s="17" t="s">
        <v>130</v>
      </c>
      <c r="BM170" s="209" t="s">
        <v>222</v>
      </c>
    </row>
    <row r="171" spans="1:65" s="13" customFormat="1" ht="11.25">
      <c r="B171" s="211"/>
      <c r="C171" s="212"/>
      <c r="D171" s="213" t="s">
        <v>151</v>
      </c>
      <c r="E171" s="214" t="s">
        <v>1</v>
      </c>
      <c r="F171" s="215" t="s">
        <v>223</v>
      </c>
      <c r="G171" s="212"/>
      <c r="H171" s="214" t="s">
        <v>1</v>
      </c>
      <c r="I171" s="216"/>
      <c r="J171" s="212"/>
      <c r="K171" s="212"/>
      <c r="L171" s="217"/>
      <c r="M171" s="218"/>
      <c r="N171" s="219"/>
      <c r="O171" s="219"/>
      <c r="P171" s="219"/>
      <c r="Q171" s="219"/>
      <c r="R171" s="219"/>
      <c r="S171" s="219"/>
      <c r="T171" s="220"/>
      <c r="AT171" s="221" t="s">
        <v>151</v>
      </c>
      <c r="AU171" s="221" t="s">
        <v>85</v>
      </c>
      <c r="AV171" s="13" t="s">
        <v>83</v>
      </c>
      <c r="AW171" s="13" t="s">
        <v>31</v>
      </c>
      <c r="AX171" s="13" t="s">
        <v>75</v>
      </c>
      <c r="AY171" s="221" t="s">
        <v>123</v>
      </c>
    </row>
    <row r="172" spans="1:65" s="14" customFormat="1" ht="11.25">
      <c r="B172" s="222"/>
      <c r="C172" s="223"/>
      <c r="D172" s="213" t="s">
        <v>151</v>
      </c>
      <c r="E172" s="224" t="s">
        <v>1</v>
      </c>
      <c r="F172" s="225" t="s">
        <v>206</v>
      </c>
      <c r="G172" s="223"/>
      <c r="H172" s="226">
        <v>698</v>
      </c>
      <c r="I172" s="227"/>
      <c r="J172" s="223"/>
      <c r="K172" s="223"/>
      <c r="L172" s="228"/>
      <c r="M172" s="229"/>
      <c r="N172" s="230"/>
      <c r="O172" s="230"/>
      <c r="P172" s="230"/>
      <c r="Q172" s="230"/>
      <c r="R172" s="230"/>
      <c r="S172" s="230"/>
      <c r="T172" s="231"/>
      <c r="AT172" s="232" t="s">
        <v>151</v>
      </c>
      <c r="AU172" s="232" t="s">
        <v>85</v>
      </c>
      <c r="AV172" s="14" t="s">
        <v>85</v>
      </c>
      <c r="AW172" s="14" t="s">
        <v>31</v>
      </c>
      <c r="AX172" s="14" t="s">
        <v>83</v>
      </c>
      <c r="AY172" s="232" t="s">
        <v>123</v>
      </c>
    </row>
    <row r="173" spans="1:65" s="2" customFormat="1" ht="16.5" customHeight="1">
      <c r="A173" s="34"/>
      <c r="B173" s="35"/>
      <c r="C173" s="233" t="s">
        <v>153</v>
      </c>
      <c r="D173" s="233" t="s">
        <v>214</v>
      </c>
      <c r="E173" s="234" t="s">
        <v>224</v>
      </c>
      <c r="F173" s="235" t="s">
        <v>225</v>
      </c>
      <c r="G173" s="236" t="s">
        <v>226</v>
      </c>
      <c r="H173" s="237">
        <v>35.950000000000003</v>
      </c>
      <c r="I173" s="238"/>
      <c r="J173" s="237">
        <f>ROUND(I173*H173,2)</f>
        <v>0</v>
      </c>
      <c r="K173" s="235" t="s">
        <v>129</v>
      </c>
      <c r="L173" s="239"/>
      <c r="M173" s="240" t="s">
        <v>1</v>
      </c>
      <c r="N173" s="241" t="s">
        <v>40</v>
      </c>
      <c r="O173" s="71"/>
      <c r="P173" s="207">
        <f>O173*H173</f>
        <v>0</v>
      </c>
      <c r="Q173" s="207">
        <v>1E-3</v>
      </c>
      <c r="R173" s="207">
        <f>Q173*H173</f>
        <v>3.5950000000000003E-2</v>
      </c>
      <c r="S173" s="207">
        <v>0</v>
      </c>
      <c r="T173" s="208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209" t="s">
        <v>159</v>
      </c>
      <c r="AT173" s="209" t="s">
        <v>214</v>
      </c>
      <c r="AU173" s="209" t="s">
        <v>85</v>
      </c>
      <c r="AY173" s="17" t="s">
        <v>123</v>
      </c>
      <c r="BE173" s="210">
        <f>IF(N173="základní",J173,0)</f>
        <v>0</v>
      </c>
      <c r="BF173" s="210">
        <f>IF(N173="snížená",J173,0)</f>
        <v>0</v>
      </c>
      <c r="BG173" s="210">
        <f>IF(N173="zákl. přenesená",J173,0)</f>
        <v>0</v>
      </c>
      <c r="BH173" s="210">
        <f>IF(N173="sníž. přenesená",J173,0)</f>
        <v>0</v>
      </c>
      <c r="BI173" s="210">
        <f>IF(N173="nulová",J173,0)</f>
        <v>0</v>
      </c>
      <c r="BJ173" s="17" t="s">
        <v>83</v>
      </c>
      <c r="BK173" s="210">
        <f>ROUND(I173*H173,2)</f>
        <v>0</v>
      </c>
      <c r="BL173" s="17" t="s">
        <v>130</v>
      </c>
      <c r="BM173" s="209" t="s">
        <v>227</v>
      </c>
    </row>
    <row r="174" spans="1:65" s="14" customFormat="1" ht="11.25">
      <c r="B174" s="222"/>
      <c r="C174" s="223"/>
      <c r="D174" s="213" t="s">
        <v>151</v>
      </c>
      <c r="E174" s="224" t="s">
        <v>1</v>
      </c>
      <c r="F174" s="225" t="s">
        <v>228</v>
      </c>
      <c r="G174" s="223"/>
      <c r="H174" s="226">
        <v>35.950000000000003</v>
      </c>
      <c r="I174" s="227"/>
      <c r="J174" s="223"/>
      <c r="K174" s="223"/>
      <c r="L174" s="228"/>
      <c r="M174" s="229"/>
      <c r="N174" s="230"/>
      <c r="O174" s="230"/>
      <c r="P174" s="230"/>
      <c r="Q174" s="230"/>
      <c r="R174" s="230"/>
      <c r="S174" s="230"/>
      <c r="T174" s="231"/>
      <c r="AT174" s="232" t="s">
        <v>151</v>
      </c>
      <c r="AU174" s="232" t="s">
        <v>85</v>
      </c>
      <c r="AV174" s="14" t="s">
        <v>85</v>
      </c>
      <c r="AW174" s="14" t="s">
        <v>31</v>
      </c>
      <c r="AX174" s="14" t="s">
        <v>83</v>
      </c>
      <c r="AY174" s="232" t="s">
        <v>123</v>
      </c>
    </row>
    <row r="175" spans="1:65" s="12" customFormat="1" ht="22.9" customHeight="1">
      <c r="B175" s="183"/>
      <c r="C175" s="184"/>
      <c r="D175" s="185" t="s">
        <v>74</v>
      </c>
      <c r="E175" s="197" t="s">
        <v>175</v>
      </c>
      <c r="F175" s="197" t="s">
        <v>229</v>
      </c>
      <c r="G175" s="184"/>
      <c r="H175" s="184"/>
      <c r="I175" s="187"/>
      <c r="J175" s="198">
        <f>BK175</f>
        <v>0</v>
      </c>
      <c r="K175" s="184"/>
      <c r="L175" s="189"/>
      <c r="M175" s="190"/>
      <c r="N175" s="191"/>
      <c r="O175" s="191"/>
      <c r="P175" s="192">
        <f>SUM(P176:P188)</f>
        <v>0</v>
      </c>
      <c r="Q175" s="191"/>
      <c r="R175" s="192">
        <f>SUM(R176:R188)</f>
        <v>0</v>
      </c>
      <c r="S175" s="191"/>
      <c r="T175" s="193">
        <f>SUM(T176:T188)</f>
        <v>27.759999999999998</v>
      </c>
      <c r="AR175" s="194" t="s">
        <v>83</v>
      </c>
      <c r="AT175" s="195" t="s">
        <v>74</v>
      </c>
      <c r="AU175" s="195" t="s">
        <v>83</v>
      </c>
      <c r="AY175" s="194" t="s">
        <v>123</v>
      </c>
      <c r="BK175" s="196">
        <f>SUM(BK176:BK188)</f>
        <v>0</v>
      </c>
    </row>
    <row r="176" spans="1:65" s="2" customFormat="1" ht="24" customHeight="1">
      <c r="A176" s="34"/>
      <c r="B176" s="35"/>
      <c r="C176" s="199" t="s">
        <v>7</v>
      </c>
      <c r="D176" s="199" t="s">
        <v>125</v>
      </c>
      <c r="E176" s="200" t="s">
        <v>230</v>
      </c>
      <c r="F176" s="201" t="s">
        <v>231</v>
      </c>
      <c r="G176" s="202" t="s">
        <v>198</v>
      </c>
      <c r="H176" s="203">
        <v>20</v>
      </c>
      <c r="I176" s="204"/>
      <c r="J176" s="203">
        <f>ROUND(I176*H176,2)</f>
        <v>0</v>
      </c>
      <c r="K176" s="201" t="s">
        <v>129</v>
      </c>
      <c r="L176" s="39"/>
      <c r="M176" s="205" t="s">
        <v>1</v>
      </c>
      <c r="N176" s="206" t="s">
        <v>40</v>
      </c>
      <c r="O176" s="71"/>
      <c r="P176" s="207">
        <f>O176*H176</f>
        <v>0</v>
      </c>
      <c r="Q176" s="207">
        <v>0</v>
      </c>
      <c r="R176" s="207">
        <f>Q176*H176</f>
        <v>0</v>
      </c>
      <c r="S176" s="207">
        <v>0</v>
      </c>
      <c r="T176" s="208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209" t="s">
        <v>130</v>
      </c>
      <c r="AT176" s="209" t="s">
        <v>125</v>
      </c>
      <c r="AU176" s="209" t="s">
        <v>85</v>
      </c>
      <c r="AY176" s="17" t="s">
        <v>123</v>
      </c>
      <c r="BE176" s="210">
        <f>IF(N176="základní",J176,0)</f>
        <v>0</v>
      </c>
      <c r="BF176" s="210">
        <f>IF(N176="snížená",J176,0)</f>
        <v>0</v>
      </c>
      <c r="BG176" s="210">
        <f>IF(N176="zákl. přenesená",J176,0)</f>
        <v>0</v>
      </c>
      <c r="BH176" s="210">
        <f>IF(N176="sníž. přenesená",J176,0)</f>
        <v>0</v>
      </c>
      <c r="BI176" s="210">
        <f>IF(N176="nulová",J176,0)</f>
        <v>0</v>
      </c>
      <c r="BJ176" s="17" t="s">
        <v>83</v>
      </c>
      <c r="BK176" s="210">
        <f>ROUND(I176*H176,2)</f>
        <v>0</v>
      </c>
      <c r="BL176" s="17" t="s">
        <v>130</v>
      </c>
      <c r="BM176" s="209" t="s">
        <v>232</v>
      </c>
    </row>
    <row r="177" spans="1:65" s="13" customFormat="1" ht="11.25">
      <c r="B177" s="211"/>
      <c r="C177" s="212"/>
      <c r="D177" s="213" t="s">
        <v>151</v>
      </c>
      <c r="E177" s="214" t="s">
        <v>1</v>
      </c>
      <c r="F177" s="215" t="s">
        <v>233</v>
      </c>
      <c r="G177" s="212"/>
      <c r="H177" s="214" t="s">
        <v>1</v>
      </c>
      <c r="I177" s="216"/>
      <c r="J177" s="212"/>
      <c r="K177" s="212"/>
      <c r="L177" s="217"/>
      <c r="M177" s="218"/>
      <c r="N177" s="219"/>
      <c r="O177" s="219"/>
      <c r="P177" s="219"/>
      <c r="Q177" s="219"/>
      <c r="R177" s="219"/>
      <c r="S177" s="219"/>
      <c r="T177" s="220"/>
      <c r="AT177" s="221" t="s">
        <v>151</v>
      </c>
      <c r="AU177" s="221" t="s">
        <v>85</v>
      </c>
      <c r="AV177" s="13" t="s">
        <v>83</v>
      </c>
      <c r="AW177" s="13" t="s">
        <v>31</v>
      </c>
      <c r="AX177" s="13" t="s">
        <v>75</v>
      </c>
      <c r="AY177" s="221" t="s">
        <v>123</v>
      </c>
    </row>
    <row r="178" spans="1:65" s="13" customFormat="1" ht="11.25">
      <c r="B178" s="211"/>
      <c r="C178" s="212"/>
      <c r="D178" s="213" t="s">
        <v>151</v>
      </c>
      <c r="E178" s="214" t="s">
        <v>1</v>
      </c>
      <c r="F178" s="215" t="s">
        <v>234</v>
      </c>
      <c r="G178" s="212"/>
      <c r="H178" s="214" t="s">
        <v>1</v>
      </c>
      <c r="I178" s="216"/>
      <c r="J178" s="212"/>
      <c r="K178" s="212"/>
      <c r="L178" s="217"/>
      <c r="M178" s="218"/>
      <c r="N178" s="219"/>
      <c r="O178" s="219"/>
      <c r="P178" s="219"/>
      <c r="Q178" s="219"/>
      <c r="R178" s="219"/>
      <c r="S178" s="219"/>
      <c r="T178" s="220"/>
      <c r="AT178" s="221" t="s">
        <v>151</v>
      </c>
      <c r="AU178" s="221" t="s">
        <v>85</v>
      </c>
      <c r="AV178" s="13" t="s">
        <v>83</v>
      </c>
      <c r="AW178" s="13" t="s">
        <v>31</v>
      </c>
      <c r="AX178" s="13" t="s">
        <v>75</v>
      </c>
      <c r="AY178" s="221" t="s">
        <v>123</v>
      </c>
    </row>
    <row r="179" spans="1:65" s="13" customFormat="1" ht="11.25">
      <c r="B179" s="211"/>
      <c r="C179" s="212"/>
      <c r="D179" s="213" t="s">
        <v>151</v>
      </c>
      <c r="E179" s="214" t="s">
        <v>1</v>
      </c>
      <c r="F179" s="215" t="s">
        <v>235</v>
      </c>
      <c r="G179" s="212"/>
      <c r="H179" s="214" t="s">
        <v>1</v>
      </c>
      <c r="I179" s="216"/>
      <c r="J179" s="212"/>
      <c r="K179" s="212"/>
      <c r="L179" s="217"/>
      <c r="M179" s="218"/>
      <c r="N179" s="219"/>
      <c r="O179" s="219"/>
      <c r="P179" s="219"/>
      <c r="Q179" s="219"/>
      <c r="R179" s="219"/>
      <c r="S179" s="219"/>
      <c r="T179" s="220"/>
      <c r="AT179" s="221" t="s">
        <v>151</v>
      </c>
      <c r="AU179" s="221" t="s">
        <v>85</v>
      </c>
      <c r="AV179" s="13" t="s">
        <v>83</v>
      </c>
      <c r="AW179" s="13" t="s">
        <v>31</v>
      </c>
      <c r="AX179" s="13" t="s">
        <v>75</v>
      </c>
      <c r="AY179" s="221" t="s">
        <v>123</v>
      </c>
    </row>
    <row r="180" spans="1:65" s="14" customFormat="1" ht="11.25">
      <c r="B180" s="222"/>
      <c r="C180" s="223"/>
      <c r="D180" s="213" t="s">
        <v>151</v>
      </c>
      <c r="E180" s="224" t="s">
        <v>1</v>
      </c>
      <c r="F180" s="225" t="s">
        <v>153</v>
      </c>
      <c r="G180" s="223"/>
      <c r="H180" s="226">
        <v>20</v>
      </c>
      <c r="I180" s="227"/>
      <c r="J180" s="223"/>
      <c r="K180" s="223"/>
      <c r="L180" s="228"/>
      <c r="M180" s="229"/>
      <c r="N180" s="230"/>
      <c r="O180" s="230"/>
      <c r="P180" s="230"/>
      <c r="Q180" s="230"/>
      <c r="R180" s="230"/>
      <c r="S180" s="230"/>
      <c r="T180" s="231"/>
      <c r="AT180" s="232" t="s">
        <v>151</v>
      </c>
      <c r="AU180" s="232" t="s">
        <v>85</v>
      </c>
      <c r="AV180" s="14" t="s">
        <v>85</v>
      </c>
      <c r="AW180" s="14" t="s">
        <v>31</v>
      </c>
      <c r="AX180" s="14" t="s">
        <v>83</v>
      </c>
      <c r="AY180" s="232" t="s">
        <v>123</v>
      </c>
    </row>
    <row r="181" spans="1:65" s="2" customFormat="1" ht="24" customHeight="1">
      <c r="A181" s="34"/>
      <c r="B181" s="35"/>
      <c r="C181" s="199" t="s">
        <v>236</v>
      </c>
      <c r="D181" s="199" t="s">
        <v>125</v>
      </c>
      <c r="E181" s="200" t="s">
        <v>237</v>
      </c>
      <c r="F181" s="201" t="s">
        <v>238</v>
      </c>
      <c r="G181" s="202" t="s">
        <v>198</v>
      </c>
      <c r="H181" s="203">
        <v>20</v>
      </c>
      <c r="I181" s="204"/>
      <c r="J181" s="203">
        <f>ROUND(I181*H181,2)</f>
        <v>0</v>
      </c>
      <c r="K181" s="201" t="s">
        <v>129</v>
      </c>
      <c r="L181" s="39"/>
      <c r="M181" s="205" t="s">
        <v>1</v>
      </c>
      <c r="N181" s="206" t="s">
        <v>40</v>
      </c>
      <c r="O181" s="71"/>
      <c r="P181" s="207">
        <f>O181*H181</f>
        <v>0</v>
      </c>
      <c r="Q181" s="207">
        <v>0</v>
      </c>
      <c r="R181" s="207">
        <f>Q181*H181</f>
        <v>0</v>
      </c>
      <c r="S181" s="207">
        <v>0</v>
      </c>
      <c r="T181" s="208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209" t="s">
        <v>130</v>
      </c>
      <c r="AT181" s="209" t="s">
        <v>125</v>
      </c>
      <c r="AU181" s="209" t="s">
        <v>85</v>
      </c>
      <c r="AY181" s="17" t="s">
        <v>123</v>
      </c>
      <c r="BE181" s="210">
        <f>IF(N181="základní",J181,0)</f>
        <v>0</v>
      </c>
      <c r="BF181" s="210">
        <f>IF(N181="snížená",J181,0)</f>
        <v>0</v>
      </c>
      <c r="BG181" s="210">
        <f>IF(N181="zákl. přenesená",J181,0)</f>
        <v>0</v>
      </c>
      <c r="BH181" s="210">
        <f>IF(N181="sníž. přenesená",J181,0)</f>
        <v>0</v>
      </c>
      <c r="BI181" s="210">
        <f>IF(N181="nulová",J181,0)</f>
        <v>0</v>
      </c>
      <c r="BJ181" s="17" t="s">
        <v>83</v>
      </c>
      <c r="BK181" s="210">
        <f>ROUND(I181*H181,2)</f>
        <v>0</v>
      </c>
      <c r="BL181" s="17" t="s">
        <v>130</v>
      </c>
      <c r="BM181" s="209" t="s">
        <v>239</v>
      </c>
    </row>
    <row r="182" spans="1:65" s="2" customFormat="1" ht="24" customHeight="1">
      <c r="A182" s="34"/>
      <c r="B182" s="35"/>
      <c r="C182" s="199" t="s">
        <v>240</v>
      </c>
      <c r="D182" s="199" t="s">
        <v>125</v>
      </c>
      <c r="E182" s="200" t="s">
        <v>241</v>
      </c>
      <c r="F182" s="201" t="s">
        <v>242</v>
      </c>
      <c r="G182" s="202" t="s">
        <v>198</v>
      </c>
      <c r="H182" s="203">
        <v>20</v>
      </c>
      <c r="I182" s="204"/>
      <c r="J182" s="203">
        <f>ROUND(I182*H182,2)</f>
        <v>0</v>
      </c>
      <c r="K182" s="201" t="s">
        <v>129</v>
      </c>
      <c r="L182" s="39"/>
      <c r="M182" s="205" t="s">
        <v>1</v>
      </c>
      <c r="N182" s="206" t="s">
        <v>40</v>
      </c>
      <c r="O182" s="71"/>
      <c r="P182" s="207">
        <f>O182*H182</f>
        <v>0</v>
      </c>
      <c r="Q182" s="207">
        <v>0</v>
      </c>
      <c r="R182" s="207">
        <f>Q182*H182</f>
        <v>0</v>
      </c>
      <c r="S182" s="207">
        <v>0.24</v>
      </c>
      <c r="T182" s="208">
        <f>S182*H182</f>
        <v>4.8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209" t="s">
        <v>130</v>
      </c>
      <c r="AT182" s="209" t="s">
        <v>125</v>
      </c>
      <c r="AU182" s="209" t="s">
        <v>85</v>
      </c>
      <c r="AY182" s="17" t="s">
        <v>123</v>
      </c>
      <c r="BE182" s="210">
        <f>IF(N182="základní",J182,0)</f>
        <v>0</v>
      </c>
      <c r="BF182" s="210">
        <f>IF(N182="snížená",J182,0)</f>
        <v>0</v>
      </c>
      <c r="BG182" s="210">
        <f>IF(N182="zákl. přenesená",J182,0)</f>
        <v>0</v>
      </c>
      <c r="BH182" s="210">
        <f>IF(N182="sníž. přenesená",J182,0)</f>
        <v>0</v>
      </c>
      <c r="BI182" s="210">
        <f>IF(N182="nulová",J182,0)</f>
        <v>0</v>
      </c>
      <c r="BJ182" s="17" t="s">
        <v>83</v>
      </c>
      <c r="BK182" s="210">
        <f>ROUND(I182*H182,2)</f>
        <v>0</v>
      </c>
      <c r="BL182" s="17" t="s">
        <v>130</v>
      </c>
      <c r="BM182" s="209" t="s">
        <v>243</v>
      </c>
    </row>
    <row r="183" spans="1:65" s="2" customFormat="1" ht="16.5" customHeight="1">
      <c r="A183" s="34"/>
      <c r="B183" s="35"/>
      <c r="C183" s="199" t="s">
        <v>244</v>
      </c>
      <c r="D183" s="199" t="s">
        <v>125</v>
      </c>
      <c r="E183" s="200" t="s">
        <v>245</v>
      </c>
      <c r="F183" s="201" t="s">
        <v>246</v>
      </c>
      <c r="G183" s="202" t="s">
        <v>247</v>
      </c>
      <c r="H183" s="203">
        <v>112</v>
      </c>
      <c r="I183" s="204"/>
      <c r="J183" s="203">
        <f>ROUND(I183*H183,2)</f>
        <v>0</v>
      </c>
      <c r="K183" s="201" t="s">
        <v>129</v>
      </c>
      <c r="L183" s="39"/>
      <c r="M183" s="205" t="s">
        <v>1</v>
      </c>
      <c r="N183" s="206" t="s">
        <v>40</v>
      </c>
      <c r="O183" s="71"/>
      <c r="P183" s="207">
        <f>O183*H183</f>
        <v>0</v>
      </c>
      <c r="Q183" s="207">
        <v>0</v>
      </c>
      <c r="R183" s="207">
        <f>Q183*H183</f>
        <v>0</v>
      </c>
      <c r="S183" s="207">
        <v>0.20499999999999999</v>
      </c>
      <c r="T183" s="208">
        <f>S183*H183</f>
        <v>22.959999999999997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209" t="s">
        <v>130</v>
      </c>
      <c r="AT183" s="209" t="s">
        <v>125</v>
      </c>
      <c r="AU183" s="209" t="s">
        <v>85</v>
      </c>
      <c r="AY183" s="17" t="s">
        <v>123</v>
      </c>
      <c r="BE183" s="210">
        <f>IF(N183="základní",J183,0)</f>
        <v>0</v>
      </c>
      <c r="BF183" s="210">
        <f>IF(N183="snížená",J183,0)</f>
        <v>0</v>
      </c>
      <c r="BG183" s="210">
        <f>IF(N183="zákl. přenesená",J183,0)</f>
        <v>0</v>
      </c>
      <c r="BH183" s="210">
        <f>IF(N183="sníž. přenesená",J183,0)</f>
        <v>0</v>
      </c>
      <c r="BI183" s="210">
        <f>IF(N183="nulová",J183,0)</f>
        <v>0</v>
      </c>
      <c r="BJ183" s="17" t="s">
        <v>83</v>
      </c>
      <c r="BK183" s="210">
        <f>ROUND(I183*H183,2)</f>
        <v>0</v>
      </c>
      <c r="BL183" s="17" t="s">
        <v>130</v>
      </c>
      <c r="BM183" s="209" t="s">
        <v>248</v>
      </c>
    </row>
    <row r="184" spans="1:65" s="2" customFormat="1" ht="16.5" customHeight="1">
      <c r="A184" s="34"/>
      <c r="B184" s="35"/>
      <c r="C184" s="199" t="s">
        <v>249</v>
      </c>
      <c r="D184" s="199" t="s">
        <v>125</v>
      </c>
      <c r="E184" s="200" t="s">
        <v>250</v>
      </c>
      <c r="F184" s="201" t="s">
        <v>251</v>
      </c>
      <c r="G184" s="202" t="s">
        <v>193</v>
      </c>
      <c r="H184" s="203">
        <v>27.76</v>
      </c>
      <c r="I184" s="204"/>
      <c r="J184" s="203">
        <f>ROUND(I184*H184,2)</f>
        <v>0</v>
      </c>
      <c r="K184" s="201" t="s">
        <v>129</v>
      </c>
      <c r="L184" s="39"/>
      <c r="M184" s="205" t="s">
        <v>1</v>
      </c>
      <c r="N184" s="206" t="s">
        <v>40</v>
      </c>
      <c r="O184" s="71"/>
      <c r="P184" s="207">
        <f>O184*H184</f>
        <v>0</v>
      </c>
      <c r="Q184" s="207">
        <v>0</v>
      </c>
      <c r="R184" s="207">
        <f>Q184*H184</f>
        <v>0</v>
      </c>
      <c r="S184" s="207">
        <v>0</v>
      </c>
      <c r="T184" s="208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209" t="s">
        <v>130</v>
      </c>
      <c r="AT184" s="209" t="s">
        <v>125</v>
      </c>
      <c r="AU184" s="209" t="s">
        <v>85</v>
      </c>
      <c r="AY184" s="17" t="s">
        <v>123</v>
      </c>
      <c r="BE184" s="210">
        <f>IF(N184="základní",J184,0)</f>
        <v>0</v>
      </c>
      <c r="BF184" s="210">
        <f>IF(N184="snížená",J184,0)</f>
        <v>0</v>
      </c>
      <c r="BG184" s="210">
        <f>IF(N184="zákl. přenesená",J184,0)</f>
        <v>0</v>
      </c>
      <c r="BH184" s="210">
        <f>IF(N184="sníž. přenesená",J184,0)</f>
        <v>0</v>
      </c>
      <c r="BI184" s="210">
        <f>IF(N184="nulová",J184,0)</f>
        <v>0</v>
      </c>
      <c r="BJ184" s="17" t="s">
        <v>83</v>
      </c>
      <c r="BK184" s="210">
        <f>ROUND(I184*H184,2)</f>
        <v>0</v>
      </c>
      <c r="BL184" s="17" t="s">
        <v>130</v>
      </c>
      <c r="BM184" s="209" t="s">
        <v>252</v>
      </c>
    </row>
    <row r="185" spans="1:65" s="2" customFormat="1" ht="24" customHeight="1">
      <c r="A185" s="34"/>
      <c r="B185" s="35"/>
      <c r="C185" s="199" t="s">
        <v>253</v>
      </c>
      <c r="D185" s="199" t="s">
        <v>125</v>
      </c>
      <c r="E185" s="200" t="s">
        <v>254</v>
      </c>
      <c r="F185" s="201" t="s">
        <v>255</v>
      </c>
      <c r="G185" s="202" t="s">
        <v>193</v>
      </c>
      <c r="H185" s="203">
        <v>249.84</v>
      </c>
      <c r="I185" s="204"/>
      <c r="J185" s="203">
        <f>ROUND(I185*H185,2)</f>
        <v>0</v>
      </c>
      <c r="K185" s="201" t="s">
        <v>129</v>
      </c>
      <c r="L185" s="39"/>
      <c r="M185" s="205" t="s">
        <v>1</v>
      </c>
      <c r="N185" s="206" t="s">
        <v>40</v>
      </c>
      <c r="O185" s="71"/>
      <c r="P185" s="207">
        <f>O185*H185</f>
        <v>0</v>
      </c>
      <c r="Q185" s="207">
        <v>0</v>
      </c>
      <c r="R185" s="207">
        <f>Q185*H185</f>
        <v>0</v>
      </c>
      <c r="S185" s="207">
        <v>0</v>
      </c>
      <c r="T185" s="208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209" t="s">
        <v>130</v>
      </c>
      <c r="AT185" s="209" t="s">
        <v>125</v>
      </c>
      <c r="AU185" s="209" t="s">
        <v>85</v>
      </c>
      <c r="AY185" s="17" t="s">
        <v>123</v>
      </c>
      <c r="BE185" s="210">
        <f>IF(N185="základní",J185,0)</f>
        <v>0</v>
      </c>
      <c r="BF185" s="210">
        <f>IF(N185="snížená",J185,0)</f>
        <v>0</v>
      </c>
      <c r="BG185" s="210">
        <f>IF(N185="zákl. přenesená",J185,0)</f>
        <v>0</v>
      </c>
      <c r="BH185" s="210">
        <f>IF(N185="sníž. přenesená",J185,0)</f>
        <v>0</v>
      </c>
      <c r="BI185" s="210">
        <f>IF(N185="nulová",J185,0)</f>
        <v>0</v>
      </c>
      <c r="BJ185" s="17" t="s">
        <v>83</v>
      </c>
      <c r="BK185" s="210">
        <f>ROUND(I185*H185,2)</f>
        <v>0</v>
      </c>
      <c r="BL185" s="17" t="s">
        <v>130</v>
      </c>
      <c r="BM185" s="209" t="s">
        <v>256</v>
      </c>
    </row>
    <row r="186" spans="1:65" s="13" customFormat="1" ht="11.25">
      <c r="B186" s="211"/>
      <c r="C186" s="212"/>
      <c r="D186" s="213" t="s">
        <v>151</v>
      </c>
      <c r="E186" s="214" t="s">
        <v>1</v>
      </c>
      <c r="F186" s="215" t="s">
        <v>257</v>
      </c>
      <c r="G186" s="212"/>
      <c r="H186" s="214" t="s">
        <v>1</v>
      </c>
      <c r="I186" s="216"/>
      <c r="J186" s="212"/>
      <c r="K186" s="212"/>
      <c r="L186" s="217"/>
      <c r="M186" s="218"/>
      <c r="N186" s="219"/>
      <c r="O186" s="219"/>
      <c r="P186" s="219"/>
      <c r="Q186" s="219"/>
      <c r="R186" s="219"/>
      <c r="S186" s="219"/>
      <c r="T186" s="220"/>
      <c r="AT186" s="221" t="s">
        <v>151</v>
      </c>
      <c r="AU186" s="221" t="s">
        <v>85</v>
      </c>
      <c r="AV186" s="13" t="s">
        <v>83</v>
      </c>
      <c r="AW186" s="13" t="s">
        <v>31</v>
      </c>
      <c r="AX186" s="13" t="s">
        <v>75</v>
      </c>
      <c r="AY186" s="221" t="s">
        <v>123</v>
      </c>
    </row>
    <row r="187" spans="1:65" s="14" customFormat="1" ht="11.25">
      <c r="B187" s="222"/>
      <c r="C187" s="223"/>
      <c r="D187" s="213" t="s">
        <v>151</v>
      </c>
      <c r="E187" s="224" t="s">
        <v>1</v>
      </c>
      <c r="F187" s="225" t="s">
        <v>258</v>
      </c>
      <c r="G187" s="223"/>
      <c r="H187" s="226">
        <v>249.84</v>
      </c>
      <c r="I187" s="227"/>
      <c r="J187" s="223"/>
      <c r="K187" s="223"/>
      <c r="L187" s="228"/>
      <c r="M187" s="229"/>
      <c r="N187" s="230"/>
      <c r="O187" s="230"/>
      <c r="P187" s="230"/>
      <c r="Q187" s="230"/>
      <c r="R187" s="230"/>
      <c r="S187" s="230"/>
      <c r="T187" s="231"/>
      <c r="AT187" s="232" t="s">
        <v>151</v>
      </c>
      <c r="AU187" s="232" t="s">
        <v>85</v>
      </c>
      <c r="AV187" s="14" t="s">
        <v>85</v>
      </c>
      <c r="AW187" s="14" t="s">
        <v>31</v>
      </c>
      <c r="AX187" s="14" t="s">
        <v>83</v>
      </c>
      <c r="AY187" s="232" t="s">
        <v>123</v>
      </c>
    </row>
    <row r="188" spans="1:65" s="2" customFormat="1" ht="24" customHeight="1">
      <c r="A188" s="34"/>
      <c r="B188" s="35"/>
      <c r="C188" s="199" t="s">
        <v>259</v>
      </c>
      <c r="D188" s="199" t="s">
        <v>125</v>
      </c>
      <c r="E188" s="200" t="s">
        <v>260</v>
      </c>
      <c r="F188" s="201" t="s">
        <v>261</v>
      </c>
      <c r="G188" s="202" t="s">
        <v>193</v>
      </c>
      <c r="H188" s="203">
        <v>27.76</v>
      </c>
      <c r="I188" s="204"/>
      <c r="J188" s="203">
        <f>ROUND(I188*H188,2)</f>
        <v>0</v>
      </c>
      <c r="K188" s="201" t="s">
        <v>129</v>
      </c>
      <c r="L188" s="39"/>
      <c r="M188" s="205" t="s">
        <v>1</v>
      </c>
      <c r="N188" s="206" t="s">
        <v>40</v>
      </c>
      <c r="O188" s="71"/>
      <c r="P188" s="207">
        <f>O188*H188</f>
        <v>0</v>
      </c>
      <c r="Q188" s="207">
        <v>0</v>
      </c>
      <c r="R188" s="207">
        <f>Q188*H188</f>
        <v>0</v>
      </c>
      <c r="S188" s="207">
        <v>0</v>
      </c>
      <c r="T188" s="208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209" t="s">
        <v>130</v>
      </c>
      <c r="AT188" s="209" t="s">
        <v>125</v>
      </c>
      <c r="AU188" s="209" t="s">
        <v>85</v>
      </c>
      <c r="AY188" s="17" t="s">
        <v>123</v>
      </c>
      <c r="BE188" s="210">
        <f>IF(N188="základní",J188,0)</f>
        <v>0</v>
      </c>
      <c r="BF188" s="210">
        <f>IF(N188="snížená",J188,0)</f>
        <v>0</v>
      </c>
      <c r="BG188" s="210">
        <f>IF(N188="zákl. přenesená",J188,0)</f>
        <v>0</v>
      </c>
      <c r="BH188" s="210">
        <f>IF(N188="sníž. přenesená",J188,0)</f>
        <v>0</v>
      </c>
      <c r="BI188" s="210">
        <f>IF(N188="nulová",J188,0)</f>
        <v>0</v>
      </c>
      <c r="BJ188" s="17" t="s">
        <v>83</v>
      </c>
      <c r="BK188" s="210">
        <f>ROUND(I188*H188,2)</f>
        <v>0</v>
      </c>
      <c r="BL188" s="17" t="s">
        <v>130</v>
      </c>
      <c r="BM188" s="209" t="s">
        <v>262</v>
      </c>
    </row>
    <row r="189" spans="1:65" s="12" customFormat="1" ht="22.9" customHeight="1">
      <c r="B189" s="183"/>
      <c r="C189" s="184"/>
      <c r="D189" s="185" t="s">
        <v>74</v>
      </c>
      <c r="E189" s="197" t="s">
        <v>7</v>
      </c>
      <c r="F189" s="197" t="s">
        <v>263</v>
      </c>
      <c r="G189" s="184"/>
      <c r="H189" s="184"/>
      <c r="I189" s="187"/>
      <c r="J189" s="198">
        <f>BK189</f>
        <v>0</v>
      </c>
      <c r="K189" s="184"/>
      <c r="L189" s="189"/>
      <c r="M189" s="190"/>
      <c r="N189" s="191"/>
      <c r="O189" s="191"/>
      <c r="P189" s="192">
        <f>SUM(P190:P206)</f>
        <v>0</v>
      </c>
      <c r="Q189" s="191"/>
      <c r="R189" s="192">
        <f>SUM(R190:R206)</f>
        <v>0.167605</v>
      </c>
      <c r="S189" s="191"/>
      <c r="T189" s="193">
        <f>SUM(T190:T206)</f>
        <v>0</v>
      </c>
      <c r="AR189" s="194" t="s">
        <v>83</v>
      </c>
      <c r="AT189" s="195" t="s">
        <v>74</v>
      </c>
      <c r="AU189" s="195" t="s">
        <v>83</v>
      </c>
      <c r="AY189" s="194" t="s">
        <v>123</v>
      </c>
      <c r="BK189" s="196">
        <f>SUM(BK190:BK206)</f>
        <v>0</v>
      </c>
    </row>
    <row r="190" spans="1:65" s="2" customFormat="1" ht="24" customHeight="1">
      <c r="A190" s="34"/>
      <c r="B190" s="35"/>
      <c r="C190" s="199" t="s">
        <v>264</v>
      </c>
      <c r="D190" s="199" t="s">
        <v>125</v>
      </c>
      <c r="E190" s="200" t="s">
        <v>265</v>
      </c>
      <c r="F190" s="201" t="s">
        <v>266</v>
      </c>
      <c r="G190" s="202" t="s">
        <v>247</v>
      </c>
      <c r="H190" s="203">
        <v>60</v>
      </c>
      <c r="I190" s="204"/>
      <c r="J190" s="203">
        <f>ROUND(I190*H190,2)</f>
        <v>0</v>
      </c>
      <c r="K190" s="201" t="s">
        <v>1</v>
      </c>
      <c r="L190" s="39"/>
      <c r="M190" s="205" t="s">
        <v>1</v>
      </c>
      <c r="N190" s="206" t="s">
        <v>40</v>
      </c>
      <c r="O190" s="71"/>
      <c r="P190" s="207">
        <f>O190*H190</f>
        <v>0</v>
      </c>
      <c r="Q190" s="207">
        <v>4.8999999999999998E-4</v>
      </c>
      <c r="R190" s="207">
        <f>Q190*H190</f>
        <v>2.9399999999999999E-2</v>
      </c>
      <c r="S190" s="207">
        <v>0</v>
      </c>
      <c r="T190" s="208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209" t="s">
        <v>130</v>
      </c>
      <c r="AT190" s="209" t="s">
        <v>125</v>
      </c>
      <c r="AU190" s="209" t="s">
        <v>85</v>
      </c>
      <c r="AY190" s="17" t="s">
        <v>123</v>
      </c>
      <c r="BE190" s="210">
        <f>IF(N190="základní",J190,0)</f>
        <v>0</v>
      </c>
      <c r="BF190" s="210">
        <f>IF(N190="snížená",J190,0)</f>
        <v>0</v>
      </c>
      <c r="BG190" s="210">
        <f>IF(N190="zákl. přenesená",J190,0)</f>
        <v>0</v>
      </c>
      <c r="BH190" s="210">
        <f>IF(N190="sníž. přenesená",J190,0)</f>
        <v>0</v>
      </c>
      <c r="BI190" s="210">
        <f>IF(N190="nulová",J190,0)</f>
        <v>0</v>
      </c>
      <c r="BJ190" s="17" t="s">
        <v>83</v>
      </c>
      <c r="BK190" s="210">
        <f>ROUND(I190*H190,2)</f>
        <v>0</v>
      </c>
      <c r="BL190" s="17" t="s">
        <v>130</v>
      </c>
      <c r="BM190" s="209" t="s">
        <v>267</v>
      </c>
    </row>
    <row r="191" spans="1:65" s="13" customFormat="1" ht="11.25">
      <c r="B191" s="211"/>
      <c r="C191" s="212"/>
      <c r="D191" s="213" t="s">
        <v>151</v>
      </c>
      <c r="E191" s="214" t="s">
        <v>1</v>
      </c>
      <c r="F191" s="215" t="s">
        <v>268</v>
      </c>
      <c r="G191" s="212"/>
      <c r="H191" s="214" t="s">
        <v>1</v>
      </c>
      <c r="I191" s="216"/>
      <c r="J191" s="212"/>
      <c r="K191" s="212"/>
      <c r="L191" s="217"/>
      <c r="M191" s="218"/>
      <c r="N191" s="219"/>
      <c r="O191" s="219"/>
      <c r="P191" s="219"/>
      <c r="Q191" s="219"/>
      <c r="R191" s="219"/>
      <c r="S191" s="219"/>
      <c r="T191" s="220"/>
      <c r="AT191" s="221" t="s">
        <v>151</v>
      </c>
      <c r="AU191" s="221" t="s">
        <v>85</v>
      </c>
      <c r="AV191" s="13" t="s">
        <v>83</v>
      </c>
      <c r="AW191" s="13" t="s">
        <v>31</v>
      </c>
      <c r="AX191" s="13" t="s">
        <v>75</v>
      </c>
      <c r="AY191" s="221" t="s">
        <v>123</v>
      </c>
    </row>
    <row r="192" spans="1:65" s="14" customFormat="1" ht="11.25">
      <c r="B192" s="222"/>
      <c r="C192" s="223"/>
      <c r="D192" s="213" t="s">
        <v>151</v>
      </c>
      <c r="E192" s="224" t="s">
        <v>1</v>
      </c>
      <c r="F192" s="225" t="s">
        <v>269</v>
      </c>
      <c r="G192" s="223"/>
      <c r="H192" s="226">
        <v>60</v>
      </c>
      <c r="I192" s="227"/>
      <c r="J192" s="223"/>
      <c r="K192" s="223"/>
      <c r="L192" s="228"/>
      <c r="M192" s="229"/>
      <c r="N192" s="230"/>
      <c r="O192" s="230"/>
      <c r="P192" s="230"/>
      <c r="Q192" s="230"/>
      <c r="R192" s="230"/>
      <c r="S192" s="230"/>
      <c r="T192" s="231"/>
      <c r="AT192" s="232" t="s">
        <v>151</v>
      </c>
      <c r="AU192" s="232" t="s">
        <v>85</v>
      </c>
      <c r="AV192" s="14" t="s">
        <v>85</v>
      </c>
      <c r="AW192" s="14" t="s">
        <v>31</v>
      </c>
      <c r="AX192" s="14" t="s">
        <v>83</v>
      </c>
      <c r="AY192" s="232" t="s">
        <v>123</v>
      </c>
    </row>
    <row r="193" spans="1:65" s="2" customFormat="1" ht="24" customHeight="1">
      <c r="A193" s="34"/>
      <c r="B193" s="35"/>
      <c r="C193" s="199" t="s">
        <v>270</v>
      </c>
      <c r="D193" s="199" t="s">
        <v>125</v>
      </c>
      <c r="E193" s="200" t="s">
        <v>271</v>
      </c>
      <c r="F193" s="201" t="s">
        <v>272</v>
      </c>
      <c r="G193" s="202" t="s">
        <v>149</v>
      </c>
      <c r="H193" s="203">
        <v>18</v>
      </c>
      <c r="I193" s="204"/>
      <c r="J193" s="203">
        <f>ROUND(I193*H193,2)</f>
        <v>0</v>
      </c>
      <c r="K193" s="201" t="s">
        <v>129</v>
      </c>
      <c r="L193" s="39"/>
      <c r="M193" s="205" t="s">
        <v>1</v>
      </c>
      <c r="N193" s="206" t="s">
        <v>40</v>
      </c>
      <c r="O193" s="71"/>
      <c r="P193" s="207">
        <f>O193*H193</f>
        <v>0</v>
      </c>
      <c r="Q193" s="207">
        <v>0</v>
      </c>
      <c r="R193" s="207">
        <f>Q193*H193</f>
        <v>0</v>
      </c>
      <c r="S193" s="207">
        <v>0</v>
      </c>
      <c r="T193" s="208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209" t="s">
        <v>130</v>
      </c>
      <c r="AT193" s="209" t="s">
        <v>125</v>
      </c>
      <c r="AU193" s="209" t="s">
        <v>85</v>
      </c>
      <c r="AY193" s="17" t="s">
        <v>123</v>
      </c>
      <c r="BE193" s="210">
        <f>IF(N193="základní",J193,0)</f>
        <v>0</v>
      </c>
      <c r="BF193" s="210">
        <f>IF(N193="snížená",J193,0)</f>
        <v>0</v>
      </c>
      <c r="BG193" s="210">
        <f>IF(N193="zákl. přenesená",J193,0)</f>
        <v>0</v>
      </c>
      <c r="BH193" s="210">
        <f>IF(N193="sníž. přenesená",J193,0)</f>
        <v>0</v>
      </c>
      <c r="BI193" s="210">
        <f>IF(N193="nulová",J193,0)</f>
        <v>0</v>
      </c>
      <c r="BJ193" s="17" t="s">
        <v>83</v>
      </c>
      <c r="BK193" s="210">
        <f>ROUND(I193*H193,2)</f>
        <v>0</v>
      </c>
      <c r="BL193" s="17" t="s">
        <v>130</v>
      </c>
      <c r="BM193" s="209" t="s">
        <v>273</v>
      </c>
    </row>
    <row r="194" spans="1:65" s="13" customFormat="1" ht="11.25">
      <c r="B194" s="211"/>
      <c r="C194" s="212"/>
      <c r="D194" s="213" t="s">
        <v>151</v>
      </c>
      <c r="E194" s="214" t="s">
        <v>1</v>
      </c>
      <c r="F194" s="215" t="s">
        <v>274</v>
      </c>
      <c r="G194" s="212"/>
      <c r="H194" s="214" t="s">
        <v>1</v>
      </c>
      <c r="I194" s="216"/>
      <c r="J194" s="212"/>
      <c r="K194" s="212"/>
      <c r="L194" s="217"/>
      <c r="M194" s="218"/>
      <c r="N194" s="219"/>
      <c r="O194" s="219"/>
      <c r="P194" s="219"/>
      <c r="Q194" s="219"/>
      <c r="R194" s="219"/>
      <c r="S194" s="219"/>
      <c r="T194" s="220"/>
      <c r="AT194" s="221" t="s">
        <v>151</v>
      </c>
      <c r="AU194" s="221" t="s">
        <v>85</v>
      </c>
      <c r="AV194" s="13" t="s">
        <v>83</v>
      </c>
      <c r="AW194" s="13" t="s">
        <v>31</v>
      </c>
      <c r="AX194" s="13" t="s">
        <v>75</v>
      </c>
      <c r="AY194" s="221" t="s">
        <v>123</v>
      </c>
    </row>
    <row r="195" spans="1:65" s="14" customFormat="1" ht="11.25">
      <c r="B195" s="222"/>
      <c r="C195" s="223"/>
      <c r="D195" s="213" t="s">
        <v>151</v>
      </c>
      <c r="E195" s="224" t="s">
        <v>1</v>
      </c>
      <c r="F195" s="225" t="s">
        <v>275</v>
      </c>
      <c r="G195" s="223"/>
      <c r="H195" s="226">
        <v>18</v>
      </c>
      <c r="I195" s="227"/>
      <c r="J195" s="223"/>
      <c r="K195" s="223"/>
      <c r="L195" s="228"/>
      <c r="M195" s="229"/>
      <c r="N195" s="230"/>
      <c r="O195" s="230"/>
      <c r="P195" s="230"/>
      <c r="Q195" s="230"/>
      <c r="R195" s="230"/>
      <c r="S195" s="230"/>
      <c r="T195" s="231"/>
      <c r="AT195" s="232" t="s">
        <v>151</v>
      </c>
      <c r="AU195" s="232" t="s">
        <v>85</v>
      </c>
      <c r="AV195" s="14" t="s">
        <v>85</v>
      </c>
      <c r="AW195" s="14" t="s">
        <v>31</v>
      </c>
      <c r="AX195" s="14" t="s">
        <v>83</v>
      </c>
      <c r="AY195" s="232" t="s">
        <v>123</v>
      </c>
    </row>
    <row r="196" spans="1:65" s="2" customFormat="1" ht="24" customHeight="1">
      <c r="A196" s="34"/>
      <c r="B196" s="35"/>
      <c r="C196" s="199" t="s">
        <v>276</v>
      </c>
      <c r="D196" s="199" t="s">
        <v>125</v>
      </c>
      <c r="E196" s="200" t="s">
        <v>277</v>
      </c>
      <c r="F196" s="201" t="s">
        <v>278</v>
      </c>
      <c r="G196" s="202" t="s">
        <v>149</v>
      </c>
      <c r="H196" s="203">
        <v>12</v>
      </c>
      <c r="I196" s="204"/>
      <c r="J196" s="203">
        <f>ROUND(I196*H196,2)</f>
        <v>0</v>
      </c>
      <c r="K196" s="201" t="s">
        <v>129</v>
      </c>
      <c r="L196" s="39"/>
      <c r="M196" s="205" t="s">
        <v>1</v>
      </c>
      <c r="N196" s="206" t="s">
        <v>40</v>
      </c>
      <c r="O196" s="71"/>
      <c r="P196" s="207">
        <f>O196*H196</f>
        <v>0</v>
      </c>
      <c r="Q196" s="207">
        <v>0</v>
      </c>
      <c r="R196" s="207">
        <f>Q196*H196</f>
        <v>0</v>
      </c>
      <c r="S196" s="207">
        <v>0</v>
      </c>
      <c r="T196" s="208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209" t="s">
        <v>130</v>
      </c>
      <c r="AT196" s="209" t="s">
        <v>125</v>
      </c>
      <c r="AU196" s="209" t="s">
        <v>85</v>
      </c>
      <c r="AY196" s="17" t="s">
        <v>123</v>
      </c>
      <c r="BE196" s="210">
        <f>IF(N196="základní",J196,0)</f>
        <v>0</v>
      </c>
      <c r="BF196" s="210">
        <f>IF(N196="snížená",J196,0)</f>
        <v>0</v>
      </c>
      <c r="BG196" s="210">
        <f>IF(N196="zákl. přenesená",J196,0)</f>
        <v>0</v>
      </c>
      <c r="BH196" s="210">
        <f>IF(N196="sníž. přenesená",J196,0)</f>
        <v>0</v>
      </c>
      <c r="BI196" s="210">
        <f>IF(N196="nulová",J196,0)</f>
        <v>0</v>
      </c>
      <c r="BJ196" s="17" t="s">
        <v>83</v>
      </c>
      <c r="BK196" s="210">
        <f>ROUND(I196*H196,2)</f>
        <v>0</v>
      </c>
      <c r="BL196" s="17" t="s">
        <v>130</v>
      </c>
      <c r="BM196" s="209" t="s">
        <v>279</v>
      </c>
    </row>
    <row r="197" spans="1:65" s="13" customFormat="1" ht="11.25">
      <c r="B197" s="211"/>
      <c r="C197" s="212"/>
      <c r="D197" s="213" t="s">
        <v>151</v>
      </c>
      <c r="E197" s="214" t="s">
        <v>1</v>
      </c>
      <c r="F197" s="215" t="s">
        <v>268</v>
      </c>
      <c r="G197" s="212"/>
      <c r="H197" s="214" t="s">
        <v>1</v>
      </c>
      <c r="I197" s="216"/>
      <c r="J197" s="212"/>
      <c r="K197" s="212"/>
      <c r="L197" s="217"/>
      <c r="M197" s="218"/>
      <c r="N197" s="219"/>
      <c r="O197" s="219"/>
      <c r="P197" s="219"/>
      <c r="Q197" s="219"/>
      <c r="R197" s="219"/>
      <c r="S197" s="219"/>
      <c r="T197" s="220"/>
      <c r="AT197" s="221" t="s">
        <v>151</v>
      </c>
      <c r="AU197" s="221" t="s">
        <v>85</v>
      </c>
      <c r="AV197" s="13" t="s">
        <v>83</v>
      </c>
      <c r="AW197" s="13" t="s">
        <v>31</v>
      </c>
      <c r="AX197" s="13" t="s">
        <v>75</v>
      </c>
      <c r="AY197" s="221" t="s">
        <v>123</v>
      </c>
    </row>
    <row r="198" spans="1:65" s="14" customFormat="1" ht="11.25">
      <c r="B198" s="222"/>
      <c r="C198" s="223"/>
      <c r="D198" s="213" t="s">
        <v>151</v>
      </c>
      <c r="E198" s="224" t="s">
        <v>1</v>
      </c>
      <c r="F198" s="225" t="s">
        <v>164</v>
      </c>
      <c r="G198" s="223"/>
      <c r="H198" s="226">
        <v>12</v>
      </c>
      <c r="I198" s="227"/>
      <c r="J198" s="223"/>
      <c r="K198" s="223"/>
      <c r="L198" s="228"/>
      <c r="M198" s="229"/>
      <c r="N198" s="230"/>
      <c r="O198" s="230"/>
      <c r="P198" s="230"/>
      <c r="Q198" s="230"/>
      <c r="R198" s="230"/>
      <c r="S198" s="230"/>
      <c r="T198" s="231"/>
      <c r="AT198" s="232" t="s">
        <v>151</v>
      </c>
      <c r="AU198" s="232" t="s">
        <v>85</v>
      </c>
      <c r="AV198" s="14" t="s">
        <v>85</v>
      </c>
      <c r="AW198" s="14" t="s">
        <v>31</v>
      </c>
      <c r="AX198" s="14" t="s">
        <v>83</v>
      </c>
      <c r="AY198" s="232" t="s">
        <v>123</v>
      </c>
    </row>
    <row r="199" spans="1:65" s="2" customFormat="1" ht="24" customHeight="1">
      <c r="A199" s="34"/>
      <c r="B199" s="35"/>
      <c r="C199" s="199" t="s">
        <v>280</v>
      </c>
      <c r="D199" s="199" t="s">
        <v>125</v>
      </c>
      <c r="E199" s="200" t="s">
        <v>281</v>
      </c>
      <c r="F199" s="201" t="s">
        <v>282</v>
      </c>
      <c r="G199" s="202" t="s">
        <v>149</v>
      </c>
      <c r="H199" s="203">
        <v>12</v>
      </c>
      <c r="I199" s="204"/>
      <c r="J199" s="203">
        <f>ROUND(I199*H199,2)</f>
        <v>0</v>
      </c>
      <c r="K199" s="201" t="s">
        <v>129</v>
      </c>
      <c r="L199" s="39"/>
      <c r="M199" s="205" t="s">
        <v>1</v>
      </c>
      <c r="N199" s="206" t="s">
        <v>40</v>
      </c>
      <c r="O199" s="71"/>
      <c r="P199" s="207">
        <f>O199*H199</f>
        <v>0</v>
      </c>
      <c r="Q199" s="207">
        <v>0</v>
      </c>
      <c r="R199" s="207">
        <f>Q199*H199</f>
        <v>0</v>
      </c>
      <c r="S199" s="207">
        <v>0</v>
      </c>
      <c r="T199" s="208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209" t="s">
        <v>130</v>
      </c>
      <c r="AT199" s="209" t="s">
        <v>125</v>
      </c>
      <c r="AU199" s="209" t="s">
        <v>85</v>
      </c>
      <c r="AY199" s="17" t="s">
        <v>123</v>
      </c>
      <c r="BE199" s="210">
        <f>IF(N199="základní",J199,0)</f>
        <v>0</v>
      </c>
      <c r="BF199" s="210">
        <f>IF(N199="snížená",J199,0)</f>
        <v>0</v>
      </c>
      <c r="BG199" s="210">
        <f>IF(N199="zákl. přenesená",J199,0)</f>
        <v>0</v>
      </c>
      <c r="BH199" s="210">
        <f>IF(N199="sníž. přenesená",J199,0)</f>
        <v>0</v>
      </c>
      <c r="BI199" s="210">
        <f>IF(N199="nulová",J199,0)</f>
        <v>0</v>
      </c>
      <c r="BJ199" s="17" t="s">
        <v>83</v>
      </c>
      <c r="BK199" s="210">
        <f>ROUND(I199*H199,2)</f>
        <v>0</v>
      </c>
      <c r="BL199" s="17" t="s">
        <v>130</v>
      </c>
      <c r="BM199" s="209" t="s">
        <v>283</v>
      </c>
    </row>
    <row r="200" spans="1:65" s="13" customFormat="1" ht="11.25">
      <c r="B200" s="211"/>
      <c r="C200" s="212"/>
      <c r="D200" s="213" t="s">
        <v>151</v>
      </c>
      <c r="E200" s="214" t="s">
        <v>1</v>
      </c>
      <c r="F200" s="215" t="s">
        <v>274</v>
      </c>
      <c r="G200" s="212"/>
      <c r="H200" s="214" t="s">
        <v>1</v>
      </c>
      <c r="I200" s="216"/>
      <c r="J200" s="212"/>
      <c r="K200" s="212"/>
      <c r="L200" s="217"/>
      <c r="M200" s="218"/>
      <c r="N200" s="219"/>
      <c r="O200" s="219"/>
      <c r="P200" s="219"/>
      <c r="Q200" s="219"/>
      <c r="R200" s="219"/>
      <c r="S200" s="219"/>
      <c r="T200" s="220"/>
      <c r="AT200" s="221" t="s">
        <v>151</v>
      </c>
      <c r="AU200" s="221" t="s">
        <v>85</v>
      </c>
      <c r="AV200" s="13" t="s">
        <v>83</v>
      </c>
      <c r="AW200" s="13" t="s">
        <v>31</v>
      </c>
      <c r="AX200" s="13" t="s">
        <v>75</v>
      </c>
      <c r="AY200" s="221" t="s">
        <v>123</v>
      </c>
    </row>
    <row r="201" spans="1:65" s="14" customFormat="1" ht="11.25">
      <c r="B201" s="222"/>
      <c r="C201" s="223"/>
      <c r="D201" s="213" t="s">
        <v>151</v>
      </c>
      <c r="E201" s="224" t="s">
        <v>1</v>
      </c>
      <c r="F201" s="225" t="s">
        <v>284</v>
      </c>
      <c r="G201" s="223"/>
      <c r="H201" s="226">
        <v>12</v>
      </c>
      <c r="I201" s="227"/>
      <c r="J201" s="223"/>
      <c r="K201" s="223"/>
      <c r="L201" s="228"/>
      <c r="M201" s="229"/>
      <c r="N201" s="230"/>
      <c r="O201" s="230"/>
      <c r="P201" s="230"/>
      <c r="Q201" s="230"/>
      <c r="R201" s="230"/>
      <c r="S201" s="230"/>
      <c r="T201" s="231"/>
      <c r="AT201" s="232" t="s">
        <v>151</v>
      </c>
      <c r="AU201" s="232" t="s">
        <v>85</v>
      </c>
      <c r="AV201" s="14" t="s">
        <v>85</v>
      </c>
      <c r="AW201" s="14" t="s">
        <v>31</v>
      </c>
      <c r="AX201" s="14" t="s">
        <v>83</v>
      </c>
      <c r="AY201" s="232" t="s">
        <v>123</v>
      </c>
    </row>
    <row r="202" spans="1:65" s="2" customFormat="1" ht="24" customHeight="1">
      <c r="A202" s="34"/>
      <c r="B202" s="35"/>
      <c r="C202" s="199" t="s">
        <v>285</v>
      </c>
      <c r="D202" s="199" t="s">
        <v>125</v>
      </c>
      <c r="E202" s="200" t="s">
        <v>286</v>
      </c>
      <c r="F202" s="201" t="s">
        <v>287</v>
      </c>
      <c r="G202" s="202" t="s">
        <v>198</v>
      </c>
      <c r="H202" s="203">
        <v>211</v>
      </c>
      <c r="I202" s="204"/>
      <c r="J202" s="203">
        <f>ROUND(I202*H202,2)</f>
        <v>0</v>
      </c>
      <c r="K202" s="201" t="s">
        <v>129</v>
      </c>
      <c r="L202" s="39"/>
      <c r="M202" s="205" t="s">
        <v>1</v>
      </c>
      <c r="N202" s="206" t="s">
        <v>40</v>
      </c>
      <c r="O202" s="71"/>
      <c r="P202" s="207">
        <f>O202*H202</f>
        <v>0</v>
      </c>
      <c r="Q202" s="207">
        <v>3.1E-4</v>
      </c>
      <c r="R202" s="207">
        <f>Q202*H202</f>
        <v>6.5409999999999996E-2</v>
      </c>
      <c r="S202" s="207">
        <v>0</v>
      </c>
      <c r="T202" s="208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209" t="s">
        <v>130</v>
      </c>
      <c r="AT202" s="209" t="s">
        <v>125</v>
      </c>
      <c r="AU202" s="209" t="s">
        <v>85</v>
      </c>
      <c r="AY202" s="17" t="s">
        <v>123</v>
      </c>
      <c r="BE202" s="210">
        <f>IF(N202="základní",J202,0)</f>
        <v>0</v>
      </c>
      <c r="BF202" s="210">
        <f>IF(N202="snížená",J202,0)</f>
        <v>0</v>
      </c>
      <c r="BG202" s="210">
        <f>IF(N202="zákl. přenesená",J202,0)</f>
        <v>0</v>
      </c>
      <c r="BH202" s="210">
        <f>IF(N202="sníž. přenesená",J202,0)</f>
        <v>0</v>
      </c>
      <c r="BI202" s="210">
        <f>IF(N202="nulová",J202,0)</f>
        <v>0</v>
      </c>
      <c r="BJ202" s="17" t="s">
        <v>83</v>
      </c>
      <c r="BK202" s="210">
        <f>ROUND(I202*H202,2)</f>
        <v>0</v>
      </c>
      <c r="BL202" s="17" t="s">
        <v>130</v>
      </c>
      <c r="BM202" s="209" t="s">
        <v>288</v>
      </c>
    </row>
    <row r="203" spans="1:65" s="13" customFormat="1" ht="11.25">
      <c r="B203" s="211"/>
      <c r="C203" s="212"/>
      <c r="D203" s="213" t="s">
        <v>151</v>
      </c>
      <c r="E203" s="214" t="s">
        <v>1</v>
      </c>
      <c r="F203" s="215" t="s">
        <v>289</v>
      </c>
      <c r="G203" s="212"/>
      <c r="H203" s="214" t="s">
        <v>1</v>
      </c>
      <c r="I203" s="216"/>
      <c r="J203" s="212"/>
      <c r="K203" s="212"/>
      <c r="L203" s="217"/>
      <c r="M203" s="218"/>
      <c r="N203" s="219"/>
      <c r="O203" s="219"/>
      <c r="P203" s="219"/>
      <c r="Q203" s="219"/>
      <c r="R203" s="219"/>
      <c r="S203" s="219"/>
      <c r="T203" s="220"/>
      <c r="AT203" s="221" t="s">
        <v>151</v>
      </c>
      <c r="AU203" s="221" t="s">
        <v>85</v>
      </c>
      <c r="AV203" s="13" t="s">
        <v>83</v>
      </c>
      <c r="AW203" s="13" t="s">
        <v>31</v>
      </c>
      <c r="AX203" s="13" t="s">
        <v>75</v>
      </c>
      <c r="AY203" s="221" t="s">
        <v>123</v>
      </c>
    </row>
    <row r="204" spans="1:65" s="14" customFormat="1" ht="11.25">
      <c r="B204" s="222"/>
      <c r="C204" s="223"/>
      <c r="D204" s="213" t="s">
        <v>151</v>
      </c>
      <c r="E204" s="224" t="s">
        <v>1</v>
      </c>
      <c r="F204" s="225" t="s">
        <v>290</v>
      </c>
      <c r="G204" s="223"/>
      <c r="H204" s="226">
        <v>211</v>
      </c>
      <c r="I204" s="227"/>
      <c r="J204" s="223"/>
      <c r="K204" s="223"/>
      <c r="L204" s="228"/>
      <c r="M204" s="229"/>
      <c r="N204" s="230"/>
      <c r="O204" s="230"/>
      <c r="P204" s="230"/>
      <c r="Q204" s="230"/>
      <c r="R204" s="230"/>
      <c r="S204" s="230"/>
      <c r="T204" s="231"/>
      <c r="AT204" s="232" t="s">
        <v>151</v>
      </c>
      <c r="AU204" s="232" t="s">
        <v>85</v>
      </c>
      <c r="AV204" s="14" t="s">
        <v>85</v>
      </c>
      <c r="AW204" s="14" t="s">
        <v>31</v>
      </c>
      <c r="AX204" s="14" t="s">
        <v>83</v>
      </c>
      <c r="AY204" s="232" t="s">
        <v>123</v>
      </c>
    </row>
    <row r="205" spans="1:65" s="2" customFormat="1" ht="24" customHeight="1">
      <c r="A205" s="34"/>
      <c r="B205" s="35"/>
      <c r="C205" s="233" t="s">
        <v>291</v>
      </c>
      <c r="D205" s="233" t="s">
        <v>214</v>
      </c>
      <c r="E205" s="234" t="s">
        <v>292</v>
      </c>
      <c r="F205" s="235" t="s">
        <v>293</v>
      </c>
      <c r="G205" s="236" t="s">
        <v>198</v>
      </c>
      <c r="H205" s="237">
        <v>242.65</v>
      </c>
      <c r="I205" s="238"/>
      <c r="J205" s="237">
        <f>ROUND(I205*H205,2)</f>
        <v>0</v>
      </c>
      <c r="K205" s="235" t="s">
        <v>129</v>
      </c>
      <c r="L205" s="239"/>
      <c r="M205" s="240" t="s">
        <v>1</v>
      </c>
      <c r="N205" s="241" t="s">
        <v>40</v>
      </c>
      <c r="O205" s="71"/>
      <c r="P205" s="207">
        <f>O205*H205</f>
        <v>0</v>
      </c>
      <c r="Q205" s="207">
        <v>2.9999999999999997E-4</v>
      </c>
      <c r="R205" s="207">
        <f>Q205*H205</f>
        <v>7.2794999999999999E-2</v>
      </c>
      <c r="S205" s="207">
        <v>0</v>
      </c>
      <c r="T205" s="208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209" t="s">
        <v>159</v>
      </c>
      <c r="AT205" s="209" t="s">
        <v>214</v>
      </c>
      <c r="AU205" s="209" t="s">
        <v>85</v>
      </c>
      <c r="AY205" s="17" t="s">
        <v>123</v>
      </c>
      <c r="BE205" s="210">
        <f>IF(N205="základní",J205,0)</f>
        <v>0</v>
      </c>
      <c r="BF205" s="210">
        <f>IF(N205="snížená",J205,0)</f>
        <v>0</v>
      </c>
      <c r="BG205" s="210">
        <f>IF(N205="zákl. přenesená",J205,0)</f>
        <v>0</v>
      </c>
      <c r="BH205" s="210">
        <f>IF(N205="sníž. přenesená",J205,0)</f>
        <v>0</v>
      </c>
      <c r="BI205" s="210">
        <f>IF(N205="nulová",J205,0)</f>
        <v>0</v>
      </c>
      <c r="BJ205" s="17" t="s">
        <v>83</v>
      </c>
      <c r="BK205" s="210">
        <f>ROUND(I205*H205,2)</f>
        <v>0</v>
      </c>
      <c r="BL205" s="17" t="s">
        <v>130</v>
      </c>
      <c r="BM205" s="209" t="s">
        <v>294</v>
      </c>
    </row>
    <row r="206" spans="1:65" s="14" customFormat="1" ht="11.25">
      <c r="B206" s="222"/>
      <c r="C206" s="223"/>
      <c r="D206" s="213" t="s">
        <v>151</v>
      </c>
      <c r="E206" s="224" t="s">
        <v>1</v>
      </c>
      <c r="F206" s="225" t="s">
        <v>295</v>
      </c>
      <c r="G206" s="223"/>
      <c r="H206" s="226">
        <v>242.65</v>
      </c>
      <c r="I206" s="227"/>
      <c r="J206" s="223"/>
      <c r="K206" s="223"/>
      <c r="L206" s="228"/>
      <c r="M206" s="229"/>
      <c r="N206" s="230"/>
      <c r="O206" s="230"/>
      <c r="P206" s="230"/>
      <c r="Q206" s="230"/>
      <c r="R206" s="230"/>
      <c r="S206" s="230"/>
      <c r="T206" s="231"/>
      <c r="AT206" s="232" t="s">
        <v>151</v>
      </c>
      <c r="AU206" s="232" t="s">
        <v>85</v>
      </c>
      <c r="AV206" s="14" t="s">
        <v>85</v>
      </c>
      <c r="AW206" s="14" t="s">
        <v>31</v>
      </c>
      <c r="AX206" s="14" t="s">
        <v>83</v>
      </c>
      <c r="AY206" s="232" t="s">
        <v>123</v>
      </c>
    </row>
    <row r="207" spans="1:65" s="12" customFormat="1" ht="22.9" customHeight="1">
      <c r="B207" s="183"/>
      <c r="C207" s="184"/>
      <c r="D207" s="185" t="s">
        <v>74</v>
      </c>
      <c r="E207" s="197" t="s">
        <v>142</v>
      </c>
      <c r="F207" s="197" t="s">
        <v>296</v>
      </c>
      <c r="G207" s="184"/>
      <c r="H207" s="184"/>
      <c r="I207" s="187"/>
      <c r="J207" s="198">
        <f>BK207</f>
        <v>0</v>
      </c>
      <c r="K207" s="184"/>
      <c r="L207" s="189"/>
      <c r="M207" s="190"/>
      <c r="N207" s="191"/>
      <c r="O207" s="191"/>
      <c r="P207" s="192">
        <f>SUM(P208:P215)</f>
        <v>0</v>
      </c>
      <c r="Q207" s="191"/>
      <c r="R207" s="192">
        <f>SUM(R208:R215)</f>
        <v>18.776400000000002</v>
      </c>
      <c r="S207" s="191"/>
      <c r="T207" s="193">
        <f>SUM(T208:T215)</f>
        <v>0</v>
      </c>
      <c r="AR207" s="194" t="s">
        <v>83</v>
      </c>
      <c r="AT207" s="195" t="s">
        <v>74</v>
      </c>
      <c r="AU207" s="195" t="s">
        <v>83</v>
      </c>
      <c r="AY207" s="194" t="s">
        <v>123</v>
      </c>
      <c r="BK207" s="196">
        <f>SUM(BK208:BK215)</f>
        <v>0</v>
      </c>
    </row>
    <row r="208" spans="1:65" s="2" customFormat="1" ht="16.5" customHeight="1">
      <c r="A208" s="34"/>
      <c r="B208" s="35"/>
      <c r="C208" s="199" t="s">
        <v>297</v>
      </c>
      <c r="D208" s="199" t="s">
        <v>125</v>
      </c>
      <c r="E208" s="200" t="s">
        <v>298</v>
      </c>
      <c r="F208" s="201" t="s">
        <v>299</v>
      </c>
      <c r="G208" s="202" t="s">
        <v>198</v>
      </c>
      <c r="H208" s="203">
        <v>204</v>
      </c>
      <c r="I208" s="204"/>
      <c r="J208" s="203">
        <f>ROUND(I208*H208,2)</f>
        <v>0</v>
      </c>
      <c r="K208" s="201" t="s">
        <v>129</v>
      </c>
      <c r="L208" s="39"/>
      <c r="M208" s="205" t="s">
        <v>1</v>
      </c>
      <c r="N208" s="206" t="s">
        <v>40</v>
      </c>
      <c r="O208" s="71"/>
      <c r="P208" s="207">
        <f>O208*H208</f>
        <v>0</v>
      </c>
      <c r="Q208" s="207">
        <v>0</v>
      </c>
      <c r="R208" s="207">
        <f>Q208*H208</f>
        <v>0</v>
      </c>
      <c r="S208" s="207">
        <v>0</v>
      </c>
      <c r="T208" s="208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209" t="s">
        <v>130</v>
      </c>
      <c r="AT208" s="209" t="s">
        <v>125</v>
      </c>
      <c r="AU208" s="209" t="s">
        <v>85</v>
      </c>
      <c r="AY208" s="17" t="s">
        <v>123</v>
      </c>
      <c r="BE208" s="210">
        <f>IF(N208="základní",J208,0)</f>
        <v>0</v>
      </c>
      <c r="BF208" s="210">
        <f>IF(N208="snížená",J208,0)</f>
        <v>0</v>
      </c>
      <c r="BG208" s="210">
        <f>IF(N208="zákl. přenesená",J208,0)</f>
        <v>0</v>
      </c>
      <c r="BH208" s="210">
        <f>IF(N208="sníž. přenesená",J208,0)</f>
        <v>0</v>
      </c>
      <c r="BI208" s="210">
        <f>IF(N208="nulová",J208,0)</f>
        <v>0</v>
      </c>
      <c r="BJ208" s="17" t="s">
        <v>83</v>
      </c>
      <c r="BK208" s="210">
        <f>ROUND(I208*H208,2)</f>
        <v>0</v>
      </c>
      <c r="BL208" s="17" t="s">
        <v>130</v>
      </c>
      <c r="BM208" s="209" t="s">
        <v>300</v>
      </c>
    </row>
    <row r="209" spans="1:65" s="13" customFormat="1" ht="11.25">
      <c r="B209" s="211"/>
      <c r="C209" s="212"/>
      <c r="D209" s="213" t="s">
        <v>151</v>
      </c>
      <c r="E209" s="214" t="s">
        <v>1</v>
      </c>
      <c r="F209" s="215" t="s">
        <v>301</v>
      </c>
      <c r="G209" s="212"/>
      <c r="H209" s="214" t="s">
        <v>1</v>
      </c>
      <c r="I209" s="216"/>
      <c r="J209" s="212"/>
      <c r="K209" s="212"/>
      <c r="L209" s="217"/>
      <c r="M209" s="218"/>
      <c r="N209" s="219"/>
      <c r="O209" s="219"/>
      <c r="P209" s="219"/>
      <c r="Q209" s="219"/>
      <c r="R209" s="219"/>
      <c r="S209" s="219"/>
      <c r="T209" s="220"/>
      <c r="AT209" s="221" t="s">
        <v>151</v>
      </c>
      <c r="AU209" s="221" t="s">
        <v>85</v>
      </c>
      <c r="AV209" s="13" t="s">
        <v>83</v>
      </c>
      <c r="AW209" s="13" t="s">
        <v>31</v>
      </c>
      <c r="AX209" s="13" t="s">
        <v>75</v>
      </c>
      <c r="AY209" s="221" t="s">
        <v>123</v>
      </c>
    </row>
    <row r="210" spans="1:65" s="14" customFormat="1" ht="11.25">
      <c r="B210" s="222"/>
      <c r="C210" s="223"/>
      <c r="D210" s="213" t="s">
        <v>151</v>
      </c>
      <c r="E210" s="224" t="s">
        <v>1</v>
      </c>
      <c r="F210" s="225" t="s">
        <v>302</v>
      </c>
      <c r="G210" s="223"/>
      <c r="H210" s="226">
        <v>204</v>
      </c>
      <c r="I210" s="227"/>
      <c r="J210" s="223"/>
      <c r="K210" s="223"/>
      <c r="L210" s="228"/>
      <c r="M210" s="229"/>
      <c r="N210" s="230"/>
      <c r="O210" s="230"/>
      <c r="P210" s="230"/>
      <c r="Q210" s="230"/>
      <c r="R210" s="230"/>
      <c r="S210" s="230"/>
      <c r="T210" s="231"/>
      <c r="AT210" s="232" t="s">
        <v>151</v>
      </c>
      <c r="AU210" s="232" t="s">
        <v>85</v>
      </c>
      <c r="AV210" s="14" t="s">
        <v>85</v>
      </c>
      <c r="AW210" s="14" t="s">
        <v>31</v>
      </c>
      <c r="AX210" s="14" t="s">
        <v>83</v>
      </c>
      <c r="AY210" s="232" t="s">
        <v>123</v>
      </c>
    </row>
    <row r="211" spans="1:65" s="2" customFormat="1" ht="24" customHeight="1">
      <c r="A211" s="34"/>
      <c r="B211" s="35"/>
      <c r="C211" s="199" t="s">
        <v>303</v>
      </c>
      <c r="D211" s="199" t="s">
        <v>125</v>
      </c>
      <c r="E211" s="200" t="s">
        <v>304</v>
      </c>
      <c r="F211" s="201" t="s">
        <v>305</v>
      </c>
      <c r="G211" s="202" t="s">
        <v>198</v>
      </c>
      <c r="H211" s="203">
        <v>10</v>
      </c>
      <c r="I211" s="204"/>
      <c r="J211" s="203">
        <f>ROUND(I211*H211,2)</f>
        <v>0</v>
      </c>
      <c r="K211" s="201" t="s">
        <v>129</v>
      </c>
      <c r="L211" s="39"/>
      <c r="M211" s="205" t="s">
        <v>1</v>
      </c>
      <c r="N211" s="206" t="s">
        <v>40</v>
      </c>
      <c r="O211" s="71"/>
      <c r="P211" s="207">
        <f>O211*H211</f>
        <v>0</v>
      </c>
      <c r="Q211" s="207">
        <v>0.61404000000000003</v>
      </c>
      <c r="R211" s="207">
        <f>Q211*H211</f>
        <v>6.1404000000000005</v>
      </c>
      <c r="S211" s="207">
        <v>0</v>
      </c>
      <c r="T211" s="208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209" t="s">
        <v>130</v>
      </c>
      <c r="AT211" s="209" t="s">
        <v>125</v>
      </c>
      <c r="AU211" s="209" t="s">
        <v>85</v>
      </c>
      <c r="AY211" s="17" t="s">
        <v>123</v>
      </c>
      <c r="BE211" s="210">
        <f>IF(N211="základní",J211,0)</f>
        <v>0</v>
      </c>
      <c r="BF211" s="210">
        <f>IF(N211="snížená",J211,0)</f>
        <v>0</v>
      </c>
      <c r="BG211" s="210">
        <f>IF(N211="zákl. přenesená",J211,0)</f>
        <v>0</v>
      </c>
      <c r="BH211" s="210">
        <f>IF(N211="sníž. přenesená",J211,0)</f>
        <v>0</v>
      </c>
      <c r="BI211" s="210">
        <f>IF(N211="nulová",J211,0)</f>
        <v>0</v>
      </c>
      <c r="BJ211" s="17" t="s">
        <v>83</v>
      </c>
      <c r="BK211" s="210">
        <f>ROUND(I211*H211,2)</f>
        <v>0</v>
      </c>
      <c r="BL211" s="17" t="s">
        <v>130</v>
      </c>
      <c r="BM211" s="209" t="s">
        <v>306</v>
      </c>
    </row>
    <row r="212" spans="1:65" s="13" customFormat="1" ht="11.25">
      <c r="B212" s="211"/>
      <c r="C212" s="212"/>
      <c r="D212" s="213" t="s">
        <v>151</v>
      </c>
      <c r="E212" s="214" t="s">
        <v>1</v>
      </c>
      <c r="F212" s="215" t="s">
        <v>307</v>
      </c>
      <c r="G212" s="212"/>
      <c r="H212" s="214" t="s">
        <v>1</v>
      </c>
      <c r="I212" s="216"/>
      <c r="J212" s="212"/>
      <c r="K212" s="212"/>
      <c r="L212" s="217"/>
      <c r="M212" s="218"/>
      <c r="N212" s="219"/>
      <c r="O212" s="219"/>
      <c r="P212" s="219"/>
      <c r="Q212" s="219"/>
      <c r="R212" s="219"/>
      <c r="S212" s="219"/>
      <c r="T212" s="220"/>
      <c r="AT212" s="221" t="s">
        <v>151</v>
      </c>
      <c r="AU212" s="221" t="s">
        <v>85</v>
      </c>
      <c r="AV212" s="13" t="s">
        <v>83</v>
      </c>
      <c r="AW212" s="13" t="s">
        <v>31</v>
      </c>
      <c r="AX212" s="13" t="s">
        <v>75</v>
      </c>
      <c r="AY212" s="221" t="s">
        <v>123</v>
      </c>
    </row>
    <row r="213" spans="1:65" s="14" customFormat="1" ht="11.25">
      <c r="B213" s="222"/>
      <c r="C213" s="223"/>
      <c r="D213" s="213" t="s">
        <v>151</v>
      </c>
      <c r="E213" s="224" t="s">
        <v>1</v>
      </c>
      <c r="F213" s="225" t="s">
        <v>171</v>
      </c>
      <c r="G213" s="223"/>
      <c r="H213" s="226">
        <v>10</v>
      </c>
      <c r="I213" s="227"/>
      <c r="J213" s="223"/>
      <c r="K213" s="223"/>
      <c r="L213" s="228"/>
      <c r="M213" s="229"/>
      <c r="N213" s="230"/>
      <c r="O213" s="230"/>
      <c r="P213" s="230"/>
      <c r="Q213" s="230"/>
      <c r="R213" s="230"/>
      <c r="S213" s="230"/>
      <c r="T213" s="231"/>
      <c r="AT213" s="232" t="s">
        <v>151</v>
      </c>
      <c r="AU213" s="232" t="s">
        <v>85</v>
      </c>
      <c r="AV213" s="14" t="s">
        <v>85</v>
      </c>
      <c r="AW213" s="14" t="s">
        <v>31</v>
      </c>
      <c r="AX213" s="14" t="s">
        <v>83</v>
      </c>
      <c r="AY213" s="232" t="s">
        <v>123</v>
      </c>
    </row>
    <row r="214" spans="1:65" s="2" customFormat="1" ht="16.5" customHeight="1">
      <c r="A214" s="34"/>
      <c r="B214" s="35"/>
      <c r="C214" s="199" t="s">
        <v>308</v>
      </c>
      <c r="D214" s="199" t="s">
        <v>125</v>
      </c>
      <c r="E214" s="200" t="s">
        <v>309</v>
      </c>
      <c r="F214" s="201" t="s">
        <v>310</v>
      </c>
      <c r="G214" s="202" t="s">
        <v>198</v>
      </c>
      <c r="H214" s="203">
        <v>39</v>
      </c>
      <c r="I214" s="204"/>
      <c r="J214" s="203">
        <f>ROUND(I214*H214,2)</f>
        <v>0</v>
      </c>
      <c r="K214" s="201" t="s">
        <v>129</v>
      </c>
      <c r="L214" s="39"/>
      <c r="M214" s="205" t="s">
        <v>1</v>
      </c>
      <c r="N214" s="206" t="s">
        <v>40</v>
      </c>
      <c r="O214" s="71"/>
      <c r="P214" s="207">
        <f>O214*H214</f>
        <v>0</v>
      </c>
      <c r="Q214" s="207">
        <v>0.32400000000000001</v>
      </c>
      <c r="R214" s="207">
        <f>Q214*H214</f>
        <v>12.636000000000001</v>
      </c>
      <c r="S214" s="207">
        <v>0</v>
      </c>
      <c r="T214" s="208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209" t="s">
        <v>130</v>
      </c>
      <c r="AT214" s="209" t="s">
        <v>125</v>
      </c>
      <c r="AU214" s="209" t="s">
        <v>85</v>
      </c>
      <c r="AY214" s="17" t="s">
        <v>123</v>
      </c>
      <c r="BE214" s="210">
        <f>IF(N214="základní",J214,0)</f>
        <v>0</v>
      </c>
      <c r="BF214" s="210">
        <f>IF(N214="snížená",J214,0)</f>
        <v>0</v>
      </c>
      <c r="BG214" s="210">
        <f>IF(N214="zákl. přenesená",J214,0)</f>
        <v>0</v>
      </c>
      <c r="BH214" s="210">
        <f>IF(N214="sníž. přenesená",J214,0)</f>
        <v>0</v>
      </c>
      <c r="BI214" s="210">
        <f>IF(N214="nulová",J214,0)</f>
        <v>0</v>
      </c>
      <c r="BJ214" s="17" t="s">
        <v>83</v>
      </c>
      <c r="BK214" s="210">
        <f>ROUND(I214*H214,2)</f>
        <v>0</v>
      </c>
      <c r="BL214" s="17" t="s">
        <v>130</v>
      </c>
      <c r="BM214" s="209" t="s">
        <v>311</v>
      </c>
    </row>
    <row r="215" spans="1:65" s="14" customFormat="1" ht="11.25">
      <c r="B215" s="222"/>
      <c r="C215" s="223"/>
      <c r="D215" s="213" t="s">
        <v>151</v>
      </c>
      <c r="E215" s="224" t="s">
        <v>1</v>
      </c>
      <c r="F215" s="225" t="s">
        <v>312</v>
      </c>
      <c r="G215" s="223"/>
      <c r="H215" s="226">
        <v>39</v>
      </c>
      <c r="I215" s="227"/>
      <c r="J215" s="223"/>
      <c r="K215" s="223"/>
      <c r="L215" s="228"/>
      <c r="M215" s="229"/>
      <c r="N215" s="230"/>
      <c r="O215" s="230"/>
      <c r="P215" s="230"/>
      <c r="Q215" s="230"/>
      <c r="R215" s="230"/>
      <c r="S215" s="230"/>
      <c r="T215" s="231"/>
      <c r="AT215" s="232" t="s">
        <v>151</v>
      </c>
      <c r="AU215" s="232" t="s">
        <v>85</v>
      </c>
      <c r="AV215" s="14" t="s">
        <v>85</v>
      </c>
      <c r="AW215" s="14" t="s">
        <v>31</v>
      </c>
      <c r="AX215" s="14" t="s">
        <v>83</v>
      </c>
      <c r="AY215" s="232" t="s">
        <v>123</v>
      </c>
    </row>
    <row r="216" spans="1:65" s="12" customFormat="1" ht="22.9" customHeight="1">
      <c r="B216" s="183"/>
      <c r="C216" s="184"/>
      <c r="D216" s="185" t="s">
        <v>74</v>
      </c>
      <c r="E216" s="197" t="s">
        <v>313</v>
      </c>
      <c r="F216" s="197" t="s">
        <v>314</v>
      </c>
      <c r="G216" s="184"/>
      <c r="H216" s="184"/>
      <c r="I216" s="187"/>
      <c r="J216" s="198">
        <f>BK216</f>
        <v>0</v>
      </c>
      <c r="K216" s="184"/>
      <c r="L216" s="189"/>
      <c r="M216" s="190"/>
      <c r="N216" s="191"/>
      <c r="O216" s="191"/>
      <c r="P216" s="192">
        <f>SUM(P217:P221)</f>
        <v>0</v>
      </c>
      <c r="Q216" s="191"/>
      <c r="R216" s="192">
        <f>SUM(R217:R221)</f>
        <v>0</v>
      </c>
      <c r="S216" s="191"/>
      <c r="T216" s="193">
        <f>SUM(T217:T221)</f>
        <v>0</v>
      </c>
      <c r="AR216" s="194" t="s">
        <v>83</v>
      </c>
      <c r="AT216" s="195" t="s">
        <v>74</v>
      </c>
      <c r="AU216" s="195" t="s">
        <v>83</v>
      </c>
      <c r="AY216" s="194" t="s">
        <v>123</v>
      </c>
      <c r="BK216" s="196">
        <f>SUM(BK217:BK221)</f>
        <v>0</v>
      </c>
    </row>
    <row r="217" spans="1:65" s="2" customFormat="1" ht="16.5" customHeight="1">
      <c r="A217" s="34"/>
      <c r="B217" s="35"/>
      <c r="C217" s="199" t="s">
        <v>315</v>
      </c>
      <c r="D217" s="199" t="s">
        <v>125</v>
      </c>
      <c r="E217" s="200" t="s">
        <v>316</v>
      </c>
      <c r="F217" s="201" t="s">
        <v>317</v>
      </c>
      <c r="G217" s="202" t="s">
        <v>198</v>
      </c>
      <c r="H217" s="203">
        <v>1570</v>
      </c>
      <c r="I217" s="204"/>
      <c r="J217" s="203">
        <f>ROUND(I217*H217,2)</f>
        <v>0</v>
      </c>
      <c r="K217" s="201" t="s">
        <v>129</v>
      </c>
      <c r="L217" s="39"/>
      <c r="M217" s="205" t="s">
        <v>1</v>
      </c>
      <c r="N217" s="206" t="s">
        <v>40</v>
      </c>
      <c r="O217" s="71"/>
      <c r="P217" s="207">
        <f>O217*H217</f>
        <v>0</v>
      </c>
      <c r="Q217" s="207">
        <v>0</v>
      </c>
      <c r="R217" s="207">
        <f>Q217*H217</f>
        <v>0</v>
      </c>
      <c r="S217" s="207">
        <v>0</v>
      </c>
      <c r="T217" s="208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209" t="s">
        <v>130</v>
      </c>
      <c r="AT217" s="209" t="s">
        <v>125</v>
      </c>
      <c r="AU217" s="209" t="s">
        <v>85</v>
      </c>
      <c r="AY217" s="17" t="s">
        <v>123</v>
      </c>
      <c r="BE217" s="210">
        <f>IF(N217="základní",J217,0)</f>
        <v>0</v>
      </c>
      <c r="BF217" s="210">
        <f>IF(N217="snížená",J217,0)</f>
        <v>0</v>
      </c>
      <c r="BG217" s="210">
        <f>IF(N217="zákl. přenesená",J217,0)</f>
        <v>0</v>
      </c>
      <c r="BH217" s="210">
        <f>IF(N217="sníž. přenesená",J217,0)</f>
        <v>0</v>
      </c>
      <c r="BI217" s="210">
        <f>IF(N217="nulová",J217,0)</f>
        <v>0</v>
      </c>
      <c r="BJ217" s="17" t="s">
        <v>83</v>
      </c>
      <c r="BK217" s="210">
        <f>ROUND(I217*H217,2)</f>
        <v>0</v>
      </c>
      <c r="BL217" s="17" t="s">
        <v>130</v>
      </c>
      <c r="BM217" s="209" t="s">
        <v>318</v>
      </c>
    </row>
    <row r="218" spans="1:65" s="13" customFormat="1" ht="11.25">
      <c r="B218" s="211"/>
      <c r="C218" s="212"/>
      <c r="D218" s="213" t="s">
        <v>151</v>
      </c>
      <c r="E218" s="214" t="s">
        <v>1</v>
      </c>
      <c r="F218" s="215" t="s">
        <v>319</v>
      </c>
      <c r="G218" s="212"/>
      <c r="H218" s="214" t="s">
        <v>1</v>
      </c>
      <c r="I218" s="216"/>
      <c r="J218" s="212"/>
      <c r="K218" s="212"/>
      <c r="L218" s="217"/>
      <c r="M218" s="218"/>
      <c r="N218" s="219"/>
      <c r="O218" s="219"/>
      <c r="P218" s="219"/>
      <c r="Q218" s="219"/>
      <c r="R218" s="219"/>
      <c r="S218" s="219"/>
      <c r="T218" s="220"/>
      <c r="AT218" s="221" t="s">
        <v>151</v>
      </c>
      <c r="AU218" s="221" t="s">
        <v>85</v>
      </c>
      <c r="AV218" s="13" t="s">
        <v>83</v>
      </c>
      <c r="AW218" s="13" t="s">
        <v>31</v>
      </c>
      <c r="AX218" s="13" t="s">
        <v>75</v>
      </c>
      <c r="AY218" s="221" t="s">
        <v>123</v>
      </c>
    </row>
    <row r="219" spans="1:65" s="14" customFormat="1" ht="11.25">
      <c r="B219" s="222"/>
      <c r="C219" s="223"/>
      <c r="D219" s="213" t="s">
        <v>151</v>
      </c>
      <c r="E219" s="224" t="s">
        <v>1</v>
      </c>
      <c r="F219" s="225" t="s">
        <v>320</v>
      </c>
      <c r="G219" s="223"/>
      <c r="H219" s="226">
        <v>1570</v>
      </c>
      <c r="I219" s="227"/>
      <c r="J219" s="223"/>
      <c r="K219" s="223"/>
      <c r="L219" s="228"/>
      <c r="M219" s="229"/>
      <c r="N219" s="230"/>
      <c r="O219" s="230"/>
      <c r="P219" s="230"/>
      <c r="Q219" s="230"/>
      <c r="R219" s="230"/>
      <c r="S219" s="230"/>
      <c r="T219" s="231"/>
      <c r="AT219" s="232" t="s">
        <v>151</v>
      </c>
      <c r="AU219" s="232" t="s">
        <v>85</v>
      </c>
      <c r="AV219" s="14" t="s">
        <v>85</v>
      </c>
      <c r="AW219" s="14" t="s">
        <v>31</v>
      </c>
      <c r="AX219" s="14" t="s">
        <v>83</v>
      </c>
      <c r="AY219" s="232" t="s">
        <v>123</v>
      </c>
    </row>
    <row r="220" spans="1:65" s="2" customFormat="1" ht="24" customHeight="1">
      <c r="A220" s="34"/>
      <c r="B220" s="35"/>
      <c r="C220" s="199" t="s">
        <v>321</v>
      </c>
      <c r="D220" s="199" t="s">
        <v>125</v>
      </c>
      <c r="E220" s="200" t="s">
        <v>322</v>
      </c>
      <c r="F220" s="201" t="s">
        <v>323</v>
      </c>
      <c r="G220" s="202" t="s">
        <v>198</v>
      </c>
      <c r="H220" s="203">
        <v>785</v>
      </c>
      <c r="I220" s="204"/>
      <c r="J220" s="203">
        <f>ROUND(I220*H220,2)</f>
        <v>0</v>
      </c>
      <c r="K220" s="201" t="s">
        <v>129</v>
      </c>
      <c r="L220" s="39"/>
      <c r="M220" s="205" t="s">
        <v>1</v>
      </c>
      <c r="N220" s="206" t="s">
        <v>40</v>
      </c>
      <c r="O220" s="71"/>
      <c r="P220" s="207">
        <f>O220*H220</f>
        <v>0</v>
      </c>
      <c r="Q220" s="207">
        <v>0</v>
      </c>
      <c r="R220" s="207">
        <f>Q220*H220</f>
        <v>0</v>
      </c>
      <c r="S220" s="207">
        <v>0</v>
      </c>
      <c r="T220" s="208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209" t="s">
        <v>130</v>
      </c>
      <c r="AT220" s="209" t="s">
        <v>125</v>
      </c>
      <c r="AU220" s="209" t="s">
        <v>85</v>
      </c>
      <c r="AY220" s="17" t="s">
        <v>123</v>
      </c>
      <c r="BE220" s="210">
        <f>IF(N220="základní",J220,0)</f>
        <v>0</v>
      </c>
      <c r="BF220" s="210">
        <f>IF(N220="snížená",J220,0)</f>
        <v>0</v>
      </c>
      <c r="BG220" s="210">
        <f>IF(N220="zákl. přenesená",J220,0)</f>
        <v>0</v>
      </c>
      <c r="BH220" s="210">
        <f>IF(N220="sníž. přenesená",J220,0)</f>
        <v>0</v>
      </c>
      <c r="BI220" s="210">
        <f>IF(N220="nulová",J220,0)</f>
        <v>0</v>
      </c>
      <c r="BJ220" s="17" t="s">
        <v>83</v>
      </c>
      <c r="BK220" s="210">
        <f>ROUND(I220*H220,2)</f>
        <v>0</v>
      </c>
      <c r="BL220" s="17" t="s">
        <v>130</v>
      </c>
      <c r="BM220" s="209" t="s">
        <v>324</v>
      </c>
    </row>
    <row r="221" spans="1:65" s="2" customFormat="1" ht="24" customHeight="1">
      <c r="A221" s="34"/>
      <c r="B221" s="35"/>
      <c r="C221" s="199" t="s">
        <v>325</v>
      </c>
      <c r="D221" s="199" t="s">
        <v>125</v>
      </c>
      <c r="E221" s="200" t="s">
        <v>326</v>
      </c>
      <c r="F221" s="201" t="s">
        <v>327</v>
      </c>
      <c r="G221" s="202" t="s">
        <v>198</v>
      </c>
      <c r="H221" s="203">
        <v>785</v>
      </c>
      <c r="I221" s="204"/>
      <c r="J221" s="203">
        <f>ROUND(I221*H221,2)</f>
        <v>0</v>
      </c>
      <c r="K221" s="201" t="s">
        <v>129</v>
      </c>
      <c r="L221" s="39"/>
      <c r="M221" s="205" t="s">
        <v>1</v>
      </c>
      <c r="N221" s="206" t="s">
        <v>40</v>
      </c>
      <c r="O221" s="71"/>
      <c r="P221" s="207">
        <f>O221*H221</f>
        <v>0</v>
      </c>
      <c r="Q221" s="207">
        <v>0</v>
      </c>
      <c r="R221" s="207">
        <f>Q221*H221</f>
        <v>0</v>
      </c>
      <c r="S221" s="207">
        <v>0</v>
      </c>
      <c r="T221" s="208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209" t="s">
        <v>130</v>
      </c>
      <c r="AT221" s="209" t="s">
        <v>125</v>
      </c>
      <c r="AU221" s="209" t="s">
        <v>85</v>
      </c>
      <c r="AY221" s="17" t="s">
        <v>123</v>
      </c>
      <c r="BE221" s="210">
        <f>IF(N221="základní",J221,0)</f>
        <v>0</v>
      </c>
      <c r="BF221" s="210">
        <f>IF(N221="snížená",J221,0)</f>
        <v>0</v>
      </c>
      <c r="BG221" s="210">
        <f>IF(N221="zákl. přenesená",J221,0)</f>
        <v>0</v>
      </c>
      <c r="BH221" s="210">
        <f>IF(N221="sníž. přenesená",J221,0)</f>
        <v>0</v>
      </c>
      <c r="BI221" s="210">
        <f>IF(N221="nulová",J221,0)</f>
        <v>0</v>
      </c>
      <c r="BJ221" s="17" t="s">
        <v>83</v>
      </c>
      <c r="BK221" s="210">
        <f>ROUND(I221*H221,2)</f>
        <v>0</v>
      </c>
      <c r="BL221" s="17" t="s">
        <v>130</v>
      </c>
      <c r="BM221" s="209" t="s">
        <v>328</v>
      </c>
    </row>
    <row r="222" spans="1:65" s="12" customFormat="1" ht="22.9" customHeight="1">
      <c r="B222" s="183"/>
      <c r="C222" s="184"/>
      <c r="D222" s="185" t="s">
        <v>74</v>
      </c>
      <c r="E222" s="197" t="s">
        <v>329</v>
      </c>
      <c r="F222" s="197" t="s">
        <v>330</v>
      </c>
      <c r="G222" s="184"/>
      <c r="H222" s="184"/>
      <c r="I222" s="187"/>
      <c r="J222" s="198">
        <f>BK222</f>
        <v>0</v>
      </c>
      <c r="K222" s="184"/>
      <c r="L222" s="189"/>
      <c r="M222" s="190"/>
      <c r="N222" s="191"/>
      <c r="O222" s="191"/>
      <c r="P222" s="192">
        <f>SUM(P223:P256)</f>
        <v>0</v>
      </c>
      <c r="Q222" s="191"/>
      <c r="R222" s="192">
        <f>SUM(R223:R256)</f>
        <v>234.84765999999999</v>
      </c>
      <c r="S222" s="191"/>
      <c r="T222" s="193">
        <f>SUM(T223:T256)</f>
        <v>0</v>
      </c>
      <c r="AR222" s="194" t="s">
        <v>83</v>
      </c>
      <c r="AT222" s="195" t="s">
        <v>74</v>
      </c>
      <c r="AU222" s="195" t="s">
        <v>83</v>
      </c>
      <c r="AY222" s="194" t="s">
        <v>123</v>
      </c>
      <c r="BK222" s="196">
        <f>SUM(BK223:BK256)</f>
        <v>0</v>
      </c>
    </row>
    <row r="223" spans="1:65" s="2" customFormat="1" ht="16.5" customHeight="1">
      <c r="A223" s="34"/>
      <c r="B223" s="35"/>
      <c r="C223" s="199" t="s">
        <v>331</v>
      </c>
      <c r="D223" s="199" t="s">
        <v>125</v>
      </c>
      <c r="E223" s="200" t="s">
        <v>316</v>
      </c>
      <c r="F223" s="201" t="s">
        <v>317</v>
      </c>
      <c r="G223" s="202" t="s">
        <v>198</v>
      </c>
      <c r="H223" s="203">
        <v>873</v>
      </c>
      <c r="I223" s="204"/>
      <c r="J223" s="203">
        <f>ROUND(I223*H223,2)</f>
        <v>0</v>
      </c>
      <c r="K223" s="201" t="s">
        <v>129</v>
      </c>
      <c r="L223" s="39"/>
      <c r="M223" s="205" t="s">
        <v>1</v>
      </c>
      <c r="N223" s="206" t="s">
        <v>40</v>
      </c>
      <c r="O223" s="71"/>
      <c r="P223" s="207">
        <f>O223*H223</f>
        <v>0</v>
      </c>
      <c r="Q223" s="207">
        <v>0</v>
      </c>
      <c r="R223" s="207">
        <f>Q223*H223</f>
        <v>0</v>
      </c>
      <c r="S223" s="207">
        <v>0</v>
      </c>
      <c r="T223" s="208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209" t="s">
        <v>130</v>
      </c>
      <c r="AT223" s="209" t="s">
        <v>125</v>
      </c>
      <c r="AU223" s="209" t="s">
        <v>85</v>
      </c>
      <c r="AY223" s="17" t="s">
        <v>123</v>
      </c>
      <c r="BE223" s="210">
        <f>IF(N223="základní",J223,0)</f>
        <v>0</v>
      </c>
      <c r="BF223" s="210">
        <f>IF(N223="snížená",J223,0)</f>
        <v>0</v>
      </c>
      <c r="BG223" s="210">
        <f>IF(N223="zákl. přenesená",J223,0)</f>
        <v>0</v>
      </c>
      <c r="BH223" s="210">
        <f>IF(N223="sníž. přenesená",J223,0)</f>
        <v>0</v>
      </c>
      <c r="BI223" s="210">
        <f>IF(N223="nulová",J223,0)</f>
        <v>0</v>
      </c>
      <c r="BJ223" s="17" t="s">
        <v>83</v>
      </c>
      <c r="BK223" s="210">
        <f>ROUND(I223*H223,2)</f>
        <v>0</v>
      </c>
      <c r="BL223" s="17" t="s">
        <v>130</v>
      </c>
      <c r="BM223" s="209" t="s">
        <v>332</v>
      </c>
    </row>
    <row r="224" spans="1:65" s="14" customFormat="1" ht="11.25">
      <c r="B224" s="222"/>
      <c r="C224" s="223"/>
      <c r="D224" s="213" t="s">
        <v>151</v>
      </c>
      <c r="E224" s="224" t="s">
        <v>1</v>
      </c>
      <c r="F224" s="225" t="s">
        <v>333</v>
      </c>
      <c r="G224" s="223"/>
      <c r="H224" s="226">
        <v>873</v>
      </c>
      <c r="I224" s="227"/>
      <c r="J224" s="223"/>
      <c r="K224" s="223"/>
      <c r="L224" s="228"/>
      <c r="M224" s="229"/>
      <c r="N224" s="230"/>
      <c r="O224" s="230"/>
      <c r="P224" s="230"/>
      <c r="Q224" s="230"/>
      <c r="R224" s="230"/>
      <c r="S224" s="230"/>
      <c r="T224" s="231"/>
      <c r="AT224" s="232" t="s">
        <v>151</v>
      </c>
      <c r="AU224" s="232" t="s">
        <v>85</v>
      </c>
      <c r="AV224" s="14" t="s">
        <v>85</v>
      </c>
      <c r="AW224" s="14" t="s">
        <v>31</v>
      </c>
      <c r="AX224" s="14" t="s">
        <v>83</v>
      </c>
      <c r="AY224" s="232" t="s">
        <v>123</v>
      </c>
    </row>
    <row r="225" spans="1:65" s="2" customFormat="1" ht="16.5" customHeight="1">
      <c r="A225" s="34"/>
      <c r="B225" s="35"/>
      <c r="C225" s="199" t="s">
        <v>334</v>
      </c>
      <c r="D225" s="199" t="s">
        <v>125</v>
      </c>
      <c r="E225" s="200" t="s">
        <v>335</v>
      </c>
      <c r="F225" s="201" t="s">
        <v>336</v>
      </c>
      <c r="G225" s="202" t="s">
        <v>198</v>
      </c>
      <c r="H225" s="203">
        <v>873</v>
      </c>
      <c r="I225" s="204"/>
      <c r="J225" s="203">
        <f>ROUND(I225*H225,2)</f>
        <v>0</v>
      </c>
      <c r="K225" s="201" t="s">
        <v>129</v>
      </c>
      <c r="L225" s="39"/>
      <c r="M225" s="205" t="s">
        <v>1</v>
      </c>
      <c r="N225" s="206" t="s">
        <v>40</v>
      </c>
      <c r="O225" s="71"/>
      <c r="P225" s="207">
        <f>O225*H225</f>
        <v>0</v>
      </c>
      <c r="Q225" s="207">
        <v>0</v>
      </c>
      <c r="R225" s="207">
        <f>Q225*H225</f>
        <v>0</v>
      </c>
      <c r="S225" s="207">
        <v>0</v>
      </c>
      <c r="T225" s="208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209" t="s">
        <v>130</v>
      </c>
      <c r="AT225" s="209" t="s">
        <v>125</v>
      </c>
      <c r="AU225" s="209" t="s">
        <v>85</v>
      </c>
      <c r="AY225" s="17" t="s">
        <v>123</v>
      </c>
      <c r="BE225" s="210">
        <f>IF(N225="základní",J225,0)</f>
        <v>0</v>
      </c>
      <c r="BF225" s="210">
        <f>IF(N225="snížená",J225,0)</f>
        <v>0</v>
      </c>
      <c r="BG225" s="210">
        <f>IF(N225="zákl. přenesená",J225,0)</f>
        <v>0</v>
      </c>
      <c r="BH225" s="210">
        <f>IF(N225="sníž. přenesená",J225,0)</f>
        <v>0</v>
      </c>
      <c r="BI225" s="210">
        <f>IF(N225="nulová",J225,0)</f>
        <v>0</v>
      </c>
      <c r="BJ225" s="17" t="s">
        <v>83</v>
      </c>
      <c r="BK225" s="210">
        <f>ROUND(I225*H225,2)</f>
        <v>0</v>
      </c>
      <c r="BL225" s="17" t="s">
        <v>130</v>
      </c>
      <c r="BM225" s="209" t="s">
        <v>337</v>
      </c>
    </row>
    <row r="226" spans="1:65" s="2" customFormat="1" ht="24" customHeight="1">
      <c r="A226" s="34"/>
      <c r="B226" s="35"/>
      <c r="C226" s="199" t="s">
        <v>338</v>
      </c>
      <c r="D226" s="199" t="s">
        <v>125</v>
      </c>
      <c r="E226" s="200" t="s">
        <v>339</v>
      </c>
      <c r="F226" s="201" t="s">
        <v>340</v>
      </c>
      <c r="G226" s="202" t="s">
        <v>198</v>
      </c>
      <c r="H226" s="203">
        <v>603</v>
      </c>
      <c r="I226" s="204"/>
      <c r="J226" s="203">
        <f>ROUND(I226*H226,2)</f>
        <v>0</v>
      </c>
      <c r="K226" s="201" t="s">
        <v>129</v>
      </c>
      <c r="L226" s="39"/>
      <c r="M226" s="205" t="s">
        <v>1</v>
      </c>
      <c r="N226" s="206" t="s">
        <v>40</v>
      </c>
      <c r="O226" s="71"/>
      <c r="P226" s="207">
        <f>O226*H226</f>
        <v>0</v>
      </c>
      <c r="Q226" s="207">
        <v>0.10362</v>
      </c>
      <c r="R226" s="207">
        <f>Q226*H226</f>
        <v>62.482860000000002</v>
      </c>
      <c r="S226" s="207">
        <v>0</v>
      </c>
      <c r="T226" s="208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209" t="s">
        <v>130</v>
      </c>
      <c r="AT226" s="209" t="s">
        <v>125</v>
      </c>
      <c r="AU226" s="209" t="s">
        <v>85</v>
      </c>
      <c r="AY226" s="17" t="s">
        <v>123</v>
      </c>
      <c r="BE226" s="210">
        <f>IF(N226="základní",J226,0)</f>
        <v>0</v>
      </c>
      <c r="BF226" s="210">
        <f>IF(N226="snížená",J226,0)</f>
        <v>0</v>
      </c>
      <c r="BG226" s="210">
        <f>IF(N226="zákl. přenesená",J226,0)</f>
        <v>0</v>
      </c>
      <c r="BH226" s="210">
        <f>IF(N226="sníž. přenesená",J226,0)</f>
        <v>0</v>
      </c>
      <c r="BI226" s="210">
        <f>IF(N226="nulová",J226,0)</f>
        <v>0</v>
      </c>
      <c r="BJ226" s="17" t="s">
        <v>83</v>
      </c>
      <c r="BK226" s="210">
        <f>ROUND(I226*H226,2)</f>
        <v>0</v>
      </c>
      <c r="BL226" s="17" t="s">
        <v>130</v>
      </c>
      <c r="BM226" s="209" t="s">
        <v>341</v>
      </c>
    </row>
    <row r="227" spans="1:65" s="13" customFormat="1" ht="11.25">
      <c r="B227" s="211"/>
      <c r="C227" s="212"/>
      <c r="D227" s="213" t="s">
        <v>151</v>
      </c>
      <c r="E227" s="214" t="s">
        <v>1</v>
      </c>
      <c r="F227" s="215" t="s">
        <v>342</v>
      </c>
      <c r="G227" s="212"/>
      <c r="H227" s="214" t="s">
        <v>1</v>
      </c>
      <c r="I227" s="216"/>
      <c r="J227" s="212"/>
      <c r="K227" s="212"/>
      <c r="L227" s="217"/>
      <c r="M227" s="218"/>
      <c r="N227" s="219"/>
      <c r="O227" s="219"/>
      <c r="P227" s="219"/>
      <c r="Q227" s="219"/>
      <c r="R227" s="219"/>
      <c r="S227" s="219"/>
      <c r="T227" s="220"/>
      <c r="AT227" s="221" t="s">
        <v>151</v>
      </c>
      <c r="AU227" s="221" t="s">
        <v>85</v>
      </c>
      <c r="AV227" s="13" t="s">
        <v>83</v>
      </c>
      <c r="AW227" s="13" t="s">
        <v>31</v>
      </c>
      <c r="AX227" s="13" t="s">
        <v>75</v>
      </c>
      <c r="AY227" s="221" t="s">
        <v>123</v>
      </c>
    </row>
    <row r="228" spans="1:65" s="14" customFormat="1" ht="11.25">
      <c r="B228" s="222"/>
      <c r="C228" s="223"/>
      <c r="D228" s="213" t="s">
        <v>151</v>
      </c>
      <c r="E228" s="224" t="s">
        <v>1</v>
      </c>
      <c r="F228" s="225" t="s">
        <v>343</v>
      </c>
      <c r="G228" s="223"/>
      <c r="H228" s="226">
        <v>397</v>
      </c>
      <c r="I228" s="227"/>
      <c r="J228" s="223"/>
      <c r="K228" s="223"/>
      <c r="L228" s="228"/>
      <c r="M228" s="229"/>
      <c r="N228" s="230"/>
      <c r="O228" s="230"/>
      <c r="P228" s="230"/>
      <c r="Q228" s="230"/>
      <c r="R228" s="230"/>
      <c r="S228" s="230"/>
      <c r="T228" s="231"/>
      <c r="AT228" s="232" t="s">
        <v>151</v>
      </c>
      <c r="AU228" s="232" t="s">
        <v>85</v>
      </c>
      <c r="AV228" s="14" t="s">
        <v>85</v>
      </c>
      <c r="AW228" s="14" t="s">
        <v>31</v>
      </c>
      <c r="AX228" s="14" t="s">
        <v>75</v>
      </c>
      <c r="AY228" s="232" t="s">
        <v>123</v>
      </c>
    </row>
    <row r="229" spans="1:65" s="13" customFormat="1" ht="11.25">
      <c r="B229" s="211"/>
      <c r="C229" s="212"/>
      <c r="D229" s="213" t="s">
        <v>151</v>
      </c>
      <c r="E229" s="214" t="s">
        <v>1</v>
      </c>
      <c r="F229" s="215" t="s">
        <v>344</v>
      </c>
      <c r="G229" s="212"/>
      <c r="H229" s="214" t="s">
        <v>1</v>
      </c>
      <c r="I229" s="216"/>
      <c r="J229" s="212"/>
      <c r="K229" s="212"/>
      <c r="L229" s="217"/>
      <c r="M229" s="218"/>
      <c r="N229" s="219"/>
      <c r="O229" s="219"/>
      <c r="P229" s="219"/>
      <c r="Q229" s="219"/>
      <c r="R229" s="219"/>
      <c r="S229" s="219"/>
      <c r="T229" s="220"/>
      <c r="AT229" s="221" t="s">
        <v>151</v>
      </c>
      <c r="AU229" s="221" t="s">
        <v>85</v>
      </c>
      <c r="AV229" s="13" t="s">
        <v>83</v>
      </c>
      <c r="AW229" s="13" t="s">
        <v>31</v>
      </c>
      <c r="AX229" s="13" t="s">
        <v>75</v>
      </c>
      <c r="AY229" s="221" t="s">
        <v>123</v>
      </c>
    </row>
    <row r="230" spans="1:65" s="14" customFormat="1" ht="11.25">
      <c r="B230" s="222"/>
      <c r="C230" s="223"/>
      <c r="D230" s="213" t="s">
        <v>151</v>
      </c>
      <c r="E230" s="224" t="s">
        <v>1</v>
      </c>
      <c r="F230" s="225" t="s">
        <v>345</v>
      </c>
      <c r="G230" s="223"/>
      <c r="H230" s="226">
        <v>206</v>
      </c>
      <c r="I230" s="227"/>
      <c r="J230" s="223"/>
      <c r="K230" s="223"/>
      <c r="L230" s="228"/>
      <c r="M230" s="229"/>
      <c r="N230" s="230"/>
      <c r="O230" s="230"/>
      <c r="P230" s="230"/>
      <c r="Q230" s="230"/>
      <c r="R230" s="230"/>
      <c r="S230" s="230"/>
      <c r="T230" s="231"/>
      <c r="AT230" s="232" t="s">
        <v>151</v>
      </c>
      <c r="AU230" s="232" t="s">
        <v>85</v>
      </c>
      <c r="AV230" s="14" t="s">
        <v>85</v>
      </c>
      <c r="AW230" s="14" t="s">
        <v>31</v>
      </c>
      <c r="AX230" s="14" t="s">
        <v>75</v>
      </c>
      <c r="AY230" s="232" t="s">
        <v>123</v>
      </c>
    </row>
    <row r="231" spans="1:65" s="15" customFormat="1" ht="11.25">
      <c r="B231" s="242"/>
      <c r="C231" s="243"/>
      <c r="D231" s="213" t="s">
        <v>151</v>
      </c>
      <c r="E231" s="244" t="s">
        <v>1</v>
      </c>
      <c r="F231" s="245" t="s">
        <v>346</v>
      </c>
      <c r="G231" s="243"/>
      <c r="H231" s="246">
        <v>603</v>
      </c>
      <c r="I231" s="247"/>
      <c r="J231" s="243"/>
      <c r="K231" s="243"/>
      <c r="L231" s="248"/>
      <c r="M231" s="249"/>
      <c r="N231" s="250"/>
      <c r="O231" s="250"/>
      <c r="P231" s="250"/>
      <c r="Q231" s="250"/>
      <c r="R231" s="250"/>
      <c r="S231" s="250"/>
      <c r="T231" s="251"/>
      <c r="AT231" s="252" t="s">
        <v>151</v>
      </c>
      <c r="AU231" s="252" t="s">
        <v>85</v>
      </c>
      <c r="AV231" s="15" t="s">
        <v>130</v>
      </c>
      <c r="AW231" s="15" t="s">
        <v>31</v>
      </c>
      <c r="AX231" s="15" t="s">
        <v>83</v>
      </c>
      <c r="AY231" s="252" t="s">
        <v>123</v>
      </c>
    </row>
    <row r="232" spans="1:65" s="2" customFormat="1" ht="16.5" customHeight="1">
      <c r="A232" s="34"/>
      <c r="B232" s="35"/>
      <c r="C232" s="233" t="s">
        <v>347</v>
      </c>
      <c r="D232" s="233" t="s">
        <v>214</v>
      </c>
      <c r="E232" s="234" t="s">
        <v>348</v>
      </c>
      <c r="F232" s="235" t="s">
        <v>349</v>
      </c>
      <c r="G232" s="236" t="s">
        <v>198</v>
      </c>
      <c r="H232" s="237">
        <v>509</v>
      </c>
      <c r="I232" s="238"/>
      <c r="J232" s="237">
        <f>ROUND(I232*H232,2)</f>
        <v>0</v>
      </c>
      <c r="K232" s="235" t="s">
        <v>129</v>
      </c>
      <c r="L232" s="239"/>
      <c r="M232" s="240" t="s">
        <v>1</v>
      </c>
      <c r="N232" s="241" t="s">
        <v>40</v>
      </c>
      <c r="O232" s="71"/>
      <c r="P232" s="207">
        <f>O232*H232</f>
        <v>0</v>
      </c>
      <c r="Q232" s="207">
        <v>0.17599999999999999</v>
      </c>
      <c r="R232" s="207">
        <f>Q232*H232</f>
        <v>89.583999999999989</v>
      </c>
      <c r="S232" s="207">
        <v>0</v>
      </c>
      <c r="T232" s="208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209" t="s">
        <v>159</v>
      </c>
      <c r="AT232" s="209" t="s">
        <v>214</v>
      </c>
      <c r="AU232" s="209" t="s">
        <v>85</v>
      </c>
      <c r="AY232" s="17" t="s">
        <v>123</v>
      </c>
      <c r="BE232" s="210">
        <f>IF(N232="základní",J232,0)</f>
        <v>0</v>
      </c>
      <c r="BF232" s="210">
        <f>IF(N232="snížená",J232,0)</f>
        <v>0</v>
      </c>
      <c r="BG232" s="210">
        <f>IF(N232="zákl. přenesená",J232,0)</f>
        <v>0</v>
      </c>
      <c r="BH232" s="210">
        <f>IF(N232="sníž. přenesená",J232,0)</f>
        <v>0</v>
      </c>
      <c r="BI232" s="210">
        <f>IF(N232="nulová",J232,0)</f>
        <v>0</v>
      </c>
      <c r="BJ232" s="17" t="s">
        <v>83</v>
      </c>
      <c r="BK232" s="210">
        <f>ROUND(I232*H232,2)</f>
        <v>0</v>
      </c>
      <c r="BL232" s="17" t="s">
        <v>130</v>
      </c>
      <c r="BM232" s="209" t="s">
        <v>350</v>
      </c>
    </row>
    <row r="233" spans="1:65" s="13" customFormat="1" ht="11.25">
      <c r="B233" s="211"/>
      <c r="C233" s="212"/>
      <c r="D233" s="213" t="s">
        <v>151</v>
      </c>
      <c r="E233" s="214" t="s">
        <v>1</v>
      </c>
      <c r="F233" s="215" t="s">
        <v>342</v>
      </c>
      <c r="G233" s="212"/>
      <c r="H233" s="214" t="s">
        <v>1</v>
      </c>
      <c r="I233" s="216"/>
      <c r="J233" s="212"/>
      <c r="K233" s="212"/>
      <c r="L233" s="217"/>
      <c r="M233" s="218"/>
      <c r="N233" s="219"/>
      <c r="O233" s="219"/>
      <c r="P233" s="219"/>
      <c r="Q233" s="219"/>
      <c r="R233" s="219"/>
      <c r="S233" s="219"/>
      <c r="T233" s="220"/>
      <c r="AT233" s="221" t="s">
        <v>151</v>
      </c>
      <c r="AU233" s="221" t="s">
        <v>85</v>
      </c>
      <c r="AV233" s="13" t="s">
        <v>83</v>
      </c>
      <c r="AW233" s="13" t="s">
        <v>31</v>
      </c>
      <c r="AX233" s="13" t="s">
        <v>75</v>
      </c>
      <c r="AY233" s="221" t="s">
        <v>123</v>
      </c>
    </row>
    <row r="234" spans="1:65" s="14" customFormat="1" ht="11.25">
      <c r="B234" s="222"/>
      <c r="C234" s="223"/>
      <c r="D234" s="213" t="s">
        <v>151</v>
      </c>
      <c r="E234" s="224" t="s">
        <v>1</v>
      </c>
      <c r="F234" s="225" t="s">
        <v>351</v>
      </c>
      <c r="G234" s="223"/>
      <c r="H234" s="226">
        <v>400.97</v>
      </c>
      <c r="I234" s="227"/>
      <c r="J234" s="223"/>
      <c r="K234" s="223"/>
      <c r="L234" s="228"/>
      <c r="M234" s="229"/>
      <c r="N234" s="230"/>
      <c r="O234" s="230"/>
      <c r="P234" s="230"/>
      <c r="Q234" s="230"/>
      <c r="R234" s="230"/>
      <c r="S234" s="230"/>
      <c r="T234" s="231"/>
      <c r="AT234" s="232" t="s">
        <v>151</v>
      </c>
      <c r="AU234" s="232" t="s">
        <v>85</v>
      </c>
      <c r="AV234" s="14" t="s">
        <v>85</v>
      </c>
      <c r="AW234" s="14" t="s">
        <v>31</v>
      </c>
      <c r="AX234" s="14" t="s">
        <v>75</v>
      </c>
      <c r="AY234" s="232" t="s">
        <v>123</v>
      </c>
    </row>
    <row r="235" spans="1:65" s="13" customFormat="1" ht="11.25">
      <c r="B235" s="211"/>
      <c r="C235" s="212"/>
      <c r="D235" s="213" t="s">
        <v>151</v>
      </c>
      <c r="E235" s="214" t="s">
        <v>1</v>
      </c>
      <c r="F235" s="215" t="s">
        <v>344</v>
      </c>
      <c r="G235" s="212"/>
      <c r="H235" s="214" t="s">
        <v>1</v>
      </c>
      <c r="I235" s="216"/>
      <c r="J235" s="212"/>
      <c r="K235" s="212"/>
      <c r="L235" s="217"/>
      <c r="M235" s="218"/>
      <c r="N235" s="219"/>
      <c r="O235" s="219"/>
      <c r="P235" s="219"/>
      <c r="Q235" s="219"/>
      <c r="R235" s="219"/>
      <c r="S235" s="219"/>
      <c r="T235" s="220"/>
      <c r="AT235" s="221" t="s">
        <v>151</v>
      </c>
      <c r="AU235" s="221" t="s">
        <v>85</v>
      </c>
      <c r="AV235" s="13" t="s">
        <v>83</v>
      </c>
      <c r="AW235" s="13" t="s">
        <v>31</v>
      </c>
      <c r="AX235" s="13" t="s">
        <v>75</v>
      </c>
      <c r="AY235" s="221" t="s">
        <v>123</v>
      </c>
    </row>
    <row r="236" spans="1:65" s="14" customFormat="1" ht="11.25">
      <c r="B236" s="222"/>
      <c r="C236" s="223"/>
      <c r="D236" s="213" t="s">
        <v>151</v>
      </c>
      <c r="E236" s="224" t="s">
        <v>1</v>
      </c>
      <c r="F236" s="225" t="s">
        <v>352</v>
      </c>
      <c r="G236" s="223"/>
      <c r="H236" s="226">
        <v>108.03</v>
      </c>
      <c r="I236" s="227"/>
      <c r="J236" s="223"/>
      <c r="K236" s="223"/>
      <c r="L236" s="228"/>
      <c r="M236" s="229"/>
      <c r="N236" s="230"/>
      <c r="O236" s="230"/>
      <c r="P236" s="230"/>
      <c r="Q236" s="230"/>
      <c r="R236" s="230"/>
      <c r="S236" s="230"/>
      <c r="T236" s="231"/>
      <c r="AT236" s="232" t="s">
        <v>151</v>
      </c>
      <c r="AU236" s="232" t="s">
        <v>85</v>
      </c>
      <c r="AV236" s="14" t="s">
        <v>85</v>
      </c>
      <c r="AW236" s="14" t="s">
        <v>31</v>
      </c>
      <c r="AX236" s="14" t="s">
        <v>75</v>
      </c>
      <c r="AY236" s="232" t="s">
        <v>123</v>
      </c>
    </row>
    <row r="237" spans="1:65" s="15" customFormat="1" ht="11.25">
      <c r="B237" s="242"/>
      <c r="C237" s="243"/>
      <c r="D237" s="213" t="s">
        <v>151</v>
      </c>
      <c r="E237" s="244" t="s">
        <v>1</v>
      </c>
      <c r="F237" s="245" t="s">
        <v>346</v>
      </c>
      <c r="G237" s="243"/>
      <c r="H237" s="246">
        <v>509</v>
      </c>
      <c r="I237" s="247"/>
      <c r="J237" s="243"/>
      <c r="K237" s="243"/>
      <c r="L237" s="248"/>
      <c r="M237" s="249"/>
      <c r="N237" s="250"/>
      <c r="O237" s="250"/>
      <c r="P237" s="250"/>
      <c r="Q237" s="250"/>
      <c r="R237" s="250"/>
      <c r="S237" s="250"/>
      <c r="T237" s="251"/>
      <c r="AT237" s="252" t="s">
        <v>151</v>
      </c>
      <c r="AU237" s="252" t="s">
        <v>85</v>
      </c>
      <c r="AV237" s="15" t="s">
        <v>130</v>
      </c>
      <c r="AW237" s="15" t="s">
        <v>31</v>
      </c>
      <c r="AX237" s="15" t="s">
        <v>83</v>
      </c>
      <c r="AY237" s="252" t="s">
        <v>123</v>
      </c>
    </row>
    <row r="238" spans="1:65" s="13" customFormat="1" ht="11.25">
      <c r="B238" s="211"/>
      <c r="C238" s="212"/>
      <c r="D238" s="213" t="s">
        <v>151</v>
      </c>
      <c r="E238" s="214" t="s">
        <v>1</v>
      </c>
      <c r="F238" s="215" t="s">
        <v>353</v>
      </c>
      <c r="G238" s="212"/>
      <c r="H238" s="214" t="s">
        <v>1</v>
      </c>
      <c r="I238" s="216"/>
      <c r="J238" s="212"/>
      <c r="K238" s="212"/>
      <c r="L238" s="217"/>
      <c r="M238" s="218"/>
      <c r="N238" s="219"/>
      <c r="O238" s="219"/>
      <c r="P238" s="219"/>
      <c r="Q238" s="219"/>
      <c r="R238" s="219"/>
      <c r="S238" s="219"/>
      <c r="T238" s="220"/>
      <c r="AT238" s="221" t="s">
        <v>151</v>
      </c>
      <c r="AU238" s="221" t="s">
        <v>85</v>
      </c>
      <c r="AV238" s="13" t="s">
        <v>83</v>
      </c>
      <c r="AW238" s="13" t="s">
        <v>31</v>
      </c>
      <c r="AX238" s="13" t="s">
        <v>75</v>
      </c>
      <c r="AY238" s="221" t="s">
        <v>123</v>
      </c>
    </row>
    <row r="239" spans="1:65" s="2" customFormat="1" ht="16.5" customHeight="1">
      <c r="A239" s="34"/>
      <c r="B239" s="35"/>
      <c r="C239" s="233" t="s">
        <v>354</v>
      </c>
      <c r="D239" s="233" t="s">
        <v>214</v>
      </c>
      <c r="E239" s="234" t="s">
        <v>355</v>
      </c>
      <c r="F239" s="235" t="s">
        <v>356</v>
      </c>
      <c r="G239" s="236" t="s">
        <v>198</v>
      </c>
      <c r="H239" s="237">
        <v>101</v>
      </c>
      <c r="I239" s="238"/>
      <c r="J239" s="237">
        <f>ROUND(I239*H239,2)</f>
        <v>0</v>
      </c>
      <c r="K239" s="235" t="s">
        <v>129</v>
      </c>
      <c r="L239" s="239"/>
      <c r="M239" s="240" t="s">
        <v>1</v>
      </c>
      <c r="N239" s="241" t="s">
        <v>40</v>
      </c>
      <c r="O239" s="71"/>
      <c r="P239" s="207">
        <f>O239*H239</f>
        <v>0</v>
      </c>
      <c r="Q239" s="207">
        <v>0.17599999999999999</v>
      </c>
      <c r="R239" s="207">
        <f>Q239*H239</f>
        <v>17.776</v>
      </c>
      <c r="S239" s="207">
        <v>0</v>
      </c>
      <c r="T239" s="208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209" t="s">
        <v>159</v>
      </c>
      <c r="AT239" s="209" t="s">
        <v>214</v>
      </c>
      <c r="AU239" s="209" t="s">
        <v>85</v>
      </c>
      <c r="AY239" s="17" t="s">
        <v>123</v>
      </c>
      <c r="BE239" s="210">
        <f>IF(N239="základní",J239,0)</f>
        <v>0</v>
      </c>
      <c r="BF239" s="210">
        <f>IF(N239="snížená",J239,0)</f>
        <v>0</v>
      </c>
      <c r="BG239" s="210">
        <f>IF(N239="zákl. přenesená",J239,0)</f>
        <v>0</v>
      </c>
      <c r="BH239" s="210">
        <f>IF(N239="sníž. přenesená",J239,0)</f>
        <v>0</v>
      </c>
      <c r="BI239" s="210">
        <f>IF(N239="nulová",J239,0)</f>
        <v>0</v>
      </c>
      <c r="BJ239" s="17" t="s">
        <v>83</v>
      </c>
      <c r="BK239" s="210">
        <f>ROUND(I239*H239,2)</f>
        <v>0</v>
      </c>
      <c r="BL239" s="17" t="s">
        <v>130</v>
      </c>
      <c r="BM239" s="209" t="s">
        <v>357</v>
      </c>
    </row>
    <row r="240" spans="1:65" s="13" customFormat="1" ht="11.25">
      <c r="B240" s="211"/>
      <c r="C240" s="212"/>
      <c r="D240" s="213" t="s">
        <v>151</v>
      </c>
      <c r="E240" s="214" t="s">
        <v>1</v>
      </c>
      <c r="F240" s="215" t="s">
        <v>344</v>
      </c>
      <c r="G240" s="212"/>
      <c r="H240" s="214" t="s">
        <v>1</v>
      </c>
      <c r="I240" s="216"/>
      <c r="J240" s="212"/>
      <c r="K240" s="212"/>
      <c r="L240" s="217"/>
      <c r="M240" s="218"/>
      <c r="N240" s="219"/>
      <c r="O240" s="219"/>
      <c r="P240" s="219"/>
      <c r="Q240" s="219"/>
      <c r="R240" s="219"/>
      <c r="S240" s="219"/>
      <c r="T240" s="220"/>
      <c r="AT240" s="221" t="s">
        <v>151</v>
      </c>
      <c r="AU240" s="221" t="s">
        <v>85</v>
      </c>
      <c r="AV240" s="13" t="s">
        <v>83</v>
      </c>
      <c r="AW240" s="13" t="s">
        <v>31</v>
      </c>
      <c r="AX240" s="13" t="s">
        <v>75</v>
      </c>
      <c r="AY240" s="221" t="s">
        <v>123</v>
      </c>
    </row>
    <row r="241" spans="1:65" s="14" customFormat="1" ht="11.25">
      <c r="B241" s="222"/>
      <c r="C241" s="223"/>
      <c r="D241" s="213" t="s">
        <v>151</v>
      </c>
      <c r="E241" s="224" t="s">
        <v>1</v>
      </c>
      <c r="F241" s="225" t="s">
        <v>358</v>
      </c>
      <c r="G241" s="223"/>
      <c r="H241" s="226">
        <v>101</v>
      </c>
      <c r="I241" s="227"/>
      <c r="J241" s="223"/>
      <c r="K241" s="223"/>
      <c r="L241" s="228"/>
      <c r="M241" s="229"/>
      <c r="N241" s="230"/>
      <c r="O241" s="230"/>
      <c r="P241" s="230"/>
      <c r="Q241" s="230"/>
      <c r="R241" s="230"/>
      <c r="S241" s="230"/>
      <c r="T241" s="231"/>
      <c r="AT241" s="232" t="s">
        <v>151</v>
      </c>
      <c r="AU241" s="232" t="s">
        <v>85</v>
      </c>
      <c r="AV241" s="14" t="s">
        <v>85</v>
      </c>
      <c r="AW241" s="14" t="s">
        <v>31</v>
      </c>
      <c r="AX241" s="14" t="s">
        <v>83</v>
      </c>
      <c r="AY241" s="232" t="s">
        <v>123</v>
      </c>
    </row>
    <row r="242" spans="1:65" s="2" customFormat="1" ht="24" customHeight="1">
      <c r="A242" s="34"/>
      <c r="B242" s="35"/>
      <c r="C242" s="199" t="s">
        <v>359</v>
      </c>
      <c r="D242" s="199" t="s">
        <v>125</v>
      </c>
      <c r="E242" s="200" t="s">
        <v>360</v>
      </c>
      <c r="F242" s="201" t="s">
        <v>361</v>
      </c>
      <c r="G242" s="202" t="s">
        <v>198</v>
      </c>
      <c r="H242" s="203">
        <v>270</v>
      </c>
      <c r="I242" s="204"/>
      <c r="J242" s="203">
        <f>ROUND(I242*H242,2)</f>
        <v>0</v>
      </c>
      <c r="K242" s="201" t="s">
        <v>129</v>
      </c>
      <c r="L242" s="39"/>
      <c r="M242" s="205" t="s">
        <v>1</v>
      </c>
      <c r="N242" s="206" t="s">
        <v>40</v>
      </c>
      <c r="O242" s="71"/>
      <c r="P242" s="207">
        <f>O242*H242</f>
        <v>0</v>
      </c>
      <c r="Q242" s="207">
        <v>9.8000000000000004E-2</v>
      </c>
      <c r="R242" s="207">
        <f>Q242*H242</f>
        <v>26.46</v>
      </c>
      <c r="S242" s="207">
        <v>0</v>
      </c>
      <c r="T242" s="208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209" t="s">
        <v>130</v>
      </c>
      <c r="AT242" s="209" t="s">
        <v>125</v>
      </c>
      <c r="AU242" s="209" t="s">
        <v>85</v>
      </c>
      <c r="AY242" s="17" t="s">
        <v>123</v>
      </c>
      <c r="BE242" s="210">
        <f>IF(N242="základní",J242,0)</f>
        <v>0</v>
      </c>
      <c r="BF242" s="210">
        <f>IF(N242="snížená",J242,0)</f>
        <v>0</v>
      </c>
      <c r="BG242" s="210">
        <f>IF(N242="zákl. přenesená",J242,0)</f>
        <v>0</v>
      </c>
      <c r="BH242" s="210">
        <f>IF(N242="sníž. přenesená",J242,0)</f>
        <v>0</v>
      </c>
      <c r="BI242" s="210">
        <f>IF(N242="nulová",J242,0)</f>
        <v>0</v>
      </c>
      <c r="BJ242" s="17" t="s">
        <v>83</v>
      </c>
      <c r="BK242" s="210">
        <f>ROUND(I242*H242,2)</f>
        <v>0</v>
      </c>
      <c r="BL242" s="17" t="s">
        <v>130</v>
      </c>
      <c r="BM242" s="209" t="s">
        <v>362</v>
      </c>
    </row>
    <row r="243" spans="1:65" s="13" customFormat="1" ht="11.25">
      <c r="B243" s="211"/>
      <c r="C243" s="212"/>
      <c r="D243" s="213" t="s">
        <v>151</v>
      </c>
      <c r="E243" s="214" t="s">
        <v>1</v>
      </c>
      <c r="F243" s="215" t="s">
        <v>363</v>
      </c>
      <c r="G243" s="212"/>
      <c r="H243" s="214" t="s">
        <v>1</v>
      </c>
      <c r="I243" s="216"/>
      <c r="J243" s="212"/>
      <c r="K243" s="212"/>
      <c r="L243" s="217"/>
      <c r="M243" s="218"/>
      <c r="N243" s="219"/>
      <c r="O243" s="219"/>
      <c r="P243" s="219"/>
      <c r="Q243" s="219"/>
      <c r="R243" s="219"/>
      <c r="S243" s="219"/>
      <c r="T243" s="220"/>
      <c r="AT243" s="221" t="s">
        <v>151</v>
      </c>
      <c r="AU243" s="221" t="s">
        <v>85</v>
      </c>
      <c r="AV243" s="13" t="s">
        <v>83</v>
      </c>
      <c r="AW243" s="13" t="s">
        <v>31</v>
      </c>
      <c r="AX243" s="13" t="s">
        <v>75</v>
      </c>
      <c r="AY243" s="221" t="s">
        <v>123</v>
      </c>
    </row>
    <row r="244" spans="1:65" s="14" customFormat="1" ht="11.25">
      <c r="B244" s="222"/>
      <c r="C244" s="223"/>
      <c r="D244" s="213" t="s">
        <v>151</v>
      </c>
      <c r="E244" s="224" t="s">
        <v>1</v>
      </c>
      <c r="F244" s="225" t="s">
        <v>364</v>
      </c>
      <c r="G244" s="223"/>
      <c r="H244" s="226">
        <v>270</v>
      </c>
      <c r="I244" s="227"/>
      <c r="J244" s="223"/>
      <c r="K244" s="223"/>
      <c r="L244" s="228"/>
      <c r="M244" s="229"/>
      <c r="N244" s="230"/>
      <c r="O244" s="230"/>
      <c r="P244" s="230"/>
      <c r="Q244" s="230"/>
      <c r="R244" s="230"/>
      <c r="S244" s="230"/>
      <c r="T244" s="231"/>
      <c r="AT244" s="232" t="s">
        <v>151</v>
      </c>
      <c r="AU244" s="232" t="s">
        <v>85</v>
      </c>
      <c r="AV244" s="14" t="s">
        <v>85</v>
      </c>
      <c r="AW244" s="14" t="s">
        <v>31</v>
      </c>
      <c r="AX244" s="14" t="s">
        <v>83</v>
      </c>
      <c r="AY244" s="232" t="s">
        <v>123</v>
      </c>
    </row>
    <row r="245" spans="1:65" s="2" customFormat="1" ht="16.5" customHeight="1">
      <c r="A245" s="34"/>
      <c r="B245" s="35"/>
      <c r="C245" s="233" t="s">
        <v>365</v>
      </c>
      <c r="D245" s="233" t="s">
        <v>214</v>
      </c>
      <c r="E245" s="234" t="s">
        <v>366</v>
      </c>
      <c r="F245" s="235" t="s">
        <v>367</v>
      </c>
      <c r="G245" s="236" t="s">
        <v>198</v>
      </c>
      <c r="H245" s="237">
        <v>259</v>
      </c>
      <c r="I245" s="238"/>
      <c r="J245" s="237">
        <f>ROUND(I245*H245,2)</f>
        <v>0</v>
      </c>
      <c r="K245" s="235" t="s">
        <v>1</v>
      </c>
      <c r="L245" s="239"/>
      <c r="M245" s="240" t="s">
        <v>1</v>
      </c>
      <c r="N245" s="241" t="s">
        <v>40</v>
      </c>
      <c r="O245" s="71"/>
      <c r="P245" s="207">
        <f>O245*H245</f>
        <v>0</v>
      </c>
      <c r="Q245" s="207">
        <v>0.14000000000000001</v>
      </c>
      <c r="R245" s="207">
        <f>Q245*H245</f>
        <v>36.260000000000005</v>
      </c>
      <c r="S245" s="207">
        <v>0</v>
      </c>
      <c r="T245" s="208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209" t="s">
        <v>159</v>
      </c>
      <c r="AT245" s="209" t="s">
        <v>214</v>
      </c>
      <c r="AU245" s="209" t="s">
        <v>85</v>
      </c>
      <c r="AY245" s="17" t="s">
        <v>123</v>
      </c>
      <c r="BE245" s="210">
        <f>IF(N245="základní",J245,0)</f>
        <v>0</v>
      </c>
      <c r="BF245" s="210">
        <f>IF(N245="snížená",J245,0)</f>
        <v>0</v>
      </c>
      <c r="BG245" s="210">
        <f>IF(N245="zákl. přenesená",J245,0)</f>
        <v>0</v>
      </c>
      <c r="BH245" s="210">
        <f>IF(N245="sníž. přenesená",J245,0)</f>
        <v>0</v>
      </c>
      <c r="BI245" s="210">
        <f>IF(N245="nulová",J245,0)</f>
        <v>0</v>
      </c>
      <c r="BJ245" s="17" t="s">
        <v>83</v>
      </c>
      <c r="BK245" s="210">
        <f>ROUND(I245*H245,2)</f>
        <v>0</v>
      </c>
      <c r="BL245" s="17" t="s">
        <v>130</v>
      </c>
      <c r="BM245" s="209" t="s">
        <v>368</v>
      </c>
    </row>
    <row r="246" spans="1:65" s="2" customFormat="1" ht="19.5">
      <c r="A246" s="34"/>
      <c r="B246" s="35"/>
      <c r="C246" s="36"/>
      <c r="D246" s="213" t="s">
        <v>369</v>
      </c>
      <c r="E246" s="36"/>
      <c r="F246" s="253" t="s">
        <v>370</v>
      </c>
      <c r="G246" s="36"/>
      <c r="H246" s="36"/>
      <c r="I246" s="111"/>
      <c r="J246" s="36"/>
      <c r="K246" s="36"/>
      <c r="L246" s="39"/>
      <c r="M246" s="254"/>
      <c r="N246" s="255"/>
      <c r="O246" s="71"/>
      <c r="P246" s="71"/>
      <c r="Q246" s="71"/>
      <c r="R246" s="71"/>
      <c r="S246" s="71"/>
      <c r="T246" s="72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T246" s="17" t="s">
        <v>369</v>
      </c>
      <c r="AU246" s="17" t="s">
        <v>85</v>
      </c>
    </row>
    <row r="247" spans="1:65" s="14" customFormat="1" ht="11.25">
      <c r="B247" s="222"/>
      <c r="C247" s="223"/>
      <c r="D247" s="213" t="s">
        <v>151</v>
      </c>
      <c r="E247" s="224" t="s">
        <v>1</v>
      </c>
      <c r="F247" s="225" t="s">
        <v>371</v>
      </c>
      <c r="G247" s="223"/>
      <c r="H247" s="226">
        <v>259</v>
      </c>
      <c r="I247" s="227"/>
      <c r="J247" s="223"/>
      <c r="K247" s="223"/>
      <c r="L247" s="228"/>
      <c r="M247" s="229"/>
      <c r="N247" s="230"/>
      <c r="O247" s="230"/>
      <c r="P247" s="230"/>
      <c r="Q247" s="230"/>
      <c r="R247" s="230"/>
      <c r="S247" s="230"/>
      <c r="T247" s="231"/>
      <c r="AT247" s="232" t="s">
        <v>151</v>
      </c>
      <c r="AU247" s="232" t="s">
        <v>85</v>
      </c>
      <c r="AV247" s="14" t="s">
        <v>85</v>
      </c>
      <c r="AW247" s="14" t="s">
        <v>31</v>
      </c>
      <c r="AX247" s="14" t="s">
        <v>83</v>
      </c>
      <c r="AY247" s="232" t="s">
        <v>123</v>
      </c>
    </row>
    <row r="248" spans="1:65" s="13" customFormat="1" ht="11.25">
      <c r="B248" s="211"/>
      <c r="C248" s="212"/>
      <c r="D248" s="213" t="s">
        <v>151</v>
      </c>
      <c r="E248" s="214" t="s">
        <v>1</v>
      </c>
      <c r="F248" s="215" t="s">
        <v>372</v>
      </c>
      <c r="G248" s="212"/>
      <c r="H248" s="214" t="s">
        <v>1</v>
      </c>
      <c r="I248" s="216"/>
      <c r="J248" s="212"/>
      <c r="K248" s="212"/>
      <c r="L248" s="217"/>
      <c r="M248" s="218"/>
      <c r="N248" s="219"/>
      <c r="O248" s="219"/>
      <c r="P248" s="219"/>
      <c r="Q248" s="219"/>
      <c r="R248" s="219"/>
      <c r="S248" s="219"/>
      <c r="T248" s="220"/>
      <c r="AT248" s="221" t="s">
        <v>151</v>
      </c>
      <c r="AU248" s="221" t="s">
        <v>85</v>
      </c>
      <c r="AV248" s="13" t="s">
        <v>83</v>
      </c>
      <c r="AW248" s="13" t="s">
        <v>31</v>
      </c>
      <c r="AX248" s="13" t="s">
        <v>75</v>
      </c>
      <c r="AY248" s="221" t="s">
        <v>123</v>
      </c>
    </row>
    <row r="249" spans="1:65" s="2" customFormat="1" ht="16.5" customHeight="1">
      <c r="A249" s="34"/>
      <c r="B249" s="35"/>
      <c r="C249" s="233" t="s">
        <v>373</v>
      </c>
      <c r="D249" s="233" t="s">
        <v>214</v>
      </c>
      <c r="E249" s="234" t="s">
        <v>374</v>
      </c>
      <c r="F249" s="235" t="s">
        <v>375</v>
      </c>
      <c r="G249" s="236" t="s">
        <v>198</v>
      </c>
      <c r="H249" s="237">
        <v>16.32</v>
      </c>
      <c r="I249" s="238"/>
      <c r="J249" s="237">
        <f>ROUND(I249*H249,2)</f>
        <v>0</v>
      </c>
      <c r="K249" s="235" t="s">
        <v>1</v>
      </c>
      <c r="L249" s="239"/>
      <c r="M249" s="240" t="s">
        <v>1</v>
      </c>
      <c r="N249" s="241" t="s">
        <v>40</v>
      </c>
      <c r="O249" s="71"/>
      <c r="P249" s="207">
        <f>O249*H249</f>
        <v>0</v>
      </c>
      <c r="Q249" s="207">
        <v>0.14000000000000001</v>
      </c>
      <c r="R249" s="207">
        <f>Q249*H249</f>
        <v>2.2848000000000002</v>
      </c>
      <c r="S249" s="207">
        <v>0</v>
      </c>
      <c r="T249" s="208">
        <f>S249*H249</f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209" t="s">
        <v>159</v>
      </c>
      <c r="AT249" s="209" t="s">
        <v>214</v>
      </c>
      <c r="AU249" s="209" t="s">
        <v>85</v>
      </c>
      <c r="AY249" s="17" t="s">
        <v>123</v>
      </c>
      <c r="BE249" s="210">
        <f>IF(N249="základní",J249,0)</f>
        <v>0</v>
      </c>
      <c r="BF249" s="210">
        <f>IF(N249="snížená",J249,0)</f>
        <v>0</v>
      </c>
      <c r="BG249" s="210">
        <f>IF(N249="zákl. přenesená",J249,0)</f>
        <v>0</v>
      </c>
      <c r="BH249" s="210">
        <f>IF(N249="sníž. přenesená",J249,0)</f>
        <v>0</v>
      </c>
      <c r="BI249" s="210">
        <f>IF(N249="nulová",J249,0)</f>
        <v>0</v>
      </c>
      <c r="BJ249" s="17" t="s">
        <v>83</v>
      </c>
      <c r="BK249" s="210">
        <f>ROUND(I249*H249,2)</f>
        <v>0</v>
      </c>
      <c r="BL249" s="17" t="s">
        <v>130</v>
      </c>
      <c r="BM249" s="209" t="s">
        <v>376</v>
      </c>
    </row>
    <row r="250" spans="1:65" s="2" customFormat="1" ht="19.5">
      <c r="A250" s="34"/>
      <c r="B250" s="35"/>
      <c r="C250" s="36"/>
      <c r="D250" s="213" t="s">
        <v>369</v>
      </c>
      <c r="E250" s="36"/>
      <c r="F250" s="253" t="s">
        <v>370</v>
      </c>
      <c r="G250" s="36"/>
      <c r="H250" s="36"/>
      <c r="I250" s="111"/>
      <c r="J250" s="36"/>
      <c r="K250" s="36"/>
      <c r="L250" s="39"/>
      <c r="M250" s="254"/>
      <c r="N250" s="255"/>
      <c r="O250" s="71"/>
      <c r="P250" s="71"/>
      <c r="Q250" s="71"/>
      <c r="R250" s="71"/>
      <c r="S250" s="71"/>
      <c r="T250" s="72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T250" s="17" t="s">
        <v>369</v>
      </c>
      <c r="AU250" s="17" t="s">
        <v>85</v>
      </c>
    </row>
    <row r="251" spans="1:65" s="13" customFormat="1" ht="11.25">
      <c r="B251" s="211"/>
      <c r="C251" s="212"/>
      <c r="D251" s="213" t="s">
        <v>151</v>
      </c>
      <c r="E251" s="214" t="s">
        <v>1</v>
      </c>
      <c r="F251" s="215" t="s">
        <v>377</v>
      </c>
      <c r="G251" s="212"/>
      <c r="H251" s="214" t="s">
        <v>1</v>
      </c>
      <c r="I251" s="216"/>
      <c r="J251" s="212"/>
      <c r="K251" s="212"/>
      <c r="L251" s="217"/>
      <c r="M251" s="218"/>
      <c r="N251" s="219"/>
      <c r="O251" s="219"/>
      <c r="P251" s="219"/>
      <c r="Q251" s="219"/>
      <c r="R251" s="219"/>
      <c r="S251" s="219"/>
      <c r="T251" s="220"/>
      <c r="AT251" s="221" t="s">
        <v>151</v>
      </c>
      <c r="AU251" s="221" t="s">
        <v>85</v>
      </c>
      <c r="AV251" s="13" t="s">
        <v>83</v>
      </c>
      <c r="AW251" s="13" t="s">
        <v>31</v>
      </c>
      <c r="AX251" s="13" t="s">
        <v>75</v>
      </c>
      <c r="AY251" s="221" t="s">
        <v>123</v>
      </c>
    </row>
    <row r="252" spans="1:65" s="14" customFormat="1" ht="11.25">
      <c r="B252" s="222"/>
      <c r="C252" s="223"/>
      <c r="D252" s="213" t="s">
        <v>151</v>
      </c>
      <c r="E252" s="224" t="s">
        <v>1</v>
      </c>
      <c r="F252" s="225" t="s">
        <v>378</v>
      </c>
      <c r="G252" s="223"/>
      <c r="H252" s="226">
        <v>16.32</v>
      </c>
      <c r="I252" s="227"/>
      <c r="J252" s="223"/>
      <c r="K252" s="223"/>
      <c r="L252" s="228"/>
      <c r="M252" s="229"/>
      <c r="N252" s="230"/>
      <c r="O252" s="230"/>
      <c r="P252" s="230"/>
      <c r="Q252" s="230"/>
      <c r="R252" s="230"/>
      <c r="S252" s="230"/>
      <c r="T252" s="231"/>
      <c r="AT252" s="232" t="s">
        <v>151</v>
      </c>
      <c r="AU252" s="232" t="s">
        <v>85</v>
      </c>
      <c r="AV252" s="14" t="s">
        <v>85</v>
      </c>
      <c r="AW252" s="14" t="s">
        <v>31</v>
      </c>
      <c r="AX252" s="14" t="s">
        <v>83</v>
      </c>
      <c r="AY252" s="232" t="s">
        <v>123</v>
      </c>
    </row>
    <row r="253" spans="1:65" s="13" customFormat="1" ht="11.25">
      <c r="B253" s="211"/>
      <c r="C253" s="212"/>
      <c r="D253" s="213" t="s">
        <v>151</v>
      </c>
      <c r="E253" s="214" t="s">
        <v>1</v>
      </c>
      <c r="F253" s="215" t="s">
        <v>372</v>
      </c>
      <c r="G253" s="212"/>
      <c r="H253" s="214" t="s">
        <v>1</v>
      </c>
      <c r="I253" s="216"/>
      <c r="J253" s="212"/>
      <c r="K253" s="212"/>
      <c r="L253" s="217"/>
      <c r="M253" s="218"/>
      <c r="N253" s="219"/>
      <c r="O253" s="219"/>
      <c r="P253" s="219"/>
      <c r="Q253" s="219"/>
      <c r="R253" s="219"/>
      <c r="S253" s="219"/>
      <c r="T253" s="220"/>
      <c r="AT253" s="221" t="s">
        <v>151</v>
      </c>
      <c r="AU253" s="221" t="s">
        <v>85</v>
      </c>
      <c r="AV253" s="13" t="s">
        <v>83</v>
      </c>
      <c r="AW253" s="13" t="s">
        <v>31</v>
      </c>
      <c r="AX253" s="13" t="s">
        <v>75</v>
      </c>
      <c r="AY253" s="221" t="s">
        <v>123</v>
      </c>
    </row>
    <row r="254" spans="1:65" s="2" customFormat="1" ht="16.5" customHeight="1">
      <c r="A254" s="34"/>
      <c r="B254" s="35"/>
      <c r="C254" s="199" t="s">
        <v>379</v>
      </c>
      <c r="D254" s="199" t="s">
        <v>125</v>
      </c>
      <c r="E254" s="200" t="s">
        <v>380</v>
      </c>
      <c r="F254" s="201" t="s">
        <v>381</v>
      </c>
      <c r="G254" s="202" t="s">
        <v>198</v>
      </c>
      <c r="H254" s="203">
        <v>75.599999999999994</v>
      </c>
      <c r="I254" s="204"/>
      <c r="J254" s="203">
        <f>ROUND(I254*H254,2)</f>
        <v>0</v>
      </c>
      <c r="K254" s="201" t="s">
        <v>129</v>
      </c>
      <c r="L254" s="39"/>
      <c r="M254" s="205" t="s">
        <v>1</v>
      </c>
      <c r="N254" s="206" t="s">
        <v>40</v>
      </c>
      <c r="O254" s="71"/>
      <c r="P254" s="207">
        <f>O254*H254</f>
        <v>0</v>
      </c>
      <c r="Q254" s="207">
        <v>0</v>
      </c>
      <c r="R254" s="207">
        <f>Q254*H254</f>
        <v>0</v>
      </c>
      <c r="S254" s="207">
        <v>0</v>
      </c>
      <c r="T254" s="208">
        <f>S254*H254</f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209" t="s">
        <v>130</v>
      </c>
      <c r="AT254" s="209" t="s">
        <v>125</v>
      </c>
      <c r="AU254" s="209" t="s">
        <v>85</v>
      </c>
      <c r="AY254" s="17" t="s">
        <v>123</v>
      </c>
      <c r="BE254" s="210">
        <f>IF(N254="základní",J254,0)</f>
        <v>0</v>
      </c>
      <c r="BF254" s="210">
        <f>IF(N254="snížená",J254,0)</f>
        <v>0</v>
      </c>
      <c r="BG254" s="210">
        <f>IF(N254="zákl. přenesená",J254,0)</f>
        <v>0</v>
      </c>
      <c r="BH254" s="210">
        <f>IF(N254="sníž. přenesená",J254,0)</f>
        <v>0</v>
      </c>
      <c r="BI254" s="210">
        <f>IF(N254="nulová",J254,0)</f>
        <v>0</v>
      </c>
      <c r="BJ254" s="17" t="s">
        <v>83</v>
      </c>
      <c r="BK254" s="210">
        <f>ROUND(I254*H254,2)</f>
        <v>0</v>
      </c>
      <c r="BL254" s="17" t="s">
        <v>130</v>
      </c>
      <c r="BM254" s="209" t="s">
        <v>382</v>
      </c>
    </row>
    <row r="255" spans="1:65" s="13" customFormat="1" ht="11.25">
      <c r="B255" s="211"/>
      <c r="C255" s="212"/>
      <c r="D255" s="213" t="s">
        <v>151</v>
      </c>
      <c r="E255" s="214" t="s">
        <v>1</v>
      </c>
      <c r="F255" s="215" t="s">
        <v>383</v>
      </c>
      <c r="G255" s="212"/>
      <c r="H255" s="214" t="s">
        <v>1</v>
      </c>
      <c r="I255" s="216"/>
      <c r="J255" s="212"/>
      <c r="K255" s="212"/>
      <c r="L255" s="217"/>
      <c r="M255" s="218"/>
      <c r="N255" s="219"/>
      <c r="O255" s="219"/>
      <c r="P255" s="219"/>
      <c r="Q255" s="219"/>
      <c r="R255" s="219"/>
      <c r="S255" s="219"/>
      <c r="T255" s="220"/>
      <c r="AT255" s="221" t="s">
        <v>151</v>
      </c>
      <c r="AU255" s="221" t="s">
        <v>85</v>
      </c>
      <c r="AV255" s="13" t="s">
        <v>83</v>
      </c>
      <c r="AW255" s="13" t="s">
        <v>31</v>
      </c>
      <c r="AX255" s="13" t="s">
        <v>75</v>
      </c>
      <c r="AY255" s="221" t="s">
        <v>123</v>
      </c>
    </row>
    <row r="256" spans="1:65" s="14" customFormat="1" ht="11.25">
      <c r="B256" s="222"/>
      <c r="C256" s="223"/>
      <c r="D256" s="213" t="s">
        <v>151</v>
      </c>
      <c r="E256" s="224" t="s">
        <v>1</v>
      </c>
      <c r="F256" s="225" t="s">
        <v>384</v>
      </c>
      <c r="G256" s="223"/>
      <c r="H256" s="226">
        <v>75.599999999999994</v>
      </c>
      <c r="I256" s="227"/>
      <c r="J256" s="223"/>
      <c r="K256" s="223"/>
      <c r="L256" s="228"/>
      <c r="M256" s="229"/>
      <c r="N256" s="230"/>
      <c r="O256" s="230"/>
      <c r="P256" s="230"/>
      <c r="Q256" s="230"/>
      <c r="R256" s="230"/>
      <c r="S256" s="230"/>
      <c r="T256" s="231"/>
      <c r="AT256" s="232" t="s">
        <v>151</v>
      </c>
      <c r="AU256" s="232" t="s">
        <v>85</v>
      </c>
      <c r="AV256" s="14" t="s">
        <v>85</v>
      </c>
      <c r="AW256" s="14" t="s">
        <v>31</v>
      </c>
      <c r="AX256" s="14" t="s">
        <v>83</v>
      </c>
      <c r="AY256" s="232" t="s">
        <v>123</v>
      </c>
    </row>
    <row r="257" spans="1:65" s="12" customFormat="1" ht="22.9" customHeight="1">
      <c r="B257" s="183"/>
      <c r="C257" s="184"/>
      <c r="D257" s="185" t="s">
        <v>74</v>
      </c>
      <c r="E257" s="197" t="s">
        <v>385</v>
      </c>
      <c r="F257" s="197" t="s">
        <v>386</v>
      </c>
      <c r="G257" s="184"/>
      <c r="H257" s="184"/>
      <c r="I257" s="187"/>
      <c r="J257" s="198">
        <f>BK257</f>
        <v>0</v>
      </c>
      <c r="K257" s="184"/>
      <c r="L257" s="189"/>
      <c r="M257" s="190"/>
      <c r="N257" s="191"/>
      <c r="O257" s="191"/>
      <c r="P257" s="192">
        <f>SUM(P258:P262)</f>
        <v>0</v>
      </c>
      <c r="Q257" s="191"/>
      <c r="R257" s="192">
        <f>SUM(R258:R262)</f>
        <v>3.2877000000000001</v>
      </c>
      <c r="S257" s="191"/>
      <c r="T257" s="193">
        <f>SUM(T258:T262)</f>
        <v>0</v>
      </c>
      <c r="AR257" s="194" t="s">
        <v>83</v>
      </c>
      <c r="AT257" s="195" t="s">
        <v>74</v>
      </c>
      <c r="AU257" s="195" t="s">
        <v>83</v>
      </c>
      <c r="AY257" s="194" t="s">
        <v>123</v>
      </c>
      <c r="BK257" s="196">
        <f>SUM(BK258:BK262)</f>
        <v>0</v>
      </c>
    </row>
    <row r="258" spans="1:65" s="2" customFormat="1" ht="16.5" customHeight="1">
      <c r="A258" s="34"/>
      <c r="B258" s="35"/>
      <c r="C258" s="199" t="s">
        <v>387</v>
      </c>
      <c r="D258" s="199" t="s">
        <v>125</v>
      </c>
      <c r="E258" s="200" t="s">
        <v>335</v>
      </c>
      <c r="F258" s="201" t="s">
        <v>336</v>
      </c>
      <c r="G258" s="202" t="s">
        <v>198</v>
      </c>
      <c r="H258" s="203">
        <v>15</v>
      </c>
      <c r="I258" s="204"/>
      <c r="J258" s="203">
        <f>ROUND(I258*H258,2)</f>
        <v>0</v>
      </c>
      <c r="K258" s="201" t="s">
        <v>129</v>
      </c>
      <c r="L258" s="39"/>
      <c r="M258" s="205" t="s">
        <v>1</v>
      </c>
      <c r="N258" s="206" t="s">
        <v>40</v>
      </c>
      <c r="O258" s="71"/>
      <c r="P258" s="207">
        <f>O258*H258</f>
        <v>0</v>
      </c>
      <c r="Q258" s="207">
        <v>0</v>
      </c>
      <c r="R258" s="207">
        <f>Q258*H258</f>
        <v>0</v>
      </c>
      <c r="S258" s="207">
        <v>0</v>
      </c>
      <c r="T258" s="208">
        <f>S258*H258</f>
        <v>0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R258" s="209" t="s">
        <v>130</v>
      </c>
      <c r="AT258" s="209" t="s">
        <v>125</v>
      </c>
      <c r="AU258" s="209" t="s">
        <v>85</v>
      </c>
      <c r="AY258" s="17" t="s">
        <v>123</v>
      </c>
      <c r="BE258" s="210">
        <f>IF(N258="základní",J258,0)</f>
        <v>0</v>
      </c>
      <c r="BF258" s="210">
        <f>IF(N258="snížená",J258,0)</f>
        <v>0</v>
      </c>
      <c r="BG258" s="210">
        <f>IF(N258="zákl. přenesená",J258,0)</f>
        <v>0</v>
      </c>
      <c r="BH258" s="210">
        <f>IF(N258="sníž. přenesená",J258,0)</f>
        <v>0</v>
      </c>
      <c r="BI258" s="210">
        <f>IF(N258="nulová",J258,0)</f>
        <v>0</v>
      </c>
      <c r="BJ258" s="17" t="s">
        <v>83</v>
      </c>
      <c r="BK258" s="210">
        <f>ROUND(I258*H258,2)</f>
        <v>0</v>
      </c>
      <c r="BL258" s="17" t="s">
        <v>130</v>
      </c>
      <c r="BM258" s="209" t="s">
        <v>388</v>
      </c>
    </row>
    <row r="259" spans="1:65" s="2" customFormat="1" ht="24" customHeight="1">
      <c r="A259" s="34"/>
      <c r="B259" s="35"/>
      <c r="C259" s="199" t="s">
        <v>389</v>
      </c>
      <c r="D259" s="199" t="s">
        <v>125</v>
      </c>
      <c r="E259" s="200" t="s">
        <v>390</v>
      </c>
      <c r="F259" s="201" t="s">
        <v>391</v>
      </c>
      <c r="G259" s="202" t="s">
        <v>198</v>
      </c>
      <c r="H259" s="203">
        <v>15</v>
      </c>
      <c r="I259" s="204"/>
      <c r="J259" s="203">
        <f>ROUND(I259*H259,2)</f>
        <v>0</v>
      </c>
      <c r="K259" s="201" t="s">
        <v>129</v>
      </c>
      <c r="L259" s="39"/>
      <c r="M259" s="205" t="s">
        <v>1</v>
      </c>
      <c r="N259" s="206" t="s">
        <v>40</v>
      </c>
      <c r="O259" s="71"/>
      <c r="P259" s="207">
        <f>O259*H259</f>
        <v>0</v>
      </c>
      <c r="Q259" s="207">
        <v>8.4250000000000005E-2</v>
      </c>
      <c r="R259" s="207">
        <f>Q259*H259</f>
        <v>1.2637500000000002</v>
      </c>
      <c r="S259" s="207">
        <v>0</v>
      </c>
      <c r="T259" s="208">
        <f>S259*H259</f>
        <v>0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R259" s="209" t="s">
        <v>130</v>
      </c>
      <c r="AT259" s="209" t="s">
        <v>125</v>
      </c>
      <c r="AU259" s="209" t="s">
        <v>85</v>
      </c>
      <c r="AY259" s="17" t="s">
        <v>123</v>
      </c>
      <c r="BE259" s="210">
        <f>IF(N259="základní",J259,0)</f>
        <v>0</v>
      </c>
      <c r="BF259" s="210">
        <f>IF(N259="snížená",J259,0)</f>
        <v>0</v>
      </c>
      <c r="BG259" s="210">
        <f>IF(N259="zákl. přenesená",J259,0)</f>
        <v>0</v>
      </c>
      <c r="BH259" s="210">
        <f>IF(N259="sníž. přenesená",J259,0)</f>
        <v>0</v>
      </c>
      <c r="BI259" s="210">
        <f>IF(N259="nulová",J259,0)</f>
        <v>0</v>
      </c>
      <c r="BJ259" s="17" t="s">
        <v>83</v>
      </c>
      <c r="BK259" s="210">
        <f>ROUND(I259*H259,2)</f>
        <v>0</v>
      </c>
      <c r="BL259" s="17" t="s">
        <v>130</v>
      </c>
      <c r="BM259" s="209" t="s">
        <v>392</v>
      </c>
    </row>
    <row r="260" spans="1:65" s="2" customFormat="1" ht="16.5" customHeight="1">
      <c r="A260" s="34"/>
      <c r="B260" s="35"/>
      <c r="C260" s="233" t="s">
        <v>393</v>
      </c>
      <c r="D260" s="233" t="s">
        <v>214</v>
      </c>
      <c r="E260" s="234" t="s">
        <v>394</v>
      </c>
      <c r="F260" s="235" t="s">
        <v>395</v>
      </c>
      <c r="G260" s="236" t="s">
        <v>198</v>
      </c>
      <c r="H260" s="237">
        <v>15.45</v>
      </c>
      <c r="I260" s="238"/>
      <c r="J260" s="237">
        <f>ROUND(I260*H260,2)</f>
        <v>0</v>
      </c>
      <c r="K260" s="235" t="s">
        <v>129</v>
      </c>
      <c r="L260" s="239"/>
      <c r="M260" s="240" t="s">
        <v>1</v>
      </c>
      <c r="N260" s="241" t="s">
        <v>40</v>
      </c>
      <c r="O260" s="71"/>
      <c r="P260" s="207">
        <f>O260*H260</f>
        <v>0</v>
      </c>
      <c r="Q260" s="207">
        <v>0.13100000000000001</v>
      </c>
      <c r="R260" s="207">
        <f>Q260*H260</f>
        <v>2.0239500000000001</v>
      </c>
      <c r="S260" s="207">
        <v>0</v>
      </c>
      <c r="T260" s="208">
        <f>S260*H260</f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209" t="s">
        <v>159</v>
      </c>
      <c r="AT260" s="209" t="s">
        <v>214</v>
      </c>
      <c r="AU260" s="209" t="s">
        <v>85</v>
      </c>
      <c r="AY260" s="17" t="s">
        <v>123</v>
      </c>
      <c r="BE260" s="210">
        <f>IF(N260="základní",J260,0)</f>
        <v>0</v>
      </c>
      <c r="BF260" s="210">
        <f>IF(N260="snížená",J260,0)</f>
        <v>0</v>
      </c>
      <c r="BG260" s="210">
        <f>IF(N260="zákl. přenesená",J260,0)</f>
        <v>0</v>
      </c>
      <c r="BH260" s="210">
        <f>IF(N260="sníž. přenesená",J260,0)</f>
        <v>0</v>
      </c>
      <c r="BI260" s="210">
        <f>IF(N260="nulová",J260,0)</f>
        <v>0</v>
      </c>
      <c r="BJ260" s="17" t="s">
        <v>83</v>
      </c>
      <c r="BK260" s="210">
        <f>ROUND(I260*H260,2)</f>
        <v>0</v>
      </c>
      <c r="BL260" s="17" t="s">
        <v>130</v>
      </c>
      <c r="BM260" s="209" t="s">
        <v>396</v>
      </c>
    </row>
    <row r="261" spans="1:65" s="14" customFormat="1" ht="11.25">
      <c r="B261" s="222"/>
      <c r="C261" s="223"/>
      <c r="D261" s="213" t="s">
        <v>151</v>
      </c>
      <c r="E261" s="224" t="s">
        <v>1</v>
      </c>
      <c r="F261" s="225" t="s">
        <v>397</v>
      </c>
      <c r="G261" s="223"/>
      <c r="H261" s="226">
        <v>15.45</v>
      </c>
      <c r="I261" s="227"/>
      <c r="J261" s="223"/>
      <c r="K261" s="223"/>
      <c r="L261" s="228"/>
      <c r="M261" s="229"/>
      <c r="N261" s="230"/>
      <c r="O261" s="230"/>
      <c r="P261" s="230"/>
      <c r="Q261" s="230"/>
      <c r="R261" s="230"/>
      <c r="S261" s="230"/>
      <c r="T261" s="231"/>
      <c r="AT261" s="232" t="s">
        <v>151</v>
      </c>
      <c r="AU261" s="232" t="s">
        <v>85</v>
      </c>
      <c r="AV261" s="14" t="s">
        <v>85</v>
      </c>
      <c r="AW261" s="14" t="s">
        <v>31</v>
      </c>
      <c r="AX261" s="14" t="s">
        <v>83</v>
      </c>
      <c r="AY261" s="232" t="s">
        <v>123</v>
      </c>
    </row>
    <row r="262" spans="1:65" s="13" customFormat="1" ht="11.25">
      <c r="B262" s="211"/>
      <c r="C262" s="212"/>
      <c r="D262" s="213" t="s">
        <v>151</v>
      </c>
      <c r="E262" s="214" t="s">
        <v>1</v>
      </c>
      <c r="F262" s="215" t="s">
        <v>398</v>
      </c>
      <c r="G262" s="212"/>
      <c r="H262" s="214" t="s">
        <v>1</v>
      </c>
      <c r="I262" s="216"/>
      <c r="J262" s="212"/>
      <c r="K262" s="212"/>
      <c r="L262" s="217"/>
      <c r="M262" s="218"/>
      <c r="N262" s="219"/>
      <c r="O262" s="219"/>
      <c r="P262" s="219"/>
      <c r="Q262" s="219"/>
      <c r="R262" s="219"/>
      <c r="S262" s="219"/>
      <c r="T262" s="220"/>
      <c r="AT262" s="221" t="s">
        <v>151</v>
      </c>
      <c r="AU262" s="221" t="s">
        <v>85</v>
      </c>
      <c r="AV262" s="13" t="s">
        <v>83</v>
      </c>
      <c r="AW262" s="13" t="s">
        <v>31</v>
      </c>
      <c r="AX262" s="13" t="s">
        <v>75</v>
      </c>
      <c r="AY262" s="221" t="s">
        <v>123</v>
      </c>
    </row>
    <row r="263" spans="1:65" s="12" customFormat="1" ht="22.9" customHeight="1">
      <c r="B263" s="183"/>
      <c r="C263" s="184"/>
      <c r="D263" s="185" t="s">
        <v>74</v>
      </c>
      <c r="E263" s="197" t="s">
        <v>159</v>
      </c>
      <c r="F263" s="197" t="s">
        <v>399</v>
      </c>
      <c r="G263" s="184"/>
      <c r="H263" s="184"/>
      <c r="I263" s="187"/>
      <c r="J263" s="198">
        <f>BK263</f>
        <v>0</v>
      </c>
      <c r="K263" s="184"/>
      <c r="L263" s="189"/>
      <c r="M263" s="190"/>
      <c r="N263" s="191"/>
      <c r="O263" s="191"/>
      <c r="P263" s="192">
        <f>SUM(P264:P265)</f>
        <v>0</v>
      </c>
      <c r="Q263" s="191"/>
      <c r="R263" s="192">
        <f>SUM(R264:R265)</f>
        <v>4.9037199999999999</v>
      </c>
      <c r="S263" s="191"/>
      <c r="T263" s="193">
        <f>SUM(T264:T265)</f>
        <v>0</v>
      </c>
      <c r="AR263" s="194" t="s">
        <v>83</v>
      </c>
      <c r="AT263" s="195" t="s">
        <v>74</v>
      </c>
      <c r="AU263" s="195" t="s">
        <v>83</v>
      </c>
      <c r="AY263" s="194" t="s">
        <v>123</v>
      </c>
      <c r="BK263" s="196">
        <f>SUM(BK264:BK265)</f>
        <v>0</v>
      </c>
    </row>
    <row r="264" spans="1:65" s="2" customFormat="1" ht="24" customHeight="1">
      <c r="A264" s="34"/>
      <c r="B264" s="35"/>
      <c r="C264" s="199" t="s">
        <v>400</v>
      </c>
      <c r="D264" s="199" t="s">
        <v>125</v>
      </c>
      <c r="E264" s="200" t="s">
        <v>401</v>
      </c>
      <c r="F264" s="201" t="s">
        <v>402</v>
      </c>
      <c r="G264" s="202" t="s">
        <v>128</v>
      </c>
      <c r="H264" s="203">
        <v>5</v>
      </c>
      <c r="I264" s="204"/>
      <c r="J264" s="203">
        <f>ROUND(I264*H264,2)</f>
        <v>0</v>
      </c>
      <c r="K264" s="201" t="s">
        <v>129</v>
      </c>
      <c r="L264" s="39"/>
      <c r="M264" s="205" t="s">
        <v>1</v>
      </c>
      <c r="N264" s="206" t="s">
        <v>40</v>
      </c>
      <c r="O264" s="71"/>
      <c r="P264" s="207">
        <f>O264*H264</f>
        <v>0</v>
      </c>
      <c r="Q264" s="207">
        <v>0.42080000000000001</v>
      </c>
      <c r="R264" s="207">
        <f>Q264*H264</f>
        <v>2.1040000000000001</v>
      </c>
      <c r="S264" s="207">
        <v>0</v>
      </c>
      <c r="T264" s="208">
        <f>S264*H264</f>
        <v>0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R264" s="209" t="s">
        <v>130</v>
      </c>
      <c r="AT264" s="209" t="s">
        <v>125</v>
      </c>
      <c r="AU264" s="209" t="s">
        <v>85</v>
      </c>
      <c r="AY264" s="17" t="s">
        <v>123</v>
      </c>
      <c r="BE264" s="210">
        <f>IF(N264="základní",J264,0)</f>
        <v>0</v>
      </c>
      <c r="BF264" s="210">
        <f>IF(N264="snížená",J264,0)</f>
        <v>0</v>
      </c>
      <c r="BG264" s="210">
        <f>IF(N264="zákl. přenesená",J264,0)</f>
        <v>0</v>
      </c>
      <c r="BH264" s="210">
        <f>IF(N264="sníž. přenesená",J264,0)</f>
        <v>0</v>
      </c>
      <c r="BI264" s="210">
        <f>IF(N264="nulová",J264,0)</f>
        <v>0</v>
      </c>
      <c r="BJ264" s="17" t="s">
        <v>83</v>
      </c>
      <c r="BK264" s="210">
        <f>ROUND(I264*H264,2)</f>
        <v>0</v>
      </c>
      <c r="BL264" s="17" t="s">
        <v>130</v>
      </c>
      <c r="BM264" s="209" t="s">
        <v>403</v>
      </c>
    </row>
    <row r="265" spans="1:65" s="2" customFormat="1" ht="24" customHeight="1">
      <c r="A265" s="34"/>
      <c r="B265" s="35"/>
      <c r="C265" s="199" t="s">
        <v>404</v>
      </c>
      <c r="D265" s="199" t="s">
        <v>125</v>
      </c>
      <c r="E265" s="200" t="s">
        <v>405</v>
      </c>
      <c r="F265" s="201" t="s">
        <v>406</v>
      </c>
      <c r="G265" s="202" t="s">
        <v>128</v>
      </c>
      <c r="H265" s="203">
        <v>9</v>
      </c>
      <c r="I265" s="204"/>
      <c r="J265" s="203">
        <f>ROUND(I265*H265,2)</f>
        <v>0</v>
      </c>
      <c r="K265" s="201" t="s">
        <v>129</v>
      </c>
      <c r="L265" s="39"/>
      <c r="M265" s="205" t="s">
        <v>1</v>
      </c>
      <c r="N265" s="206" t="s">
        <v>40</v>
      </c>
      <c r="O265" s="71"/>
      <c r="P265" s="207">
        <f>O265*H265</f>
        <v>0</v>
      </c>
      <c r="Q265" s="207">
        <v>0.31108000000000002</v>
      </c>
      <c r="R265" s="207">
        <f>Q265*H265</f>
        <v>2.7997200000000002</v>
      </c>
      <c r="S265" s="207">
        <v>0</v>
      </c>
      <c r="T265" s="208">
        <f>S265*H265</f>
        <v>0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R265" s="209" t="s">
        <v>130</v>
      </c>
      <c r="AT265" s="209" t="s">
        <v>125</v>
      </c>
      <c r="AU265" s="209" t="s">
        <v>85</v>
      </c>
      <c r="AY265" s="17" t="s">
        <v>123</v>
      </c>
      <c r="BE265" s="210">
        <f>IF(N265="základní",J265,0)</f>
        <v>0</v>
      </c>
      <c r="BF265" s="210">
        <f>IF(N265="snížená",J265,0)</f>
        <v>0</v>
      </c>
      <c r="BG265" s="210">
        <f>IF(N265="zákl. přenesená",J265,0)</f>
        <v>0</v>
      </c>
      <c r="BH265" s="210">
        <f>IF(N265="sníž. přenesená",J265,0)</f>
        <v>0</v>
      </c>
      <c r="BI265" s="210">
        <f>IF(N265="nulová",J265,0)</f>
        <v>0</v>
      </c>
      <c r="BJ265" s="17" t="s">
        <v>83</v>
      </c>
      <c r="BK265" s="210">
        <f>ROUND(I265*H265,2)</f>
        <v>0</v>
      </c>
      <c r="BL265" s="17" t="s">
        <v>130</v>
      </c>
      <c r="BM265" s="209" t="s">
        <v>407</v>
      </c>
    </row>
    <row r="266" spans="1:65" s="12" customFormat="1" ht="22.9" customHeight="1">
      <c r="B266" s="183"/>
      <c r="C266" s="184"/>
      <c r="D266" s="185" t="s">
        <v>74</v>
      </c>
      <c r="E266" s="197" t="s">
        <v>408</v>
      </c>
      <c r="F266" s="197" t="s">
        <v>409</v>
      </c>
      <c r="G266" s="184"/>
      <c r="H266" s="184"/>
      <c r="I266" s="187"/>
      <c r="J266" s="198">
        <f>BK266</f>
        <v>0</v>
      </c>
      <c r="K266" s="184"/>
      <c r="L266" s="189"/>
      <c r="M266" s="190"/>
      <c r="N266" s="191"/>
      <c r="O266" s="191"/>
      <c r="P266" s="192">
        <f>SUM(P267:P304)</f>
        <v>0</v>
      </c>
      <c r="Q266" s="191"/>
      <c r="R266" s="192">
        <f>SUM(R267:R304)</f>
        <v>148.11155000000002</v>
      </c>
      <c r="S266" s="191"/>
      <c r="T266" s="193">
        <f>SUM(T267:T304)</f>
        <v>0</v>
      </c>
      <c r="AR266" s="194" t="s">
        <v>83</v>
      </c>
      <c r="AT266" s="195" t="s">
        <v>74</v>
      </c>
      <c r="AU266" s="195" t="s">
        <v>83</v>
      </c>
      <c r="AY266" s="194" t="s">
        <v>123</v>
      </c>
      <c r="BK266" s="196">
        <f>SUM(BK267:BK304)</f>
        <v>0</v>
      </c>
    </row>
    <row r="267" spans="1:65" s="2" customFormat="1" ht="24" customHeight="1">
      <c r="A267" s="34"/>
      <c r="B267" s="35"/>
      <c r="C267" s="199" t="s">
        <v>410</v>
      </c>
      <c r="D267" s="199" t="s">
        <v>125</v>
      </c>
      <c r="E267" s="200" t="s">
        <v>411</v>
      </c>
      <c r="F267" s="201" t="s">
        <v>412</v>
      </c>
      <c r="G267" s="202" t="s">
        <v>128</v>
      </c>
      <c r="H267" s="203">
        <v>2</v>
      </c>
      <c r="I267" s="204"/>
      <c r="J267" s="203">
        <f>ROUND(I267*H267,2)</f>
        <v>0</v>
      </c>
      <c r="K267" s="201" t="s">
        <v>129</v>
      </c>
      <c r="L267" s="39"/>
      <c r="M267" s="205" t="s">
        <v>1</v>
      </c>
      <c r="N267" s="206" t="s">
        <v>40</v>
      </c>
      <c r="O267" s="71"/>
      <c r="P267" s="207">
        <f>O267*H267</f>
        <v>0</v>
      </c>
      <c r="Q267" s="207">
        <v>6.9999999999999999E-4</v>
      </c>
      <c r="R267" s="207">
        <f>Q267*H267</f>
        <v>1.4E-3</v>
      </c>
      <c r="S267" s="207">
        <v>0</v>
      </c>
      <c r="T267" s="208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209" t="s">
        <v>130</v>
      </c>
      <c r="AT267" s="209" t="s">
        <v>125</v>
      </c>
      <c r="AU267" s="209" t="s">
        <v>85</v>
      </c>
      <c r="AY267" s="17" t="s">
        <v>123</v>
      </c>
      <c r="BE267" s="210">
        <f>IF(N267="základní",J267,0)</f>
        <v>0</v>
      </c>
      <c r="BF267" s="210">
        <f>IF(N267="snížená",J267,0)</f>
        <v>0</v>
      </c>
      <c r="BG267" s="210">
        <f>IF(N267="zákl. přenesená",J267,0)</f>
        <v>0</v>
      </c>
      <c r="BH267" s="210">
        <f>IF(N267="sníž. přenesená",J267,0)</f>
        <v>0</v>
      </c>
      <c r="BI267" s="210">
        <f>IF(N267="nulová",J267,0)</f>
        <v>0</v>
      </c>
      <c r="BJ267" s="17" t="s">
        <v>83</v>
      </c>
      <c r="BK267" s="210">
        <f>ROUND(I267*H267,2)</f>
        <v>0</v>
      </c>
      <c r="BL267" s="17" t="s">
        <v>130</v>
      </c>
      <c r="BM267" s="209" t="s">
        <v>413</v>
      </c>
    </row>
    <row r="268" spans="1:65" s="13" customFormat="1" ht="11.25">
      <c r="B268" s="211"/>
      <c r="C268" s="212"/>
      <c r="D268" s="213" t="s">
        <v>151</v>
      </c>
      <c r="E268" s="214" t="s">
        <v>1</v>
      </c>
      <c r="F268" s="215" t="s">
        <v>414</v>
      </c>
      <c r="G268" s="212"/>
      <c r="H268" s="214" t="s">
        <v>1</v>
      </c>
      <c r="I268" s="216"/>
      <c r="J268" s="212"/>
      <c r="K268" s="212"/>
      <c r="L268" s="217"/>
      <c r="M268" s="218"/>
      <c r="N268" s="219"/>
      <c r="O268" s="219"/>
      <c r="P268" s="219"/>
      <c r="Q268" s="219"/>
      <c r="R268" s="219"/>
      <c r="S268" s="219"/>
      <c r="T268" s="220"/>
      <c r="AT268" s="221" t="s">
        <v>151</v>
      </c>
      <c r="AU268" s="221" t="s">
        <v>85</v>
      </c>
      <c r="AV268" s="13" t="s">
        <v>83</v>
      </c>
      <c r="AW268" s="13" t="s">
        <v>31</v>
      </c>
      <c r="AX268" s="13" t="s">
        <v>75</v>
      </c>
      <c r="AY268" s="221" t="s">
        <v>123</v>
      </c>
    </row>
    <row r="269" spans="1:65" s="14" customFormat="1" ht="11.25">
      <c r="B269" s="222"/>
      <c r="C269" s="223"/>
      <c r="D269" s="213" t="s">
        <v>151</v>
      </c>
      <c r="E269" s="224" t="s">
        <v>1</v>
      </c>
      <c r="F269" s="225" t="s">
        <v>85</v>
      </c>
      <c r="G269" s="223"/>
      <c r="H269" s="226">
        <v>2</v>
      </c>
      <c r="I269" s="227"/>
      <c r="J269" s="223"/>
      <c r="K269" s="223"/>
      <c r="L269" s="228"/>
      <c r="M269" s="229"/>
      <c r="N269" s="230"/>
      <c r="O269" s="230"/>
      <c r="P269" s="230"/>
      <c r="Q269" s="230"/>
      <c r="R269" s="230"/>
      <c r="S269" s="230"/>
      <c r="T269" s="231"/>
      <c r="AT269" s="232" t="s">
        <v>151</v>
      </c>
      <c r="AU269" s="232" t="s">
        <v>85</v>
      </c>
      <c r="AV269" s="14" t="s">
        <v>85</v>
      </c>
      <c r="AW269" s="14" t="s">
        <v>31</v>
      </c>
      <c r="AX269" s="14" t="s">
        <v>83</v>
      </c>
      <c r="AY269" s="232" t="s">
        <v>123</v>
      </c>
    </row>
    <row r="270" spans="1:65" s="2" customFormat="1" ht="16.5" customHeight="1">
      <c r="A270" s="34"/>
      <c r="B270" s="35"/>
      <c r="C270" s="233" t="s">
        <v>415</v>
      </c>
      <c r="D270" s="233" t="s">
        <v>214</v>
      </c>
      <c r="E270" s="234" t="s">
        <v>416</v>
      </c>
      <c r="F270" s="235" t="s">
        <v>417</v>
      </c>
      <c r="G270" s="236" t="s">
        <v>128</v>
      </c>
      <c r="H270" s="237">
        <v>2</v>
      </c>
      <c r="I270" s="238"/>
      <c r="J270" s="237">
        <f>ROUND(I270*H270,2)</f>
        <v>0</v>
      </c>
      <c r="K270" s="235" t="s">
        <v>1</v>
      </c>
      <c r="L270" s="239"/>
      <c r="M270" s="240" t="s">
        <v>1</v>
      </c>
      <c r="N270" s="241" t="s">
        <v>40</v>
      </c>
      <c r="O270" s="71"/>
      <c r="P270" s="207">
        <f>O270*H270</f>
        <v>0</v>
      </c>
      <c r="Q270" s="207">
        <v>0</v>
      </c>
      <c r="R270" s="207">
        <f>Q270*H270</f>
        <v>0</v>
      </c>
      <c r="S270" s="207">
        <v>0</v>
      </c>
      <c r="T270" s="208">
        <f>S270*H270</f>
        <v>0</v>
      </c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R270" s="209" t="s">
        <v>159</v>
      </c>
      <c r="AT270" s="209" t="s">
        <v>214</v>
      </c>
      <c r="AU270" s="209" t="s">
        <v>85</v>
      </c>
      <c r="AY270" s="17" t="s">
        <v>123</v>
      </c>
      <c r="BE270" s="210">
        <f>IF(N270="základní",J270,0)</f>
        <v>0</v>
      </c>
      <c r="BF270" s="210">
        <f>IF(N270="snížená",J270,0)</f>
        <v>0</v>
      </c>
      <c r="BG270" s="210">
        <f>IF(N270="zákl. přenesená",J270,0)</f>
        <v>0</v>
      </c>
      <c r="BH270" s="210">
        <f>IF(N270="sníž. přenesená",J270,0)</f>
        <v>0</v>
      </c>
      <c r="BI270" s="210">
        <f>IF(N270="nulová",J270,0)</f>
        <v>0</v>
      </c>
      <c r="BJ270" s="17" t="s">
        <v>83</v>
      </c>
      <c r="BK270" s="210">
        <f>ROUND(I270*H270,2)</f>
        <v>0</v>
      </c>
      <c r="BL270" s="17" t="s">
        <v>130</v>
      </c>
      <c r="BM270" s="209" t="s">
        <v>418</v>
      </c>
    </row>
    <row r="271" spans="1:65" s="2" customFormat="1" ht="24" customHeight="1">
      <c r="A271" s="34"/>
      <c r="B271" s="35"/>
      <c r="C271" s="199" t="s">
        <v>419</v>
      </c>
      <c r="D271" s="199" t="s">
        <v>125</v>
      </c>
      <c r="E271" s="200" t="s">
        <v>420</v>
      </c>
      <c r="F271" s="201" t="s">
        <v>421</v>
      </c>
      <c r="G271" s="202" t="s">
        <v>128</v>
      </c>
      <c r="H271" s="203">
        <v>2</v>
      </c>
      <c r="I271" s="204"/>
      <c r="J271" s="203">
        <f>ROUND(I271*H271,2)</f>
        <v>0</v>
      </c>
      <c r="K271" s="201" t="s">
        <v>129</v>
      </c>
      <c r="L271" s="39"/>
      <c r="M271" s="205" t="s">
        <v>1</v>
      </c>
      <c r="N271" s="206" t="s">
        <v>40</v>
      </c>
      <c r="O271" s="71"/>
      <c r="P271" s="207">
        <f>O271*H271</f>
        <v>0</v>
      </c>
      <c r="Q271" s="207">
        <v>1.0499999999999999E-3</v>
      </c>
      <c r="R271" s="207">
        <f>Q271*H271</f>
        <v>2.0999999999999999E-3</v>
      </c>
      <c r="S271" s="207">
        <v>0</v>
      </c>
      <c r="T271" s="208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209" t="s">
        <v>130</v>
      </c>
      <c r="AT271" s="209" t="s">
        <v>125</v>
      </c>
      <c r="AU271" s="209" t="s">
        <v>85</v>
      </c>
      <c r="AY271" s="17" t="s">
        <v>123</v>
      </c>
      <c r="BE271" s="210">
        <f>IF(N271="základní",J271,0)</f>
        <v>0</v>
      </c>
      <c r="BF271" s="210">
        <f>IF(N271="snížená",J271,0)</f>
        <v>0</v>
      </c>
      <c r="BG271" s="210">
        <f>IF(N271="zákl. přenesená",J271,0)</f>
        <v>0</v>
      </c>
      <c r="BH271" s="210">
        <f>IF(N271="sníž. přenesená",J271,0)</f>
        <v>0</v>
      </c>
      <c r="BI271" s="210">
        <f>IF(N271="nulová",J271,0)</f>
        <v>0</v>
      </c>
      <c r="BJ271" s="17" t="s">
        <v>83</v>
      </c>
      <c r="BK271" s="210">
        <f>ROUND(I271*H271,2)</f>
        <v>0</v>
      </c>
      <c r="BL271" s="17" t="s">
        <v>130</v>
      </c>
      <c r="BM271" s="209" t="s">
        <v>422</v>
      </c>
    </row>
    <row r="272" spans="1:65" s="13" customFormat="1" ht="11.25">
      <c r="B272" s="211"/>
      <c r="C272" s="212"/>
      <c r="D272" s="213" t="s">
        <v>151</v>
      </c>
      <c r="E272" s="214" t="s">
        <v>1</v>
      </c>
      <c r="F272" s="215" t="s">
        <v>423</v>
      </c>
      <c r="G272" s="212"/>
      <c r="H272" s="214" t="s">
        <v>1</v>
      </c>
      <c r="I272" s="216"/>
      <c r="J272" s="212"/>
      <c r="K272" s="212"/>
      <c r="L272" s="217"/>
      <c r="M272" s="218"/>
      <c r="N272" s="219"/>
      <c r="O272" s="219"/>
      <c r="P272" s="219"/>
      <c r="Q272" s="219"/>
      <c r="R272" s="219"/>
      <c r="S272" s="219"/>
      <c r="T272" s="220"/>
      <c r="AT272" s="221" t="s">
        <v>151</v>
      </c>
      <c r="AU272" s="221" t="s">
        <v>85</v>
      </c>
      <c r="AV272" s="13" t="s">
        <v>83</v>
      </c>
      <c r="AW272" s="13" t="s">
        <v>31</v>
      </c>
      <c r="AX272" s="13" t="s">
        <v>75</v>
      </c>
      <c r="AY272" s="221" t="s">
        <v>123</v>
      </c>
    </row>
    <row r="273" spans="1:65" s="14" customFormat="1" ht="11.25">
      <c r="B273" s="222"/>
      <c r="C273" s="223"/>
      <c r="D273" s="213" t="s">
        <v>151</v>
      </c>
      <c r="E273" s="224" t="s">
        <v>1</v>
      </c>
      <c r="F273" s="225" t="s">
        <v>85</v>
      </c>
      <c r="G273" s="223"/>
      <c r="H273" s="226">
        <v>2</v>
      </c>
      <c r="I273" s="227"/>
      <c r="J273" s="223"/>
      <c r="K273" s="223"/>
      <c r="L273" s="228"/>
      <c r="M273" s="229"/>
      <c r="N273" s="230"/>
      <c r="O273" s="230"/>
      <c r="P273" s="230"/>
      <c r="Q273" s="230"/>
      <c r="R273" s="230"/>
      <c r="S273" s="230"/>
      <c r="T273" s="231"/>
      <c r="AT273" s="232" t="s">
        <v>151</v>
      </c>
      <c r="AU273" s="232" t="s">
        <v>85</v>
      </c>
      <c r="AV273" s="14" t="s">
        <v>85</v>
      </c>
      <c r="AW273" s="14" t="s">
        <v>31</v>
      </c>
      <c r="AX273" s="14" t="s">
        <v>83</v>
      </c>
      <c r="AY273" s="232" t="s">
        <v>123</v>
      </c>
    </row>
    <row r="274" spans="1:65" s="2" customFormat="1" ht="24" customHeight="1">
      <c r="A274" s="34"/>
      <c r="B274" s="35"/>
      <c r="C274" s="233" t="s">
        <v>424</v>
      </c>
      <c r="D274" s="233" t="s">
        <v>214</v>
      </c>
      <c r="E274" s="234" t="s">
        <v>425</v>
      </c>
      <c r="F274" s="235" t="s">
        <v>426</v>
      </c>
      <c r="G274" s="236" t="s">
        <v>128</v>
      </c>
      <c r="H274" s="237">
        <v>2</v>
      </c>
      <c r="I274" s="238"/>
      <c r="J274" s="237">
        <f>ROUND(I274*H274,2)</f>
        <v>0</v>
      </c>
      <c r="K274" s="235" t="s">
        <v>1</v>
      </c>
      <c r="L274" s="239"/>
      <c r="M274" s="240" t="s">
        <v>1</v>
      </c>
      <c r="N274" s="241" t="s">
        <v>40</v>
      </c>
      <c r="O274" s="71"/>
      <c r="P274" s="207">
        <f>O274*H274</f>
        <v>0</v>
      </c>
      <c r="Q274" s="207">
        <v>0</v>
      </c>
      <c r="R274" s="207">
        <f>Q274*H274</f>
        <v>0</v>
      </c>
      <c r="S274" s="207">
        <v>0</v>
      </c>
      <c r="T274" s="208">
        <f>S274*H274</f>
        <v>0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209" t="s">
        <v>159</v>
      </c>
      <c r="AT274" s="209" t="s">
        <v>214</v>
      </c>
      <c r="AU274" s="209" t="s">
        <v>85</v>
      </c>
      <c r="AY274" s="17" t="s">
        <v>123</v>
      </c>
      <c r="BE274" s="210">
        <f>IF(N274="základní",J274,0)</f>
        <v>0</v>
      </c>
      <c r="BF274" s="210">
        <f>IF(N274="snížená",J274,0)</f>
        <v>0</v>
      </c>
      <c r="BG274" s="210">
        <f>IF(N274="zákl. přenesená",J274,0)</f>
        <v>0</v>
      </c>
      <c r="BH274" s="210">
        <f>IF(N274="sníž. přenesená",J274,0)</f>
        <v>0</v>
      </c>
      <c r="BI274" s="210">
        <f>IF(N274="nulová",J274,0)</f>
        <v>0</v>
      </c>
      <c r="BJ274" s="17" t="s">
        <v>83</v>
      </c>
      <c r="BK274" s="210">
        <f>ROUND(I274*H274,2)</f>
        <v>0</v>
      </c>
      <c r="BL274" s="17" t="s">
        <v>130</v>
      </c>
      <c r="BM274" s="209" t="s">
        <v>427</v>
      </c>
    </row>
    <row r="275" spans="1:65" s="2" customFormat="1" ht="24" customHeight="1">
      <c r="A275" s="34"/>
      <c r="B275" s="35"/>
      <c r="C275" s="199" t="s">
        <v>428</v>
      </c>
      <c r="D275" s="199" t="s">
        <v>125</v>
      </c>
      <c r="E275" s="200" t="s">
        <v>429</v>
      </c>
      <c r="F275" s="201" t="s">
        <v>430</v>
      </c>
      <c r="G275" s="202" t="s">
        <v>128</v>
      </c>
      <c r="H275" s="203">
        <v>4</v>
      </c>
      <c r="I275" s="204"/>
      <c r="J275" s="203">
        <f>ROUND(I275*H275,2)</f>
        <v>0</v>
      </c>
      <c r="K275" s="201" t="s">
        <v>129</v>
      </c>
      <c r="L275" s="39"/>
      <c r="M275" s="205" t="s">
        <v>1</v>
      </c>
      <c r="N275" s="206" t="s">
        <v>40</v>
      </c>
      <c r="O275" s="71"/>
      <c r="P275" s="207">
        <f>O275*H275</f>
        <v>0</v>
      </c>
      <c r="Q275" s="207">
        <v>0.11241</v>
      </c>
      <c r="R275" s="207">
        <f>Q275*H275</f>
        <v>0.44963999999999998</v>
      </c>
      <c r="S275" s="207">
        <v>0</v>
      </c>
      <c r="T275" s="208">
        <f>S275*H275</f>
        <v>0</v>
      </c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R275" s="209" t="s">
        <v>130</v>
      </c>
      <c r="AT275" s="209" t="s">
        <v>125</v>
      </c>
      <c r="AU275" s="209" t="s">
        <v>85</v>
      </c>
      <c r="AY275" s="17" t="s">
        <v>123</v>
      </c>
      <c r="BE275" s="210">
        <f>IF(N275="základní",J275,0)</f>
        <v>0</v>
      </c>
      <c r="BF275" s="210">
        <f>IF(N275="snížená",J275,0)</f>
        <v>0</v>
      </c>
      <c r="BG275" s="210">
        <f>IF(N275="zákl. přenesená",J275,0)</f>
        <v>0</v>
      </c>
      <c r="BH275" s="210">
        <f>IF(N275="sníž. přenesená",J275,0)</f>
        <v>0</v>
      </c>
      <c r="BI275" s="210">
        <f>IF(N275="nulová",J275,0)</f>
        <v>0</v>
      </c>
      <c r="BJ275" s="17" t="s">
        <v>83</v>
      </c>
      <c r="BK275" s="210">
        <f>ROUND(I275*H275,2)</f>
        <v>0</v>
      </c>
      <c r="BL275" s="17" t="s">
        <v>130</v>
      </c>
      <c r="BM275" s="209" t="s">
        <v>431</v>
      </c>
    </row>
    <row r="276" spans="1:65" s="2" customFormat="1" ht="16.5" customHeight="1">
      <c r="A276" s="34"/>
      <c r="B276" s="35"/>
      <c r="C276" s="233" t="s">
        <v>432</v>
      </c>
      <c r="D276" s="233" t="s">
        <v>214</v>
      </c>
      <c r="E276" s="234" t="s">
        <v>433</v>
      </c>
      <c r="F276" s="235" t="s">
        <v>434</v>
      </c>
      <c r="G276" s="236" t="s">
        <v>128</v>
      </c>
      <c r="H276" s="237">
        <v>4</v>
      </c>
      <c r="I276" s="238"/>
      <c r="J276" s="237">
        <f>ROUND(I276*H276,2)</f>
        <v>0</v>
      </c>
      <c r="K276" s="235" t="s">
        <v>129</v>
      </c>
      <c r="L276" s="239"/>
      <c r="M276" s="240" t="s">
        <v>1</v>
      </c>
      <c r="N276" s="241" t="s">
        <v>40</v>
      </c>
      <c r="O276" s="71"/>
      <c r="P276" s="207">
        <f>O276*H276</f>
        <v>0</v>
      </c>
      <c r="Q276" s="207">
        <v>6.1000000000000004E-3</v>
      </c>
      <c r="R276" s="207">
        <f>Q276*H276</f>
        <v>2.4400000000000002E-2</v>
      </c>
      <c r="S276" s="207">
        <v>0</v>
      </c>
      <c r="T276" s="208">
        <f>S276*H276</f>
        <v>0</v>
      </c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R276" s="209" t="s">
        <v>159</v>
      </c>
      <c r="AT276" s="209" t="s">
        <v>214</v>
      </c>
      <c r="AU276" s="209" t="s">
        <v>85</v>
      </c>
      <c r="AY276" s="17" t="s">
        <v>123</v>
      </c>
      <c r="BE276" s="210">
        <f>IF(N276="základní",J276,0)</f>
        <v>0</v>
      </c>
      <c r="BF276" s="210">
        <f>IF(N276="snížená",J276,0)</f>
        <v>0</v>
      </c>
      <c r="BG276" s="210">
        <f>IF(N276="zákl. přenesená",J276,0)</f>
        <v>0</v>
      </c>
      <c r="BH276" s="210">
        <f>IF(N276="sníž. přenesená",J276,0)</f>
        <v>0</v>
      </c>
      <c r="BI276" s="210">
        <f>IF(N276="nulová",J276,0)</f>
        <v>0</v>
      </c>
      <c r="BJ276" s="17" t="s">
        <v>83</v>
      </c>
      <c r="BK276" s="210">
        <f>ROUND(I276*H276,2)</f>
        <v>0</v>
      </c>
      <c r="BL276" s="17" t="s">
        <v>130</v>
      </c>
      <c r="BM276" s="209" t="s">
        <v>435</v>
      </c>
    </row>
    <row r="277" spans="1:65" s="2" customFormat="1" ht="24" customHeight="1">
      <c r="A277" s="34"/>
      <c r="B277" s="35"/>
      <c r="C277" s="199" t="s">
        <v>269</v>
      </c>
      <c r="D277" s="199" t="s">
        <v>125</v>
      </c>
      <c r="E277" s="200" t="s">
        <v>436</v>
      </c>
      <c r="F277" s="201" t="s">
        <v>437</v>
      </c>
      <c r="G277" s="202" t="s">
        <v>128</v>
      </c>
      <c r="H277" s="203">
        <v>1</v>
      </c>
      <c r="I277" s="204"/>
      <c r="J277" s="203">
        <f>ROUND(I277*H277,2)</f>
        <v>0</v>
      </c>
      <c r="K277" s="201" t="s">
        <v>1</v>
      </c>
      <c r="L277" s="39"/>
      <c r="M277" s="205" t="s">
        <v>1</v>
      </c>
      <c r="N277" s="206" t="s">
        <v>40</v>
      </c>
      <c r="O277" s="71"/>
      <c r="P277" s="207">
        <f>O277*H277</f>
        <v>0</v>
      </c>
      <c r="Q277" s="207">
        <v>0</v>
      </c>
      <c r="R277" s="207">
        <f>Q277*H277</f>
        <v>0</v>
      </c>
      <c r="S277" s="207">
        <v>0</v>
      </c>
      <c r="T277" s="208">
        <f>S277*H277</f>
        <v>0</v>
      </c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R277" s="209" t="s">
        <v>130</v>
      </c>
      <c r="AT277" s="209" t="s">
        <v>125</v>
      </c>
      <c r="AU277" s="209" t="s">
        <v>85</v>
      </c>
      <c r="AY277" s="17" t="s">
        <v>123</v>
      </c>
      <c r="BE277" s="210">
        <f>IF(N277="základní",J277,0)</f>
        <v>0</v>
      </c>
      <c r="BF277" s="210">
        <f>IF(N277="snížená",J277,0)</f>
        <v>0</v>
      </c>
      <c r="BG277" s="210">
        <f>IF(N277="zákl. přenesená",J277,0)</f>
        <v>0</v>
      </c>
      <c r="BH277" s="210">
        <f>IF(N277="sníž. přenesená",J277,0)</f>
        <v>0</v>
      </c>
      <c r="BI277" s="210">
        <f>IF(N277="nulová",J277,0)</f>
        <v>0</v>
      </c>
      <c r="BJ277" s="17" t="s">
        <v>83</v>
      </c>
      <c r="BK277" s="210">
        <f>ROUND(I277*H277,2)</f>
        <v>0</v>
      </c>
      <c r="BL277" s="17" t="s">
        <v>130</v>
      </c>
      <c r="BM277" s="209" t="s">
        <v>438</v>
      </c>
    </row>
    <row r="278" spans="1:65" s="13" customFormat="1" ht="11.25">
      <c r="B278" s="211"/>
      <c r="C278" s="212"/>
      <c r="D278" s="213" t="s">
        <v>151</v>
      </c>
      <c r="E278" s="214" t="s">
        <v>1</v>
      </c>
      <c r="F278" s="215" t="s">
        <v>439</v>
      </c>
      <c r="G278" s="212"/>
      <c r="H278" s="214" t="s">
        <v>1</v>
      </c>
      <c r="I278" s="216"/>
      <c r="J278" s="212"/>
      <c r="K278" s="212"/>
      <c r="L278" s="217"/>
      <c r="M278" s="218"/>
      <c r="N278" s="219"/>
      <c r="O278" s="219"/>
      <c r="P278" s="219"/>
      <c r="Q278" s="219"/>
      <c r="R278" s="219"/>
      <c r="S278" s="219"/>
      <c r="T278" s="220"/>
      <c r="AT278" s="221" t="s">
        <v>151</v>
      </c>
      <c r="AU278" s="221" t="s">
        <v>85</v>
      </c>
      <c r="AV278" s="13" t="s">
        <v>83</v>
      </c>
      <c r="AW278" s="13" t="s">
        <v>31</v>
      </c>
      <c r="AX278" s="13" t="s">
        <v>75</v>
      </c>
      <c r="AY278" s="221" t="s">
        <v>123</v>
      </c>
    </row>
    <row r="279" spans="1:65" s="14" customFormat="1" ht="11.25">
      <c r="B279" s="222"/>
      <c r="C279" s="223"/>
      <c r="D279" s="213" t="s">
        <v>151</v>
      </c>
      <c r="E279" s="224" t="s">
        <v>1</v>
      </c>
      <c r="F279" s="225" t="s">
        <v>83</v>
      </c>
      <c r="G279" s="223"/>
      <c r="H279" s="226">
        <v>1</v>
      </c>
      <c r="I279" s="227"/>
      <c r="J279" s="223"/>
      <c r="K279" s="223"/>
      <c r="L279" s="228"/>
      <c r="M279" s="229"/>
      <c r="N279" s="230"/>
      <c r="O279" s="230"/>
      <c r="P279" s="230"/>
      <c r="Q279" s="230"/>
      <c r="R279" s="230"/>
      <c r="S279" s="230"/>
      <c r="T279" s="231"/>
      <c r="AT279" s="232" t="s">
        <v>151</v>
      </c>
      <c r="AU279" s="232" t="s">
        <v>85</v>
      </c>
      <c r="AV279" s="14" t="s">
        <v>85</v>
      </c>
      <c r="AW279" s="14" t="s">
        <v>31</v>
      </c>
      <c r="AX279" s="14" t="s">
        <v>83</v>
      </c>
      <c r="AY279" s="232" t="s">
        <v>123</v>
      </c>
    </row>
    <row r="280" spans="1:65" s="2" customFormat="1" ht="24" customHeight="1">
      <c r="A280" s="34"/>
      <c r="B280" s="35"/>
      <c r="C280" s="199" t="s">
        <v>440</v>
      </c>
      <c r="D280" s="199" t="s">
        <v>125</v>
      </c>
      <c r="E280" s="200" t="s">
        <v>441</v>
      </c>
      <c r="F280" s="201" t="s">
        <v>442</v>
      </c>
      <c r="G280" s="202" t="s">
        <v>198</v>
      </c>
      <c r="H280" s="203">
        <v>1</v>
      </c>
      <c r="I280" s="204"/>
      <c r="J280" s="203">
        <f>ROUND(I280*H280,2)</f>
        <v>0</v>
      </c>
      <c r="K280" s="201" t="s">
        <v>129</v>
      </c>
      <c r="L280" s="39"/>
      <c r="M280" s="205" t="s">
        <v>1</v>
      </c>
      <c r="N280" s="206" t="s">
        <v>40</v>
      </c>
      <c r="O280" s="71"/>
      <c r="P280" s="207">
        <f>O280*H280</f>
        <v>0</v>
      </c>
      <c r="Q280" s="207">
        <v>2.5999999999999999E-3</v>
      </c>
      <c r="R280" s="207">
        <f>Q280*H280</f>
        <v>2.5999999999999999E-3</v>
      </c>
      <c r="S280" s="207">
        <v>0</v>
      </c>
      <c r="T280" s="208">
        <f>S280*H280</f>
        <v>0</v>
      </c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R280" s="209" t="s">
        <v>130</v>
      </c>
      <c r="AT280" s="209" t="s">
        <v>125</v>
      </c>
      <c r="AU280" s="209" t="s">
        <v>85</v>
      </c>
      <c r="AY280" s="17" t="s">
        <v>123</v>
      </c>
      <c r="BE280" s="210">
        <f>IF(N280="základní",J280,0)</f>
        <v>0</v>
      </c>
      <c r="BF280" s="210">
        <f>IF(N280="snížená",J280,0)</f>
        <v>0</v>
      </c>
      <c r="BG280" s="210">
        <f>IF(N280="zákl. přenesená",J280,0)</f>
        <v>0</v>
      </c>
      <c r="BH280" s="210">
        <f>IF(N280="sníž. přenesená",J280,0)</f>
        <v>0</v>
      </c>
      <c r="BI280" s="210">
        <f>IF(N280="nulová",J280,0)</f>
        <v>0</v>
      </c>
      <c r="BJ280" s="17" t="s">
        <v>83</v>
      </c>
      <c r="BK280" s="210">
        <f>ROUND(I280*H280,2)</f>
        <v>0</v>
      </c>
      <c r="BL280" s="17" t="s">
        <v>130</v>
      </c>
      <c r="BM280" s="209" t="s">
        <v>443</v>
      </c>
    </row>
    <row r="281" spans="1:65" s="13" customFormat="1" ht="11.25">
      <c r="B281" s="211"/>
      <c r="C281" s="212"/>
      <c r="D281" s="213" t="s">
        <v>151</v>
      </c>
      <c r="E281" s="214" t="s">
        <v>1</v>
      </c>
      <c r="F281" s="215" t="s">
        <v>444</v>
      </c>
      <c r="G281" s="212"/>
      <c r="H281" s="214" t="s">
        <v>1</v>
      </c>
      <c r="I281" s="216"/>
      <c r="J281" s="212"/>
      <c r="K281" s="212"/>
      <c r="L281" s="217"/>
      <c r="M281" s="218"/>
      <c r="N281" s="219"/>
      <c r="O281" s="219"/>
      <c r="P281" s="219"/>
      <c r="Q281" s="219"/>
      <c r="R281" s="219"/>
      <c r="S281" s="219"/>
      <c r="T281" s="220"/>
      <c r="AT281" s="221" t="s">
        <v>151</v>
      </c>
      <c r="AU281" s="221" t="s">
        <v>85</v>
      </c>
      <c r="AV281" s="13" t="s">
        <v>83</v>
      </c>
      <c r="AW281" s="13" t="s">
        <v>31</v>
      </c>
      <c r="AX281" s="13" t="s">
        <v>75</v>
      </c>
      <c r="AY281" s="221" t="s">
        <v>123</v>
      </c>
    </row>
    <row r="282" spans="1:65" s="14" customFormat="1" ht="11.25">
      <c r="B282" s="222"/>
      <c r="C282" s="223"/>
      <c r="D282" s="213" t="s">
        <v>151</v>
      </c>
      <c r="E282" s="224" t="s">
        <v>1</v>
      </c>
      <c r="F282" s="225" t="s">
        <v>83</v>
      </c>
      <c r="G282" s="223"/>
      <c r="H282" s="226">
        <v>1</v>
      </c>
      <c r="I282" s="227"/>
      <c r="J282" s="223"/>
      <c r="K282" s="223"/>
      <c r="L282" s="228"/>
      <c r="M282" s="229"/>
      <c r="N282" s="230"/>
      <c r="O282" s="230"/>
      <c r="P282" s="230"/>
      <c r="Q282" s="230"/>
      <c r="R282" s="230"/>
      <c r="S282" s="230"/>
      <c r="T282" s="231"/>
      <c r="AT282" s="232" t="s">
        <v>151</v>
      </c>
      <c r="AU282" s="232" t="s">
        <v>85</v>
      </c>
      <c r="AV282" s="14" t="s">
        <v>85</v>
      </c>
      <c r="AW282" s="14" t="s">
        <v>31</v>
      </c>
      <c r="AX282" s="14" t="s">
        <v>83</v>
      </c>
      <c r="AY282" s="232" t="s">
        <v>123</v>
      </c>
    </row>
    <row r="283" spans="1:65" s="2" customFormat="1" ht="16.5" customHeight="1">
      <c r="A283" s="34"/>
      <c r="B283" s="35"/>
      <c r="C283" s="199" t="s">
        <v>445</v>
      </c>
      <c r="D283" s="199" t="s">
        <v>125</v>
      </c>
      <c r="E283" s="200" t="s">
        <v>446</v>
      </c>
      <c r="F283" s="201" t="s">
        <v>447</v>
      </c>
      <c r="G283" s="202" t="s">
        <v>198</v>
      </c>
      <c r="H283" s="203">
        <v>1</v>
      </c>
      <c r="I283" s="204"/>
      <c r="J283" s="203">
        <f>ROUND(I283*H283,2)</f>
        <v>0</v>
      </c>
      <c r="K283" s="201" t="s">
        <v>129</v>
      </c>
      <c r="L283" s="39"/>
      <c r="M283" s="205" t="s">
        <v>1</v>
      </c>
      <c r="N283" s="206" t="s">
        <v>40</v>
      </c>
      <c r="O283" s="71"/>
      <c r="P283" s="207">
        <f>O283*H283</f>
        <v>0</v>
      </c>
      <c r="Q283" s="207">
        <v>1.0000000000000001E-5</v>
      </c>
      <c r="R283" s="207">
        <f>Q283*H283</f>
        <v>1.0000000000000001E-5</v>
      </c>
      <c r="S283" s="207">
        <v>0</v>
      </c>
      <c r="T283" s="208">
        <f>S283*H283</f>
        <v>0</v>
      </c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R283" s="209" t="s">
        <v>130</v>
      </c>
      <c r="AT283" s="209" t="s">
        <v>125</v>
      </c>
      <c r="AU283" s="209" t="s">
        <v>85</v>
      </c>
      <c r="AY283" s="17" t="s">
        <v>123</v>
      </c>
      <c r="BE283" s="210">
        <f>IF(N283="základní",J283,0)</f>
        <v>0</v>
      </c>
      <c r="BF283" s="210">
        <f>IF(N283="snížená",J283,0)</f>
        <v>0</v>
      </c>
      <c r="BG283" s="210">
        <f>IF(N283="zákl. přenesená",J283,0)</f>
        <v>0</v>
      </c>
      <c r="BH283" s="210">
        <f>IF(N283="sníž. přenesená",J283,0)</f>
        <v>0</v>
      </c>
      <c r="BI283" s="210">
        <f>IF(N283="nulová",J283,0)</f>
        <v>0</v>
      </c>
      <c r="BJ283" s="17" t="s">
        <v>83</v>
      </c>
      <c r="BK283" s="210">
        <f>ROUND(I283*H283,2)</f>
        <v>0</v>
      </c>
      <c r="BL283" s="17" t="s">
        <v>130</v>
      </c>
      <c r="BM283" s="209" t="s">
        <v>448</v>
      </c>
    </row>
    <row r="284" spans="1:65" s="2" customFormat="1" ht="24" customHeight="1">
      <c r="A284" s="34"/>
      <c r="B284" s="35"/>
      <c r="C284" s="199" t="s">
        <v>449</v>
      </c>
      <c r="D284" s="199" t="s">
        <v>125</v>
      </c>
      <c r="E284" s="200" t="s">
        <v>450</v>
      </c>
      <c r="F284" s="201" t="s">
        <v>451</v>
      </c>
      <c r="G284" s="202" t="s">
        <v>247</v>
      </c>
      <c r="H284" s="203">
        <v>409</v>
      </c>
      <c r="I284" s="204"/>
      <c r="J284" s="203">
        <f>ROUND(I284*H284,2)</f>
        <v>0</v>
      </c>
      <c r="K284" s="201" t="s">
        <v>129</v>
      </c>
      <c r="L284" s="39"/>
      <c r="M284" s="205" t="s">
        <v>1</v>
      </c>
      <c r="N284" s="206" t="s">
        <v>40</v>
      </c>
      <c r="O284" s="71"/>
      <c r="P284" s="207">
        <f>O284*H284</f>
        <v>0</v>
      </c>
      <c r="Q284" s="207">
        <v>0.15540000000000001</v>
      </c>
      <c r="R284" s="207">
        <f>Q284*H284</f>
        <v>63.558600000000006</v>
      </c>
      <c r="S284" s="207">
        <v>0</v>
      </c>
      <c r="T284" s="208">
        <f>S284*H284</f>
        <v>0</v>
      </c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R284" s="209" t="s">
        <v>130</v>
      </c>
      <c r="AT284" s="209" t="s">
        <v>125</v>
      </c>
      <c r="AU284" s="209" t="s">
        <v>85</v>
      </c>
      <c r="AY284" s="17" t="s">
        <v>123</v>
      </c>
      <c r="BE284" s="210">
        <f>IF(N284="základní",J284,0)</f>
        <v>0</v>
      </c>
      <c r="BF284" s="210">
        <f>IF(N284="snížená",J284,0)</f>
        <v>0</v>
      </c>
      <c r="BG284" s="210">
        <f>IF(N284="zákl. přenesená",J284,0)</f>
        <v>0</v>
      </c>
      <c r="BH284" s="210">
        <f>IF(N284="sníž. přenesená",J284,0)</f>
        <v>0</v>
      </c>
      <c r="BI284" s="210">
        <f>IF(N284="nulová",J284,0)</f>
        <v>0</v>
      </c>
      <c r="BJ284" s="17" t="s">
        <v>83</v>
      </c>
      <c r="BK284" s="210">
        <f>ROUND(I284*H284,2)</f>
        <v>0</v>
      </c>
      <c r="BL284" s="17" t="s">
        <v>130</v>
      </c>
      <c r="BM284" s="209" t="s">
        <v>452</v>
      </c>
    </row>
    <row r="285" spans="1:65" s="14" customFormat="1" ht="11.25">
      <c r="B285" s="222"/>
      <c r="C285" s="223"/>
      <c r="D285" s="213" t="s">
        <v>151</v>
      </c>
      <c r="E285" s="224" t="s">
        <v>1</v>
      </c>
      <c r="F285" s="225" t="s">
        <v>453</v>
      </c>
      <c r="G285" s="223"/>
      <c r="H285" s="226">
        <v>409</v>
      </c>
      <c r="I285" s="227"/>
      <c r="J285" s="223"/>
      <c r="K285" s="223"/>
      <c r="L285" s="228"/>
      <c r="M285" s="229"/>
      <c r="N285" s="230"/>
      <c r="O285" s="230"/>
      <c r="P285" s="230"/>
      <c r="Q285" s="230"/>
      <c r="R285" s="230"/>
      <c r="S285" s="230"/>
      <c r="T285" s="231"/>
      <c r="AT285" s="232" t="s">
        <v>151</v>
      </c>
      <c r="AU285" s="232" t="s">
        <v>85</v>
      </c>
      <c r="AV285" s="14" t="s">
        <v>85</v>
      </c>
      <c r="AW285" s="14" t="s">
        <v>31</v>
      </c>
      <c r="AX285" s="14" t="s">
        <v>83</v>
      </c>
      <c r="AY285" s="232" t="s">
        <v>123</v>
      </c>
    </row>
    <row r="286" spans="1:65" s="2" customFormat="1" ht="16.5" customHeight="1">
      <c r="A286" s="34"/>
      <c r="B286" s="35"/>
      <c r="C286" s="233" t="s">
        <v>454</v>
      </c>
      <c r="D286" s="233" t="s">
        <v>214</v>
      </c>
      <c r="E286" s="234" t="s">
        <v>455</v>
      </c>
      <c r="F286" s="235" t="s">
        <v>456</v>
      </c>
      <c r="G286" s="236" t="s">
        <v>247</v>
      </c>
      <c r="H286" s="237">
        <v>363</v>
      </c>
      <c r="I286" s="238"/>
      <c r="J286" s="237">
        <f>ROUND(I286*H286,2)</f>
        <v>0</v>
      </c>
      <c r="K286" s="235" t="s">
        <v>129</v>
      </c>
      <c r="L286" s="239"/>
      <c r="M286" s="240" t="s">
        <v>1</v>
      </c>
      <c r="N286" s="241" t="s">
        <v>40</v>
      </c>
      <c r="O286" s="71"/>
      <c r="P286" s="207">
        <f>O286*H286</f>
        <v>0</v>
      </c>
      <c r="Q286" s="207">
        <v>8.1000000000000003E-2</v>
      </c>
      <c r="R286" s="207">
        <f>Q286*H286</f>
        <v>29.403000000000002</v>
      </c>
      <c r="S286" s="207">
        <v>0</v>
      </c>
      <c r="T286" s="208">
        <f>S286*H286</f>
        <v>0</v>
      </c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R286" s="209" t="s">
        <v>159</v>
      </c>
      <c r="AT286" s="209" t="s">
        <v>214</v>
      </c>
      <c r="AU286" s="209" t="s">
        <v>85</v>
      </c>
      <c r="AY286" s="17" t="s">
        <v>123</v>
      </c>
      <c r="BE286" s="210">
        <f>IF(N286="základní",J286,0)</f>
        <v>0</v>
      </c>
      <c r="BF286" s="210">
        <f>IF(N286="snížená",J286,0)</f>
        <v>0</v>
      </c>
      <c r="BG286" s="210">
        <f>IF(N286="zákl. přenesená",J286,0)</f>
        <v>0</v>
      </c>
      <c r="BH286" s="210">
        <f>IF(N286="sníž. přenesená",J286,0)</f>
        <v>0</v>
      </c>
      <c r="BI286" s="210">
        <f>IF(N286="nulová",J286,0)</f>
        <v>0</v>
      </c>
      <c r="BJ286" s="17" t="s">
        <v>83</v>
      </c>
      <c r="BK286" s="210">
        <f>ROUND(I286*H286,2)</f>
        <v>0</v>
      </c>
      <c r="BL286" s="17" t="s">
        <v>130</v>
      </c>
      <c r="BM286" s="209" t="s">
        <v>457</v>
      </c>
    </row>
    <row r="287" spans="1:65" s="14" customFormat="1" ht="11.25">
      <c r="B287" s="222"/>
      <c r="C287" s="223"/>
      <c r="D287" s="213" t="s">
        <v>151</v>
      </c>
      <c r="E287" s="224" t="s">
        <v>1</v>
      </c>
      <c r="F287" s="225" t="s">
        <v>458</v>
      </c>
      <c r="G287" s="223"/>
      <c r="H287" s="226">
        <v>363</v>
      </c>
      <c r="I287" s="227"/>
      <c r="J287" s="223"/>
      <c r="K287" s="223"/>
      <c r="L287" s="228"/>
      <c r="M287" s="229"/>
      <c r="N287" s="230"/>
      <c r="O287" s="230"/>
      <c r="P287" s="230"/>
      <c r="Q287" s="230"/>
      <c r="R287" s="230"/>
      <c r="S287" s="230"/>
      <c r="T287" s="231"/>
      <c r="AT287" s="232" t="s">
        <v>151</v>
      </c>
      <c r="AU287" s="232" t="s">
        <v>85</v>
      </c>
      <c r="AV287" s="14" t="s">
        <v>85</v>
      </c>
      <c r="AW287" s="14" t="s">
        <v>31</v>
      </c>
      <c r="AX287" s="14" t="s">
        <v>83</v>
      </c>
      <c r="AY287" s="232" t="s">
        <v>123</v>
      </c>
    </row>
    <row r="288" spans="1:65" s="13" customFormat="1" ht="11.25">
      <c r="B288" s="211"/>
      <c r="C288" s="212"/>
      <c r="D288" s="213" t="s">
        <v>151</v>
      </c>
      <c r="E288" s="214" t="s">
        <v>1</v>
      </c>
      <c r="F288" s="215" t="s">
        <v>353</v>
      </c>
      <c r="G288" s="212"/>
      <c r="H288" s="214" t="s">
        <v>1</v>
      </c>
      <c r="I288" s="216"/>
      <c r="J288" s="212"/>
      <c r="K288" s="212"/>
      <c r="L288" s="217"/>
      <c r="M288" s="218"/>
      <c r="N288" s="219"/>
      <c r="O288" s="219"/>
      <c r="P288" s="219"/>
      <c r="Q288" s="219"/>
      <c r="R288" s="219"/>
      <c r="S288" s="219"/>
      <c r="T288" s="220"/>
      <c r="AT288" s="221" t="s">
        <v>151</v>
      </c>
      <c r="AU288" s="221" t="s">
        <v>85</v>
      </c>
      <c r="AV288" s="13" t="s">
        <v>83</v>
      </c>
      <c r="AW288" s="13" t="s">
        <v>31</v>
      </c>
      <c r="AX288" s="13" t="s">
        <v>75</v>
      </c>
      <c r="AY288" s="221" t="s">
        <v>123</v>
      </c>
    </row>
    <row r="289" spans="1:65" s="2" customFormat="1" ht="24" customHeight="1">
      <c r="A289" s="34"/>
      <c r="B289" s="35"/>
      <c r="C289" s="233" t="s">
        <v>459</v>
      </c>
      <c r="D289" s="233" t="s">
        <v>214</v>
      </c>
      <c r="E289" s="234" t="s">
        <v>460</v>
      </c>
      <c r="F289" s="235" t="s">
        <v>461</v>
      </c>
      <c r="G289" s="236" t="s">
        <v>247</v>
      </c>
      <c r="H289" s="237">
        <v>39</v>
      </c>
      <c r="I289" s="238"/>
      <c r="J289" s="237">
        <f>ROUND(I289*H289,2)</f>
        <v>0</v>
      </c>
      <c r="K289" s="235" t="s">
        <v>129</v>
      </c>
      <c r="L289" s="239"/>
      <c r="M289" s="240" t="s">
        <v>1</v>
      </c>
      <c r="N289" s="241" t="s">
        <v>40</v>
      </c>
      <c r="O289" s="71"/>
      <c r="P289" s="207">
        <f>O289*H289</f>
        <v>0</v>
      </c>
      <c r="Q289" s="207">
        <v>4.8300000000000003E-2</v>
      </c>
      <c r="R289" s="207">
        <f>Q289*H289</f>
        <v>1.8837000000000002</v>
      </c>
      <c r="S289" s="207">
        <v>0</v>
      </c>
      <c r="T289" s="208">
        <f>S289*H289</f>
        <v>0</v>
      </c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R289" s="209" t="s">
        <v>159</v>
      </c>
      <c r="AT289" s="209" t="s">
        <v>214</v>
      </c>
      <c r="AU289" s="209" t="s">
        <v>85</v>
      </c>
      <c r="AY289" s="17" t="s">
        <v>123</v>
      </c>
      <c r="BE289" s="210">
        <f>IF(N289="základní",J289,0)</f>
        <v>0</v>
      </c>
      <c r="BF289" s="210">
        <f>IF(N289="snížená",J289,0)</f>
        <v>0</v>
      </c>
      <c r="BG289" s="210">
        <f>IF(N289="zákl. přenesená",J289,0)</f>
        <v>0</v>
      </c>
      <c r="BH289" s="210">
        <f>IF(N289="sníž. přenesená",J289,0)</f>
        <v>0</v>
      </c>
      <c r="BI289" s="210">
        <f>IF(N289="nulová",J289,0)</f>
        <v>0</v>
      </c>
      <c r="BJ289" s="17" t="s">
        <v>83</v>
      </c>
      <c r="BK289" s="210">
        <f>ROUND(I289*H289,2)</f>
        <v>0</v>
      </c>
      <c r="BL289" s="17" t="s">
        <v>130</v>
      </c>
      <c r="BM289" s="209" t="s">
        <v>462</v>
      </c>
    </row>
    <row r="290" spans="1:65" s="14" customFormat="1" ht="11.25">
      <c r="B290" s="222"/>
      <c r="C290" s="223"/>
      <c r="D290" s="213" t="s">
        <v>151</v>
      </c>
      <c r="E290" s="224" t="s">
        <v>1</v>
      </c>
      <c r="F290" s="225" t="s">
        <v>463</v>
      </c>
      <c r="G290" s="223"/>
      <c r="H290" s="226">
        <v>39</v>
      </c>
      <c r="I290" s="227"/>
      <c r="J290" s="223"/>
      <c r="K290" s="223"/>
      <c r="L290" s="228"/>
      <c r="M290" s="229"/>
      <c r="N290" s="230"/>
      <c r="O290" s="230"/>
      <c r="P290" s="230"/>
      <c r="Q290" s="230"/>
      <c r="R290" s="230"/>
      <c r="S290" s="230"/>
      <c r="T290" s="231"/>
      <c r="AT290" s="232" t="s">
        <v>151</v>
      </c>
      <c r="AU290" s="232" t="s">
        <v>85</v>
      </c>
      <c r="AV290" s="14" t="s">
        <v>85</v>
      </c>
      <c r="AW290" s="14" t="s">
        <v>31</v>
      </c>
      <c r="AX290" s="14" t="s">
        <v>83</v>
      </c>
      <c r="AY290" s="232" t="s">
        <v>123</v>
      </c>
    </row>
    <row r="291" spans="1:65" s="13" customFormat="1" ht="11.25">
      <c r="B291" s="211"/>
      <c r="C291" s="212"/>
      <c r="D291" s="213" t="s">
        <v>151</v>
      </c>
      <c r="E291" s="214" t="s">
        <v>1</v>
      </c>
      <c r="F291" s="215" t="s">
        <v>353</v>
      </c>
      <c r="G291" s="212"/>
      <c r="H291" s="214" t="s">
        <v>1</v>
      </c>
      <c r="I291" s="216"/>
      <c r="J291" s="212"/>
      <c r="K291" s="212"/>
      <c r="L291" s="217"/>
      <c r="M291" s="218"/>
      <c r="N291" s="219"/>
      <c r="O291" s="219"/>
      <c r="P291" s="219"/>
      <c r="Q291" s="219"/>
      <c r="R291" s="219"/>
      <c r="S291" s="219"/>
      <c r="T291" s="220"/>
      <c r="AT291" s="221" t="s">
        <v>151</v>
      </c>
      <c r="AU291" s="221" t="s">
        <v>85</v>
      </c>
      <c r="AV291" s="13" t="s">
        <v>83</v>
      </c>
      <c r="AW291" s="13" t="s">
        <v>31</v>
      </c>
      <c r="AX291" s="13" t="s">
        <v>75</v>
      </c>
      <c r="AY291" s="221" t="s">
        <v>123</v>
      </c>
    </row>
    <row r="292" spans="1:65" s="2" customFormat="1" ht="24" customHeight="1">
      <c r="A292" s="34"/>
      <c r="B292" s="35"/>
      <c r="C292" s="233" t="s">
        <v>464</v>
      </c>
      <c r="D292" s="233" t="s">
        <v>214</v>
      </c>
      <c r="E292" s="234" t="s">
        <v>465</v>
      </c>
      <c r="F292" s="235" t="s">
        <v>466</v>
      </c>
      <c r="G292" s="236" t="s">
        <v>247</v>
      </c>
      <c r="H292" s="237">
        <v>12</v>
      </c>
      <c r="I292" s="238"/>
      <c r="J292" s="237">
        <f>ROUND(I292*H292,2)</f>
        <v>0</v>
      </c>
      <c r="K292" s="235" t="s">
        <v>129</v>
      </c>
      <c r="L292" s="239"/>
      <c r="M292" s="240" t="s">
        <v>1</v>
      </c>
      <c r="N292" s="241" t="s">
        <v>40</v>
      </c>
      <c r="O292" s="71"/>
      <c r="P292" s="207">
        <f>O292*H292</f>
        <v>0</v>
      </c>
      <c r="Q292" s="207">
        <v>6.7000000000000004E-2</v>
      </c>
      <c r="R292" s="207">
        <f>Q292*H292</f>
        <v>0.80400000000000005</v>
      </c>
      <c r="S292" s="207">
        <v>0</v>
      </c>
      <c r="T292" s="208">
        <f>S292*H292</f>
        <v>0</v>
      </c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R292" s="209" t="s">
        <v>159</v>
      </c>
      <c r="AT292" s="209" t="s">
        <v>214</v>
      </c>
      <c r="AU292" s="209" t="s">
        <v>85</v>
      </c>
      <c r="AY292" s="17" t="s">
        <v>123</v>
      </c>
      <c r="BE292" s="210">
        <f>IF(N292="základní",J292,0)</f>
        <v>0</v>
      </c>
      <c r="BF292" s="210">
        <f>IF(N292="snížená",J292,0)</f>
        <v>0</v>
      </c>
      <c r="BG292" s="210">
        <f>IF(N292="zákl. přenesená",J292,0)</f>
        <v>0</v>
      </c>
      <c r="BH292" s="210">
        <f>IF(N292="sníž. přenesená",J292,0)</f>
        <v>0</v>
      </c>
      <c r="BI292" s="210">
        <f>IF(N292="nulová",J292,0)</f>
        <v>0</v>
      </c>
      <c r="BJ292" s="17" t="s">
        <v>83</v>
      </c>
      <c r="BK292" s="210">
        <f>ROUND(I292*H292,2)</f>
        <v>0</v>
      </c>
      <c r="BL292" s="17" t="s">
        <v>130</v>
      </c>
      <c r="BM292" s="209" t="s">
        <v>467</v>
      </c>
    </row>
    <row r="293" spans="1:65" s="2" customFormat="1" ht="24" customHeight="1">
      <c r="A293" s="34"/>
      <c r="B293" s="35"/>
      <c r="C293" s="199" t="s">
        <v>468</v>
      </c>
      <c r="D293" s="199" t="s">
        <v>125</v>
      </c>
      <c r="E293" s="200" t="s">
        <v>469</v>
      </c>
      <c r="F293" s="201" t="s">
        <v>470</v>
      </c>
      <c r="G293" s="202" t="s">
        <v>247</v>
      </c>
      <c r="H293" s="203">
        <v>281</v>
      </c>
      <c r="I293" s="204"/>
      <c r="J293" s="203">
        <f>ROUND(I293*H293,2)</f>
        <v>0</v>
      </c>
      <c r="K293" s="201" t="s">
        <v>129</v>
      </c>
      <c r="L293" s="39"/>
      <c r="M293" s="205" t="s">
        <v>1</v>
      </c>
      <c r="N293" s="206" t="s">
        <v>40</v>
      </c>
      <c r="O293" s="71"/>
      <c r="P293" s="207">
        <f>O293*H293</f>
        <v>0</v>
      </c>
      <c r="Q293" s="207">
        <v>0.1295</v>
      </c>
      <c r="R293" s="207">
        <f>Q293*H293</f>
        <v>36.389499999999998</v>
      </c>
      <c r="S293" s="207">
        <v>0</v>
      </c>
      <c r="T293" s="208">
        <f>S293*H293</f>
        <v>0</v>
      </c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R293" s="209" t="s">
        <v>130</v>
      </c>
      <c r="AT293" s="209" t="s">
        <v>125</v>
      </c>
      <c r="AU293" s="209" t="s">
        <v>85</v>
      </c>
      <c r="AY293" s="17" t="s">
        <v>123</v>
      </c>
      <c r="BE293" s="210">
        <f>IF(N293="základní",J293,0)</f>
        <v>0</v>
      </c>
      <c r="BF293" s="210">
        <f>IF(N293="snížená",J293,0)</f>
        <v>0</v>
      </c>
      <c r="BG293" s="210">
        <f>IF(N293="zákl. přenesená",J293,0)</f>
        <v>0</v>
      </c>
      <c r="BH293" s="210">
        <f>IF(N293="sníž. přenesená",J293,0)</f>
        <v>0</v>
      </c>
      <c r="BI293" s="210">
        <f>IF(N293="nulová",J293,0)</f>
        <v>0</v>
      </c>
      <c r="BJ293" s="17" t="s">
        <v>83</v>
      </c>
      <c r="BK293" s="210">
        <f>ROUND(I293*H293,2)</f>
        <v>0</v>
      </c>
      <c r="BL293" s="17" t="s">
        <v>130</v>
      </c>
      <c r="BM293" s="209" t="s">
        <v>471</v>
      </c>
    </row>
    <row r="294" spans="1:65" s="14" customFormat="1" ht="11.25">
      <c r="B294" s="222"/>
      <c r="C294" s="223"/>
      <c r="D294" s="213" t="s">
        <v>151</v>
      </c>
      <c r="E294" s="224" t="s">
        <v>1</v>
      </c>
      <c r="F294" s="225" t="s">
        <v>472</v>
      </c>
      <c r="G294" s="223"/>
      <c r="H294" s="226">
        <v>274</v>
      </c>
      <c r="I294" s="227"/>
      <c r="J294" s="223"/>
      <c r="K294" s="223"/>
      <c r="L294" s="228"/>
      <c r="M294" s="229"/>
      <c r="N294" s="230"/>
      <c r="O294" s="230"/>
      <c r="P294" s="230"/>
      <c r="Q294" s="230"/>
      <c r="R294" s="230"/>
      <c r="S294" s="230"/>
      <c r="T294" s="231"/>
      <c r="AT294" s="232" t="s">
        <v>151</v>
      </c>
      <c r="AU294" s="232" t="s">
        <v>85</v>
      </c>
      <c r="AV294" s="14" t="s">
        <v>85</v>
      </c>
      <c r="AW294" s="14" t="s">
        <v>31</v>
      </c>
      <c r="AX294" s="14" t="s">
        <v>75</v>
      </c>
      <c r="AY294" s="232" t="s">
        <v>123</v>
      </c>
    </row>
    <row r="295" spans="1:65" s="13" customFormat="1" ht="11.25">
      <c r="B295" s="211"/>
      <c r="C295" s="212"/>
      <c r="D295" s="213" t="s">
        <v>151</v>
      </c>
      <c r="E295" s="214" t="s">
        <v>1</v>
      </c>
      <c r="F295" s="215" t="s">
        <v>473</v>
      </c>
      <c r="G295" s="212"/>
      <c r="H295" s="214" t="s">
        <v>1</v>
      </c>
      <c r="I295" s="216"/>
      <c r="J295" s="212"/>
      <c r="K295" s="212"/>
      <c r="L295" s="217"/>
      <c r="M295" s="218"/>
      <c r="N295" s="219"/>
      <c r="O295" s="219"/>
      <c r="P295" s="219"/>
      <c r="Q295" s="219"/>
      <c r="R295" s="219"/>
      <c r="S295" s="219"/>
      <c r="T295" s="220"/>
      <c r="AT295" s="221" t="s">
        <v>151</v>
      </c>
      <c r="AU295" s="221" t="s">
        <v>85</v>
      </c>
      <c r="AV295" s="13" t="s">
        <v>83</v>
      </c>
      <c r="AW295" s="13" t="s">
        <v>31</v>
      </c>
      <c r="AX295" s="13" t="s">
        <v>75</v>
      </c>
      <c r="AY295" s="221" t="s">
        <v>123</v>
      </c>
    </row>
    <row r="296" spans="1:65" s="14" customFormat="1" ht="11.25">
      <c r="B296" s="222"/>
      <c r="C296" s="223"/>
      <c r="D296" s="213" t="s">
        <v>151</v>
      </c>
      <c r="E296" s="224" t="s">
        <v>1</v>
      </c>
      <c r="F296" s="225" t="s">
        <v>474</v>
      </c>
      <c r="G296" s="223"/>
      <c r="H296" s="226">
        <v>7</v>
      </c>
      <c r="I296" s="227"/>
      <c r="J296" s="223"/>
      <c r="K296" s="223"/>
      <c r="L296" s="228"/>
      <c r="M296" s="229"/>
      <c r="N296" s="230"/>
      <c r="O296" s="230"/>
      <c r="P296" s="230"/>
      <c r="Q296" s="230"/>
      <c r="R296" s="230"/>
      <c r="S296" s="230"/>
      <c r="T296" s="231"/>
      <c r="AT296" s="232" t="s">
        <v>151</v>
      </c>
      <c r="AU296" s="232" t="s">
        <v>85</v>
      </c>
      <c r="AV296" s="14" t="s">
        <v>85</v>
      </c>
      <c r="AW296" s="14" t="s">
        <v>31</v>
      </c>
      <c r="AX296" s="14" t="s">
        <v>75</v>
      </c>
      <c r="AY296" s="232" t="s">
        <v>123</v>
      </c>
    </row>
    <row r="297" spans="1:65" s="15" customFormat="1" ht="11.25">
      <c r="B297" s="242"/>
      <c r="C297" s="243"/>
      <c r="D297" s="213" t="s">
        <v>151</v>
      </c>
      <c r="E297" s="244" t="s">
        <v>1</v>
      </c>
      <c r="F297" s="245" t="s">
        <v>346</v>
      </c>
      <c r="G297" s="243"/>
      <c r="H297" s="246">
        <v>281</v>
      </c>
      <c r="I297" s="247"/>
      <c r="J297" s="243"/>
      <c r="K297" s="243"/>
      <c r="L297" s="248"/>
      <c r="M297" s="249"/>
      <c r="N297" s="250"/>
      <c r="O297" s="250"/>
      <c r="P297" s="250"/>
      <c r="Q297" s="250"/>
      <c r="R297" s="250"/>
      <c r="S297" s="250"/>
      <c r="T297" s="251"/>
      <c r="AT297" s="252" t="s">
        <v>151</v>
      </c>
      <c r="AU297" s="252" t="s">
        <v>85</v>
      </c>
      <c r="AV297" s="15" t="s">
        <v>130</v>
      </c>
      <c r="AW297" s="15" t="s">
        <v>31</v>
      </c>
      <c r="AX297" s="15" t="s">
        <v>83</v>
      </c>
      <c r="AY297" s="252" t="s">
        <v>123</v>
      </c>
    </row>
    <row r="298" spans="1:65" s="2" customFormat="1" ht="16.5" customHeight="1">
      <c r="A298" s="34"/>
      <c r="B298" s="35"/>
      <c r="C298" s="233" t="s">
        <v>475</v>
      </c>
      <c r="D298" s="233" t="s">
        <v>214</v>
      </c>
      <c r="E298" s="234" t="s">
        <v>476</v>
      </c>
      <c r="F298" s="235" t="s">
        <v>477</v>
      </c>
      <c r="G298" s="236" t="s">
        <v>247</v>
      </c>
      <c r="H298" s="237">
        <v>4</v>
      </c>
      <c r="I298" s="238"/>
      <c r="J298" s="237">
        <f>ROUND(I298*H298,2)</f>
        <v>0</v>
      </c>
      <c r="K298" s="235" t="s">
        <v>129</v>
      </c>
      <c r="L298" s="239"/>
      <c r="M298" s="240" t="s">
        <v>1</v>
      </c>
      <c r="N298" s="241" t="s">
        <v>40</v>
      </c>
      <c r="O298" s="71"/>
      <c r="P298" s="207">
        <f>O298*H298</f>
        <v>0</v>
      </c>
      <c r="Q298" s="207">
        <v>4.4999999999999998E-2</v>
      </c>
      <c r="R298" s="207">
        <f>Q298*H298</f>
        <v>0.18</v>
      </c>
      <c r="S298" s="207">
        <v>0</v>
      </c>
      <c r="T298" s="208">
        <f>S298*H298</f>
        <v>0</v>
      </c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R298" s="209" t="s">
        <v>159</v>
      </c>
      <c r="AT298" s="209" t="s">
        <v>214</v>
      </c>
      <c r="AU298" s="209" t="s">
        <v>85</v>
      </c>
      <c r="AY298" s="17" t="s">
        <v>123</v>
      </c>
      <c r="BE298" s="210">
        <f>IF(N298="základní",J298,0)</f>
        <v>0</v>
      </c>
      <c r="BF298" s="210">
        <f>IF(N298="snížená",J298,0)</f>
        <v>0</v>
      </c>
      <c r="BG298" s="210">
        <f>IF(N298="zákl. přenesená",J298,0)</f>
        <v>0</v>
      </c>
      <c r="BH298" s="210">
        <f>IF(N298="sníž. přenesená",J298,0)</f>
        <v>0</v>
      </c>
      <c r="BI298" s="210">
        <f>IF(N298="nulová",J298,0)</f>
        <v>0</v>
      </c>
      <c r="BJ298" s="17" t="s">
        <v>83</v>
      </c>
      <c r="BK298" s="210">
        <f>ROUND(I298*H298,2)</f>
        <v>0</v>
      </c>
      <c r="BL298" s="17" t="s">
        <v>130</v>
      </c>
      <c r="BM298" s="209" t="s">
        <v>478</v>
      </c>
    </row>
    <row r="299" spans="1:65" s="2" customFormat="1" ht="16.5" customHeight="1">
      <c r="A299" s="34"/>
      <c r="B299" s="35"/>
      <c r="C299" s="233" t="s">
        <v>479</v>
      </c>
      <c r="D299" s="233" t="s">
        <v>214</v>
      </c>
      <c r="E299" s="234" t="s">
        <v>480</v>
      </c>
      <c r="F299" s="235" t="s">
        <v>481</v>
      </c>
      <c r="G299" s="236" t="s">
        <v>247</v>
      </c>
      <c r="H299" s="237">
        <v>280</v>
      </c>
      <c r="I299" s="238"/>
      <c r="J299" s="237">
        <f>ROUND(I299*H299,2)</f>
        <v>0</v>
      </c>
      <c r="K299" s="235" t="s">
        <v>129</v>
      </c>
      <c r="L299" s="239"/>
      <c r="M299" s="240" t="s">
        <v>1</v>
      </c>
      <c r="N299" s="241" t="s">
        <v>40</v>
      </c>
      <c r="O299" s="71"/>
      <c r="P299" s="207">
        <f>O299*H299</f>
        <v>0</v>
      </c>
      <c r="Q299" s="207">
        <v>5.5E-2</v>
      </c>
      <c r="R299" s="207">
        <f>Q299*H299</f>
        <v>15.4</v>
      </c>
      <c r="S299" s="207">
        <v>0</v>
      </c>
      <c r="T299" s="208">
        <f>S299*H299</f>
        <v>0</v>
      </c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R299" s="209" t="s">
        <v>159</v>
      </c>
      <c r="AT299" s="209" t="s">
        <v>214</v>
      </c>
      <c r="AU299" s="209" t="s">
        <v>85</v>
      </c>
      <c r="AY299" s="17" t="s">
        <v>123</v>
      </c>
      <c r="BE299" s="210">
        <f>IF(N299="základní",J299,0)</f>
        <v>0</v>
      </c>
      <c r="BF299" s="210">
        <f>IF(N299="snížená",J299,0)</f>
        <v>0</v>
      </c>
      <c r="BG299" s="210">
        <f>IF(N299="zákl. přenesená",J299,0)</f>
        <v>0</v>
      </c>
      <c r="BH299" s="210">
        <f>IF(N299="sníž. přenesená",J299,0)</f>
        <v>0</v>
      </c>
      <c r="BI299" s="210">
        <f>IF(N299="nulová",J299,0)</f>
        <v>0</v>
      </c>
      <c r="BJ299" s="17" t="s">
        <v>83</v>
      </c>
      <c r="BK299" s="210">
        <f>ROUND(I299*H299,2)</f>
        <v>0</v>
      </c>
      <c r="BL299" s="17" t="s">
        <v>130</v>
      </c>
      <c r="BM299" s="209" t="s">
        <v>482</v>
      </c>
    </row>
    <row r="300" spans="1:65" s="14" customFormat="1" ht="11.25">
      <c r="B300" s="222"/>
      <c r="C300" s="223"/>
      <c r="D300" s="213" t="s">
        <v>151</v>
      </c>
      <c r="E300" s="224" t="s">
        <v>1</v>
      </c>
      <c r="F300" s="225" t="s">
        <v>483</v>
      </c>
      <c r="G300" s="223"/>
      <c r="H300" s="226">
        <v>280</v>
      </c>
      <c r="I300" s="227"/>
      <c r="J300" s="223"/>
      <c r="K300" s="223"/>
      <c r="L300" s="228"/>
      <c r="M300" s="229"/>
      <c r="N300" s="230"/>
      <c r="O300" s="230"/>
      <c r="P300" s="230"/>
      <c r="Q300" s="230"/>
      <c r="R300" s="230"/>
      <c r="S300" s="230"/>
      <c r="T300" s="231"/>
      <c r="AT300" s="232" t="s">
        <v>151</v>
      </c>
      <c r="AU300" s="232" t="s">
        <v>85</v>
      </c>
      <c r="AV300" s="14" t="s">
        <v>85</v>
      </c>
      <c r="AW300" s="14" t="s">
        <v>31</v>
      </c>
      <c r="AX300" s="14" t="s">
        <v>83</v>
      </c>
      <c r="AY300" s="232" t="s">
        <v>123</v>
      </c>
    </row>
    <row r="301" spans="1:65" s="13" customFormat="1" ht="11.25">
      <c r="B301" s="211"/>
      <c r="C301" s="212"/>
      <c r="D301" s="213" t="s">
        <v>151</v>
      </c>
      <c r="E301" s="214" t="s">
        <v>1</v>
      </c>
      <c r="F301" s="215" t="s">
        <v>353</v>
      </c>
      <c r="G301" s="212"/>
      <c r="H301" s="214" t="s">
        <v>1</v>
      </c>
      <c r="I301" s="216"/>
      <c r="J301" s="212"/>
      <c r="K301" s="212"/>
      <c r="L301" s="217"/>
      <c r="M301" s="218"/>
      <c r="N301" s="219"/>
      <c r="O301" s="219"/>
      <c r="P301" s="219"/>
      <c r="Q301" s="219"/>
      <c r="R301" s="219"/>
      <c r="S301" s="219"/>
      <c r="T301" s="220"/>
      <c r="AT301" s="221" t="s">
        <v>151</v>
      </c>
      <c r="AU301" s="221" t="s">
        <v>85</v>
      </c>
      <c r="AV301" s="13" t="s">
        <v>83</v>
      </c>
      <c r="AW301" s="13" t="s">
        <v>31</v>
      </c>
      <c r="AX301" s="13" t="s">
        <v>75</v>
      </c>
      <c r="AY301" s="221" t="s">
        <v>123</v>
      </c>
    </row>
    <row r="302" spans="1:65" s="2" customFormat="1" ht="16.5" customHeight="1">
      <c r="A302" s="34"/>
      <c r="B302" s="35"/>
      <c r="C302" s="233" t="s">
        <v>484</v>
      </c>
      <c r="D302" s="233" t="s">
        <v>214</v>
      </c>
      <c r="E302" s="234" t="s">
        <v>485</v>
      </c>
      <c r="F302" s="235" t="s">
        <v>486</v>
      </c>
      <c r="G302" s="236" t="s">
        <v>247</v>
      </c>
      <c r="H302" s="237">
        <v>30</v>
      </c>
      <c r="I302" s="238"/>
      <c r="J302" s="237">
        <f>ROUND(I302*H302,2)</f>
        <v>0</v>
      </c>
      <c r="K302" s="235" t="s">
        <v>1</v>
      </c>
      <c r="L302" s="239"/>
      <c r="M302" s="240" t="s">
        <v>1</v>
      </c>
      <c r="N302" s="241" t="s">
        <v>40</v>
      </c>
      <c r="O302" s="71"/>
      <c r="P302" s="207">
        <f>O302*H302</f>
        <v>0</v>
      </c>
      <c r="Q302" s="207">
        <v>0</v>
      </c>
      <c r="R302" s="207">
        <f>Q302*H302</f>
        <v>0</v>
      </c>
      <c r="S302" s="207">
        <v>0</v>
      </c>
      <c r="T302" s="208">
        <f>S302*H302</f>
        <v>0</v>
      </c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R302" s="209" t="s">
        <v>159</v>
      </c>
      <c r="AT302" s="209" t="s">
        <v>214</v>
      </c>
      <c r="AU302" s="209" t="s">
        <v>85</v>
      </c>
      <c r="AY302" s="17" t="s">
        <v>123</v>
      </c>
      <c r="BE302" s="210">
        <f>IF(N302="základní",J302,0)</f>
        <v>0</v>
      </c>
      <c r="BF302" s="210">
        <f>IF(N302="snížená",J302,0)</f>
        <v>0</v>
      </c>
      <c r="BG302" s="210">
        <f>IF(N302="zákl. přenesená",J302,0)</f>
        <v>0</v>
      </c>
      <c r="BH302" s="210">
        <f>IF(N302="sníž. přenesená",J302,0)</f>
        <v>0</v>
      </c>
      <c r="BI302" s="210">
        <f>IF(N302="nulová",J302,0)</f>
        <v>0</v>
      </c>
      <c r="BJ302" s="17" t="s">
        <v>83</v>
      </c>
      <c r="BK302" s="210">
        <f>ROUND(I302*H302,2)</f>
        <v>0</v>
      </c>
      <c r="BL302" s="17" t="s">
        <v>130</v>
      </c>
      <c r="BM302" s="209" t="s">
        <v>487</v>
      </c>
    </row>
    <row r="303" spans="1:65" s="2" customFormat="1" ht="16.5" customHeight="1">
      <c r="A303" s="34"/>
      <c r="B303" s="35"/>
      <c r="C303" s="199" t="s">
        <v>488</v>
      </c>
      <c r="D303" s="199" t="s">
        <v>125</v>
      </c>
      <c r="E303" s="200" t="s">
        <v>489</v>
      </c>
      <c r="F303" s="201" t="s">
        <v>490</v>
      </c>
      <c r="G303" s="202" t="s">
        <v>247</v>
      </c>
      <c r="H303" s="203">
        <v>21</v>
      </c>
      <c r="I303" s="204"/>
      <c r="J303" s="203">
        <f>ROUND(I303*H303,2)</f>
        <v>0</v>
      </c>
      <c r="K303" s="201" t="s">
        <v>129</v>
      </c>
      <c r="L303" s="39"/>
      <c r="M303" s="205" t="s">
        <v>1</v>
      </c>
      <c r="N303" s="206" t="s">
        <v>40</v>
      </c>
      <c r="O303" s="71"/>
      <c r="P303" s="207">
        <f>O303*H303</f>
        <v>0</v>
      </c>
      <c r="Q303" s="207">
        <v>0</v>
      </c>
      <c r="R303" s="207">
        <f>Q303*H303</f>
        <v>0</v>
      </c>
      <c r="S303" s="207">
        <v>0</v>
      </c>
      <c r="T303" s="208">
        <f>S303*H303</f>
        <v>0</v>
      </c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R303" s="209" t="s">
        <v>130</v>
      </c>
      <c r="AT303" s="209" t="s">
        <v>125</v>
      </c>
      <c r="AU303" s="209" t="s">
        <v>85</v>
      </c>
      <c r="AY303" s="17" t="s">
        <v>123</v>
      </c>
      <c r="BE303" s="210">
        <f>IF(N303="základní",J303,0)</f>
        <v>0</v>
      </c>
      <c r="BF303" s="210">
        <f>IF(N303="snížená",J303,0)</f>
        <v>0</v>
      </c>
      <c r="BG303" s="210">
        <f>IF(N303="zákl. přenesená",J303,0)</f>
        <v>0</v>
      </c>
      <c r="BH303" s="210">
        <f>IF(N303="sníž. přenesená",J303,0)</f>
        <v>0</v>
      </c>
      <c r="BI303" s="210">
        <f>IF(N303="nulová",J303,0)</f>
        <v>0</v>
      </c>
      <c r="BJ303" s="17" t="s">
        <v>83</v>
      </c>
      <c r="BK303" s="210">
        <f>ROUND(I303*H303,2)</f>
        <v>0</v>
      </c>
      <c r="BL303" s="17" t="s">
        <v>130</v>
      </c>
      <c r="BM303" s="209" t="s">
        <v>491</v>
      </c>
    </row>
    <row r="304" spans="1:65" s="2" customFormat="1" ht="24" customHeight="1">
      <c r="A304" s="34"/>
      <c r="B304" s="35"/>
      <c r="C304" s="199" t="s">
        <v>492</v>
      </c>
      <c r="D304" s="199" t="s">
        <v>125</v>
      </c>
      <c r="E304" s="200" t="s">
        <v>493</v>
      </c>
      <c r="F304" s="201" t="s">
        <v>494</v>
      </c>
      <c r="G304" s="202" t="s">
        <v>247</v>
      </c>
      <c r="H304" s="203">
        <v>21</v>
      </c>
      <c r="I304" s="204"/>
      <c r="J304" s="203">
        <f>ROUND(I304*H304,2)</f>
        <v>0</v>
      </c>
      <c r="K304" s="201" t="s">
        <v>129</v>
      </c>
      <c r="L304" s="39"/>
      <c r="M304" s="205" t="s">
        <v>1</v>
      </c>
      <c r="N304" s="206" t="s">
        <v>40</v>
      </c>
      <c r="O304" s="71"/>
      <c r="P304" s="207">
        <f>O304*H304</f>
        <v>0</v>
      </c>
      <c r="Q304" s="207">
        <v>5.9999999999999995E-4</v>
      </c>
      <c r="R304" s="207">
        <f>Q304*H304</f>
        <v>1.2599999999999998E-2</v>
      </c>
      <c r="S304" s="207">
        <v>0</v>
      </c>
      <c r="T304" s="208">
        <f>S304*H304</f>
        <v>0</v>
      </c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R304" s="209" t="s">
        <v>130</v>
      </c>
      <c r="AT304" s="209" t="s">
        <v>125</v>
      </c>
      <c r="AU304" s="209" t="s">
        <v>85</v>
      </c>
      <c r="AY304" s="17" t="s">
        <v>123</v>
      </c>
      <c r="BE304" s="210">
        <f>IF(N304="základní",J304,0)</f>
        <v>0</v>
      </c>
      <c r="BF304" s="210">
        <f>IF(N304="snížená",J304,0)</f>
        <v>0</v>
      </c>
      <c r="BG304" s="210">
        <f>IF(N304="zákl. přenesená",J304,0)</f>
        <v>0</v>
      </c>
      <c r="BH304" s="210">
        <f>IF(N304="sníž. přenesená",J304,0)</f>
        <v>0</v>
      </c>
      <c r="BI304" s="210">
        <f>IF(N304="nulová",J304,0)</f>
        <v>0</v>
      </c>
      <c r="BJ304" s="17" t="s">
        <v>83</v>
      </c>
      <c r="BK304" s="210">
        <f>ROUND(I304*H304,2)</f>
        <v>0</v>
      </c>
      <c r="BL304" s="17" t="s">
        <v>130</v>
      </c>
      <c r="BM304" s="209" t="s">
        <v>495</v>
      </c>
    </row>
    <row r="305" spans="1:65" s="12" customFormat="1" ht="22.9" customHeight="1">
      <c r="B305" s="183"/>
      <c r="C305" s="184"/>
      <c r="D305" s="185" t="s">
        <v>74</v>
      </c>
      <c r="E305" s="197" t="s">
        <v>496</v>
      </c>
      <c r="F305" s="197" t="s">
        <v>497</v>
      </c>
      <c r="G305" s="184"/>
      <c r="H305" s="184"/>
      <c r="I305" s="187"/>
      <c r="J305" s="198">
        <f>BK305</f>
        <v>0</v>
      </c>
      <c r="K305" s="184"/>
      <c r="L305" s="189"/>
      <c r="M305" s="190"/>
      <c r="N305" s="191"/>
      <c r="O305" s="191"/>
      <c r="P305" s="192">
        <f>P306</f>
        <v>0</v>
      </c>
      <c r="Q305" s="191"/>
      <c r="R305" s="192">
        <f>R306</f>
        <v>0</v>
      </c>
      <c r="S305" s="191"/>
      <c r="T305" s="193">
        <f>T306</f>
        <v>0</v>
      </c>
      <c r="AR305" s="194" t="s">
        <v>83</v>
      </c>
      <c r="AT305" s="195" t="s">
        <v>74</v>
      </c>
      <c r="AU305" s="195" t="s">
        <v>83</v>
      </c>
      <c r="AY305" s="194" t="s">
        <v>123</v>
      </c>
      <c r="BK305" s="196">
        <f>BK306</f>
        <v>0</v>
      </c>
    </row>
    <row r="306" spans="1:65" s="2" customFormat="1" ht="24" customHeight="1">
      <c r="A306" s="34"/>
      <c r="B306" s="35"/>
      <c r="C306" s="199" t="s">
        <v>498</v>
      </c>
      <c r="D306" s="199" t="s">
        <v>125</v>
      </c>
      <c r="E306" s="200" t="s">
        <v>499</v>
      </c>
      <c r="F306" s="201" t="s">
        <v>500</v>
      </c>
      <c r="G306" s="202" t="s">
        <v>193</v>
      </c>
      <c r="H306" s="203">
        <v>410.13</v>
      </c>
      <c r="I306" s="204"/>
      <c r="J306" s="203">
        <f>ROUND(I306*H306,2)</f>
        <v>0</v>
      </c>
      <c r="K306" s="201" t="s">
        <v>129</v>
      </c>
      <c r="L306" s="39"/>
      <c r="M306" s="205" t="s">
        <v>1</v>
      </c>
      <c r="N306" s="206" t="s">
        <v>40</v>
      </c>
      <c r="O306" s="71"/>
      <c r="P306" s="207">
        <f>O306*H306</f>
        <v>0</v>
      </c>
      <c r="Q306" s="207">
        <v>0</v>
      </c>
      <c r="R306" s="207">
        <f>Q306*H306</f>
        <v>0</v>
      </c>
      <c r="S306" s="207">
        <v>0</v>
      </c>
      <c r="T306" s="208">
        <f>S306*H306</f>
        <v>0</v>
      </c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R306" s="209" t="s">
        <v>130</v>
      </c>
      <c r="AT306" s="209" t="s">
        <v>125</v>
      </c>
      <c r="AU306" s="209" t="s">
        <v>85</v>
      </c>
      <c r="AY306" s="17" t="s">
        <v>123</v>
      </c>
      <c r="BE306" s="210">
        <f>IF(N306="základní",J306,0)</f>
        <v>0</v>
      </c>
      <c r="BF306" s="210">
        <f>IF(N306="snížená",J306,0)</f>
        <v>0</v>
      </c>
      <c r="BG306" s="210">
        <f>IF(N306="zákl. přenesená",J306,0)</f>
        <v>0</v>
      </c>
      <c r="BH306" s="210">
        <f>IF(N306="sníž. přenesená",J306,0)</f>
        <v>0</v>
      </c>
      <c r="BI306" s="210">
        <f>IF(N306="nulová",J306,0)</f>
        <v>0</v>
      </c>
      <c r="BJ306" s="17" t="s">
        <v>83</v>
      </c>
      <c r="BK306" s="210">
        <f>ROUND(I306*H306,2)</f>
        <v>0</v>
      </c>
      <c r="BL306" s="17" t="s">
        <v>130</v>
      </c>
      <c r="BM306" s="209" t="s">
        <v>501</v>
      </c>
    </row>
    <row r="307" spans="1:65" s="12" customFormat="1" ht="25.9" customHeight="1">
      <c r="B307" s="183"/>
      <c r="C307" s="184"/>
      <c r="D307" s="185" t="s">
        <v>74</v>
      </c>
      <c r="E307" s="186" t="s">
        <v>214</v>
      </c>
      <c r="F307" s="186" t="s">
        <v>502</v>
      </c>
      <c r="G307" s="184"/>
      <c r="H307" s="184"/>
      <c r="I307" s="187"/>
      <c r="J307" s="188">
        <f>BK307</f>
        <v>0</v>
      </c>
      <c r="K307" s="184"/>
      <c r="L307" s="189"/>
      <c r="M307" s="190"/>
      <c r="N307" s="191"/>
      <c r="O307" s="191"/>
      <c r="P307" s="192">
        <f>P308</f>
        <v>0</v>
      </c>
      <c r="Q307" s="191"/>
      <c r="R307" s="192">
        <f>R308</f>
        <v>0</v>
      </c>
      <c r="S307" s="191"/>
      <c r="T307" s="193">
        <f>T308</f>
        <v>0</v>
      </c>
      <c r="AR307" s="194" t="s">
        <v>135</v>
      </c>
      <c r="AT307" s="195" t="s">
        <v>74</v>
      </c>
      <c r="AU307" s="195" t="s">
        <v>75</v>
      </c>
      <c r="AY307" s="194" t="s">
        <v>123</v>
      </c>
      <c r="BK307" s="196">
        <f>BK308</f>
        <v>0</v>
      </c>
    </row>
    <row r="308" spans="1:65" s="12" customFormat="1" ht="22.9" customHeight="1">
      <c r="B308" s="183"/>
      <c r="C308" s="184"/>
      <c r="D308" s="185" t="s">
        <v>74</v>
      </c>
      <c r="E308" s="197" t="s">
        <v>503</v>
      </c>
      <c r="F308" s="197" t="s">
        <v>504</v>
      </c>
      <c r="G308" s="184"/>
      <c r="H308" s="184"/>
      <c r="I308" s="187"/>
      <c r="J308" s="198">
        <f>BK308</f>
        <v>0</v>
      </c>
      <c r="K308" s="184"/>
      <c r="L308" s="189"/>
      <c r="M308" s="190"/>
      <c r="N308" s="191"/>
      <c r="O308" s="191"/>
      <c r="P308" s="192">
        <f>SUM(P309:P313)</f>
        <v>0</v>
      </c>
      <c r="Q308" s="191"/>
      <c r="R308" s="192">
        <f>SUM(R309:R313)</f>
        <v>0</v>
      </c>
      <c r="S308" s="191"/>
      <c r="T308" s="193">
        <f>SUM(T309:T313)</f>
        <v>0</v>
      </c>
      <c r="AR308" s="194" t="s">
        <v>135</v>
      </c>
      <c r="AT308" s="195" t="s">
        <v>74</v>
      </c>
      <c r="AU308" s="195" t="s">
        <v>83</v>
      </c>
      <c r="AY308" s="194" t="s">
        <v>123</v>
      </c>
      <c r="BK308" s="196">
        <f>SUM(BK309:BK313)</f>
        <v>0</v>
      </c>
    </row>
    <row r="309" spans="1:65" s="2" customFormat="1" ht="16.5" customHeight="1">
      <c r="A309" s="34"/>
      <c r="B309" s="35"/>
      <c r="C309" s="199" t="s">
        <v>505</v>
      </c>
      <c r="D309" s="199" t="s">
        <v>125</v>
      </c>
      <c r="E309" s="200" t="s">
        <v>506</v>
      </c>
      <c r="F309" s="201" t="s">
        <v>507</v>
      </c>
      <c r="G309" s="202" t="s">
        <v>508</v>
      </c>
      <c r="H309" s="203">
        <v>1</v>
      </c>
      <c r="I309" s="204"/>
      <c r="J309" s="203">
        <f>ROUND(I309*H309,2)</f>
        <v>0</v>
      </c>
      <c r="K309" s="201" t="s">
        <v>1</v>
      </c>
      <c r="L309" s="39"/>
      <c r="M309" s="205" t="s">
        <v>1</v>
      </c>
      <c r="N309" s="206" t="s">
        <v>40</v>
      </c>
      <c r="O309" s="71"/>
      <c r="P309" s="207">
        <f>O309*H309</f>
        <v>0</v>
      </c>
      <c r="Q309" s="207">
        <v>0</v>
      </c>
      <c r="R309" s="207">
        <f>Q309*H309</f>
        <v>0</v>
      </c>
      <c r="S309" s="207">
        <v>0</v>
      </c>
      <c r="T309" s="208">
        <f>S309*H309</f>
        <v>0</v>
      </c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R309" s="209" t="s">
        <v>454</v>
      </c>
      <c r="AT309" s="209" t="s">
        <v>125</v>
      </c>
      <c r="AU309" s="209" t="s">
        <v>85</v>
      </c>
      <c r="AY309" s="17" t="s">
        <v>123</v>
      </c>
      <c r="BE309" s="210">
        <f>IF(N309="základní",J309,0)</f>
        <v>0</v>
      </c>
      <c r="BF309" s="210">
        <f>IF(N309="snížená",J309,0)</f>
        <v>0</v>
      </c>
      <c r="BG309" s="210">
        <f>IF(N309="zákl. přenesená",J309,0)</f>
        <v>0</v>
      </c>
      <c r="BH309" s="210">
        <f>IF(N309="sníž. přenesená",J309,0)</f>
        <v>0</v>
      </c>
      <c r="BI309" s="210">
        <f>IF(N309="nulová",J309,0)</f>
        <v>0</v>
      </c>
      <c r="BJ309" s="17" t="s">
        <v>83</v>
      </c>
      <c r="BK309" s="210">
        <f>ROUND(I309*H309,2)</f>
        <v>0</v>
      </c>
      <c r="BL309" s="17" t="s">
        <v>454</v>
      </c>
      <c r="BM309" s="209" t="s">
        <v>509</v>
      </c>
    </row>
    <row r="310" spans="1:65" s="2" customFormat="1" ht="16.5" customHeight="1">
      <c r="A310" s="34"/>
      <c r="B310" s="35"/>
      <c r="C310" s="199" t="s">
        <v>510</v>
      </c>
      <c r="D310" s="199" t="s">
        <v>125</v>
      </c>
      <c r="E310" s="200" t="s">
        <v>511</v>
      </c>
      <c r="F310" s="201" t="s">
        <v>512</v>
      </c>
      <c r="G310" s="202" t="s">
        <v>508</v>
      </c>
      <c r="H310" s="203">
        <v>1</v>
      </c>
      <c r="I310" s="204"/>
      <c r="J310" s="203">
        <f>ROUND(I310*H310,2)</f>
        <v>0</v>
      </c>
      <c r="K310" s="201" t="s">
        <v>1</v>
      </c>
      <c r="L310" s="39"/>
      <c r="M310" s="205" t="s">
        <v>1</v>
      </c>
      <c r="N310" s="206" t="s">
        <v>40</v>
      </c>
      <c r="O310" s="71"/>
      <c r="P310" s="207">
        <f>O310*H310</f>
        <v>0</v>
      </c>
      <c r="Q310" s="207">
        <v>0</v>
      </c>
      <c r="R310" s="207">
        <f>Q310*H310</f>
        <v>0</v>
      </c>
      <c r="S310" s="207">
        <v>0</v>
      </c>
      <c r="T310" s="208">
        <f>S310*H310</f>
        <v>0</v>
      </c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R310" s="209" t="s">
        <v>454</v>
      </c>
      <c r="AT310" s="209" t="s">
        <v>125</v>
      </c>
      <c r="AU310" s="209" t="s">
        <v>85</v>
      </c>
      <c r="AY310" s="17" t="s">
        <v>123</v>
      </c>
      <c r="BE310" s="210">
        <f>IF(N310="základní",J310,0)</f>
        <v>0</v>
      </c>
      <c r="BF310" s="210">
        <f>IF(N310="snížená",J310,0)</f>
        <v>0</v>
      </c>
      <c r="BG310" s="210">
        <f>IF(N310="zákl. přenesená",J310,0)</f>
        <v>0</v>
      </c>
      <c r="BH310" s="210">
        <f>IF(N310="sníž. přenesená",J310,0)</f>
        <v>0</v>
      </c>
      <c r="BI310" s="210">
        <f>IF(N310="nulová",J310,0)</f>
        <v>0</v>
      </c>
      <c r="BJ310" s="17" t="s">
        <v>83</v>
      </c>
      <c r="BK310" s="210">
        <f>ROUND(I310*H310,2)</f>
        <v>0</v>
      </c>
      <c r="BL310" s="17" t="s">
        <v>454</v>
      </c>
      <c r="BM310" s="209" t="s">
        <v>513</v>
      </c>
    </row>
    <row r="311" spans="1:65" s="2" customFormat="1" ht="68.25">
      <c r="A311" s="34"/>
      <c r="B311" s="35"/>
      <c r="C311" s="36"/>
      <c r="D311" s="213" t="s">
        <v>369</v>
      </c>
      <c r="E311" s="36"/>
      <c r="F311" s="253" t="s">
        <v>514</v>
      </c>
      <c r="G311" s="36"/>
      <c r="H311" s="36"/>
      <c r="I311" s="111"/>
      <c r="J311" s="36"/>
      <c r="K311" s="36"/>
      <c r="L311" s="39"/>
      <c r="M311" s="254"/>
      <c r="N311" s="255"/>
      <c r="O311" s="71"/>
      <c r="P311" s="71"/>
      <c r="Q311" s="71"/>
      <c r="R311" s="71"/>
      <c r="S311" s="71"/>
      <c r="T311" s="72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T311" s="17" t="s">
        <v>369</v>
      </c>
      <c r="AU311" s="17" t="s">
        <v>85</v>
      </c>
    </row>
    <row r="312" spans="1:65" s="2" customFormat="1" ht="16.5" customHeight="1">
      <c r="A312" s="34"/>
      <c r="B312" s="35"/>
      <c r="C312" s="199" t="s">
        <v>515</v>
      </c>
      <c r="D312" s="199" t="s">
        <v>125</v>
      </c>
      <c r="E312" s="200" t="s">
        <v>516</v>
      </c>
      <c r="F312" s="201" t="s">
        <v>517</v>
      </c>
      <c r="G312" s="202" t="s">
        <v>508</v>
      </c>
      <c r="H312" s="203">
        <v>1</v>
      </c>
      <c r="I312" s="204"/>
      <c r="J312" s="203">
        <f>ROUND(I312*H312,2)</f>
        <v>0</v>
      </c>
      <c r="K312" s="201" t="s">
        <v>1</v>
      </c>
      <c r="L312" s="39"/>
      <c r="M312" s="205" t="s">
        <v>1</v>
      </c>
      <c r="N312" s="206" t="s">
        <v>40</v>
      </c>
      <c r="O312" s="71"/>
      <c r="P312" s="207">
        <f>O312*H312</f>
        <v>0</v>
      </c>
      <c r="Q312" s="207">
        <v>0</v>
      </c>
      <c r="R312" s="207">
        <f>Q312*H312</f>
        <v>0</v>
      </c>
      <c r="S312" s="207">
        <v>0</v>
      </c>
      <c r="T312" s="208">
        <f>S312*H312</f>
        <v>0</v>
      </c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R312" s="209" t="s">
        <v>454</v>
      </c>
      <c r="AT312" s="209" t="s">
        <v>125</v>
      </c>
      <c r="AU312" s="209" t="s">
        <v>85</v>
      </c>
      <c r="AY312" s="17" t="s">
        <v>123</v>
      </c>
      <c r="BE312" s="210">
        <f>IF(N312="základní",J312,0)</f>
        <v>0</v>
      </c>
      <c r="BF312" s="210">
        <f>IF(N312="snížená",J312,0)</f>
        <v>0</v>
      </c>
      <c r="BG312" s="210">
        <f>IF(N312="zákl. přenesená",J312,0)</f>
        <v>0</v>
      </c>
      <c r="BH312" s="210">
        <f>IF(N312="sníž. přenesená",J312,0)</f>
        <v>0</v>
      </c>
      <c r="BI312" s="210">
        <f>IF(N312="nulová",J312,0)</f>
        <v>0</v>
      </c>
      <c r="BJ312" s="17" t="s">
        <v>83</v>
      </c>
      <c r="BK312" s="210">
        <f>ROUND(I312*H312,2)</f>
        <v>0</v>
      </c>
      <c r="BL312" s="17" t="s">
        <v>454</v>
      </c>
      <c r="BM312" s="209" t="s">
        <v>518</v>
      </c>
    </row>
    <row r="313" spans="1:65" s="2" customFormat="1" ht="68.25">
      <c r="A313" s="34"/>
      <c r="B313" s="35"/>
      <c r="C313" s="36"/>
      <c r="D313" s="213" t="s">
        <v>369</v>
      </c>
      <c r="E313" s="36"/>
      <c r="F313" s="253" t="s">
        <v>519</v>
      </c>
      <c r="G313" s="36"/>
      <c r="H313" s="36"/>
      <c r="I313" s="111"/>
      <c r="J313" s="36"/>
      <c r="K313" s="36"/>
      <c r="L313" s="39"/>
      <c r="M313" s="254"/>
      <c r="N313" s="255"/>
      <c r="O313" s="71"/>
      <c r="P313" s="71"/>
      <c r="Q313" s="71"/>
      <c r="R313" s="71"/>
      <c r="S313" s="71"/>
      <c r="T313" s="72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T313" s="17" t="s">
        <v>369</v>
      </c>
      <c r="AU313" s="17" t="s">
        <v>85</v>
      </c>
    </row>
    <row r="314" spans="1:65" s="12" customFormat="1" ht="25.9" customHeight="1">
      <c r="B314" s="183"/>
      <c r="C314" s="184"/>
      <c r="D314" s="185" t="s">
        <v>74</v>
      </c>
      <c r="E314" s="186" t="s">
        <v>520</v>
      </c>
      <c r="F314" s="186" t="s">
        <v>521</v>
      </c>
      <c r="G314" s="184"/>
      <c r="H314" s="184"/>
      <c r="I314" s="187"/>
      <c r="J314" s="188">
        <f>BK314</f>
        <v>0</v>
      </c>
      <c r="K314" s="184"/>
      <c r="L314" s="189"/>
      <c r="M314" s="190"/>
      <c r="N314" s="191"/>
      <c r="O314" s="191"/>
      <c r="P314" s="192">
        <f>SUM(P315:P323)</f>
        <v>0</v>
      </c>
      <c r="Q314" s="191"/>
      <c r="R314" s="192">
        <f>SUM(R315:R323)</f>
        <v>0</v>
      </c>
      <c r="S314" s="191"/>
      <c r="T314" s="193">
        <f>SUM(T315:T323)</f>
        <v>0</v>
      </c>
      <c r="AR314" s="194" t="s">
        <v>142</v>
      </c>
      <c r="AT314" s="195" t="s">
        <v>74</v>
      </c>
      <c r="AU314" s="195" t="s">
        <v>75</v>
      </c>
      <c r="AY314" s="194" t="s">
        <v>123</v>
      </c>
      <c r="BK314" s="196">
        <f>SUM(BK315:BK323)</f>
        <v>0</v>
      </c>
    </row>
    <row r="315" spans="1:65" s="2" customFormat="1" ht="24" customHeight="1">
      <c r="A315" s="34"/>
      <c r="B315" s="35"/>
      <c r="C315" s="199" t="s">
        <v>522</v>
      </c>
      <c r="D315" s="199" t="s">
        <v>125</v>
      </c>
      <c r="E315" s="200" t="s">
        <v>523</v>
      </c>
      <c r="F315" s="201" t="s">
        <v>524</v>
      </c>
      <c r="G315" s="202" t="s">
        <v>525</v>
      </c>
      <c r="H315" s="203">
        <v>1</v>
      </c>
      <c r="I315" s="204"/>
      <c r="J315" s="203">
        <f t="shared" ref="J315:J323" si="10">ROUND(I315*H315,2)</f>
        <v>0</v>
      </c>
      <c r="K315" s="201" t="s">
        <v>1</v>
      </c>
      <c r="L315" s="39"/>
      <c r="M315" s="205" t="s">
        <v>1</v>
      </c>
      <c r="N315" s="206" t="s">
        <v>40</v>
      </c>
      <c r="O315" s="71"/>
      <c r="P315" s="207">
        <f t="shared" ref="P315:P323" si="11">O315*H315</f>
        <v>0</v>
      </c>
      <c r="Q315" s="207">
        <v>0</v>
      </c>
      <c r="R315" s="207">
        <f t="shared" ref="R315:R323" si="12">Q315*H315</f>
        <v>0</v>
      </c>
      <c r="S315" s="207">
        <v>0</v>
      </c>
      <c r="T315" s="208">
        <f t="shared" ref="T315:T323" si="13">S315*H315</f>
        <v>0</v>
      </c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R315" s="209" t="s">
        <v>526</v>
      </c>
      <c r="AT315" s="209" t="s">
        <v>125</v>
      </c>
      <c r="AU315" s="209" t="s">
        <v>83</v>
      </c>
      <c r="AY315" s="17" t="s">
        <v>123</v>
      </c>
      <c r="BE315" s="210">
        <f t="shared" ref="BE315:BE323" si="14">IF(N315="základní",J315,0)</f>
        <v>0</v>
      </c>
      <c r="BF315" s="210">
        <f t="shared" ref="BF315:BF323" si="15">IF(N315="snížená",J315,0)</f>
        <v>0</v>
      </c>
      <c r="BG315" s="210">
        <f t="shared" ref="BG315:BG323" si="16">IF(N315="zákl. přenesená",J315,0)</f>
        <v>0</v>
      </c>
      <c r="BH315" s="210">
        <f t="shared" ref="BH315:BH323" si="17">IF(N315="sníž. přenesená",J315,0)</f>
        <v>0</v>
      </c>
      <c r="BI315" s="210">
        <f t="shared" ref="BI315:BI323" si="18">IF(N315="nulová",J315,0)</f>
        <v>0</v>
      </c>
      <c r="BJ315" s="17" t="s">
        <v>83</v>
      </c>
      <c r="BK315" s="210">
        <f t="shared" ref="BK315:BK323" si="19">ROUND(I315*H315,2)</f>
        <v>0</v>
      </c>
      <c r="BL315" s="17" t="s">
        <v>526</v>
      </c>
      <c r="BM315" s="209" t="s">
        <v>527</v>
      </c>
    </row>
    <row r="316" spans="1:65" s="2" customFormat="1" ht="24" customHeight="1">
      <c r="A316" s="34"/>
      <c r="B316" s="35"/>
      <c r="C316" s="199" t="s">
        <v>528</v>
      </c>
      <c r="D316" s="199" t="s">
        <v>125</v>
      </c>
      <c r="E316" s="200" t="s">
        <v>529</v>
      </c>
      <c r="F316" s="201" t="s">
        <v>530</v>
      </c>
      <c r="G316" s="202" t="s">
        <v>525</v>
      </c>
      <c r="H316" s="203">
        <v>1</v>
      </c>
      <c r="I316" s="204"/>
      <c r="J316" s="203">
        <f t="shared" si="10"/>
        <v>0</v>
      </c>
      <c r="K316" s="201" t="s">
        <v>1</v>
      </c>
      <c r="L316" s="39"/>
      <c r="M316" s="205" t="s">
        <v>1</v>
      </c>
      <c r="N316" s="206" t="s">
        <v>40</v>
      </c>
      <c r="O316" s="71"/>
      <c r="P316" s="207">
        <f t="shared" si="11"/>
        <v>0</v>
      </c>
      <c r="Q316" s="207">
        <v>0</v>
      </c>
      <c r="R316" s="207">
        <f t="shared" si="12"/>
        <v>0</v>
      </c>
      <c r="S316" s="207">
        <v>0</v>
      </c>
      <c r="T316" s="208">
        <f t="shared" si="13"/>
        <v>0</v>
      </c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R316" s="209" t="s">
        <v>526</v>
      </c>
      <c r="AT316" s="209" t="s">
        <v>125</v>
      </c>
      <c r="AU316" s="209" t="s">
        <v>83</v>
      </c>
      <c r="AY316" s="17" t="s">
        <v>123</v>
      </c>
      <c r="BE316" s="210">
        <f t="shared" si="14"/>
        <v>0</v>
      </c>
      <c r="BF316" s="210">
        <f t="shared" si="15"/>
        <v>0</v>
      </c>
      <c r="BG316" s="210">
        <f t="shared" si="16"/>
        <v>0</v>
      </c>
      <c r="BH316" s="210">
        <f t="shared" si="17"/>
        <v>0</v>
      </c>
      <c r="BI316" s="210">
        <f t="shared" si="18"/>
        <v>0</v>
      </c>
      <c r="BJ316" s="17" t="s">
        <v>83</v>
      </c>
      <c r="BK316" s="210">
        <f t="shared" si="19"/>
        <v>0</v>
      </c>
      <c r="BL316" s="17" t="s">
        <v>526</v>
      </c>
      <c r="BM316" s="209" t="s">
        <v>531</v>
      </c>
    </row>
    <row r="317" spans="1:65" s="2" customFormat="1" ht="16.5" customHeight="1">
      <c r="A317" s="34"/>
      <c r="B317" s="35"/>
      <c r="C317" s="199" t="s">
        <v>532</v>
      </c>
      <c r="D317" s="199" t="s">
        <v>125</v>
      </c>
      <c r="E317" s="200" t="s">
        <v>533</v>
      </c>
      <c r="F317" s="201" t="s">
        <v>534</v>
      </c>
      <c r="G317" s="202" t="s">
        <v>525</v>
      </c>
      <c r="H317" s="203">
        <v>1</v>
      </c>
      <c r="I317" s="204"/>
      <c r="J317" s="203">
        <f t="shared" si="10"/>
        <v>0</v>
      </c>
      <c r="K317" s="201" t="s">
        <v>1</v>
      </c>
      <c r="L317" s="39"/>
      <c r="M317" s="205" t="s">
        <v>1</v>
      </c>
      <c r="N317" s="206" t="s">
        <v>40</v>
      </c>
      <c r="O317" s="71"/>
      <c r="P317" s="207">
        <f t="shared" si="11"/>
        <v>0</v>
      </c>
      <c r="Q317" s="207">
        <v>0</v>
      </c>
      <c r="R317" s="207">
        <f t="shared" si="12"/>
        <v>0</v>
      </c>
      <c r="S317" s="207">
        <v>0</v>
      </c>
      <c r="T317" s="208">
        <f t="shared" si="13"/>
        <v>0</v>
      </c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R317" s="209" t="s">
        <v>526</v>
      </c>
      <c r="AT317" s="209" t="s">
        <v>125</v>
      </c>
      <c r="AU317" s="209" t="s">
        <v>83</v>
      </c>
      <c r="AY317" s="17" t="s">
        <v>123</v>
      </c>
      <c r="BE317" s="210">
        <f t="shared" si="14"/>
        <v>0</v>
      </c>
      <c r="BF317" s="210">
        <f t="shared" si="15"/>
        <v>0</v>
      </c>
      <c r="BG317" s="210">
        <f t="shared" si="16"/>
        <v>0</v>
      </c>
      <c r="BH317" s="210">
        <f t="shared" si="17"/>
        <v>0</v>
      </c>
      <c r="BI317" s="210">
        <f t="shared" si="18"/>
        <v>0</v>
      </c>
      <c r="BJ317" s="17" t="s">
        <v>83</v>
      </c>
      <c r="BK317" s="210">
        <f t="shared" si="19"/>
        <v>0</v>
      </c>
      <c r="BL317" s="17" t="s">
        <v>526</v>
      </c>
      <c r="BM317" s="209" t="s">
        <v>535</v>
      </c>
    </row>
    <row r="318" spans="1:65" s="2" customFormat="1" ht="16.5" customHeight="1">
      <c r="A318" s="34"/>
      <c r="B318" s="35"/>
      <c r="C318" s="199" t="s">
        <v>536</v>
      </c>
      <c r="D318" s="199" t="s">
        <v>125</v>
      </c>
      <c r="E318" s="200" t="s">
        <v>537</v>
      </c>
      <c r="F318" s="201" t="s">
        <v>538</v>
      </c>
      <c r="G318" s="202" t="s">
        <v>525</v>
      </c>
      <c r="H318" s="203">
        <v>1</v>
      </c>
      <c r="I318" s="204"/>
      <c r="J318" s="203">
        <f t="shared" si="10"/>
        <v>0</v>
      </c>
      <c r="K318" s="201" t="s">
        <v>1</v>
      </c>
      <c r="L318" s="39"/>
      <c r="M318" s="205" t="s">
        <v>1</v>
      </c>
      <c r="N318" s="206" t="s">
        <v>40</v>
      </c>
      <c r="O318" s="71"/>
      <c r="P318" s="207">
        <f t="shared" si="11"/>
        <v>0</v>
      </c>
      <c r="Q318" s="207">
        <v>0</v>
      </c>
      <c r="R318" s="207">
        <f t="shared" si="12"/>
        <v>0</v>
      </c>
      <c r="S318" s="207">
        <v>0</v>
      </c>
      <c r="T318" s="208">
        <f t="shared" si="13"/>
        <v>0</v>
      </c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R318" s="209" t="s">
        <v>526</v>
      </c>
      <c r="AT318" s="209" t="s">
        <v>125</v>
      </c>
      <c r="AU318" s="209" t="s">
        <v>83</v>
      </c>
      <c r="AY318" s="17" t="s">
        <v>123</v>
      </c>
      <c r="BE318" s="210">
        <f t="shared" si="14"/>
        <v>0</v>
      </c>
      <c r="BF318" s="210">
        <f t="shared" si="15"/>
        <v>0</v>
      </c>
      <c r="BG318" s="210">
        <f t="shared" si="16"/>
        <v>0</v>
      </c>
      <c r="BH318" s="210">
        <f t="shared" si="17"/>
        <v>0</v>
      </c>
      <c r="BI318" s="210">
        <f t="shared" si="18"/>
        <v>0</v>
      </c>
      <c r="BJ318" s="17" t="s">
        <v>83</v>
      </c>
      <c r="BK318" s="210">
        <f t="shared" si="19"/>
        <v>0</v>
      </c>
      <c r="BL318" s="17" t="s">
        <v>526</v>
      </c>
      <c r="BM318" s="209" t="s">
        <v>539</v>
      </c>
    </row>
    <row r="319" spans="1:65" s="2" customFormat="1" ht="36" customHeight="1">
      <c r="A319" s="34"/>
      <c r="B319" s="35"/>
      <c r="C319" s="199" t="s">
        <v>540</v>
      </c>
      <c r="D319" s="199" t="s">
        <v>125</v>
      </c>
      <c r="E319" s="200" t="s">
        <v>541</v>
      </c>
      <c r="F319" s="201" t="s">
        <v>542</v>
      </c>
      <c r="G319" s="202" t="s">
        <v>525</v>
      </c>
      <c r="H319" s="203">
        <v>1</v>
      </c>
      <c r="I319" s="204"/>
      <c r="J319" s="203">
        <f t="shared" si="10"/>
        <v>0</v>
      </c>
      <c r="K319" s="201" t="s">
        <v>1</v>
      </c>
      <c r="L319" s="39"/>
      <c r="M319" s="205" t="s">
        <v>1</v>
      </c>
      <c r="N319" s="206" t="s">
        <v>40</v>
      </c>
      <c r="O319" s="71"/>
      <c r="P319" s="207">
        <f t="shared" si="11"/>
        <v>0</v>
      </c>
      <c r="Q319" s="207">
        <v>0</v>
      </c>
      <c r="R319" s="207">
        <f t="shared" si="12"/>
        <v>0</v>
      </c>
      <c r="S319" s="207">
        <v>0</v>
      </c>
      <c r="T319" s="208">
        <f t="shared" si="13"/>
        <v>0</v>
      </c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R319" s="209" t="s">
        <v>526</v>
      </c>
      <c r="AT319" s="209" t="s">
        <v>125</v>
      </c>
      <c r="AU319" s="209" t="s">
        <v>83</v>
      </c>
      <c r="AY319" s="17" t="s">
        <v>123</v>
      </c>
      <c r="BE319" s="210">
        <f t="shared" si="14"/>
        <v>0</v>
      </c>
      <c r="BF319" s="210">
        <f t="shared" si="15"/>
        <v>0</v>
      </c>
      <c r="BG319" s="210">
        <f t="shared" si="16"/>
        <v>0</v>
      </c>
      <c r="BH319" s="210">
        <f t="shared" si="17"/>
        <v>0</v>
      </c>
      <c r="BI319" s="210">
        <f t="shared" si="18"/>
        <v>0</v>
      </c>
      <c r="BJ319" s="17" t="s">
        <v>83</v>
      </c>
      <c r="BK319" s="210">
        <f t="shared" si="19"/>
        <v>0</v>
      </c>
      <c r="BL319" s="17" t="s">
        <v>526</v>
      </c>
      <c r="BM319" s="209" t="s">
        <v>543</v>
      </c>
    </row>
    <row r="320" spans="1:65" s="2" customFormat="1" ht="16.5" customHeight="1">
      <c r="A320" s="34"/>
      <c r="B320" s="35"/>
      <c r="C320" s="199" t="s">
        <v>544</v>
      </c>
      <c r="D320" s="199" t="s">
        <v>125</v>
      </c>
      <c r="E320" s="200" t="s">
        <v>545</v>
      </c>
      <c r="F320" s="201" t="s">
        <v>546</v>
      </c>
      <c r="G320" s="202" t="s">
        <v>525</v>
      </c>
      <c r="H320" s="203">
        <v>1</v>
      </c>
      <c r="I320" s="204"/>
      <c r="J320" s="203">
        <f t="shared" si="10"/>
        <v>0</v>
      </c>
      <c r="K320" s="201" t="s">
        <v>1</v>
      </c>
      <c r="L320" s="39"/>
      <c r="M320" s="205" t="s">
        <v>1</v>
      </c>
      <c r="N320" s="206" t="s">
        <v>40</v>
      </c>
      <c r="O320" s="71"/>
      <c r="P320" s="207">
        <f t="shared" si="11"/>
        <v>0</v>
      </c>
      <c r="Q320" s="207">
        <v>0</v>
      </c>
      <c r="R320" s="207">
        <f t="shared" si="12"/>
        <v>0</v>
      </c>
      <c r="S320" s="207">
        <v>0</v>
      </c>
      <c r="T320" s="208">
        <f t="shared" si="13"/>
        <v>0</v>
      </c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R320" s="209" t="s">
        <v>526</v>
      </c>
      <c r="AT320" s="209" t="s">
        <v>125</v>
      </c>
      <c r="AU320" s="209" t="s">
        <v>83</v>
      </c>
      <c r="AY320" s="17" t="s">
        <v>123</v>
      </c>
      <c r="BE320" s="210">
        <f t="shared" si="14"/>
        <v>0</v>
      </c>
      <c r="BF320" s="210">
        <f t="shared" si="15"/>
        <v>0</v>
      </c>
      <c r="BG320" s="210">
        <f t="shared" si="16"/>
        <v>0</v>
      </c>
      <c r="BH320" s="210">
        <f t="shared" si="17"/>
        <v>0</v>
      </c>
      <c r="BI320" s="210">
        <f t="shared" si="18"/>
        <v>0</v>
      </c>
      <c r="BJ320" s="17" t="s">
        <v>83</v>
      </c>
      <c r="BK320" s="210">
        <f t="shared" si="19"/>
        <v>0</v>
      </c>
      <c r="BL320" s="17" t="s">
        <v>526</v>
      </c>
      <c r="BM320" s="209" t="s">
        <v>547</v>
      </c>
    </row>
    <row r="321" spans="1:65" s="2" customFormat="1" ht="16.5" customHeight="1">
      <c r="A321" s="34"/>
      <c r="B321" s="35"/>
      <c r="C321" s="199" t="s">
        <v>548</v>
      </c>
      <c r="D321" s="199" t="s">
        <v>125</v>
      </c>
      <c r="E321" s="200" t="s">
        <v>549</v>
      </c>
      <c r="F321" s="201" t="s">
        <v>550</v>
      </c>
      <c r="G321" s="202" t="s">
        <v>525</v>
      </c>
      <c r="H321" s="203">
        <v>1</v>
      </c>
      <c r="I321" s="204"/>
      <c r="J321" s="203">
        <f t="shared" si="10"/>
        <v>0</v>
      </c>
      <c r="K321" s="201" t="s">
        <v>1</v>
      </c>
      <c r="L321" s="39"/>
      <c r="M321" s="205" t="s">
        <v>1</v>
      </c>
      <c r="N321" s="206" t="s">
        <v>40</v>
      </c>
      <c r="O321" s="71"/>
      <c r="P321" s="207">
        <f t="shared" si="11"/>
        <v>0</v>
      </c>
      <c r="Q321" s="207">
        <v>0</v>
      </c>
      <c r="R321" s="207">
        <f t="shared" si="12"/>
        <v>0</v>
      </c>
      <c r="S321" s="207">
        <v>0</v>
      </c>
      <c r="T321" s="208">
        <f t="shared" si="13"/>
        <v>0</v>
      </c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R321" s="209" t="s">
        <v>526</v>
      </c>
      <c r="AT321" s="209" t="s">
        <v>125</v>
      </c>
      <c r="AU321" s="209" t="s">
        <v>83</v>
      </c>
      <c r="AY321" s="17" t="s">
        <v>123</v>
      </c>
      <c r="BE321" s="210">
        <f t="shared" si="14"/>
        <v>0</v>
      </c>
      <c r="BF321" s="210">
        <f t="shared" si="15"/>
        <v>0</v>
      </c>
      <c r="BG321" s="210">
        <f t="shared" si="16"/>
        <v>0</v>
      </c>
      <c r="BH321" s="210">
        <f t="shared" si="17"/>
        <v>0</v>
      </c>
      <c r="BI321" s="210">
        <f t="shared" si="18"/>
        <v>0</v>
      </c>
      <c r="BJ321" s="17" t="s">
        <v>83</v>
      </c>
      <c r="BK321" s="210">
        <f t="shared" si="19"/>
        <v>0</v>
      </c>
      <c r="BL321" s="17" t="s">
        <v>526</v>
      </c>
      <c r="BM321" s="209" t="s">
        <v>551</v>
      </c>
    </row>
    <row r="322" spans="1:65" s="2" customFormat="1" ht="16.5" customHeight="1">
      <c r="A322" s="34"/>
      <c r="B322" s="35"/>
      <c r="C322" s="199" t="s">
        <v>552</v>
      </c>
      <c r="D322" s="199" t="s">
        <v>125</v>
      </c>
      <c r="E322" s="200" t="s">
        <v>553</v>
      </c>
      <c r="F322" s="201" t="s">
        <v>554</v>
      </c>
      <c r="G322" s="202" t="s">
        <v>525</v>
      </c>
      <c r="H322" s="203">
        <v>1</v>
      </c>
      <c r="I322" s="204"/>
      <c r="J322" s="203">
        <f t="shared" si="10"/>
        <v>0</v>
      </c>
      <c r="K322" s="201" t="s">
        <v>1</v>
      </c>
      <c r="L322" s="39"/>
      <c r="M322" s="205" t="s">
        <v>1</v>
      </c>
      <c r="N322" s="206" t="s">
        <v>40</v>
      </c>
      <c r="O322" s="71"/>
      <c r="P322" s="207">
        <f t="shared" si="11"/>
        <v>0</v>
      </c>
      <c r="Q322" s="207">
        <v>0</v>
      </c>
      <c r="R322" s="207">
        <f t="shared" si="12"/>
        <v>0</v>
      </c>
      <c r="S322" s="207">
        <v>0</v>
      </c>
      <c r="T322" s="208">
        <f t="shared" si="13"/>
        <v>0</v>
      </c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R322" s="209" t="s">
        <v>526</v>
      </c>
      <c r="AT322" s="209" t="s">
        <v>125</v>
      </c>
      <c r="AU322" s="209" t="s">
        <v>83</v>
      </c>
      <c r="AY322" s="17" t="s">
        <v>123</v>
      </c>
      <c r="BE322" s="210">
        <f t="shared" si="14"/>
        <v>0</v>
      </c>
      <c r="BF322" s="210">
        <f t="shared" si="15"/>
        <v>0</v>
      </c>
      <c r="BG322" s="210">
        <f t="shared" si="16"/>
        <v>0</v>
      </c>
      <c r="BH322" s="210">
        <f t="shared" si="17"/>
        <v>0</v>
      </c>
      <c r="BI322" s="210">
        <f t="shared" si="18"/>
        <v>0</v>
      </c>
      <c r="BJ322" s="17" t="s">
        <v>83</v>
      </c>
      <c r="BK322" s="210">
        <f t="shared" si="19"/>
        <v>0</v>
      </c>
      <c r="BL322" s="17" t="s">
        <v>526</v>
      </c>
      <c r="BM322" s="209" t="s">
        <v>555</v>
      </c>
    </row>
    <row r="323" spans="1:65" s="2" customFormat="1" ht="16.5" customHeight="1">
      <c r="A323" s="34"/>
      <c r="B323" s="35"/>
      <c r="C323" s="199" t="s">
        <v>556</v>
      </c>
      <c r="D323" s="199" t="s">
        <v>125</v>
      </c>
      <c r="E323" s="200" t="s">
        <v>557</v>
      </c>
      <c r="F323" s="201" t="s">
        <v>558</v>
      </c>
      <c r="G323" s="202" t="s">
        <v>525</v>
      </c>
      <c r="H323" s="203">
        <v>1</v>
      </c>
      <c r="I323" s="204"/>
      <c r="J323" s="203">
        <f t="shared" si="10"/>
        <v>0</v>
      </c>
      <c r="K323" s="201" t="s">
        <v>1</v>
      </c>
      <c r="L323" s="39"/>
      <c r="M323" s="256" t="s">
        <v>1</v>
      </c>
      <c r="N323" s="257" t="s">
        <v>40</v>
      </c>
      <c r="O323" s="258"/>
      <c r="P323" s="259">
        <f t="shared" si="11"/>
        <v>0</v>
      </c>
      <c r="Q323" s="259">
        <v>0</v>
      </c>
      <c r="R323" s="259">
        <f t="shared" si="12"/>
        <v>0</v>
      </c>
      <c r="S323" s="259">
        <v>0</v>
      </c>
      <c r="T323" s="260">
        <f t="shared" si="13"/>
        <v>0</v>
      </c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R323" s="209" t="s">
        <v>526</v>
      </c>
      <c r="AT323" s="209" t="s">
        <v>125</v>
      </c>
      <c r="AU323" s="209" t="s">
        <v>83</v>
      </c>
      <c r="AY323" s="17" t="s">
        <v>123</v>
      </c>
      <c r="BE323" s="210">
        <f t="shared" si="14"/>
        <v>0</v>
      </c>
      <c r="BF323" s="210">
        <f t="shared" si="15"/>
        <v>0</v>
      </c>
      <c r="BG323" s="210">
        <f t="shared" si="16"/>
        <v>0</v>
      </c>
      <c r="BH323" s="210">
        <f t="shared" si="17"/>
        <v>0</v>
      </c>
      <c r="BI323" s="210">
        <f t="shared" si="18"/>
        <v>0</v>
      </c>
      <c r="BJ323" s="17" t="s">
        <v>83</v>
      </c>
      <c r="BK323" s="210">
        <f t="shared" si="19"/>
        <v>0</v>
      </c>
      <c r="BL323" s="17" t="s">
        <v>526</v>
      </c>
      <c r="BM323" s="209" t="s">
        <v>559</v>
      </c>
    </row>
    <row r="324" spans="1:65" s="2" customFormat="1" ht="6.95" customHeight="1">
      <c r="A324" s="34"/>
      <c r="B324" s="54"/>
      <c r="C324" s="55"/>
      <c r="D324" s="55"/>
      <c r="E324" s="55"/>
      <c r="F324" s="55"/>
      <c r="G324" s="55"/>
      <c r="H324" s="55"/>
      <c r="I324" s="148"/>
      <c r="J324" s="55"/>
      <c r="K324" s="55"/>
      <c r="L324" s="39"/>
      <c r="M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</row>
  </sheetData>
  <sheetProtection algorithmName="SHA-512" hashValue="lejmxNPUjF96yusngVmfyC15PeGHeoEHUuExSehdxuSoRXYOpXKOhTaxe858Ixtszpi80HlM3btQoEtzd5D8gw==" saltValue="c1SPWt03reC2Egwx9s1i3jbIxWTp+5OYWyoElXUZQL8JPf9PXpSEUoBsxtC0we5gTQGn5SkIpKqR1H3L1+DeZw==" spinCount="100000" sheet="1" objects="1" scenarios="1" formatColumns="0" formatRows="0" autoFilter="0"/>
  <autoFilter ref="C129:K323" xr:uid="{00000000-0009-0000-0000-000001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A4D67ADA26B704EB647D8E123C3661F" ma:contentTypeVersion="8" ma:contentTypeDescription="Vytvoří nový dokument" ma:contentTypeScope="" ma:versionID="e6b1d78e29f2658e9f3d3420aefd0118">
  <xsd:schema xmlns:xsd="http://www.w3.org/2001/XMLSchema" xmlns:xs="http://www.w3.org/2001/XMLSchema" xmlns:p="http://schemas.microsoft.com/office/2006/metadata/properties" xmlns:ns2="df6bd295-4012-404d-8939-c11beffc6bb2" targetNamespace="http://schemas.microsoft.com/office/2006/metadata/properties" ma:root="true" ma:fieldsID="14d9061045b41f7d37be8d765a4faba8" ns2:_="">
    <xsd:import namespace="df6bd295-4012-404d-8939-c11beffc6b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bd295-4012-404d-8939-c11beffc6b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2F3749-60AA-4A4B-85F8-5CAB61F4ED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6bd295-4012-404d-8939-c11beffc6b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12A8DD-5D62-494A-8647-F4E010DDF1E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0AE3CFA-4786-491C-BA2F-0EB76E1F50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01 - dopravní část</vt:lpstr>
      <vt:lpstr>'01 - dopravní část'!Názvy_tisku</vt:lpstr>
      <vt:lpstr>'Rekapitulace stavby'!Názvy_tisku</vt:lpstr>
      <vt:lpstr>'01 - dopravní část'!Oblast_tisku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SN-PC\SN</dc:creator>
  <cp:lastModifiedBy>Jan Martínek</cp:lastModifiedBy>
  <dcterms:created xsi:type="dcterms:W3CDTF">2019-10-24T06:16:00Z</dcterms:created>
  <dcterms:modified xsi:type="dcterms:W3CDTF">2020-05-18T07:37:34Z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0x0101008A4D67ADA26B704EB647D8E123C3661F</vt:lpwstr>
  </property>
</Properties>
</file>