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mc:AlternateContent xmlns:mc="http://schemas.openxmlformats.org/markup-compatibility/2006">
    <mc:Choice Requires="x15">
      <x15ac:absPath xmlns:x15ac="http://schemas.microsoft.com/office/spreadsheetml/2010/11/ac" url="C:\Users\Honza\Dropbox\4Vyběrová řízení\Připravovaná VŘ\2018_Kam Žeh\2018_ZMR_III_Komunikace2018\01_ZD\"/>
    </mc:Choice>
  </mc:AlternateContent>
  <xr:revisionPtr revIDLastSave="0" documentId="8_{8E4691D5-322D-42CF-8AF6-0A78E508C8DD}" xr6:coauthVersionLast="28" xr6:coauthVersionMax="28" xr10:uidLastSave="{00000000-0000-0000-0000-000000000000}"/>
  <bookViews>
    <workbookView xWindow="0" yWindow="0" windowWidth="19170" windowHeight="8535" xr2:uid="{00000000-000D-0000-FFFF-FFFF00000000}"/>
  </bookViews>
  <sheets>
    <sheet name="Rekapitulace stavby" sheetId="1" r:id="rId1"/>
    <sheet name="SO 000 - Ostatní a vedlej..." sheetId="2" r:id="rId2"/>
    <sheet name="SO 101 - Rekonstrukce ul...." sheetId="3" r:id="rId3"/>
    <sheet name="SO 102 - Rekonstrukce ul...." sheetId="4" r:id="rId4"/>
    <sheet name="SO 191 - DIO - SO 191 - DIO" sheetId="5" r:id="rId5"/>
    <sheet name="Pokyny pro vyplnění" sheetId="6" r:id="rId6"/>
  </sheets>
  <definedNames>
    <definedName name="_xlnm._FilterDatabase" localSheetId="1" hidden="1">'SO 000 - Ostatní a vedlej...'!$C$80:$K$96</definedName>
    <definedName name="_xlnm._FilterDatabase" localSheetId="2" hidden="1">'SO 101 - Rekonstrukce ul....'!$C$90:$K$447</definedName>
    <definedName name="_xlnm._FilterDatabase" localSheetId="3" hidden="1">'SO 102 - Rekonstrukce ul....'!$C$85:$K$251</definedName>
    <definedName name="_xlnm._FilterDatabase" localSheetId="4" hidden="1">'SO 191 - DIO - SO 191 - DIO'!$C$77:$K$81</definedName>
    <definedName name="_xlnm.Print_Titles" localSheetId="0">'Rekapitulace stavby'!$49:$49</definedName>
    <definedName name="_xlnm.Print_Titles" localSheetId="1">'SO 000 - Ostatní a vedlej...'!$80:$80</definedName>
    <definedName name="_xlnm.Print_Titles" localSheetId="2">'SO 101 - Rekonstrukce ul....'!$90:$90</definedName>
    <definedName name="_xlnm.Print_Titles" localSheetId="3">'SO 102 - Rekonstrukce ul....'!$85:$85</definedName>
    <definedName name="_xlnm.Print_Titles" localSheetId="4">'SO 191 - DIO - SO 191 - DIO'!$77:$77</definedName>
    <definedName name="_xlnm.Print_Area" localSheetId="5">'Pokyny pro vyplnění'!$B$2:$K$69,'Pokyny pro vyplnění'!$B$72:$K$116,'Pokyny pro vyplnění'!$B$119:$K$188,'Pokyny pro vyplnění'!$B$196:$K$216</definedName>
    <definedName name="_xlnm.Print_Area" localSheetId="0">'Rekapitulace stavby'!$D$4:$AO$33,'Rekapitulace stavby'!$C$39:$AQ$56</definedName>
    <definedName name="_xlnm.Print_Area" localSheetId="1">'SO 000 - Ostatní a vedlej...'!$C$4:$J$36,'SO 000 - Ostatní a vedlej...'!$C$42:$J$62,'SO 000 - Ostatní a vedlej...'!$C$68:$K$96</definedName>
    <definedName name="_xlnm.Print_Area" localSheetId="2">'SO 101 - Rekonstrukce ul....'!$C$4:$J$36,'SO 101 - Rekonstrukce ul....'!$C$42:$J$72,'SO 101 - Rekonstrukce ul....'!$C$78:$K$447</definedName>
    <definedName name="_xlnm.Print_Area" localSheetId="3">'SO 102 - Rekonstrukce ul....'!$C$4:$J$36,'SO 102 - Rekonstrukce ul....'!$C$42:$J$67,'SO 102 - Rekonstrukce ul....'!$C$73:$K$251</definedName>
    <definedName name="_xlnm.Print_Area" localSheetId="4">'SO 191 - DIO - SO 191 - DIO'!$C$4:$J$36,'SO 191 - DIO - SO 191 - DIO'!$C$42:$J$59,'SO 191 - DIO - SO 191 - DIO'!$C$65:$K$81</definedName>
  </definedNames>
  <calcPr calcId="171027"/>
</workbook>
</file>

<file path=xl/calcChain.xml><?xml version="1.0" encoding="utf-8"?>
<calcChain xmlns="http://schemas.openxmlformats.org/spreadsheetml/2006/main">
  <c r="AY55" i="1" l="1"/>
  <c r="AX55" i="1"/>
  <c r="BI81" i="5"/>
  <c r="F34" i="5" s="1"/>
  <c r="BD55" i="1" s="1"/>
  <c r="BH81" i="5"/>
  <c r="F33" i="5"/>
  <c r="BC55" i="1" s="1"/>
  <c r="BG81" i="5"/>
  <c r="F32" i="5"/>
  <c r="BB55" i="1"/>
  <c r="BF81" i="5"/>
  <c r="J31" i="5" s="1"/>
  <c r="AW55" i="1" s="1"/>
  <c r="F31" i="5"/>
  <c r="BA55" i="1" s="1"/>
  <c r="T81" i="5"/>
  <c r="T80" i="5"/>
  <c r="T79" i="5"/>
  <c r="T78" i="5" s="1"/>
  <c r="R81" i="5"/>
  <c r="R80" i="5"/>
  <c r="R79" i="5"/>
  <c r="R78" i="5" s="1"/>
  <c r="P81" i="5"/>
  <c r="P80" i="5" s="1"/>
  <c r="P79" i="5" s="1"/>
  <c r="P78" i="5" s="1"/>
  <c r="AU55" i="1" s="1"/>
  <c r="BK81" i="5"/>
  <c r="BK80" i="5"/>
  <c r="BK79" i="5" s="1"/>
  <c r="J81" i="5"/>
  <c r="BE81" i="5"/>
  <c r="J30" i="5" s="1"/>
  <c r="AV55" i="1" s="1"/>
  <c r="F72" i="5"/>
  <c r="E70" i="5"/>
  <c r="F49" i="5"/>
  <c r="E47" i="5"/>
  <c r="J21" i="5"/>
  <c r="E21" i="5"/>
  <c r="J74" i="5" s="1"/>
  <c r="J20" i="5"/>
  <c r="J18" i="5"/>
  <c r="E18" i="5"/>
  <c r="F52" i="5" s="1"/>
  <c r="J17" i="5"/>
  <c r="J15" i="5"/>
  <c r="E15" i="5"/>
  <c r="F74" i="5" s="1"/>
  <c r="F51" i="5"/>
  <c r="J14" i="5"/>
  <c r="J12" i="5"/>
  <c r="J72" i="5" s="1"/>
  <c r="J49" i="5"/>
  <c r="E7" i="5"/>
  <c r="E45" i="5" s="1"/>
  <c r="AY54" i="1"/>
  <c r="AX54" i="1"/>
  <c r="BI250" i="4"/>
  <c r="BH250" i="4"/>
  <c r="BG250" i="4"/>
  <c r="BF250" i="4"/>
  <c r="T250" i="4"/>
  <c r="R250" i="4"/>
  <c r="P250" i="4"/>
  <c r="BK250" i="4"/>
  <c r="J250" i="4"/>
  <c r="BE250" i="4" s="1"/>
  <c r="BI247" i="4"/>
  <c r="BH247" i="4"/>
  <c r="BG247" i="4"/>
  <c r="BF247" i="4"/>
  <c r="T247" i="4"/>
  <c r="R247" i="4"/>
  <c r="P247" i="4"/>
  <c r="BK247" i="4"/>
  <c r="J247" i="4"/>
  <c r="BE247" i="4" s="1"/>
  <c r="BI244" i="4"/>
  <c r="BH244" i="4"/>
  <c r="BG244" i="4"/>
  <c r="BF244" i="4"/>
  <c r="T244" i="4"/>
  <c r="R244" i="4"/>
  <c r="P244" i="4"/>
  <c r="BK244" i="4"/>
  <c r="J244" i="4"/>
  <c r="BE244" i="4" s="1"/>
  <c r="BI242" i="4"/>
  <c r="BH242" i="4"/>
  <c r="BG242" i="4"/>
  <c r="BF242" i="4"/>
  <c r="T242" i="4"/>
  <c r="R242" i="4"/>
  <c r="P242" i="4"/>
  <c r="BK242" i="4"/>
  <c r="J242" i="4"/>
  <c r="BE242" i="4" s="1"/>
  <c r="BI239" i="4"/>
  <c r="BH239" i="4"/>
  <c r="BG239" i="4"/>
  <c r="BF239" i="4"/>
  <c r="T239" i="4"/>
  <c r="T238" i="4" s="1"/>
  <c r="T237" i="4" s="1"/>
  <c r="R239" i="4"/>
  <c r="R238" i="4" s="1"/>
  <c r="R237" i="4" s="1"/>
  <c r="P239" i="4"/>
  <c r="BK239" i="4"/>
  <c r="BK238" i="4"/>
  <c r="J239" i="4"/>
  <c r="BE239" i="4" s="1"/>
  <c r="BI235" i="4"/>
  <c r="BH235" i="4"/>
  <c r="BG235" i="4"/>
  <c r="BF235" i="4"/>
  <c r="T235" i="4"/>
  <c r="T234" i="4" s="1"/>
  <c r="R235" i="4"/>
  <c r="R234" i="4" s="1"/>
  <c r="P235" i="4"/>
  <c r="P234" i="4" s="1"/>
  <c r="BK235" i="4"/>
  <c r="BK234" i="4" s="1"/>
  <c r="J234" i="4" s="1"/>
  <c r="J64" i="4" s="1"/>
  <c r="J235" i="4"/>
  <c r="BE235" i="4" s="1"/>
  <c r="BI231" i="4"/>
  <c r="BH231" i="4"/>
  <c r="BG231" i="4"/>
  <c r="BF231" i="4"/>
  <c r="T231" i="4"/>
  <c r="R231" i="4"/>
  <c r="P231" i="4"/>
  <c r="BK231" i="4"/>
  <c r="J231" i="4"/>
  <c r="BE231" i="4" s="1"/>
  <c r="BI228" i="4"/>
  <c r="BH228" i="4"/>
  <c r="BG228" i="4"/>
  <c r="BF228" i="4"/>
  <c r="T228" i="4"/>
  <c r="R228" i="4"/>
  <c r="P228" i="4"/>
  <c r="BK228" i="4"/>
  <c r="J228" i="4"/>
  <c r="BE228" i="4" s="1"/>
  <c r="BI226" i="4"/>
  <c r="BH226" i="4"/>
  <c r="BG226" i="4"/>
  <c r="BF226" i="4"/>
  <c r="T226" i="4"/>
  <c r="R226" i="4"/>
  <c r="R225" i="4" s="1"/>
  <c r="P226" i="4"/>
  <c r="P225" i="4" s="1"/>
  <c r="BK226" i="4"/>
  <c r="BK225" i="4" s="1"/>
  <c r="J225" i="4" s="1"/>
  <c r="J63" i="4" s="1"/>
  <c r="J226" i="4"/>
  <c r="BE226" i="4" s="1"/>
  <c r="BI223" i="4"/>
  <c r="BH223" i="4"/>
  <c r="BG223" i="4"/>
  <c r="BF223" i="4"/>
  <c r="T223" i="4"/>
  <c r="R223" i="4"/>
  <c r="P223" i="4"/>
  <c r="BK223" i="4"/>
  <c r="J223" i="4"/>
  <c r="BE223" i="4" s="1"/>
  <c r="BI221" i="4"/>
  <c r="BH221" i="4"/>
  <c r="BG221" i="4"/>
  <c r="BF221" i="4"/>
  <c r="T221" i="4"/>
  <c r="R221" i="4"/>
  <c r="P221" i="4"/>
  <c r="BK221" i="4"/>
  <c r="J221" i="4"/>
  <c r="BE221" i="4" s="1"/>
  <c r="BI219" i="4"/>
  <c r="BH219" i="4"/>
  <c r="BG219" i="4"/>
  <c r="BF219" i="4"/>
  <c r="T219" i="4"/>
  <c r="R219" i="4"/>
  <c r="P219" i="4"/>
  <c r="BK219" i="4"/>
  <c r="J219" i="4"/>
  <c r="BE219" i="4" s="1"/>
  <c r="BI217" i="4"/>
  <c r="BH217" i="4"/>
  <c r="BG217" i="4"/>
  <c r="BF217" i="4"/>
  <c r="T217" i="4"/>
  <c r="R217" i="4"/>
  <c r="P217" i="4"/>
  <c r="BK217" i="4"/>
  <c r="J217" i="4"/>
  <c r="BE217" i="4" s="1"/>
  <c r="BI214" i="4"/>
  <c r="BH214" i="4"/>
  <c r="BG214" i="4"/>
  <c r="BF214" i="4"/>
  <c r="T214" i="4"/>
  <c r="T213" i="4" s="1"/>
  <c r="R214" i="4"/>
  <c r="R213" i="4" s="1"/>
  <c r="P214" i="4"/>
  <c r="BK214" i="4"/>
  <c r="BK213" i="4" s="1"/>
  <c r="J213" i="4"/>
  <c r="J62" i="4" s="1"/>
  <c r="J214" i="4"/>
  <c r="BE214" i="4" s="1"/>
  <c r="BI210" i="4"/>
  <c r="BH210" i="4"/>
  <c r="BG210" i="4"/>
  <c r="BF210" i="4"/>
  <c r="T210" i="4"/>
  <c r="T209" i="4" s="1"/>
  <c r="R210" i="4"/>
  <c r="R209" i="4" s="1"/>
  <c r="P210" i="4"/>
  <c r="P209" i="4" s="1"/>
  <c r="BK210" i="4"/>
  <c r="BK209" i="4" s="1"/>
  <c r="J209" i="4"/>
  <c r="J61" i="4" s="1"/>
  <c r="J210" i="4"/>
  <c r="BE210" i="4" s="1"/>
  <c r="BI206" i="4"/>
  <c r="BH206" i="4"/>
  <c r="BG206" i="4"/>
  <c r="BF206" i="4"/>
  <c r="T206" i="4"/>
  <c r="R206" i="4"/>
  <c r="P206" i="4"/>
  <c r="BK206" i="4"/>
  <c r="J206" i="4"/>
  <c r="BE206" i="4" s="1"/>
  <c r="BI203" i="4"/>
  <c r="BH203" i="4"/>
  <c r="BG203" i="4"/>
  <c r="BF203" i="4"/>
  <c r="T203" i="4"/>
  <c r="R203" i="4"/>
  <c r="P203" i="4"/>
  <c r="BK203" i="4"/>
  <c r="J203" i="4"/>
  <c r="BE203" i="4" s="1"/>
  <c r="BI200" i="4"/>
  <c r="BH200" i="4"/>
  <c r="BG200" i="4"/>
  <c r="BF200" i="4"/>
  <c r="T200" i="4"/>
  <c r="R200" i="4"/>
  <c r="P200" i="4"/>
  <c r="BK200" i="4"/>
  <c r="J200" i="4"/>
  <c r="BE200" i="4" s="1"/>
  <c r="BI195" i="4"/>
  <c r="BH195" i="4"/>
  <c r="BG195" i="4"/>
  <c r="BF195" i="4"/>
  <c r="T195" i="4"/>
  <c r="R195" i="4"/>
  <c r="P195" i="4"/>
  <c r="BK195" i="4"/>
  <c r="J195" i="4"/>
  <c r="BE195" i="4" s="1"/>
  <c r="BI192" i="4"/>
  <c r="BH192" i="4"/>
  <c r="BG192" i="4"/>
  <c r="BF192" i="4"/>
  <c r="T192" i="4"/>
  <c r="R192" i="4"/>
  <c r="P192" i="4"/>
  <c r="BK192" i="4"/>
  <c r="J192" i="4"/>
  <c r="BE192" i="4" s="1"/>
  <c r="BI190" i="4"/>
  <c r="BH190" i="4"/>
  <c r="BG190" i="4"/>
  <c r="BF190" i="4"/>
  <c r="T190" i="4"/>
  <c r="R190" i="4"/>
  <c r="P190" i="4"/>
  <c r="BK190" i="4"/>
  <c r="J190" i="4"/>
  <c r="BE190" i="4"/>
  <c r="BI187" i="4"/>
  <c r="BH187" i="4"/>
  <c r="BG187" i="4"/>
  <c r="BF187" i="4"/>
  <c r="T187" i="4"/>
  <c r="R187" i="4"/>
  <c r="P187" i="4"/>
  <c r="BK187" i="4"/>
  <c r="J187" i="4"/>
  <c r="BE187" i="4" s="1"/>
  <c r="BI183" i="4"/>
  <c r="BH183" i="4"/>
  <c r="BG183" i="4"/>
  <c r="BF183" i="4"/>
  <c r="T183" i="4"/>
  <c r="R183" i="4"/>
  <c r="P183" i="4"/>
  <c r="BK183" i="4"/>
  <c r="J183" i="4"/>
  <c r="BE183" i="4"/>
  <c r="BI181" i="4"/>
  <c r="BH181" i="4"/>
  <c r="BG181" i="4"/>
  <c r="BF181" i="4"/>
  <c r="T181" i="4"/>
  <c r="R181" i="4"/>
  <c r="R176" i="4" s="1"/>
  <c r="P181" i="4"/>
  <c r="BK181" i="4"/>
  <c r="J181" i="4"/>
  <c r="BE181" i="4" s="1"/>
  <c r="BI179" i="4"/>
  <c r="BH179" i="4"/>
  <c r="BG179" i="4"/>
  <c r="BF179" i="4"/>
  <c r="T179" i="4"/>
  <c r="R179" i="4"/>
  <c r="P179" i="4"/>
  <c r="BK179" i="4"/>
  <c r="BK176" i="4" s="1"/>
  <c r="J176" i="4" s="1"/>
  <c r="J60" i="4" s="1"/>
  <c r="J179" i="4"/>
  <c r="BE179" i="4"/>
  <c r="BI177" i="4"/>
  <c r="BH177" i="4"/>
  <c r="BG177" i="4"/>
  <c r="BF177" i="4"/>
  <c r="T177" i="4"/>
  <c r="R177" i="4"/>
  <c r="P177" i="4"/>
  <c r="P176" i="4" s="1"/>
  <c r="BK177" i="4"/>
  <c r="J177" i="4"/>
  <c r="BE177" i="4" s="1"/>
  <c r="BI174" i="4"/>
  <c r="BH174" i="4"/>
  <c r="BG174" i="4"/>
  <c r="BF174" i="4"/>
  <c r="T174" i="4"/>
  <c r="R174" i="4"/>
  <c r="R168" i="4" s="1"/>
  <c r="R87" i="4" s="1"/>
  <c r="R86" i="4" s="1"/>
  <c r="P174" i="4"/>
  <c r="BK174" i="4"/>
  <c r="J174" i="4"/>
  <c r="BE174" i="4" s="1"/>
  <c r="BI172" i="4"/>
  <c r="BH172" i="4"/>
  <c r="BG172" i="4"/>
  <c r="BF172" i="4"/>
  <c r="T172" i="4"/>
  <c r="R172" i="4"/>
  <c r="P172" i="4"/>
  <c r="BK172" i="4"/>
  <c r="BK168" i="4" s="1"/>
  <c r="J168" i="4" s="1"/>
  <c r="J59" i="4" s="1"/>
  <c r="J172" i="4"/>
  <c r="BE172" i="4"/>
  <c r="BI169" i="4"/>
  <c r="BH169" i="4"/>
  <c r="BG169" i="4"/>
  <c r="BF169" i="4"/>
  <c r="T169" i="4"/>
  <c r="R169" i="4"/>
  <c r="P169" i="4"/>
  <c r="P168" i="4" s="1"/>
  <c r="BK169" i="4"/>
  <c r="J169" i="4"/>
  <c r="BE169" i="4" s="1"/>
  <c r="BI166" i="4"/>
  <c r="BH166" i="4"/>
  <c r="BG166" i="4"/>
  <c r="BF166" i="4"/>
  <c r="T166" i="4"/>
  <c r="R166" i="4"/>
  <c r="P166" i="4"/>
  <c r="BK166" i="4"/>
  <c r="J166" i="4"/>
  <c r="BE166" i="4" s="1"/>
  <c r="BI163" i="4"/>
  <c r="BH163" i="4"/>
  <c r="BG163" i="4"/>
  <c r="BF163" i="4"/>
  <c r="T163" i="4"/>
  <c r="R163" i="4"/>
  <c r="P163" i="4"/>
  <c r="BK163" i="4"/>
  <c r="J163" i="4"/>
  <c r="BE163" i="4" s="1"/>
  <c r="BI161" i="4"/>
  <c r="BH161" i="4"/>
  <c r="BG161" i="4"/>
  <c r="BF161" i="4"/>
  <c r="T161" i="4"/>
  <c r="R161" i="4"/>
  <c r="P161" i="4"/>
  <c r="BK161" i="4"/>
  <c r="J161" i="4"/>
  <c r="BE161" i="4" s="1"/>
  <c r="BI159" i="4"/>
  <c r="BH159" i="4"/>
  <c r="BG159" i="4"/>
  <c r="BF159" i="4"/>
  <c r="T159" i="4"/>
  <c r="R159" i="4"/>
  <c r="P159" i="4"/>
  <c r="BK159" i="4"/>
  <c r="J159" i="4"/>
  <c r="BE159" i="4"/>
  <c r="BI157" i="4"/>
  <c r="BH157" i="4"/>
  <c r="BG157" i="4"/>
  <c r="BF157" i="4"/>
  <c r="T157" i="4"/>
  <c r="R157" i="4"/>
  <c r="P157" i="4"/>
  <c r="BK157" i="4"/>
  <c r="J157" i="4"/>
  <c r="BE157" i="4" s="1"/>
  <c r="BI155" i="4"/>
  <c r="BH155" i="4"/>
  <c r="BG155" i="4"/>
  <c r="BF155" i="4"/>
  <c r="T155" i="4"/>
  <c r="R155" i="4"/>
  <c r="P155" i="4"/>
  <c r="BK155" i="4"/>
  <c r="J155" i="4"/>
  <c r="BE155" i="4"/>
  <c r="BI153" i="4"/>
  <c r="BH153" i="4"/>
  <c r="BG153" i="4"/>
  <c r="BF153" i="4"/>
  <c r="T153" i="4"/>
  <c r="R153" i="4"/>
  <c r="P153" i="4"/>
  <c r="BK153" i="4"/>
  <c r="J153" i="4"/>
  <c r="BE153" i="4" s="1"/>
  <c r="BI149" i="4"/>
  <c r="BH149" i="4"/>
  <c r="BG149" i="4"/>
  <c r="BF149" i="4"/>
  <c r="T149" i="4"/>
  <c r="R149" i="4"/>
  <c r="P149" i="4"/>
  <c r="BK149" i="4"/>
  <c r="J149" i="4"/>
  <c r="BE149" i="4"/>
  <c r="BI146" i="4"/>
  <c r="BH146" i="4"/>
  <c r="BG146" i="4"/>
  <c r="BF146" i="4"/>
  <c r="T146" i="4"/>
  <c r="R146" i="4"/>
  <c r="P146" i="4"/>
  <c r="BK146" i="4"/>
  <c r="J146" i="4"/>
  <c r="BE146" i="4" s="1"/>
  <c r="BI140" i="4"/>
  <c r="BH140" i="4"/>
  <c r="BG140" i="4"/>
  <c r="BF140" i="4"/>
  <c r="T140" i="4"/>
  <c r="R140" i="4"/>
  <c r="P140" i="4"/>
  <c r="BK140" i="4"/>
  <c r="J140" i="4"/>
  <c r="BE140" i="4"/>
  <c r="BI135" i="4"/>
  <c r="BH135" i="4"/>
  <c r="BG135" i="4"/>
  <c r="BF135" i="4"/>
  <c r="T135" i="4"/>
  <c r="R135" i="4"/>
  <c r="P135" i="4"/>
  <c r="BK135" i="4"/>
  <c r="J135" i="4"/>
  <c r="BE135" i="4" s="1"/>
  <c r="BI133" i="4"/>
  <c r="BH133" i="4"/>
  <c r="BG133" i="4"/>
  <c r="BF133" i="4"/>
  <c r="T133" i="4"/>
  <c r="R133" i="4"/>
  <c r="P133" i="4"/>
  <c r="BK133" i="4"/>
  <c r="J133" i="4"/>
  <c r="BE133" i="4"/>
  <c r="BI130" i="4"/>
  <c r="BH130" i="4"/>
  <c r="BG130" i="4"/>
  <c r="BF130" i="4"/>
  <c r="T130" i="4"/>
  <c r="R130" i="4"/>
  <c r="P130" i="4"/>
  <c r="BK130" i="4"/>
  <c r="J130" i="4"/>
  <c r="BE130" i="4" s="1"/>
  <c r="BI127" i="4"/>
  <c r="BH127" i="4"/>
  <c r="BG127" i="4"/>
  <c r="BF127" i="4"/>
  <c r="T127" i="4"/>
  <c r="R127" i="4"/>
  <c r="P127" i="4"/>
  <c r="BK127" i="4"/>
  <c r="J127" i="4"/>
  <c r="BE127" i="4"/>
  <c r="BI122" i="4"/>
  <c r="BH122" i="4"/>
  <c r="BG122" i="4"/>
  <c r="BF122" i="4"/>
  <c r="T122" i="4"/>
  <c r="R122" i="4"/>
  <c r="P122" i="4"/>
  <c r="BK122" i="4"/>
  <c r="J122" i="4"/>
  <c r="BE122" i="4" s="1"/>
  <c r="BI119" i="4"/>
  <c r="BH119" i="4"/>
  <c r="BG119" i="4"/>
  <c r="BF119" i="4"/>
  <c r="T119" i="4"/>
  <c r="R119" i="4"/>
  <c r="P119" i="4"/>
  <c r="BK119" i="4"/>
  <c r="J119" i="4"/>
  <c r="BE119" i="4"/>
  <c r="BI115" i="4"/>
  <c r="BH115" i="4"/>
  <c r="BG115" i="4"/>
  <c r="BF115" i="4"/>
  <c r="T115" i="4"/>
  <c r="R115" i="4"/>
  <c r="P115" i="4"/>
  <c r="BK115" i="4"/>
  <c r="J115" i="4"/>
  <c r="BE115" i="4" s="1"/>
  <c r="BI112" i="4"/>
  <c r="BH112" i="4"/>
  <c r="BG112" i="4"/>
  <c r="BF112" i="4"/>
  <c r="T112" i="4"/>
  <c r="R112" i="4"/>
  <c r="P112" i="4"/>
  <c r="BK112" i="4"/>
  <c r="J112" i="4"/>
  <c r="BE112" i="4"/>
  <c r="BI108" i="4"/>
  <c r="BH108" i="4"/>
  <c r="BG108" i="4"/>
  <c r="BF108" i="4"/>
  <c r="T108" i="4"/>
  <c r="R108" i="4"/>
  <c r="P108" i="4"/>
  <c r="BK108" i="4"/>
  <c r="J108" i="4"/>
  <c r="BE108" i="4" s="1"/>
  <c r="BI106" i="4"/>
  <c r="BH106" i="4"/>
  <c r="BG106" i="4"/>
  <c r="BF106" i="4"/>
  <c r="T106" i="4"/>
  <c r="R106" i="4"/>
  <c r="P106" i="4"/>
  <c r="BK106" i="4"/>
  <c r="J106" i="4"/>
  <c r="BE106" i="4"/>
  <c r="BI103" i="4"/>
  <c r="BH103" i="4"/>
  <c r="BG103" i="4"/>
  <c r="BF103" i="4"/>
  <c r="T103" i="4"/>
  <c r="R103" i="4"/>
  <c r="P103" i="4"/>
  <c r="BK103" i="4"/>
  <c r="J103" i="4"/>
  <c r="BE103" i="4" s="1"/>
  <c r="BI100" i="4"/>
  <c r="BH100" i="4"/>
  <c r="BG100" i="4"/>
  <c r="BF100" i="4"/>
  <c r="T100" i="4"/>
  <c r="R100" i="4"/>
  <c r="P100" i="4"/>
  <c r="BK100" i="4"/>
  <c r="J100" i="4"/>
  <c r="BE100" i="4"/>
  <c r="BI97" i="4"/>
  <c r="BH97" i="4"/>
  <c r="BG97" i="4"/>
  <c r="BF97" i="4"/>
  <c r="T97" i="4"/>
  <c r="T88" i="4" s="1"/>
  <c r="R97" i="4"/>
  <c r="P97" i="4"/>
  <c r="BK97" i="4"/>
  <c r="J97" i="4"/>
  <c r="BE97" i="4" s="1"/>
  <c r="BI92" i="4"/>
  <c r="BH92" i="4"/>
  <c r="BG92" i="4"/>
  <c r="BF92" i="4"/>
  <c r="T92" i="4"/>
  <c r="R92" i="4"/>
  <c r="P92" i="4"/>
  <c r="BK92" i="4"/>
  <c r="J92" i="4"/>
  <c r="BE92" i="4"/>
  <c r="BI89" i="4"/>
  <c r="BH89" i="4"/>
  <c r="F33" i="4"/>
  <c r="BC54" i="1" s="1"/>
  <c r="BG89" i="4"/>
  <c r="BF89" i="4"/>
  <c r="J31" i="4" s="1"/>
  <c r="AW54" i="1" s="1"/>
  <c r="F31" i="4"/>
  <c r="BA54" i="1" s="1"/>
  <c r="T89" i="4"/>
  <c r="R89" i="4"/>
  <c r="R88" i="4"/>
  <c r="P89" i="4"/>
  <c r="BK89" i="4"/>
  <c r="BK88" i="4"/>
  <c r="J89" i="4"/>
  <c r="BE89" i="4" s="1"/>
  <c r="F80" i="4"/>
  <c r="E78" i="4"/>
  <c r="F49" i="4"/>
  <c r="E47" i="4"/>
  <c r="J21" i="4"/>
  <c r="E21" i="4"/>
  <c r="J51" i="4" s="1"/>
  <c r="J82" i="4"/>
  <c r="J20" i="4"/>
  <c r="J18" i="4"/>
  <c r="E18" i="4"/>
  <c r="J17" i="4"/>
  <c r="J15" i="4"/>
  <c r="E15" i="4"/>
  <c r="F82" i="4" s="1"/>
  <c r="F51" i="4"/>
  <c r="J14" i="4"/>
  <c r="J12" i="4"/>
  <c r="J80" i="4" s="1"/>
  <c r="J49" i="4"/>
  <c r="E7" i="4"/>
  <c r="AY53" i="1"/>
  <c r="AX53" i="1"/>
  <c r="BI447" i="3"/>
  <c r="BH447" i="3"/>
  <c r="BG447" i="3"/>
  <c r="BF447" i="3"/>
  <c r="T447" i="3"/>
  <c r="T446" i="3" s="1"/>
  <c r="T445" i="3" s="1"/>
  <c r="R447" i="3"/>
  <c r="R446" i="3" s="1"/>
  <c r="R445" i="3" s="1"/>
  <c r="P447" i="3"/>
  <c r="P446" i="3"/>
  <c r="P445" i="3" s="1"/>
  <c r="BK447" i="3"/>
  <c r="BK446" i="3"/>
  <c r="BK445" i="3" s="1"/>
  <c r="J445" i="3" s="1"/>
  <c r="J70" i="3" s="1"/>
  <c r="J446" i="3"/>
  <c r="J71" i="3" s="1"/>
  <c r="J447" i="3"/>
  <c r="BE447" i="3"/>
  <c r="BI443" i="3"/>
  <c r="BH443" i="3"/>
  <c r="BG443" i="3"/>
  <c r="BF443" i="3"/>
  <c r="T443" i="3"/>
  <c r="R443" i="3"/>
  <c r="P443" i="3"/>
  <c r="BK443" i="3"/>
  <c r="J443" i="3"/>
  <c r="BE443" i="3"/>
  <c r="BI440" i="3"/>
  <c r="BH440" i="3"/>
  <c r="BG440" i="3"/>
  <c r="BF440" i="3"/>
  <c r="T440" i="3"/>
  <c r="R440" i="3"/>
  <c r="P440" i="3"/>
  <c r="BK440" i="3"/>
  <c r="J440" i="3"/>
  <c r="BE440" i="3"/>
  <c r="BI437" i="3"/>
  <c r="BH437" i="3"/>
  <c r="BG437" i="3"/>
  <c r="BF437" i="3"/>
  <c r="T437" i="3"/>
  <c r="R437" i="3"/>
  <c r="R431" i="3" s="1"/>
  <c r="P437" i="3"/>
  <c r="BK437" i="3"/>
  <c r="J437" i="3"/>
  <c r="BE437" i="3"/>
  <c r="BI435" i="3"/>
  <c r="BH435" i="3"/>
  <c r="BG435" i="3"/>
  <c r="BF435" i="3"/>
  <c r="T435" i="3"/>
  <c r="R435" i="3"/>
  <c r="P435" i="3"/>
  <c r="P431" i="3" s="1"/>
  <c r="P430" i="3" s="1"/>
  <c r="BK435" i="3"/>
  <c r="J435" i="3"/>
  <c r="BE435" i="3"/>
  <c r="BI432" i="3"/>
  <c r="BH432" i="3"/>
  <c r="BG432" i="3"/>
  <c r="BF432" i="3"/>
  <c r="T432" i="3"/>
  <c r="T431" i="3"/>
  <c r="T430" i="3" s="1"/>
  <c r="R432" i="3"/>
  <c r="R430" i="3"/>
  <c r="P432" i="3"/>
  <c r="BK432" i="3"/>
  <c r="BK431" i="3" s="1"/>
  <c r="J432" i="3"/>
  <c r="BE432" i="3"/>
  <c r="BI428" i="3"/>
  <c r="BH428" i="3"/>
  <c r="BG428" i="3"/>
  <c r="BF428" i="3"/>
  <c r="T428" i="3"/>
  <c r="T427" i="3"/>
  <c r="R428" i="3"/>
  <c r="R427" i="3"/>
  <c r="P428" i="3"/>
  <c r="P427" i="3"/>
  <c r="BK428" i="3"/>
  <c r="BK427" i="3"/>
  <c r="J427" i="3" s="1"/>
  <c r="J67" i="3" s="1"/>
  <c r="J428" i="3"/>
  <c r="BE428" i="3"/>
  <c r="BI424" i="3"/>
  <c r="BH424" i="3"/>
  <c r="BG424" i="3"/>
  <c r="BF424" i="3"/>
  <c r="T424" i="3"/>
  <c r="R424" i="3"/>
  <c r="P424" i="3"/>
  <c r="BK424" i="3"/>
  <c r="J424" i="3"/>
  <c r="BE424" i="3"/>
  <c r="BI421" i="3"/>
  <c r="BH421" i="3"/>
  <c r="BG421" i="3"/>
  <c r="BF421" i="3"/>
  <c r="T421" i="3"/>
  <c r="R421" i="3"/>
  <c r="P421" i="3"/>
  <c r="BK421" i="3"/>
  <c r="J421" i="3"/>
  <c r="BE421" i="3"/>
  <c r="BI415" i="3"/>
  <c r="BH415" i="3"/>
  <c r="BG415" i="3"/>
  <c r="BF415" i="3"/>
  <c r="T415" i="3"/>
  <c r="R415" i="3"/>
  <c r="P415" i="3"/>
  <c r="BK415" i="3"/>
  <c r="J415" i="3"/>
  <c r="BE415" i="3"/>
  <c r="BI412" i="3"/>
  <c r="BH412" i="3"/>
  <c r="BG412" i="3"/>
  <c r="BF412" i="3"/>
  <c r="T412" i="3"/>
  <c r="T409" i="3" s="1"/>
  <c r="R412" i="3"/>
  <c r="P412" i="3"/>
  <c r="BK412" i="3"/>
  <c r="J412" i="3"/>
  <c r="BE412" i="3"/>
  <c r="BI410" i="3"/>
  <c r="BH410" i="3"/>
  <c r="BG410" i="3"/>
  <c r="BF410" i="3"/>
  <c r="T410" i="3"/>
  <c r="R410" i="3"/>
  <c r="R409" i="3"/>
  <c r="P410" i="3"/>
  <c r="P409" i="3"/>
  <c r="BK410" i="3"/>
  <c r="BK409" i="3"/>
  <c r="J409" i="3" s="1"/>
  <c r="J66" i="3" s="1"/>
  <c r="J410" i="3"/>
  <c r="BE410" i="3"/>
  <c r="BI408" i="3"/>
  <c r="BH408" i="3"/>
  <c r="BG408" i="3"/>
  <c r="BF408" i="3"/>
  <c r="T408" i="3"/>
  <c r="R408" i="3"/>
  <c r="P408" i="3"/>
  <c r="BK408" i="3"/>
  <c r="J408" i="3"/>
  <c r="BE408" i="3"/>
  <c r="BI406" i="3"/>
  <c r="BH406" i="3"/>
  <c r="BG406" i="3"/>
  <c r="BF406" i="3"/>
  <c r="T406" i="3"/>
  <c r="R406" i="3"/>
  <c r="P406" i="3"/>
  <c r="BK406" i="3"/>
  <c r="J406" i="3"/>
  <c r="BE406" i="3"/>
  <c r="BI404" i="3"/>
  <c r="BH404" i="3"/>
  <c r="BG404" i="3"/>
  <c r="BF404" i="3"/>
  <c r="T404" i="3"/>
  <c r="R404" i="3"/>
  <c r="P404" i="3"/>
  <c r="BK404" i="3"/>
  <c r="J404" i="3"/>
  <c r="BE404" i="3"/>
  <c r="BI402" i="3"/>
  <c r="BH402" i="3"/>
  <c r="BG402" i="3"/>
  <c r="BF402" i="3"/>
  <c r="T402" i="3"/>
  <c r="R402" i="3"/>
  <c r="P402" i="3"/>
  <c r="BK402" i="3"/>
  <c r="J402" i="3"/>
  <c r="BE402" i="3"/>
  <c r="BI400" i="3"/>
  <c r="BH400" i="3"/>
  <c r="BG400" i="3"/>
  <c r="BF400" i="3"/>
  <c r="T400" i="3"/>
  <c r="R400" i="3"/>
  <c r="P400" i="3"/>
  <c r="BK400" i="3"/>
  <c r="J400" i="3"/>
  <c r="BE400" i="3"/>
  <c r="BI397" i="3"/>
  <c r="BH397" i="3"/>
  <c r="BG397" i="3"/>
  <c r="BF397" i="3"/>
  <c r="T397" i="3"/>
  <c r="R397" i="3"/>
  <c r="P397" i="3"/>
  <c r="BK397" i="3"/>
  <c r="J397" i="3"/>
  <c r="BE397" i="3"/>
  <c r="BI395" i="3"/>
  <c r="BH395" i="3"/>
  <c r="BG395" i="3"/>
  <c r="BF395" i="3"/>
  <c r="T395" i="3"/>
  <c r="R395" i="3"/>
  <c r="P395" i="3"/>
  <c r="BK395" i="3"/>
  <c r="J395" i="3"/>
  <c r="BE395" i="3"/>
  <c r="BI392" i="3"/>
  <c r="BH392" i="3"/>
  <c r="BG392" i="3"/>
  <c r="BF392" i="3"/>
  <c r="T392" i="3"/>
  <c r="R392" i="3"/>
  <c r="P392" i="3"/>
  <c r="BK392" i="3"/>
  <c r="J392" i="3"/>
  <c r="BE392" i="3"/>
  <c r="BI390" i="3"/>
  <c r="BH390" i="3"/>
  <c r="BG390" i="3"/>
  <c r="BF390" i="3"/>
  <c r="T390" i="3"/>
  <c r="R390" i="3"/>
  <c r="P390" i="3"/>
  <c r="BK390" i="3"/>
  <c r="J390" i="3"/>
  <c r="BE390" i="3"/>
  <c r="BI388" i="3"/>
  <c r="BH388" i="3"/>
  <c r="BG388" i="3"/>
  <c r="BF388" i="3"/>
  <c r="T388" i="3"/>
  <c r="R388" i="3"/>
  <c r="P388" i="3"/>
  <c r="BK388" i="3"/>
  <c r="J388" i="3"/>
  <c r="BE388" i="3"/>
  <c r="BI386" i="3"/>
  <c r="BH386" i="3"/>
  <c r="BG386" i="3"/>
  <c r="BF386" i="3"/>
  <c r="T386" i="3"/>
  <c r="R386" i="3"/>
  <c r="P386" i="3"/>
  <c r="BK386" i="3"/>
  <c r="J386" i="3"/>
  <c r="BE386" i="3"/>
  <c r="BI383" i="3"/>
  <c r="BH383" i="3"/>
  <c r="BG383" i="3"/>
  <c r="BF383" i="3"/>
  <c r="T383" i="3"/>
  <c r="R383" i="3"/>
  <c r="P383" i="3"/>
  <c r="BK383" i="3"/>
  <c r="J383" i="3"/>
  <c r="BE383" i="3"/>
  <c r="BI380" i="3"/>
  <c r="BH380" i="3"/>
  <c r="BG380" i="3"/>
  <c r="BF380" i="3"/>
  <c r="T380" i="3"/>
  <c r="R380" i="3"/>
  <c r="P380" i="3"/>
  <c r="BK380" i="3"/>
  <c r="J380" i="3"/>
  <c r="BE380" i="3"/>
  <c r="BI377" i="3"/>
  <c r="BH377" i="3"/>
  <c r="BG377" i="3"/>
  <c r="BF377" i="3"/>
  <c r="T377" i="3"/>
  <c r="R377" i="3"/>
  <c r="R373" i="3" s="1"/>
  <c r="P377" i="3"/>
  <c r="BK377" i="3"/>
  <c r="J377" i="3"/>
  <c r="BE377" i="3"/>
  <c r="BI376" i="3"/>
  <c r="BH376" i="3"/>
  <c r="BG376" i="3"/>
  <c r="BF376" i="3"/>
  <c r="T376" i="3"/>
  <c r="R376" i="3"/>
  <c r="P376" i="3"/>
  <c r="BK376" i="3"/>
  <c r="BK373" i="3" s="1"/>
  <c r="J373" i="3" s="1"/>
  <c r="J65" i="3" s="1"/>
  <c r="J376" i="3"/>
  <c r="BE376" i="3"/>
  <c r="BI374" i="3"/>
  <c r="BH374" i="3"/>
  <c r="BG374" i="3"/>
  <c r="BF374" i="3"/>
  <c r="T374" i="3"/>
  <c r="T373" i="3"/>
  <c r="R374" i="3"/>
  <c r="P374" i="3"/>
  <c r="P373" i="3"/>
  <c r="BK374" i="3"/>
  <c r="J374" i="3"/>
  <c r="BE374" i="3" s="1"/>
  <c r="BI372" i="3"/>
  <c r="BH372" i="3"/>
  <c r="BG372" i="3"/>
  <c r="BF372" i="3"/>
  <c r="T372" i="3"/>
  <c r="R372" i="3"/>
  <c r="P372" i="3"/>
  <c r="BK372" i="3"/>
  <c r="J372" i="3"/>
  <c r="BE372" i="3"/>
  <c r="BI371" i="3"/>
  <c r="BH371" i="3"/>
  <c r="BG371" i="3"/>
  <c r="BF371" i="3"/>
  <c r="T371" i="3"/>
  <c r="R371" i="3"/>
  <c r="P371" i="3"/>
  <c r="BK371" i="3"/>
  <c r="J371" i="3"/>
  <c r="BE371" i="3"/>
  <c r="BI370" i="3"/>
  <c r="BH370" i="3"/>
  <c r="BG370" i="3"/>
  <c r="BF370" i="3"/>
  <c r="T370" i="3"/>
  <c r="R370" i="3"/>
  <c r="P370" i="3"/>
  <c r="BK370" i="3"/>
  <c r="J370" i="3"/>
  <c r="BE370" i="3"/>
  <c r="BI362" i="3"/>
  <c r="BH362" i="3"/>
  <c r="BG362" i="3"/>
  <c r="BF362" i="3"/>
  <c r="T362" i="3"/>
  <c r="R362" i="3"/>
  <c r="P362" i="3"/>
  <c r="BK362" i="3"/>
  <c r="J362" i="3"/>
  <c r="BE362" i="3"/>
  <c r="BI360" i="3"/>
  <c r="BH360" i="3"/>
  <c r="BG360" i="3"/>
  <c r="BF360" i="3"/>
  <c r="T360" i="3"/>
  <c r="R360" i="3"/>
  <c r="P360" i="3"/>
  <c r="BK360" i="3"/>
  <c r="J360" i="3"/>
  <c r="BE360" i="3"/>
  <c r="BI358" i="3"/>
  <c r="BH358" i="3"/>
  <c r="BG358" i="3"/>
  <c r="BF358" i="3"/>
  <c r="T358" i="3"/>
  <c r="R358" i="3"/>
  <c r="P358" i="3"/>
  <c r="BK358" i="3"/>
  <c r="J358" i="3"/>
  <c r="BE358" i="3"/>
  <c r="BI357" i="3"/>
  <c r="BH357" i="3"/>
  <c r="BG357" i="3"/>
  <c r="BF357" i="3"/>
  <c r="T357" i="3"/>
  <c r="R357" i="3"/>
  <c r="P357" i="3"/>
  <c r="BK357" i="3"/>
  <c r="J357" i="3"/>
  <c r="BE357" i="3"/>
  <c r="BI355" i="3"/>
  <c r="BH355" i="3"/>
  <c r="BG355" i="3"/>
  <c r="BF355" i="3"/>
  <c r="T355" i="3"/>
  <c r="R355" i="3"/>
  <c r="P355" i="3"/>
  <c r="BK355" i="3"/>
  <c r="J355" i="3"/>
  <c r="BE355" i="3"/>
  <c r="BI354" i="3"/>
  <c r="BH354" i="3"/>
  <c r="BG354" i="3"/>
  <c r="BF354" i="3"/>
  <c r="T354" i="3"/>
  <c r="R354" i="3"/>
  <c r="P354" i="3"/>
  <c r="BK354" i="3"/>
  <c r="J354" i="3"/>
  <c r="BE354" i="3"/>
  <c r="BI353" i="3"/>
  <c r="BH353" i="3"/>
  <c r="BG353" i="3"/>
  <c r="BF353" i="3"/>
  <c r="T353" i="3"/>
  <c r="R353" i="3"/>
  <c r="P353" i="3"/>
  <c r="BK353" i="3"/>
  <c r="J353" i="3"/>
  <c r="BE353" i="3"/>
  <c r="BI352" i="3"/>
  <c r="BH352" i="3"/>
  <c r="BG352" i="3"/>
  <c r="BF352" i="3"/>
  <c r="T352" i="3"/>
  <c r="R352" i="3"/>
  <c r="P352" i="3"/>
  <c r="BK352" i="3"/>
  <c r="J352" i="3"/>
  <c r="BE352" i="3"/>
  <c r="BI351" i="3"/>
  <c r="BH351" i="3"/>
  <c r="BG351" i="3"/>
  <c r="BF351" i="3"/>
  <c r="T351" i="3"/>
  <c r="R351" i="3"/>
  <c r="P351" i="3"/>
  <c r="BK351" i="3"/>
  <c r="J351" i="3"/>
  <c r="BE351" i="3"/>
  <c r="BI350" i="3"/>
  <c r="BH350" i="3"/>
  <c r="BG350" i="3"/>
  <c r="BF350" i="3"/>
  <c r="T350" i="3"/>
  <c r="R350" i="3"/>
  <c r="P350" i="3"/>
  <c r="BK350" i="3"/>
  <c r="J350" i="3"/>
  <c r="BE350" i="3"/>
  <c r="BI349" i="3"/>
  <c r="BH349" i="3"/>
  <c r="BG349" i="3"/>
  <c r="BF349" i="3"/>
  <c r="T349" i="3"/>
  <c r="R349" i="3"/>
  <c r="P349" i="3"/>
  <c r="BK349" i="3"/>
  <c r="J349" i="3"/>
  <c r="BE349" i="3"/>
  <c r="BI347" i="3"/>
  <c r="BH347" i="3"/>
  <c r="BG347" i="3"/>
  <c r="BF347" i="3"/>
  <c r="T347" i="3"/>
  <c r="R347" i="3"/>
  <c r="P347" i="3"/>
  <c r="BK347" i="3"/>
  <c r="J347" i="3"/>
  <c r="BE347" i="3"/>
  <c r="BI344" i="3"/>
  <c r="BH344" i="3"/>
  <c r="BG344" i="3"/>
  <c r="BF344" i="3"/>
  <c r="T344" i="3"/>
  <c r="R344" i="3"/>
  <c r="P344" i="3"/>
  <c r="BK344" i="3"/>
  <c r="J344" i="3"/>
  <c r="BE344" i="3"/>
  <c r="BI336" i="3"/>
  <c r="BH336" i="3"/>
  <c r="BG336" i="3"/>
  <c r="BF336" i="3"/>
  <c r="T336" i="3"/>
  <c r="R336" i="3"/>
  <c r="P336" i="3"/>
  <c r="BK336" i="3"/>
  <c r="J336" i="3"/>
  <c r="BE336" i="3"/>
  <c r="BI334" i="3"/>
  <c r="BH334" i="3"/>
  <c r="BG334" i="3"/>
  <c r="BF334" i="3"/>
  <c r="T334" i="3"/>
  <c r="R334" i="3"/>
  <c r="P334" i="3"/>
  <c r="BK334" i="3"/>
  <c r="J334" i="3"/>
  <c r="BE334" i="3"/>
  <c r="BI332" i="3"/>
  <c r="BH332" i="3"/>
  <c r="BG332" i="3"/>
  <c r="BF332" i="3"/>
  <c r="T332" i="3"/>
  <c r="R332" i="3"/>
  <c r="P332" i="3"/>
  <c r="BK332" i="3"/>
  <c r="J332" i="3"/>
  <c r="BE332" i="3"/>
  <c r="BI331" i="3"/>
  <c r="BH331" i="3"/>
  <c r="BG331" i="3"/>
  <c r="BF331" i="3"/>
  <c r="T331" i="3"/>
  <c r="R331" i="3"/>
  <c r="P331" i="3"/>
  <c r="BK331" i="3"/>
  <c r="J331" i="3"/>
  <c r="BE331" i="3"/>
  <c r="BI329" i="3"/>
  <c r="BH329" i="3"/>
  <c r="BG329" i="3"/>
  <c r="BF329" i="3"/>
  <c r="T329" i="3"/>
  <c r="R329" i="3"/>
  <c r="P329" i="3"/>
  <c r="BK329" i="3"/>
  <c r="J329" i="3"/>
  <c r="BE329" i="3"/>
  <c r="BI327" i="3"/>
  <c r="BH327" i="3"/>
  <c r="BG327" i="3"/>
  <c r="BF327" i="3"/>
  <c r="T327" i="3"/>
  <c r="R327" i="3"/>
  <c r="P327" i="3"/>
  <c r="BK327" i="3"/>
  <c r="J327" i="3"/>
  <c r="BE327" i="3"/>
  <c r="BI325" i="3"/>
  <c r="BH325" i="3"/>
  <c r="BG325" i="3"/>
  <c r="BF325" i="3"/>
  <c r="T325" i="3"/>
  <c r="R325" i="3"/>
  <c r="P325" i="3"/>
  <c r="BK325" i="3"/>
  <c r="J325" i="3"/>
  <c r="BE325" i="3"/>
  <c r="BI323" i="3"/>
  <c r="BH323" i="3"/>
  <c r="BG323" i="3"/>
  <c r="BF323" i="3"/>
  <c r="T323" i="3"/>
  <c r="R323" i="3"/>
  <c r="P323" i="3"/>
  <c r="BK323" i="3"/>
  <c r="J323" i="3"/>
  <c r="BE323" i="3"/>
  <c r="BI321" i="3"/>
  <c r="BH321" i="3"/>
  <c r="BG321" i="3"/>
  <c r="BF321" i="3"/>
  <c r="T321" i="3"/>
  <c r="R321" i="3"/>
  <c r="P321" i="3"/>
  <c r="BK321" i="3"/>
  <c r="J321" i="3"/>
  <c r="BE321" i="3"/>
  <c r="BI314" i="3"/>
  <c r="BH314" i="3"/>
  <c r="BG314" i="3"/>
  <c r="BF314" i="3"/>
  <c r="T314" i="3"/>
  <c r="R314" i="3"/>
  <c r="P314" i="3"/>
  <c r="BK314" i="3"/>
  <c r="J314" i="3"/>
  <c r="BE314" i="3"/>
  <c r="BI312" i="3"/>
  <c r="BH312" i="3"/>
  <c r="BG312" i="3"/>
  <c r="BF312" i="3"/>
  <c r="T312" i="3"/>
  <c r="R312" i="3"/>
  <c r="P312" i="3"/>
  <c r="BK312" i="3"/>
  <c r="J312" i="3"/>
  <c r="BE312" i="3"/>
  <c r="BI310" i="3"/>
  <c r="BH310" i="3"/>
  <c r="BG310" i="3"/>
  <c r="BF310" i="3"/>
  <c r="T310" i="3"/>
  <c r="R310" i="3"/>
  <c r="P310" i="3"/>
  <c r="BK310" i="3"/>
  <c r="J310" i="3"/>
  <c r="BE310" i="3"/>
  <c r="BI309" i="3"/>
  <c r="BH309" i="3"/>
  <c r="BG309" i="3"/>
  <c r="BF309" i="3"/>
  <c r="T309" i="3"/>
  <c r="R309" i="3"/>
  <c r="P309" i="3"/>
  <c r="BK309" i="3"/>
  <c r="J309" i="3"/>
  <c r="BE309" i="3"/>
  <c r="BI302" i="3"/>
  <c r="BH302" i="3"/>
  <c r="BG302" i="3"/>
  <c r="BF302" i="3"/>
  <c r="T302" i="3"/>
  <c r="T301" i="3"/>
  <c r="R302" i="3"/>
  <c r="R301" i="3"/>
  <c r="P302" i="3"/>
  <c r="P301" i="3"/>
  <c r="BK302" i="3"/>
  <c r="BK301" i="3"/>
  <c r="J301" i="3" s="1"/>
  <c r="J64" i="3" s="1"/>
  <c r="J302" i="3"/>
  <c r="BE302" i="3" s="1"/>
  <c r="BI298" i="3"/>
  <c r="BH298" i="3"/>
  <c r="BG298" i="3"/>
  <c r="BF298" i="3"/>
  <c r="T298" i="3"/>
  <c r="T297" i="3"/>
  <c r="R298" i="3"/>
  <c r="R297" i="3"/>
  <c r="P298" i="3"/>
  <c r="P297" i="3"/>
  <c r="BK298" i="3"/>
  <c r="BK297" i="3"/>
  <c r="J297" i="3" s="1"/>
  <c r="J298" i="3"/>
  <c r="BE298" i="3" s="1"/>
  <c r="J63" i="3"/>
  <c r="BI293" i="3"/>
  <c r="BH293" i="3"/>
  <c r="BG293" i="3"/>
  <c r="BF293" i="3"/>
  <c r="T293" i="3"/>
  <c r="R293" i="3"/>
  <c r="P293" i="3"/>
  <c r="BK293" i="3"/>
  <c r="J293" i="3"/>
  <c r="BE293" i="3"/>
  <c r="BI290" i="3"/>
  <c r="BH290" i="3"/>
  <c r="BG290" i="3"/>
  <c r="BF290" i="3"/>
  <c r="T290" i="3"/>
  <c r="R290" i="3"/>
  <c r="P290" i="3"/>
  <c r="BK290" i="3"/>
  <c r="J290" i="3"/>
  <c r="BE290" i="3"/>
  <c r="BI287" i="3"/>
  <c r="BH287" i="3"/>
  <c r="BG287" i="3"/>
  <c r="BF287" i="3"/>
  <c r="T287" i="3"/>
  <c r="R287" i="3"/>
  <c r="P287" i="3"/>
  <c r="BK287" i="3"/>
  <c r="J287" i="3"/>
  <c r="BE287" i="3"/>
  <c r="BI285" i="3"/>
  <c r="BH285" i="3"/>
  <c r="BG285" i="3"/>
  <c r="BF285" i="3"/>
  <c r="T285" i="3"/>
  <c r="R285" i="3"/>
  <c r="P285" i="3"/>
  <c r="BK285" i="3"/>
  <c r="J285" i="3"/>
  <c r="BE285" i="3"/>
  <c r="BI282" i="3"/>
  <c r="BH282" i="3"/>
  <c r="BG282" i="3"/>
  <c r="BF282" i="3"/>
  <c r="T282" i="3"/>
  <c r="R282" i="3"/>
  <c r="P282" i="3"/>
  <c r="BK282" i="3"/>
  <c r="J282" i="3"/>
  <c r="BE282" i="3"/>
  <c r="BI279" i="3"/>
  <c r="BH279" i="3"/>
  <c r="BG279" i="3"/>
  <c r="BF279" i="3"/>
  <c r="T279" i="3"/>
  <c r="R279" i="3"/>
  <c r="P279" i="3"/>
  <c r="BK279" i="3"/>
  <c r="J279" i="3"/>
  <c r="BE279" i="3"/>
  <c r="BI274" i="3"/>
  <c r="BH274" i="3"/>
  <c r="BG274" i="3"/>
  <c r="BF274" i="3"/>
  <c r="T274" i="3"/>
  <c r="R274" i="3"/>
  <c r="P274" i="3"/>
  <c r="BK274" i="3"/>
  <c r="J274" i="3"/>
  <c r="BE274" i="3"/>
  <c r="BI271" i="3"/>
  <c r="BH271" i="3"/>
  <c r="BG271" i="3"/>
  <c r="BF271" i="3"/>
  <c r="T271" i="3"/>
  <c r="R271" i="3"/>
  <c r="P271" i="3"/>
  <c r="BK271" i="3"/>
  <c r="J271" i="3"/>
  <c r="BE271" i="3"/>
  <c r="BI268" i="3"/>
  <c r="BH268" i="3"/>
  <c r="BG268" i="3"/>
  <c r="BF268" i="3"/>
  <c r="T268" i="3"/>
  <c r="R268" i="3"/>
  <c r="P268" i="3"/>
  <c r="BK268" i="3"/>
  <c r="J268" i="3"/>
  <c r="BE268" i="3"/>
  <c r="BI263" i="3"/>
  <c r="BH263" i="3"/>
  <c r="BG263" i="3"/>
  <c r="BF263" i="3"/>
  <c r="T263" i="3"/>
  <c r="R263" i="3"/>
  <c r="P263" i="3"/>
  <c r="BK263" i="3"/>
  <c r="J263" i="3"/>
  <c r="BE263" i="3"/>
  <c r="BI260" i="3"/>
  <c r="BH260" i="3"/>
  <c r="BG260" i="3"/>
  <c r="BF260" i="3"/>
  <c r="T260" i="3"/>
  <c r="R260" i="3"/>
  <c r="P260" i="3"/>
  <c r="BK260" i="3"/>
  <c r="J260" i="3"/>
  <c r="BE260" i="3"/>
  <c r="BI258" i="3"/>
  <c r="BH258" i="3"/>
  <c r="BG258" i="3"/>
  <c r="BF258" i="3"/>
  <c r="T258" i="3"/>
  <c r="R258" i="3"/>
  <c r="P258" i="3"/>
  <c r="BK258" i="3"/>
  <c r="J258" i="3"/>
  <c r="BE258" i="3"/>
  <c r="BI255" i="3"/>
  <c r="BH255" i="3"/>
  <c r="BG255" i="3"/>
  <c r="BF255" i="3"/>
  <c r="T255" i="3"/>
  <c r="R255" i="3"/>
  <c r="P255" i="3"/>
  <c r="BK255" i="3"/>
  <c r="J255" i="3"/>
  <c r="BE255" i="3"/>
  <c r="BI251" i="3"/>
  <c r="BH251" i="3"/>
  <c r="BG251" i="3"/>
  <c r="BF251" i="3"/>
  <c r="T251" i="3"/>
  <c r="R251" i="3"/>
  <c r="P251" i="3"/>
  <c r="BK251" i="3"/>
  <c r="J251" i="3"/>
  <c r="BE251" i="3"/>
  <c r="BI249" i="3"/>
  <c r="BH249" i="3"/>
  <c r="BG249" i="3"/>
  <c r="BF249" i="3"/>
  <c r="T249" i="3"/>
  <c r="R249" i="3"/>
  <c r="P249" i="3"/>
  <c r="BK249" i="3"/>
  <c r="J249" i="3"/>
  <c r="BE249" i="3"/>
  <c r="BI247" i="3"/>
  <c r="BH247" i="3"/>
  <c r="BG247" i="3"/>
  <c r="BF247" i="3"/>
  <c r="T247" i="3"/>
  <c r="R247" i="3"/>
  <c r="P247" i="3"/>
  <c r="BK247" i="3"/>
  <c r="J247" i="3"/>
  <c r="BE247" i="3"/>
  <c r="BI242" i="3"/>
  <c r="BH242" i="3"/>
  <c r="BG242" i="3"/>
  <c r="BF242" i="3"/>
  <c r="T242" i="3"/>
  <c r="T241" i="3"/>
  <c r="R242" i="3"/>
  <c r="R241" i="3"/>
  <c r="P242" i="3"/>
  <c r="P241" i="3"/>
  <c r="BK242" i="3"/>
  <c r="BK241" i="3"/>
  <c r="J241" i="3" s="1"/>
  <c r="J62" i="3" s="1"/>
  <c r="J242" i="3"/>
  <c r="BE242" i="3" s="1"/>
  <c r="BI233" i="3"/>
  <c r="BH233" i="3"/>
  <c r="BG233" i="3"/>
  <c r="BF233" i="3"/>
  <c r="T233" i="3"/>
  <c r="R233" i="3"/>
  <c r="P233" i="3"/>
  <c r="BK233" i="3"/>
  <c r="BK224" i="3" s="1"/>
  <c r="J224" i="3" s="1"/>
  <c r="J61" i="3" s="1"/>
  <c r="J233" i="3"/>
  <c r="BE233" i="3"/>
  <c r="BI225" i="3"/>
  <c r="BH225" i="3"/>
  <c r="BG225" i="3"/>
  <c r="BF225" i="3"/>
  <c r="T225" i="3"/>
  <c r="T224" i="3"/>
  <c r="R225" i="3"/>
  <c r="R224" i="3"/>
  <c r="P225" i="3"/>
  <c r="P224" i="3"/>
  <c r="BK225" i="3"/>
  <c r="J225" i="3"/>
  <c r="BE225" i="3" s="1"/>
  <c r="BI222" i="3"/>
  <c r="BH222" i="3"/>
  <c r="BG222" i="3"/>
  <c r="BF222" i="3"/>
  <c r="T222" i="3"/>
  <c r="T221" i="3"/>
  <c r="R222" i="3"/>
  <c r="R221" i="3"/>
  <c r="P222" i="3"/>
  <c r="P221" i="3"/>
  <c r="BK222" i="3"/>
  <c r="BK221" i="3"/>
  <c r="J221" i="3" s="1"/>
  <c r="J60" i="3" s="1"/>
  <c r="J222" i="3"/>
  <c r="BE222" i="3" s="1"/>
  <c r="BI219" i="3"/>
  <c r="BH219" i="3"/>
  <c r="BG219" i="3"/>
  <c r="BF219" i="3"/>
  <c r="T219" i="3"/>
  <c r="R219" i="3"/>
  <c r="P219" i="3"/>
  <c r="BK219" i="3"/>
  <c r="J219" i="3"/>
  <c r="BE219" i="3"/>
  <c r="BI217" i="3"/>
  <c r="BH217" i="3"/>
  <c r="BG217" i="3"/>
  <c r="BF217" i="3"/>
  <c r="T217" i="3"/>
  <c r="R217" i="3"/>
  <c r="P217" i="3"/>
  <c r="BK217" i="3"/>
  <c r="J217" i="3"/>
  <c r="BE217" i="3"/>
  <c r="BI214" i="3"/>
  <c r="BH214" i="3"/>
  <c r="BG214" i="3"/>
  <c r="BF214" i="3"/>
  <c r="T214" i="3"/>
  <c r="R214" i="3"/>
  <c r="P214" i="3"/>
  <c r="BK214" i="3"/>
  <c r="J214" i="3"/>
  <c r="BE214" i="3"/>
  <c r="BI212" i="3"/>
  <c r="BH212" i="3"/>
  <c r="BG212" i="3"/>
  <c r="BF212" i="3"/>
  <c r="T212" i="3"/>
  <c r="R212" i="3"/>
  <c r="P212" i="3"/>
  <c r="BK212" i="3"/>
  <c r="J212" i="3"/>
  <c r="BE212" i="3"/>
  <c r="BI209" i="3"/>
  <c r="BH209" i="3"/>
  <c r="BG209" i="3"/>
  <c r="BF209" i="3"/>
  <c r="T209" i="3"/>
  <c r="R209" i="3"/>
  <c r="P209" i="3"/>
  <c r="BK209" i="3"/>
  <c r="J209" i="3"/>
  <c r="BE209" i="3"/>
  <c r="BI206" i="3"/>
  <c r="BH206" i="3"/>
  <c r="BG206" i="3"/>
  <c r="BF206" i="3"/>
  <c r="T206" i="3"/>
  <c r="R206" i="3"/>
  <c r="P206" i="3"/>
  <c r="BK206" i="3"/>
  <c r="J206" i="3"/>
  <c r="BE206" i="3"/>
  <c r="BI203" i="3"/>
  <c r="BH203" i="3"/>
  <c r="BG203" i="3"/>
  <c r="BF203" i="3"/>
  <c r="T203" i="3"/>
  <c r="R203" i="3"/>
  <c r="P203" i="3"/>
  <c r="BK203" i="3"/>
  <c r="J203" i="3"/>
  <c r="BE203" i="3"/>
  <c r="BI198" i="3"/>
  <c r="BH198" i="3"/>
  <c r="BG198" i="3"/>
  <c r="BF198" i="3"/>
  <c r="T198" i="3"/>
  <c r="T197" i="3"/>
  <c r="R198" i="3"/>
  <c r="R197" i="3"/>
  <c r="P198" i="3"/>
  <c r="P197" i="3"/>
  <c r="BK198" i="3"/>
  <c r="BK197" i="3"/>
  <c r="J197" i="3" s="1"/>
  <c r="J198" i="3"/>
  <c r="BE198" i="3" s="1"/>
  <c r="J59" i="3"/>
  <c r="BI195" i="3"/>
  <c r="BH195" i="3"/>
  <c r="BG195" i="3"/>
  <c r="BF195" i="3"/>
  <c r="T195" i="3"/>
  <c r="R195" i="3"/>
  <c r="P195" i="3"/>
  <c r="BK195" i="3"/>
  <c r="J195" i="3"/>
  <c r="BE195" i="3"/>
  <c r="BI192" i="3"/>
  <c r="BH192" i="3"/>
  <c r="BG192" i="3"/>
  <c r="BF192" i="3"/>
  <c r="T192" i="3"/>
  <c r="R192" i="3"/>
  <c r="P192" i="3"/>
  <c r="BK192" i="3"/>
  <c r="J192" i="3"/>
  <c r="BE192" i="3"/>
  <c r="BI190" i="3"/>
  <c r="BH190" i="3"/>
  <c r="BG190" i="3"/>
  <c r="BF190" i="3"/>
  <c r="T190" i="3"/>
  <c r="R190" i="3"/>
  <c r="P190" i="3"/>
  <c r="BK190" i="3"/>
  <c r="J190" i="3"/>
  <c r="BE190" i="3"/>
  <c r="BI188" i="3"/>
  <c r="BH188" i="3"/>
  <c r="BG188" i="3"/>
  <c r="BF188" i="3"/>
  <c r="T188" i="3"/>
  <c r="R188" i="3"/>
  <c r="P188" i="3"/>
  <c r="BK188" i="3"/>
  <c r="J188" i="3"/>
  <c r="BE188" i="3"/>
  <c r="BI186" i="3"/>
  <c r="BH186" i="3"/>
  <c r="BG186" i="3"/>
  <c r="BF186" i="3"/>
  <c r="T186" i="3"/>
  <c r="R186" i="3"/>
  <c r="P186" i="3"/>
  <c r="BK186" i="3"/>
  <c r="J186" i="3"/>
  <c r="BE186" i="3"/>
  <c r="BI184" i="3"/>
  <c r="BH184" i="3"/>
  <c r="BG184" i="3"/>
  <c r="BF184" i="3"/>
  <c r="T184" i="3"/>
  <c r="R184" i="3"/>
  <c r="P184" i="3"/>
  <c r="BK184" i="3"/>
  <c r="J184" i="3"/>
  <c r="BE184" i="3"/>
  <c r="BI182" i="3"/>
  <c r="BH182" i="3"/>
  <c r="BG182" i="3"/>
  <c r="BF182" i="3"/>
  <c r="T182" i="3"/>
  <c r="R182" i="3"/>
  <c r="P182" i="3"/>
  <c r="BK182" i="3"/>
  <c r="J182" i="3"/>
  <c r="BE182" i="3"/>
  <c r="BI178" i="3"/>
  <c r="BH178" i="3"/>
  <c r="BG178" i="3"/>
  <c r="BF178" i="3"/>
  <c r="T178" i="3"/>
  <c r="R178" i="3"/>
  <c r="P178" i="3"/>
  <c r="BK178" i="3"/>
  <c r="J178" i="3"/>
  <c r="BE178" i="3"/>
  <c r="BI175" i="3"/>
  <c r="BH175" i="3"/>
  <c r="BG175" i="3"/>
  <c r="BF175" i="3"/>
  <c r="T175" i="3"/>
  <c r="R175" i="3"/>
  <c r="P175" i="3"/>
  <c r="BK175" i="3"/>
  <c r="J175" i="3"/>
  <c r="BE175" i="3"/>
  <c r="BI169" i="3"/>
  <c r="BH169" i="3"/>
  <c r="BG169" i="3"/>
  <c r="BF169" i="3"/>
  <c r="T169" i="3"/>
  <c r="R169" i="3"/>
  <c r="P169" i="3"/>
  <c r="BK169" i="3"/>
  <c r="J169" i="3"/>
  <c r="BE169" i="3"/>
  <c r="BI164" i="3"/>
  <c r="BH164" i="3"/>
  <c r="BG164" i="3"/>
  <c r="BF164" i="3"/>
  <c r="T164" i="3"/>
  <c r="R164" i="3"/>
  <c r="P164" i="3"/>
  <c r="BK164" i="3"/>
  <c r="J164" i="3"/>
  <c r="BE164" i="3"/>
  <c r="BI162" i="3"/>
  <c r="BH162" i="3"/>
  <c r="BG162" i="3"/>
  <c r="BF162" i="3"/>
  <c r="T162" i="3"/>
  <c r="R162" i="3"/>
  <c r="P162" i="3"/>
  <c r="BK162" i="3"/>
  <c r="J162" i="3"/>
  <c r="BE162" i="3"/>
  <c r="BI157" i="3"/>
  <c r="BH157" i="3"/>
  <c r="BG157" i="3"/>
  <c r="BF157" i="3"/>
  <c r="T157" i="3"/>
  <c r="R157" i="3"/>
  <c r="P157" i="3"/>
  <c r="BK157" i="3"/>
  <c r="J157" i="3"/>
  <c r="BE157" i="3"/>
  <c r="BI154" i="3"/>
  <c r="BH154" i="3"/>
  <c r="BG154" i="3"/>
  <c r="BF154" i="3"/>
  <c r="T154" i="3"/>
  <c r="R154" i="3"/>
  <c r="P154" i="3"/>
  <c r="BK154" i="3"/>
  <c r="J154" i="3"/>
  <c r="BE154" i="3"/>
  <c r="BI148" i="3"/>
  <c r="BH148" i="3"/>
  <c r="BG148" i="3"/>
  <c r="BF148" i="3"/>
  <c r="T148" i="3"/>
  <c r="R148" i="3"/>
  <c r="P148" i="3"/>
  <c r="BK148" i="3"/>
  <c r="J148" i="3"/>
  <c r="BE148" i="3"/>
  <c r="BI143" i="3"/>
  <c r="BH143" i="3"/>
  <c r="BG143" i="3"/>
  <c r="BF143" i="3"/>
  <c r="T143" i="3"/>
  <c r="R143" i="3"/>
  <c r="P143" i="3"/>
  <c r="BK143" i="3"/>
  <c r="J143" i="3"/>
  <c r="BE143" i="3"/>
  <c r="BI140" i="3"/>
  <c r="BH140" i="3"/>
  <c r="BG140" i="3"/>
  <c r="BF140" i="3"/>
  <c r="T140" i="3"/>
  <c r="R140" i="3"/>
  <c r="P140" i="3"/>
  <c r="BK140" i="3"/>
  <c r="J140" i="3"/>
  <c r="BE140" i="3"/>
  <c r="BI132" i="3"/>
  <c r="BH132" i="3"/>
  <c r="BG132" i="3"/>
  <c r="BF132" i="3"/>
  <c r="T132" i="3"/>
  <c r="R132" i="3"/>
  <c r="P132" i="3"/>
  <c r="BK132" i="3"/>
  <c r="J132" i="3"/>
  <c r="BE132" i="3"/>
  <c r="BI128" i="3"/>
  <c r="BH128" i="3"/>
  <c r="BG128" i="3"/>
  <c r="BF128" i="3"/>
  <c r="T128" i="3"/>
  <c r="R128" i="3"/>
  <c r="P128" i="3"/>
  <c r="BK128" i="3"/>
  <c r="J128" i="3"/>
  <c r="BE128" i="3"/>
  <c r="BI124" i="3"/>
  <c r="BH124" i="3"/>
  <c r="BG124" i="3"/>
  <c r="BF124" i="3"/>
  <c r="T124" i="3"/>
  <c r="R124" i="3"/>
  <c r="P124" i="3"/>
  <c r="BK124" i="3"/>
  <c r="J124" i="3"/>
  <c r="BE124" i="3"/>
  <c r="BI120" i="3"/>
  <c r="BH120" i="3"/>
  <c r="BG120" i="3"/>
  <c r="BF120" i="3"/>
  <c r="T120" i="3"/>
  <c r="R120" i="3"/>
  <c r="P120" i="3"/>
  <c r="BK120" i="3"/>
  <c r="J120" i="3"/>
  <c r="BE120" i="3"/>
  <c r="BI118" i="3"/>
  <c r="BH118" i="3"/>
  <c r="BG118" i="3"/>
  <c r="BF118" i="3"/>
  <c r="T118" i="3"/>
  <c r="R118" i="3"/>
  <c r="P118" i="3"/>
  <c r="BK118" i="3"/>
  <c r="J118" i="3"/>
  <c r="BE118" i="3"/>
  <c r="BI115" i="3"/>
  <c r="BH115" i="3"/>
  <c r="BG115" i="3"/>
  <c r="BF115" i="3"/>
  <c r="T115" i="3"/>
  <c r="R115" i="3"/>
  <c r="P115" i="3"/>
  <c r="BK115" i="3"/>
  <c r="J115" i="3"/>
  <c r="BE115" i="3"/>
  <c r="BI112" i="3"/>
  <c r="BH112" i="3"/>
  <c r="BG112" i="3"/>
  <c r="BF112" i="3"/>
  <c r="T112" i="3"/>
  <c r="R112" i="3"/>
  <c r="P112" i="3"/>
  <c r="BK112" i="3"/>
  <c r="J112" i="3"/>
  <c r="BE112" i="3"/>
  <c r="BI109" i="3"/>
  <c r="BH109" i="3"/>
  <c r="BG109" i="3"/>
  <c r="BF109" i="3"/>
  <c r="T109" i="3"/>
  <c r="R109" i="3"/>
  <c r="P109" i="3"/>
  <c r="BK109" i="3"/>
  <c r="J109" i="3"/>
  <c r="BE109" i="3"/>
  <c r="BI106" i="3"/>
  <c r="BH106" i="3"/>
  <c r="BG106" i="3"/>
  <c r="BF106" i="3"/>
  <c r="T106" i="3"/>
  <c r="R106" i="3"/>
  <c r="P106" i="3"/>
  <c r="BK106" i="3"/>
  <c r="J106" i="3"/>
  <c r="BE106" i="3"/>
  <c r="BI103" i="3"/>
  <c r="BH103" i="3"/>
  <c r="BG103" i="3"/>
  <c r="BF103" i="3"/>
  <c r="T103" i="3"/>
  <c r="R103" i="3"/>
  <c r="P103" i="3"/>
  <c r="BK103" i="3"/>
  <c r="J103" i="3"/>
  <c r="BE103" i="3"/>
  <c r="BI97" i="3"/>
  <c r="BH97" i="3"/>
  <c r="BG97" i="3"/>
  <c r="BF97" i="3"/>
  <c r="T97" i="3"/>
  <c r="R97" i="3"/>
  <c r="R93" i="3" s="1"/>
  <c r="R92" i="3" s="1"/>
  <c r="R91" i="3" s="1"/>
  <c r="P97" i="3"/>
  <c r="BK97" i="3"/>
  <c r="J97" i="3"/>
  <c r="BE97" i="3"/>
  <c r="BI94" i="3"/>
  <c r="F34" i="3"/>
  <c r="BD53" i="1" s="1"/>
  <c r="BH94" i="3"/>
  <c r="BG94" i="3"/>
  <c r="F32" i="3"/>
  <c r="BB53" i="1" s="1"/>
  <c r="BF94" i="3"/>
  <c r="T94" i="3"/>
  <c r="T93" i="3"/>
  <c r="T92" i="3" s="1"/>
  <c r="T91" i="3"/>
  <c r="R94" i="3"/>
  <c r="P94" i="3"/>
  <c r="P93" i="3"/>
  <c r="P92" i="3" s="1"/>
  <c r="P91" i="3" s="1"/>
  <c r="AU53" i="1" s="1"/>
  <c r="BK94" i="3"/>
  <c r="J94" i="3"/>
  <c r="BE94" i="3" s="1"/>
  <c r="J30" i="3" s="1"/>
  <c r="AV53" i="1" s="1"/>
  <c r="F85" i="3"/>
  <c r="E83" i="3"/>
  <c r="F49" i="3"/>
  <c r="E47" i="3"/>
  <c r="J21" i="3"/>
  <c r="E21" i="3"/>
  <c r="J87" i="3" s="1"/>
  <c r="J51" i="3"/>
  <c r="J20" i="3"/>
  <c r="J18" i="3"/>
  <c r="E18" i="3"/>
  <c r="F88" i="3"/>
  <c r="F52" i="3"/>
  <c r="J17" i="3"/>
  <c r="J15" i="3"/>
  <c r="E15" i="3"/>
  <c r="F51" i="3" s="1"/>
  <c r="F87" i="3"/>
  <c r="J14" i="3"/>
  <c r="J12" i="3"/>
  <c r="J49" i="3" s="1"/>
  <c r="J85" i="3"/>
  <c r="E7" i="3"/>
  <c r="E81" i="3"/>
  <c r="E45" i="3"/>
  <c r="AY52" i="1"/>
  <c r="AX52" i="1"/>
  <c r="BI96" i="2"/>
  <c r="BH96" i="2"/>
  <c r="BG96" i="2"/>
  <c r="BF96" i="2"/>
  <c r="T96" i="2"/>
  <c r="R96" i="2"/>
  <c r="R94" i="2" s="1"/>
  <c r="P96" i="2"/>
  <c r="BK96" i="2"/>
  <c r="J96" i="2"/>
  <c r="BE96" i="2"/>
  <c r="BI95" i="2"/>
  <c r="BH95" i="2"/>
  <c r="BG95" i="2"/>
  <c r="BF95" i="2"/>
  <c r="T95" i="2"/>
  <c r="R95" i="2"/>
  <c r="P95" i="2"/>
  <c r="P94" i="2" s="1"/>
  <c r="BK95" i="2"/>
  <c r="BK94" i="2"/>
  <c r="J94" i="2"/>
  <c r="J61" i="2" s="1"/>
  <c r="J95" i="2"/>
  <c r="BE95" i="2" s="1"/>
  <c r="BI93" i="2"/>
  <c r="BH93" i="2"/>
  <c r="BG93" i="2"/>
  <c r="BF93" i="2"/>
  <c r="T93" i="2"/>
  <c r="T91" i="2" s="1"/>
  <c r="R93" i="2"/>
  <c r="P93" i="2"/>
  <c r="BK93" i="2"/>
  <c r="J93" i="2"/>
  <c r="BE93" i="2" s="1"/>
  <c r="BI92" i="2"/>
  <c r="BH92" i="2"/>
  <c r="BG92" i="2"/>
  <c r="BF92" i="2"/>
  <c r="T92" i="2"/>
  <c r="R92" i="2"/>
  <c r="R91" i="2" s="1"/>
  <c r="P92" i="2"/>
  <c r="P91" i="2"/>
  <c r="BK92" i="2"/>
  <c r="BK91" i="2" s="1"/>
  <c r="J91" i="2" s="1"/>
  <c r="J60" i="2" s="1"/>
  <c r="J92" i="2"/>
  <c r="BE92" i="2"/>
  <c r="BI90" i="2"/>
  <c r="BH90" i="2"/>
  <c r="BG90" i="2"/>
  <c r="BF90" i="2"/>
  <c r="T90" i="2"/>
  <c r="R90" i="2"/>
  <c r="P90" i="2"/>
  <c r="BK90" i="2"/>
  <c r="J90" i="2"/>
  <c r="BE90" i="2"/>
  <c r="BI88" i="2"/>
  <c r="BH88" i="2"/>
  <c r="BG88" i="2"/>
  <c r="BF88" i="2"/>
  <c r="T88" i="2"/>
  <c r="R88" i="2"/>
  <c r="P88" i="2"/>
  <c r="BK88" i="2"/>
  <c r="J88" i="2"/>
  <c r="BE88" i="2" s="1"/>
  <c r="J30" i="2" s="1"/>
  <c r="AV52" i="1" s="1"/>
  <c r="AT52" i="1" s="1"/>
  <c r="BI87" i="2"/>
  <c r="BH87" i="2"/>
  <c r="BG87" i="2"/>
  <c r="BF87" i="2"/>
  <c r="T87" i="2"/>
  <c r="R87" i="2"/>
  <c r="P87" i="2"/>
  <c r="P85" i="2" s="1"/>
  <c r="BK87" i="2"/>
  <c r="J87" i="2"/>
  <c r="BE87" i="2"/>
  <c r="BI86" i="2"/>
  <c r="F34" i="2" s="1"/>
  <c r="BD52" i="1" s="1"/>
  <c r="BH86" i="2"/>
  <c r="BG86" i="2"/>
  <c r="BF86" i="2"/>
  <c r="T86" i="2"/>
  <c r="T85" i="2" s="1"/>
  <c r="R86" i="2"/>
  <c r="R85" i="2"/>
  <c r="P86" i="2"/>
  <c r="BK86" i="2"/>
  <c r="BK85" i="2" s="1"/>
  <c r="J86" i="2"/>
  <c r="BE86" i="2"/>
  <c r="BI83" i="2"/>
  <c r="BH83" i="2"/>
  <c r="F33" i="2" s="1"/>
  <c r="BC52" i="1" s="1"/>
  <c r="BG83" i="2"/>
  <c r="F32" i="2" s="1"/>
  <c r="BB52" i="1" s="1"/>
  <c r="BF83" i="2"/>
  <c r="F31" i="2" s="1"/>
  <c r="BA52" i="1" s="1"/>
  <c r="J31" i="2"/>
  <c r="AW52" i="1" s="1"/>
  <c r="T83" i="2"/>
  <c r="T82" i="2" s="1"/>
  <c r="R83" i="2"/>
  <c r="R82" i="2"/>
  <c r="P83" i="2"/>
  <c r="P82" i="2"/>
  <c r="BK83" i="2"/>
  <c r="BK82" i="2"/>
  <c r="J82" i="2"/>
  <c r="J83" i="2"/>
  <c r="BE83" i="2"/>
  <c r="F30" i="2" s="1"/>
  <c r="AZ52" i="1" s="1"/>
  <c r="J57" i="2"/>
  <c r="F75" i="2"/>
  <c r="E73" i="2"/>
  <c r="F49" i="2"/>
  <c r="E47" i="2"/>
  <c r="J21" i="2"/>
  <c r="E21" i="2"/>
  <c r="J51" i="2" s="1"/>
  <c r="J77" i="2"/>
  <c r="J20" i="2"/>
  <c r="J18" i="2"/>
  <c r="E18" i="2"/>
  <c r="F78" i="2" s="1"/>
  <c r="J17" i="2"/>
  <c r="J15" i="2"/>
  <c r="E15" i="2"/>
  <c r="F77" i="2" s="1"/>
  <c r="F51" i="2"/>
  <c r="J14" i="2"/>
  <c r="J12" i="2"/>
  <c r="J75" i="2" s="1"/>
  <c r="J49" i="2"/>
  <c r="E7" i="2"/>
  <c r="E71" i="2" s="1"/>
  <c r="AS51" i="1"/>
  <c r="AT55" i="1"/>
  <c r="L47" i="1"/>
  <c r="AM46" i="1"/>
  <c r="L46" i="1"/>
  <c r="AM44" i="1"/>
  <c r="L44" i="1"/>
  <c r="L42" i="1"/>
  <c r="L41" i="1"/>
  <c r="BK84" i="2" l="1"/>
  <c r="J84" i="2" s="1"/>
  <c r="J58" i="2" s="1"/>
  <c r="J85" i="2"/>
  <c r="J59" i="2" s="1"/>
  <c r="P84" i="2"/>
  <c r="P81" i="2" s="1"/>
  <c r="AU52" i="1" s="1"/>
  <c r="R81" i="2"/>
  <c r="R84" i="2"/>
  <c r="BK93" i="3"/>
  <c r="J31" i="3"/>
  <c r="AW53" i="1" s="1"/>
  <c r="AT53" i="1" s="1"/>
  <c r="F31" i="3"/>
  <c r="BA53" i="1" s="1"/>
  <c r="BA51" i="1" s="1"/>
  <c r="F33" i="3"/>
  <c r="BC53" i="1" s="1"/>
  <c r="BC51" i="1" s="1"/>
  <c r="BK430" i="3"/>
  <c r="J430" i="3" s="1"/>
  <c r="J68" i="3" s="1"/>
  <c r="J431" i="3"/>
  <c r="J69" i="3" s="1"/>
  <c r="J88" i="4"/>
  <c r="J58" i="4" s="1"/>
  <c r="BK87" i="4"/>
  <c r="T168" i="4"/>
  <c r="T87" i="4" s="1"/>
  <c r="T86" i="4" s="1"/>
  <c r="P213" i="4"/>
  <c r="T225" i="4"/>
  <c r="P238" i="4"/>
  <c r="P237" i="4" s="1"/>
  <c r="E45" i="2"/>
  <c r="F52" i="2"/>
  <c r="F30" i="3"/>
  <c r="AZ53" i="1" s="1"/>
  <c r="AZ51" i="1" s="1"/>
  <c r="E76" i="4"/>
  <c r="E45" i="4"/>
  <c r="F83" i="4"/>
  <c r="F52" i="4"/>
  <c r="J30" i="4"/>
  <c r="AV54" i="1" s="1"/>
  <c r="AT54" i="1" s="1"/>
  <c r="F30" i="4"/>
  <c r="AZ54" i="1" s="1"/>
  <c r="T176" i="4"/>
  <c r="J79" i="5"/>
  <c r="J57" i="5" s="1"/>
  <c r="BK78" i="5"/>
  <c r="J78" i="5" s="1"/>
  <c r="T94" i="2"/>
  <c r="T84" i="2" s="1"/>
  <c r="T81" i="2" s="1"/>
  <c r="J238" i="4"/>
  <c r="J66" i="4" s="1"/>
  <c r="BK237" i="4"/>
  <c r="J237" i="4" s="1"/>
  <c r="J65" i="4" s="1"/>
  <c r="F34" i="4"/>
  <c r="BD54" i="1" s="1"/>
  <c r="BD51" i="1" s="1"/>
  <c r="W30" i="1" s="1"/>
  <c r="P88" i="4"/>
  <c r="P87" i="4" s="1"/>
  <c r="P86" i="4" s="1"/>
  <c r="AU54" i="1" s="1"/>
  <c r="F32" i="4"/>
  <c r="BB54" i="1" s="1"/>
  <c r="BB51" i="1" s="1"/>
  <c r="E68" i="5"/>
  <c r="F75" i="5"/>
  <c r="J51" i="5"/>
  <c r="F30" i="5"/>
  <c r="AZ55" i="1" s="1"/>
  <c r="J80" i="5"/>
  <c r="J58" i="5" s="1"/>
  <c r="AY51" i="1" l="1"/>
  <c r="W29" i="1"/>
  <c r="AV51" i="1"/>
  <c r="W26" i="1"/>
  <c r="W27" i="1"/>
  <c r="AW51" i="1"/>
  <c r="AK27" i="1" s="1"/>
  <c r="AX51" i="1"/>
  <c r="W28" i="1"/>
  <c r="BK92" i="3"/>
  <c r="J93" i="3"/>
  <c r="J58" i="3" s="1"/>
  <c r="AU51" i="1"/>
  <c r="J56" i="5"/>
  <c r="J27" i="5"/>
  <c r="J87" i="4"/>
  <c r="J57" i="4" s="1"/>
  <c r="BK86" i="4"/>
  <c r="J86" i="4" s="1"/>
  <c r="BK81" i="2"/>
  <c r="J81" i="2" s="1"/>
  <c r="AG55" i="1" l="1"/>
  <c r="AN55" i="1" s="1"/>
  <c r="J36" i="5"/>
  <c r="J56" i="2"/>
  <c r="J27" i="2"/>
  <c r="J27" i="4"/>
  <c r="J56" i="4"/>
  <c r="AK26" i="1"/>
  <c r="AT51" i="1"/>
  <c r="BK91" i="3"/>
  <c r="J91" i="3" s="1"/>
  <c r="J92" i="3"/>
  <c r="J57" i="3" s="1"/>
  <c r="J56" i="3" l="1"/>
  <c r="J27" i="3"/>
  <c r="J36" i="4"/>
  <c r="AG54" i="1"/>
  <c r="AN54" i="1" s="1"/>
  <c r="AG52" i="1"/>
  <c r="J36" i="2"/>
  <c r="AG53" i="1" l="1"/>
  <c r="AN53" i="1" s="1"/>
  <c r="J36" i="3"/>
  <c r="AN52" i="1"/>
  <c r="AG51" i="1"/>
  <c r="AK23" i="1" l="1"/>
  <c r="AK32" i="1" s="1"/>
  <c r="AN51" i="1"/>
</calcChain>
</file>

<file path=xl/sharedStrings.xml><?xml version="1.0" encoding="utf-8"?>
<sst xmlns="http://schemas.openxmlformats.org/spreadsheetml/2006/main" count="6288" uniqueCount="1122">
  <si>
    <t>Export VZ</t>
  </si>
  <si>
    <t>List obsahuje:</t>
  </si>
  <si>
    <t>1) Rekapitulace stavby</t>
  </si>
  <si>
    <t>2) Rekapitulace objektů stavby a soupisů prací</t>
  </si>
  <si>
    <t>3.0</t>
  </si>
  <si>
    <t>ZAMOK</t>
  </si>
  <si>
    <t>False</t>
  </si>
  <si>
    <t>{4438a19f-6a0d-4cf4-ba44-ff7a5612a0c8}</t>
  </si>
  <si>
    <t>0,01</t>
  </si>
  <si>
    <t>21</t>
  </si>
  <si>
    <t>15</t>
  </si>
  <si>
    <t>REKAPITULACE STAVBY</t>
  </si>
  <si>
    <t>v ---  níže se nacházejí doplnkové a pomocné údaje k sestavám  --- v</t>
  </si>
  <si>
    <t>Návod na vyplnění</t>
  </si>
  <si>
    <t>0,001</t>
  </si>
  <si>
    <t>Kód:</t>
  </si>
  <si>
    <t>D-17-012</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</si>
  <si>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</si>
  <si>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</si>
  <si>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Kamenné Žehrovice - Úzká a Dělnická</t>
  </si>
  <si>
    <t>KSO:</t>
  </si>
  <si>
    <t/>
  </si>
  <si>
    <t>CC-CZ:</t>
  </si>
  <si>
    <t>Místo:</t>
  </si>
  <si>
    <t xml:space="preserve"> </t>
  </si>
  <si>
    <t>Datum:</t>
  </si>
  <si>
    <t>17.08.2017</t>
  </si>
  <si>
    <t>Zadavatel:</t>
  </si>
  <si>
    <t>IČ:</t>
  </si>
  <si>
    <t>DIČ:</t>
  </si>
  <si>
    <t>Uchazeč:</t>
  </si>
  <si>
    <t>Vyplň údaj</t>
  </si>
  <si>
    <t>Projektant:</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</si>
  <si>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</si>
  <si>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</si>
  <si>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</si>
  <si>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</si>
  <si>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</si>
  <si>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</si>
  <si>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</si>
  <si>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</si>
  <si>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</si>
  <si>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</si>
  <si>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</si>
  <si>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</si>
  <si>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</si>
  <si>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</si>
  <si>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</si>
  <si>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</si>
  <si>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</si>
  <si>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</si>
  <si>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</si>
  <si>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</si>
  <si>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</si>
  <si>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</si>
  <si>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</si>
  <si>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</si>
  <si>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</si>
  <si>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</si>
  <si>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</si>
  <si>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</si>
  <si>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</si>
  <si>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</si>
  <si>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</si>
  <si>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</si>
  <si>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</si>
  <si>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</si>
  <si>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</si>
  <si>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</si>
  <si>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</si>
  <si>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</si>
  <si>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</si>
  <si>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</si>
  <si>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</si>
  <si>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</si>
  <si>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 000</t>
  </si>
  <si>
    <t>Ostatní a vedlej...</t>
  </si>
  <si>
    <t>STA</t>
  </si>
  <si>
    <t>1</t>
  </si>
  <si>
    <t>{2e1a8fa1-9b75-4e7c-91fd-a573ae930455}</t>
  </si>
  <si>
    <t>2</t>
  </si>
  <si>
    <t>SO 101</t>
  </si>
  <si>
    <t>Rekonstrukce ul. Dělnická</t>
  </si>
  <si>
    <t>{ba4e5d70-d982-4180-bbbb-aa3e7278bc89}</t>
  </si>
  <si>
    <t>SO 102</t>
  </si>
  <si>
    <t>Rekonstrukce ul. Úzká</t>
  </si>
  <si>
    <t>{c29f684e-cf01-4357-8b40-281cb64e1d8b}</t>
  </si>
  <si>
    <t>SO 191 - DIO</t>
  </si>
  <si>
    <t>{74cf1e53-1f6e-485d-a02f-a88641d83e38}</t>
  </si>
  <si>
    <t>1) Krycí list soupisu</t>
  </si>
  <si>
    <t>2) Rekapitulace</t>
  </si>
  <si>
    <t>3) Soupis prací</t>
  </si>
  <si>
    <t>Zpět na list:</t>
  </si>
  <si>
    <t>Rekapitulace stavby</t>
  </si>
  <si>
    <t>KRYCÍ LIST SOUPISU</t>
  </si>
  <si>
    <t>Objekt:</t>
  </si>
  <si>
    <t>SO 000 - Ostatní a vedlej...</t>
  </si>
  <si>
    <t>REKAPITULACE ČLENĚNÍ SOUPISU PRACÍ</t>
  </si>
  <si>
    <t>Kód dílu - Popis</t>
  </si>
  <si>
    <t>Cena celkem [CZK]</t>
  </si>
  <si>
    <t>Náklady soupisu celkem</t>
  </si>
  <si>
    <t>-1</t>
  </si>
  <si>
    <t>0 - Všeobecné konstrukce a práce</t>
  </si>
  <si>
    <t>VRN - Vedlejší rozpočtové náklady</t>
  </si>
  <si>
    <t xml:space="preserve">    VRN1 - Průzkumné, geodetické a projektové práce</t>
  </si>
  <si>
    <t xml:space="preserve">    VRN3 - Zařízení staveniště</t>
  </si>
  <si>
    <t xml:space="preserve">    VRN4 - Inženýrská činnost</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</si>
  <si>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</si>
  <si>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</si>
  <si>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</si>
  <si>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</si>
  <si>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</si>
  <si>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</si>
  <si>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</si>
  <si>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</si>
  <si>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</si>
  <si>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</si>
  <si>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</si>
  <si>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</si>
  <si>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</si>
  <si>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</si>
  <si>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Všeobecné konstrukce a práce</t>
  </si>
  <si>
    <t>ROZPOCET</t>
  </si>
  <si>
    <t>K</t>
  </si>
  <si>
    <t>03171</t>
  </si>
  <si>
    <t>Provozní náklady - zajištění vstupů do objektů</t>
  </si>
  <si>
    <t>KČ</t>
  </si>
  <si>
    <t>4</t>
  </si>
  <si>
    <t>VRN</t>
  </si>
  <si>
    <t>Vedlejší rozpočtové náklady</t>
  </si>
  <si>
    <t>VRN1</t>
  </si>
  <si>
    <t>Průzkumné, geodetické a projektové práce</t>
  </si>
  <si>
    <t>5</t>
  </si>
  <si>
    <t>011503000</t>
  </si>
  <si>
    <t>Stavební průzkum - pasport techn. stavu budov.</t>
  </si>
  <si>
    <t>Kč</t>
  </si>
  <si>
    <t>CS ÚRS 2017 02</t>
  </si>
  <si>
    <t>3</t>
  </si>
  <si>
    <t>012303000</t>
  </si>
  <si>
    <t>Geodetické práce po výstavbě</t>
  </si>
  <si>
    <t>6</t>
  </si>
  <si>
    <t>013244000</t>
  </si>
  <si>
    <t>Dokumentace pro provádění stavby</t>
  </si>
  <si>
    <t>8</t>
  </si>
  <si>
    <t>VV</t>
  </si>
  <si>
    <t>1 " RDS zajišŤovaná zhotovitelem</t>
  </si>
  <si>
    <t>013254000</t>
  </si>
  <si>
    <t>Dokumentace skutečného provedení stavby</t>
  </si>
  <si>
    <t>10</t>
  </si>
  <si>
    <t>VRN3</t>
  </si>
  <si>
    <t>Zařízení staveniště</t>
  </si>
  <si>
    <t>032603000</t>
  </si>
  <si>
    <t>Ostatní náklady zařízení staveniště</t>
  </si>
  <si>
    <t>12</t>
  </si>
  <si>
    <t>7</t>
  </si>
  <si>
    <t>034503000</t>
  </si>
  <si>
    <t>Informační tabule na staveništi</t>
  </si>
  <si>
    <t>14</t>
  </si>
  <si>
    <t>VRN4</t>
  </si>
  <si>
    <t>Inženýrská činnost</t>
  </si>
  <si>
    <t>041403000</t>
  </si>
  <si>
    <t>Koordinátor BOZP na staveništi</t>
  </si>
  <si>
    <t>16</t>
  </si>
  <si>
    <t>9</t>
  </si>
  <si>
    <t>042503000</t>
  </si>
  <si>
    <t>Plán BOZP na staveništi</t>
  </si>
  <si>
    <t>18</t>
  </si>
  <si>
    <t>SO 101 - Rekonstrukce ul. Dělnická</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</si>
  <si>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</si>
  <si>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</si>
  <si>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</si>
  <si>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</si>
  <si>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</si>
  <si>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</si>
  <si>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</si>
  <si>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8 - Trubní vedení</t>
  </si>
  <si>
    <t xml:space="preserve">    9 - Ostatní konstrukce a práce, bourání</t>
  </si>
  <si>
    <t xml:space="preserve">    997 - Přesun sutě</t>
  </si>
  <si>
    <t xml:space="preserve">    998 - Přesun hmot</t>
  </si>
  <si>
    <t>PSV - Práce a dodávky PSV</t>
  </si>
  <si>
    <t xml:space="preserve">    711 - Izolace proti vodě, vlhkosti a plynům</t>
  </si>
  <si>
    <t>M - Práce a dodávky M</t>
  </si>
  <si>
    <t xml:space="preserve">    21-M - Elektromontáže</t>
  </si>
  <si>
    <t>HSV</t>
  </si>
  <si>
    <t>Práce a dodávky HSV</t>
  </si>
  <si>
    <t>Zemní práce</t>
  </si>
  <si>
    <t>113106123</t>
  </si>
  <si>
    <t>Rozebrání dlažeb a dílců komunikací pro pěší, vozovek a ploch s přemístěním hmot na skládku na vzdálenost do 3 m nebo s naložením na dopravní prostředek komunikací pro pěší s ložem z kameniva nebo živice a s výplní spár ze zámkové dlažby</t>
  </si>
  <si>
    <t>m2</t>
  </si>
  <si>
    <t>1503682533</t>
  </si>
  <si>
    <t>PSC</t>
  </si>
  <si>
    <t xml:space="preserve">Poznámka k souboru cen:_x000D_
1. Ceny jsou určeny pro rozebrání dlažeb a dílců včetně odstranění lože. 2. Ceny nelze použít pro rozebrání dlažeb uložených do betonového lože nebo do cementové malty, které se oceňují cenami -7130, -7131, -7132, -7170, -7171, -7172, -7230, -7231 a -7232 Odstranění podkladů nebo krytů z betonu prostého; pro volbu těchto cen je rozhodující tloušťka bourané dlažby včetně lože nebo podkladu. 3. U komunikací pro pěší a u vozovek a ploch menších než 50 m2 jsou ceny určeny pro ruční rozebrání (kromě silničních dílců), u vozovek a ploch větších než 50 m2 pro rozebrání strojní. 4. V cenách nejsou započteny náklady na popř. nutné očištění: a) dlažebních nebo mozaikových kostek, které se oceňuje cenami souboru cen 979 07-11 Očištění vybouraných dlažebních kostek části C01 tohoto ceníku, b) betonových, kameninových nebo kamenných desek nebo dlaždic, které se oceňuje cenami souboru cen 979 0 . - . . Očištění vybouraných obrubníků, krajníků, desek nebo dílců části C01 tohoto ceníku. 5. Přemístění vybourané dlažby včetně materiálu z lože a spár na vzdálenost přes 3 m se oceňuje cenami souborů cen 997 22-1 Vodorovná doprava suti a vybouraných hmot. </t>
  </si>
  <si>
    <t>21,45 " zámková dl. chodník</t>
  </si>
  <si>
    <t>113107223</t>
  </si>
  <si>
    <t>Odstranění podkladů nebo krytů s přemístěním hmot na skládku na vzdálenost do 20 m nebo s naložením na dopravní prostředek v ploše jednotlivě přes 200 m2 z kameniva hrubého drceného, o tl. vrstvy přes 200 do 300 mm</t>
  </si>
  <si>
    <t>-1626216444</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</si>
  <si>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U ploch menších než 50 m2 jsou ceny určeny pro ruční odstranění podkladu nebo krytu, u ploch větších než 50 m2 pro odstranění strojní. 3. Ceny a) –7111 až –7113, –7151 až -7153 a -7211 až -7213 lze použít i pro odstranění podkladů nebo krytů ze štěrkopísku, škváry, strusky nebo z mechanicky zpevněných zemin, b) –7121 až 7125, –7161 až -7165 a -7221 až -7225 lze použít i pro odstranění podkladů nebo krytů ze zemin stabilizovaných vápnem, c) –7130 až -7132, –7170 až -7172 a –7230 až -7232 lze použít i pro odstranění dlažeb uložených do betonového lože a dlažeb z mozaiky uložených do cementové malty nebo podkladu ze zemin stabilizovaných cementem. 4. Ceny lze použít i pro odstranění podkladů nebo krytů opatřených živičnými postřiky nebo nátěry. 5. Ceny odlišené podle tloušťky (např. do 100 mm, do 200 mm) jsou určeny vždy pro celou tloušťku jednotlivých konstrukcí.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7. Přemístění vybouraného materiálu na vzdálenost přes 3 m u cen –7111 až –7146 a přes 20 m u cen -7151 až –7246 se oceňuje cenami souborů cen 997 22-1 Vodorovná doprava suti. 8. Ceny -714 . , -718 . a –724 . nelze použít pro odstranění podkladu nebo krytu frézováním. </t>
  </si>
  <si>
    <t>597,7 " štěrk ve vozovce 300 mm</t>
  </si>
  <si>
    <t>194,63 " štěrk ve vozovce 220 mm</t>
  </si>
  <si>
    <t>21,45 " pod dlažbou 200 mm</t>
  </si>
  <si>
    <t>Součet</t>
  </si>
  <si>
    <t>113107242</t>
  </si>
  <si>
    <t>Odstranění podkladů nebo krytů s přemístěním hmot na skládku na vzdálenost do 20 m nebo s naložením na dopravní prostředek v ploše jednotlivě přes 200 m2 živičných, o tl. vrstvy přes 50 do 100 mm</t>
  </si>
  <si>
    <t>1245875210</t>
  </si>
  <si>
    <t>194,63 " chodník tl. 100 mm</t>
  </si>
  <si>
    <t>113154265</t>
  </si>
  <si>
    <t>Frézování živičného podkladu nebo krytu s naložením na dopravní prostředek plochy přes 500 do 1 000 m2 s překážkami v trase pruhu šířky přes 1 m do 2 m, tloušťky vrstvy 200 mm</t>
  </si>
  <si>
    <t>589654022</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</si>
  <si>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</si>
  <si>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597,7 " frézování stávající vozovky tl. 150 mm</t>
  </si>
  <si>
    <t>113201112</t>
  </si>
  <si>
    <t>Vytrhání obrub s vybouráním lože, s přemístěním hmot na skládku na vzdálenost do 3 m nebo s naložením na dopravní prostředek silničních ležatých</t>
  </si>
  <si>
    <t>m</t>
  </si>
  <si>
    <t>1680333961</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</si>
  <si>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</si>
  <si>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7,97 " Odstranění stávající sklopené obruby ve vjezdech</t>
  </si>
  <si>
    <t>113202111</t>
  </si>
  <si>
    <t>Vytrhání obrub s vybouráním lože, s přemístěním hmot na skládku na vzdálenost do 3 m nebo s naložením na dopravní prostředek z krajníků nebo obrubníků stojatých</t>
  </si>
  <si>
    <t>354189558</t>
  </si>
  <si>
    <t>124,92 " Odstranění stávající betonové silniční obruby</t>
  </si>
  <si>
    <t>122201402</t>
  </si>
  <si>
    <t>Vykopávky v zemnících na suchu s přehozením výkopku na vzdálenost do 3 m nebo s naložením na dopravní prostředek v hornině tř. 3 přes 100 do 1 000 m3</t>
  </si>
  <si>
    <t>m3</t>
  </si>
  <si>
    <t>-319067011</t>
  </si>
  <si>
    <t xml:space="preserve">Poznámka k souboru cen:_x000D_
1. Ceny lze použít i pro těžbu haldoviny a pro skrývky s výjimkou skrývek nad povrchový- mi důlními díly. Ceny pro těžbu haldoviny nelze použít, uplatňují-li se v místě těžby báňské předpisy nebo odůvodněné požadavky správce haldy (odvalu), které prokazatelně vyvolávají zvýšení nákladů dodavatele stavebních prací. V těchto případech se vykopávka haldy (odvalu) ocení příslušnými cenami katalogu 823-2 Rekultivace. 2. Ceny lze použít jen pro vykopávky v zemnících nezapažených. Jsou-li zemníky nebo jejich části zapažené, oceňuje se vykopávka v nich podle čl. 3116 Všeobecných podmínek tohoto katalogu. </t>
  </si>
  <si>
    <t>4,5*0,15 " získání ornice</t>
  </si>
  <si>
    <t>M</t>
  </si>
  <si>
    <t>1036410 R</t>
  </si>
  <si>
    <t>získání ornice poplatek</t>
  </si>
  <si>
    <t>289035132</t>
  </si>
  <si>
    <t>4,5*0,15 " získání zeminy pro výměnu AZ</t>
  </si>
  <si>
    <t>122201409</t>
  </si>
  <si>
    <t>Vykopávky v zemnících na suchu s přehozením výkopku na vzdálenost do 3 m nebo s naložením na dopravní prostředek v hornině tř. 3 Příplatek k cenám za lepivost horniny tř. 3</t>
  </si>
  <si>
    <t>-2110026488</t>
  </si>
  <si>
    <t>0,675*0,5 'Přepočtené koeficientem množství</t>
  </si>
  <si>
    <t>122202202</t>
  </si>
  <si>
    <t>Odkopávky a prokopávky nezapažené pro silnice s přemístěním výkopku v příčných profilech na vzdálenost do 15 m nebo s naložením na dopravní prostředek v hornině tř. 3 přes 100 do 1 000 m3</t>
  </si>
  <si>
    <t>345968828</t>
  </si>
  <si>
    <t xml:space="preserve">Poznámka k souboru cen:_x000D_
1. Ceny jsou určeny pro vykopávky: a) příkopů pro silnice a to i tehdy, jsou-li vykopávky příkopů prováděny samostatně, b) v zemnících na suchu, jestliže tyto zemníky přímo souvisejí s odkopávkami nebo prokopávkami pro spodní stavbu silnic. Vykopávky v ostatních zemnících se oceňují podle kapitoly. 3*2 Zemníky Všeobecných podmínek tohoto katalogu. c) při zahlubování silnic pro mimoúrovňové křížení a pro vykopávky pod mosty provedenými v předepsaném předstihu. Část vykopávky mezi svislými rovinami proloženými vnějšími hranami mostu se oceňují: - při objemu do 1 000 m3 cenami pro množství do 100 m3 - při objemu přes 1 000 m3 cenami pro množství přes 100 do 1 000 m3. d) pro sejmutí podorničí s přihlédnutím k ustanovení čl. 3112 Všeobecných podmínek katalogu. 2. Ceny nelze použít pro odkopávky a prokopávky v zapažených prostorách; tyto zemní práce se oceňují podle čl. 3116 Všeobecných podmínek tohoto katalogu. 3. V cenách jsou započteny i náklady na vodorovné přemístění výkopku v příčných profilech na přilehlých svazích a příkopech. Vzdálenosti příčného přemístění se nezahrnují do střední vzdálenosti vodorovného přemístění výkopku. 4. Vodorovné přemístění výkopku z výkopiště na násypiště při jakékoliv šířce koruny se nepovažuje za vodorovné přemístění výkopku v příčném profilu, je-li při odkopávce nebo prokopávce mezi výkopištěm a násypištěm v příčném profilu dopravní nebo jiný pruh, na němž projekt vylučuje rušení provozu prováděním zemních prací. Takové přemístění výkopku se oceňuje podle čl. 3162 Všeobecných podmínek tohoto katalogu. 5. Přemístění výkopku v příčných profilech na vzdálenost přes 15 m se oceňuje cenami souboru cen 162 .0-1 . Vodorovné přemístění výkopku části A 01 Společné zemní práce tohoto katalogu </t>
  </si>
  <si>
    <t>Odkopávka stávající zeminy v AZ</t>
  </si>
  <si>
    <t xml:space="preserve">67,57*5,64 </t>
  </si>
  <si>
    <t>11</t>
  </si>
  <si>
    <t>122202209</t>
  </si>
  <si>
    <t>Odkopávky a prokopávky nezapažené pro silnice s přemístěním výkopku v příčných profilech na vzdálenost do 15 m nebo s naložením na dopravní prostředek v hornině tř. 3 Příplatek k cenám za lepivost horniny tř. 3</t>
  </si>
  <si>
    <t>-54148200</t>
  </si>
  <si>
    <t>67,57*5,64 " Odkopávka stávající zeminy v AZ</t>
  </si>
  <si>
    <t>381,095*0,5 'Přepočtené koeficientem množství</t>
  </si>
  <si>
    <t>132201201</t>
  </si>
  <si>
    <t>Hloubení zapažených i nezapažených rýh šířky přes 600 do 2 000 mm s urovnáním dna do předepsaného profilu a spádu v hornině tř. 3 do 100 m3</t>
  </si>
  <si>
    <t>-1344752036</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</si>
  <si>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 2. Hloubení rýh při lesnicko-technických melioracích se oceňuje: a) ve stržích cenami platnými pro objem výkopu do 100 m3, i když skutečný objem výkopu je větší,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 3. Náklady na svislé přemístění výkopku nad 1 m hloubky se určí dle ustanovení článku č. 3161 všeobecných podmínek katalogu. 4. Předepisuje-li projekt hloubit rýhy 5 až 7 bez použití trhavin, oceňuje se toto hloubení: a) v suchu nebo mokru cenami 138 40-1201, 138 50-1201 a 138 60-1201 Dolamování hloubených vykopávek, b) v tekoucí vodě při jakékoliv její rychlosti individuálně. 5. Ceny nelze použít pro hloubení rýh a hloubky přes 16 m. Tyto práce se oceňují individuálně. </t>
  </si>
  <si>
    <t>14,8 " UV1</t>
  </si>
  <si>
    <t>7,3 " UV2</t>
  </si>
  <si>
    <t>8,5 " UV3</t>
  </si>
  <si>
    <t>20 " UV4</t>
  </si>
  <si>
    <t>22,9 " šachta</t>
  </si>
  <si>
    <t>13</t>
  </si>
  <si>
    <t>132201209</t>
  </si>
  <si>
    <t>Hloubení zapažených i nezapažených rýh šířky přes 600 do 2 000 mm s urovnáním dna do předepsaného profilu a spádu v hornině tř. 3 Příplatek k cenám za lepivost horniny tř. 3</t>
  </si>
  <si>
    <t>-1480127410</t>
  </si>
  <si>
    <t>73,5*0,5 'Přepočtené koeficientem množství</t>
  </si>
  <si>
    <t>130001101</t>
  </si>
  <si>
    <t>Příplatek k cenám hloubených vykopávek za ztížení vykopávky v blízkosti podzemního vedení nebo výbušnin pro jakoukoliv třídu horniny</t>
  </si>
  <si>
    <t>-1300700534</t>
  </si>
  <si>
    <t xml:space="preserve">Poznámka k souboru cen:_x000D_
1. Cena je určena: a) i pro soubor cen 123 . 0-21 Vykopávky zářezů se šikmými stěnami pro podzemní vedení části A 02, b) pro podzemní vedení procházející hloubenou vykopávkou nebo uložené ve stěně výkopu při jakékoliv hloubce vedení pod původním terénem nebo jeho výšce nade dnem výkopu a jakémkoliv směru vedení ke stranám výkopu; c) pro výbušniny nezaložené dodavatelem. 2. Cenu lze použít i tehdy, narazí-li se na vedení nebo výbušninu až při vykopávce a to pro zbývající objem výkopu, který je projektantem nebo investorem označen, v němž by toto nebo jiné nepředvídané vedení nebo výbušnina mohlo být uloženo. Toto ustanovení neplatí pro objem hornin tř. 6 a 7. 3. Cenu nelze použít pro ztížení vykopávky v blízkosti podzemních vedení nebo výbušnin, u nichž je projektem zakázáno použít při vykopávce kovové nástroje nebo nářadí. 4. Množství ztížení vykopávky v blízkosti a) podzemního vedení, jehož půdorysná a výšková poloha - je v projektu uvedena, se určí jako objem myšleného hranolu, jehož průřez je pravidelný čtyřúhelník jehož horní vodorovná a obě svislé strany jsou ve vzdálenosti 0,5 m a dolní vodorovná hrana ve vzdálenosti 1 m od přilehlého vnějšího líce vedení, příp. jeho obalu a délka se rovná osové délce vedení ve výkopišti nebo délce vedení ve stěně výkopu. Vymezí-li projekt větší prostor, v němž je nutno při vykopávce postupovat opatrně, lze použít cena pro celý objem výkopu v tomto prostoru. Od takto zjištěného množství se odečítá objem vedení i s příp. se vyskytujícím obalem; - není v projektu uvedena, avšak která podle projektu nebo sdělení investora jsou pravděpodobně ve výkopišti uložena, se rovná objemu výkopu, který je projektantem nebo investorem označen. b) výbušniny, určí vždy projektant nebo investor, ať je v projektu uvedeno či neuvedeno. 5. Je-li vedení uloženo ve výkopišti tak, že se vykopávka v celém výše popsaném objemu nevykopává, např. blízko stěn nebo dna výkopu, oceňuje se ztížení vykopávky jen pro tu část objemu, v níž se ztížená vykopávka provádí. 6. Jsou-li ve výkopišti dvě vedení položena tak blízko sebe, že se výše uvedené objemy pro obě vedení pronikají, určí se množství ztížení vykopávky tak, aby se pronik započetl jen jednou. 7. Objem ztížení vykopávky se od celkového objemu výkopu neodečítá. 8. Dočasné zajištění různých podzemních vedení ve výkopišti se oceňuje cenami souboru cen 119 00-14 Dočasné zajištění podzemního potrubí nebo vedení ve výkopišti. </t>
  </si>
  <si>
    <t>73,5 " pro zhotovení přípojky UV, š = 1500 mm, h = 1500 mm</t>
  </si>
  <si>
    <t>162701105</t>
  </si>
  <si>
    <t>Vodorovné přemístění výkopku nebo sypaniny po suchu na obvyklém dopravním prostředku, bez naložení výkopku, avšak se složením bez rozhrnutí z horniny tř. 1 až 4 na vzdálenost přes 9 000 do 10 000 m</t>
  </si>
  <si>
    <t>1996780528</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</si>
  <si>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</si>
  <si>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381,095" aktivní zona vykopávka</t>
  </si>
  <si>
    <t>4,6+2,4+6,5 " zbylá zemina po zhotovení nové přípojky pro uliční vpusti</t>
  </si>
  <si>
    <t>0,675 "  dovoz ornice</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</si>
  <si>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</si>
  <si>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</si>
  <si>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-11382609</t>
  </si>
  <si>
    <t>395,27*10 'Přepočtené koeficientem množství</t>
  </si>
  <si>
    <t>17</t>
  </si>
  <si>
    <t>171102103</t>
  </si>
  <si>
    <t>Uložení sypaniny do zhutněných násypů pro dálnice a letiště s rozprostřením sypaniny ve vrstvách, s hrubým urovnáním a uzavřením povrchu násypu z hornin soudržných s předepsanou mírou zhutnění v procentech výsledků zkoušek Proctor-Standard (dále jen PS) na 100 % PS</t>
  </si>
  <si>
    <t>-323077609</t>
  </si>
  <si>
    <t xml:space="preserve">Poznámka k souboru cen:_x000D_
1. Ceny lze použít i pro sypaniny odebírané z hald, pro hlušinu apod. 2. Ceny lze použít i pro uložení sypaniny s předepsaným zhutněním na trvalé skládky. 3. Ceny pro uložení soudržných hornin lze použít, jestliže jejich přirozená vlhkost při ukládání do násypu není vyšší než -2 % optimální vlhkosti dle zkoušky PS na neredukovaný materiál. Je-li vlhkost při ukládání sypaniny do násypu vyšší, ocení se uložení sypaniny individuálně. 4. Zajišťuje-li se předepsané zhutnění násypu přesypáním podle čl. 120 ČSN 73 3050, ocení se odstranění přesypané části jako odkopávka příslušnou cenou této části. </t>
  </si>
  <si>
    <t>361,5" aktivní zóna, materiál ŠD 16/32, zhutněno na 100% PS</t>
  </si>
  <si>
    <t>583439310</t>
  </si>
  <si>
    <t>kamenivo drcené hrubé horninová směs frakce 16-32</t>
  </si>
  <si>
    <t>t</t>
  </si>
  <si>
    <t>-1375803191</t>
  </si>
  <si>
    <t>375*1,9 'Přepočtené koeficientem množství</t>
  </si>
  <si>
    <t>19</t>
  </si>
  <si>
    <t>171201201</t>
  </si>
  <si>
    <t>Uložení sypaniny na skládky</t>
  </si>
  <si>
    <t>2100083230</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</si>
  <si>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</si>
  <si>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381,095" aktivní zona</t>
  </si>
  <si>
    <t>20</t>
  </si>
  <si>
    <t>171201211</t>
  </si>
  <si>
    <t>Uložení sypaniny poplatek za uložení sypaniny na skládce (skládkovné)</t>
  </si>
  <si>
    <t>1458360831</t>
  </si>
  <si>
    <t>394,595*1,8 'Přepočtené koeficientem množství</t>
  </si>
  <si>
    <t>174101101</t>
  </si>
  <si>
    <t>Zásyp sypaninou z jakékoliv horniny s uložením výkopku ve vrstvách se zhutněním jam, šachet, rýh nebo kolem objektů v těchto vykopávkách</t>
  </si>
  <si>
    <t>-1805349807</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</si>
  <si>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</si>
  <si>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73,5-4,6-2,4-6,5 "  zásyp po zhotovení přípojky UV</t>
  </si>
  <si>
    <t>22</t>
  </si>
  <si>
    <t>181111131</t>
  </si>
  <si>
    <t>Plošná úprava terénu v zemině tř. 1 až 4 s urovnáním povrchu bez doplnění ornice souvislé plochy do 500 m2 při nerovnostech terénu přes 150 do 200 mm v rovině nebo na svahu do 1:5</t>
  </si>
  <si>
    <t>569587063</t>
  </si>
  <si>
    <t xml:space="preserve">Poznámka k souboru cen:_x000D_
1. Ceny jsou určeny pro vyrovnání nerovností neupraveného rostlého nebo ulehlého terénu. 2. Ceny lze použít pro vyrovnání terénu při zakládání trávníku. 3. V cenách nejsou započteny náklady na hutnění, tyto náklady se oceňují cenami souboru cen 215 90-1.. Zhutnění podloží pod násypy z rostlé horniny tř. 1 až 4 katalogu 800-1 Zemní práce. 4. V cenách o sklonu svahu přes 1:1 jsou uvažovány podmínky pro svahy běžně schůdné; bez použití lezeckých technik. V případě použití lezeckých technik se tyto náklady oceňují individuálně. </t>
  </si>
  <si>
    <t>4,5 " zelený pás</t>
  </si>
  <si>
    <t>23</t>
  </si>
  <si>
    <t>181301102</t>
  </si>
  <si>
    <t>Rozprostření a urovnání ornice v rovině nebo ve svahu sklonu do 1:5 při souvislé ploše do 500 m2, tl. vrstvy přes 100 do 150 mm</t>
  </si>
  <si>
    <t>-873377476</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</si>
  <si>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2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</si>
  <si>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24</t>
  </si>
  <si>
    <t>181411131</t>
  </si>
  <si>
    <t>Založení trávníku na půdě předem připravené plochy do 1000 m2 výsevem včetně utažení parkového v rovině nebo na svahu do 1:5</t>
  </si>
  <si>
    <t>309672123</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</si>
  <si>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</si>
  <si>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25</t>
  </si>
  <si>
    <t>005724100</t>
  </si>
  <si>
    <t>osivo směs travní parková</t>
  </si>
  <si>
    <t>kg</t>
  </si>
  <si>
    <t>-228931065</t>
  </si>
  <si>
    <t>4,5*0,015 'Přepočtené koeficientem množství</t>
  </si>
  <si>
    <t>26</t>
  </si>
  <si>
    <t>181951102</t>
  </si>
  <si>
    <t>Úprava pláně vyrovnáním výškových rozdílů v hornině tř. 1 až 4 se zhutněním</t>
  </si>
  <si>
    <t>1694509909</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</si>
  <si>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</si>
  <si>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27</t>
  </si>
  <si>
    <t>184802111</t>
  </si>
  <si>
    <t>Chemické odplevelení půdy před založením kultury, trávníku nebo zpevněných ploch o výměře jednotlivě přes 20 m2 v rovině nebo na svahu do 1:5 postřikem na široko</t>
  </si>
  <si>
    <t>-61412317</t>
  </si>
  <si>
    <t xml:space="preserve">Poznámka k souboru cen:_x000D_
1. Ceny -2111, -2211, -2311 a -2411 lze použít i pro aplikaci retardantů na trávníky. 2. V cenách -2111, -2211, -2311 a -2411 jsou započteny i náklady na dovoz vody do 10 km. 3. V cenách nejsou započteny náklady na případné zapravení přípravku do půdy a) obděláním půdy; tyto práce se oceňují cenami části A02 souboru cen 183 40-31 Obdělání půdy, b) prolitím; toto se oceňuje cenami části C02 souboru cen 185 80-43 Zalití rostlin vodou a případně cenami části A02 souboru cen 185 85-11 Dovoz vody pro zálivku rostlin. 4. Každá opakovaná aplikace se oceňuje samostatně. 5. Chemické odplevelení ploch do 20 m2 se oceňuje příslušnými cenami souboru cen 184 80-26 Chemické odplevelení po založení kultury. 6. V cenách o sklonu svahu přes 1:1 jsou uvažovány podmínky pro svahy běžně schůdné; bez použití lezeckých technik. V případě použití lezeckých technik se tyto náklady oceňují individuálně. </t>
  </si>
  <si>
    <t>28</t>
  </si>
  <si>
    <t>185803111</t>
  </si>
  <si>
    <t>Ošetření trávníku jednorázové v rovině nebo na svahu do 1:5</t>
  </si>
  <si>
    <t>1415356058</t>
  </si>
  <si>
    <t xml:space="preserve">Poznámka k souboru cen:_x000D_
1. V cenách nejsou započteny náklady na : a) vypletí; tyto práce se oceňují cenami části C02 souboru cen 185 80-42 Vypletí, b) zalití; tyto práce se oceňují cenami části C02 souboru cen 185 80-43 Zalití rostlin vodou c) chemické odplevelení; tyto práce se oceňují cenami části A02 souboru cen 184 80-22 Chemické odplevelení trávníku, d) hnojení; tyto práce se oceňuji cenami části A02 souboru cen 184 85-11 Hnojení roztokem hnojiva nebo 185 80-21 Hnojení. 2. V cenách jsou započteny i náklady na pokosení se shrabáním, naložením shrabu na dopravní prostředek s odvezením do vzdálenosti 20 km a vyložením shrabu. 3. V cenách o sklonu svahu přes 1:1 jsou uvažovány podmínky pro svahy běžně schůdné; bez použití lezeckých technik. V případě použití lezeckých technik se tyto náklady oceňují individuálně. </t>
  </si>
  <si>
    <t>4,5*3</t>
  </si>
  <si>
    <t>29</t>
  </si>
  <si>
    <t>185804312</t>
  </si>
  <si>
    <t>Zalití rostlin vodou plochy záhonů jednotlivě přes 20 m2</t>
  </si>
  <si>
    <t>-1310877077</t>
  </si>
  <si>
    <t>4,5*0,005*3</t>
  </si>
  <si>
    <t>Zakládání</t>
  </si>
  <si>
    <t>30</t>
  </si>
  <si>
    <t>211531111</t>
  </si>
  <si>
    <t>Výplň kamenivem do rýh odvodňovacích žeber nebo trativodů bez zhutnění, s úpravou povrchu výplně kamenivem hrubým drceným frakce 16 až 63 mm</t>
  </si>
  <si>
    <t>1552908072</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</si>
  <si>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</si>
  <si>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72,21*0,089 "  (délka*průřezová plocha); zásyp rýhy z HDK 8/32 tl. min. 100 mm</t>
  </si>
  <si>
    <t>72,21*0,091 " (délka*prům. průřezová plocha); obsyp z HDK 16/32</t>
  </si>
  <si>
    <t>31</t>
  </si>
  <si>
    <t>212572121</t>
  </si>
  <si>
    <t>Lože pro trativody z kameniva drobného těženého</t>
  </si>
  <si>
    <t>1902428836</t>
  </si>
  <si>
    <t xml:space="preserve">Poznámka k souboru cen:_x000D_
1. V cenách jsou započteny i náklady na vyčištění dna rýh a na urovnání povrchu lože. 2. V ceně materiálu jsou započteny i náklady na prohození výkopku. </t>
  </si>
  <si>
    <t xml:space="preserve">72,21*0,4*0,1 " lože pod trativod ŠDB 0/22 TL. 100 mm </t>
  </si>
  <si>
    <t>32</t>
  </si>
  <si>
    <t>212755216</t>
  </si>
  <si>
    <t>Trativody bez lože z drenážních trubek plastových flexibilních D 160 mm</t>
  </si>
  <si>
    <t>1804213254</t>
  </si>
  <si>
    <t xml:space="preserve">Poznámka k souboru cen:_x000D_
1. Ceny jsou určeny pro uložení drenážních trubek do výkopu bez lože a obsypu. 2. Trativody včetně lože a obsypu trubek se ocení cenami souboru cen 212 75-2 . Trativody z drenážních trubek katalogu 827-1 Vedení trubní dálková a přípojná – vodovody a kanalizace. </t>
  </si>
  <si>
    <t>72,21 " DN 150, trubka z HDPE, profilovaná, perforovaná s plným dnem, SN8, odolná vůči tlakovému čištění</t>
  </si>
  <si>
    <t>33</t>
  </si>
  <si>
    <t>213141111</t>
  </si>
  <si>
    <t>Zřízení vrstvy z geotextilie filtrační, separační, odvodňovací, ochranné, výztužné nebo protierozní v rovině nebo ve sklonu do 1:5, šířky do 3 m</t>
  </si>
  <si>
    <t>-1203633477</t>
  </si>
  <si>
    <t xml:space="preserve">Poznámka k souboru cen:_x000D_
1. Ceny jsou určeny pro zřízení vrstev na upraveném povrchu. 2. V cenách jsou započteny i náklady na položení a spojení geotextilií včetně přesahů. 3. V cenách nejsou započteny náklady na dodávku geotextilií, která se oceňuje ve specifikaci. Ztratné včetně přesahů lze stanovit ve výši 15 až 20 %. 4. Ceny -1131 až -1133 lze použít i pro vyvedení geotextilie na svislou konstrukci. </t>
  </si>
  <si>
    <t>1,37*72,21</t>
  </si>
  <si>
    <t>34</t>
  </si>
  <si>
    <t>693110040</t>
  </si>
  <si>
    <t>geotextilie tkaná polypropylenová 280 g/m2</t>
  </si>
  <si>
    <t>-1410235321</t>
  </si>
  <si>
    <t>98,928*1,15 'Přepočtené koeficientem množství</t>
  </si>
  <si>
    <t>35</t>
  </si>
  <si>
    <t>213141112</t>
  </si>
  <si>
    <t>Zřízení vrstvy z geotextilie filtrační, separační, odvodňovací, ochranné, výztužné nebo protierozní v rovině nebo ve sklonu do 1:5, šířky přes 3 do 6 m</t>
  </si>
  <si>
    <t>514921368</t>
  </si>
  <si>
    <t>39,81+325,81+29,46+83,24+18,81+110,41</t>
  </si>
  <si>
    <t>113</t>
  </si>
  <si>
    <t>693110410</t>
  </si>
  <si>
    <t>geotextilie z polyesterových vláken netkaná, 300 g/m2, šíře 300 cm</t>
  </si>
  <si>
    <t>-1397360345</t>
  </si>
  <si>
    <t>607,54*1,15 'Přepočtené koeficientem množství</t>
  </si>
  <si>
    <t>36</t>
  </si>
  <si>
    <t>225311116</t>
  </si>
  <si>
    <t>Maloprofilové vrty jádrové průměru přes 93 do 156 mm do úklonu 45 st. v hl 0 až 25 m v hornině tř. V a VI</t>
  </si>
  <si>
    <t>1487722863</t>
  </si>
  <si>
    <t>4*0,12 " (počet otvorů*tl. skruže) vrtání otvorů do uliční vpusti, pro zaústění trativodu</t>
  </si>
  <si>
    <t>Svislé a kompletní konstrukce</t>
  </si>
  <si>
    <t>37</t>
  </si>
  <si>
    <t>359901211</t>
  </si>
  <si>
    <t>Monitoring stok (kamerový systém) jakékoli výšky nová kanalizace</t>
  </si>
  <si>
    <t>-396355478</t>
  </si>
  <si>
    <t xml:space="preserve">Poznámka k souboru cen:_x000D_
1. V ceně jsou započteny náklady na zhotovení záznamu o prohlídce a protokolu prohlídky. </t>
  </si>
  <si>
    <t>Vodorovné konstrukce</t>
  </si>
  <si>
    <t>38</t>
  </si>
  <si>
    <t>451573111</t>
  </si>
  <si>
    <t>Lože pod potrubí, stoky a drobné objekty v otevřeném výkopu z písku a štěrkopísku do 63 mm</t>
  </si>
  <si>
    <t>-2128417015</t>
  </si>
  <si>
    <t xml:space="preserve">Poznámka k souboru cen:_x000D_
1. Ceny -1111 a -1192 lze použít i pro zřízení sběrných vrstev nad drenážními trubkami. 2. V cenách -5111 a -1192 jsou započteny i náklady na prohození výkopku získaného při zemních pracích. </t>
  </si>
  <si>
    <t>0,7 " UV1</t>
  </si>
  <si>
    <t>0,5 " UV2</t>
  </si>
  <si>
    <t>0,6 " UV3</t>
  </si>
  <si>
    <t>1,5 " UV4</t>
  </si>
  <si>
    <t>1,3 " šachta</t>
  </si>
  <si>
    <t>39</t>
  </si>
  <si>
    <t>452311141</t>
  </si>
  <si>
    <t>Podkladní a zajišťovací konstrukce z betonu prostého v otevřeném výkopu desky pod potrubí, stoky a drobné objekty z betonu tř. C 16/20</t>
  </si>
  <si>
    <t>1094457865</t>
  </si>
  <si>
    <t xml:space="preserve">Poznámka k souboru cen:_x000D_
1. Ceny -1121 až -1181 a -1192 lze použít i pro ochrannou vrstvu pod železobetonové konstrukce. 2. Ceny -2121 až -2181 a -2192 jsou určeny pro jakékoliv úkosy sedel. </t>
  </si>
  <si>
    <t>0,2 " UV2</t>
  </si>
  <si>
    <t>0,1 " UV3</t>
  </si>
  <si>
    <t>0,9 " UV4</t>
  </si>
  <si>
    <t>0,5 " šachta</t>
  </si>
  <si>
    <t>Komunikace pozemní</t>
  </si>
  <si>
    <t>40</t>
  </si>
  <si>
    <t>564851111</t>
  </si>
  <si>
    <t>Podklad ze štěrkodrti ŠD s rozprostřením a zhutněním, po zhutnění tl. 150 mm</t>
  </si>
  <si>
    <t>-1923696565</t>
  </si>
  <si>
    <t>28,7+21,07+17,76+29,52+3,97 " ŠDb Gn 0/63 chodník</t>
  </si>
  <si>
    <t>396*1,067 " ŠDb Gn 0/63 silnice</t>
  </si>
  <si>
    <t>202,12 " ŠDb Gn 0/63 parkovací stání</t>
  </si>
  <si>
    <t>41</t>
  </si>
  <si>
    <t>564851111a</t>
  </si>
  <si>
    <t>976890950</t>
  </si>
  <si>
    <t>396,2" ŠDa Ge 0/63 silnice</t>
  </si>
  <si>
    <t>42</t>
  </si>
  <si>
    <t>564861111</t>
  </si>
  <si>
    <t>Podklad ze štěrkodrti ŠD s rozprostřením a zhutněním, po zhutnění tl. 200 mm</t>
  </si>
  <si>
    <t>-92579777</t>
  </si>
  <si>
    <t>29,52+12,28+5,99+18,81+8,72 " ŠDb Gn 0/63, vjezdy</t>
  </si>
  <si>
    <t>43</t>
  </si>
  <si>
    <t>565135121</t>
  </si>
  <si>
    <t>Asfaltový beton vrstva podkladní ACP 16 (obalované kamenivo střednězrnné - OKS) s rozprostřením a zhutněním v pruhu šířky přes 3 m, po zhutnění tl. 50 mm</t>
  </si>
  <si>
    <t>1283920259</t>
  </si>
  <si>
    <t xml:space="preserve">Poznámka k souboru cen:_x000D_
1. ČSN EN 13108-1 připouští pro ACP 16 pouze tl. 50 až 80 mm. </t>
  </si>
  <si>
    <t>ACP 16+</t>
  </si>
  <si>
    <t>325,81+39,82 " pokládka v místě zhotovení kompletní konstrukce</t>
  </si>
  <si>
    <t>44</t>
  </si>
  <si>
    <t>573191111</t>
  </si>
  <si>
    <t>Postřik infiltrační kationaktivní emulzí v množství 1,00 kg/m2</t>
  </si>
  <si>
    <t>355069092</t>
  </si>
  <si>
    <t xml:space="preserve">Poznámka k souboru cen:_x000D_
1. V ceně nejsou započteny náklady na popř. projektem předepsané očištění vozovky, které se oceňuje cenou 938 90-8411 Očištění povrchu saponátovým roztokem části C 01 tohoto katalogu. </t>
  </si>
  <si>
    <t>45</t>
  </si>
  <si>
    <t>573231107</t>
  </si>
  <si>
    <t>Postřik spojovací PS bez posypu kamenivem ze silniční emulze, v množství 0,40 kg/m2</t>
  </si>
  <si>
    <t>-1748133717</t>
  </si>
  <si>
    <t>325,81+39,82 " kompletní konstrukce, PS-C 0,35 kg/m2</t>
  </si>
  <si>
    <t>46</t>
  </si>
  <si>
    <t>577134121</t>
  </si>
  <si>
    <t>Asfaltový beton vrstva obrusná ACO 11 (ABS) s rozprostřením a se zhutněním z nemodifikovaného asfaltu v pruhu šířky přes 3 m tř. I, po zhutnění tl. 40 mm</t>
  </si>
  <si>
    <t>-2139862368</t>
  </si>
  <si>
    <t xml:space="preserve">Poznámka k souboru cen:_x000D_
1. ČSN EN 13108-1 připouští pro ACO 11 pouze tl. 35 až 50 mm. </t>
  </si>
  <si>
    <t>325,81+39,82 " kompletní konstrukce</t>
  </si>
  <si>
    <t>47</t>
  </si>
  <si>
    <t>596211112</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</si>
  <si>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přes 100 do 300 m2</t>
  </si>
  <si>
    <t>-657465990</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</si>
  <si>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</si>
  <si>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5,31+28,7+0,27+21,07+17,76+29,52</t>
  </si>
  <si>
    <t>3,70+3,26" signální a varovný pás červený</t>
  </si>
  <si>
    <t>48</t>
  </si>
  <si>
    <t>592453080</t>
  </si>
  <si>
    <t>dlažba skladebná betonová základní 20 x 10 x 6 cm přírodní</t>
  </si>
  <si>
    <t>1721454281</t>
  </si>
  <si>
    <t>(5,31+28,7+0,27+21,07+17,76+29,52)</t>
  </si>
  <si>
    <t>102,63*1,01 'Přepočtené koeficientem množství</t>
  </si>
  <si>
    <t>49</t>
  </si>
  <si>
    <t>592452670</t>
  </si>
  <si>
    <t>dlažba skladebná betonová základní pro nevidomé 20 x 10 x 6 cm barevná</t>
  </si>
  <si>
    <t>149631814</t>
  </si>
  <si>
    <t>(3,70+3,26)" signální a varovný pás červený</t>
  </si>
  <si>
    <t>6,96*1,03 'Přepočtené koeficientem množství</t>
  </si>
  <si>
    <t>50</t>
  </si>
  <si>
    <t>596211114</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</si>
  <si>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Příplatek k cenám dvou barev za dlažbu z prvků</t>
  </si>
  <si>
    <t>-441982502</t>
  </si>
  <si>
    <t>51</t>
  </si>
  <si>
    <t>596212210</t>
  </si>
  <si>
    <t>Kladení dlažby z betonových zámkových dlaždic pozemních komunikací s ložem z kameniva těženého nebo drceného tl. do 50 mm, s vyplněním spár, s dvojitým hutněním vibrováním a se smetením přebytečného materiálu na krajnici tl. 80 mm skupiny A, pro plochy do 50 m2</t>
  </si>
  <si>
    <t>-1211824785</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</si>
  <si>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50 mm se oceňuje cenami souboru cen 451 ..-9 Příplatek za každých dalších 10 mm tloušťky podkladu nebo lože. </t>
  </si>
  <si>
    <t>45,8</t>
  </si>
  <si>
    <t>52</t>
  </si>
  <si>
    <t>592453110</t>
  </si>
  <si>
    <t>dlažba skladebná betonová základní 20 x 10 x 8 cm přírodní</t>
  </si>
  <si>
    <t>814262965</t>
  </si>
  <si>
    <t>(9,85+4,79+7,12+18,81)</t>
  </si>
  <si>
    <t>40,57*1,03 'Přepočtené koeficientem množství</t>
  </si>
  <si>
    <t>53</t>
  </si>
  <si>
    <t>592453090R</t>
  </si>
  <si>
    <t>dlažba skladebná betonová základní pro nevidomé 20 x 10 x 8 cm červená</t>
  </si>
  <si>
    <t>-1129461810</t>
  </si>
  <si>
    <t>5,23*1,03 'Přepočtené koeficientem množství</t>
  </si>
  <si>
    <t>54</t>
  </si>
  <si>
    <t>596212214</t>
  </si>
  <si>
    <t>Kladení dlažby z betonových zámkových dlaždic pozemních komunikací s ložem z kameniva těženého nebo drceného tl. do 50 mm, s vyplněním spár, s dvojitým hutněním vibrováním a se smetením přebytečného materiálu na krajnici tl. 80 mm skupiny A, pro plochy Příplatek k cenám dvou barev za dlažbu z prvků</t>
  </si>
  <si>
    <t>-1454909140</t>
  </si>
  <si>
    <t>55</t>
  </si>
  <si>
    <t>596412211</t>
  </si>
  <si>
    <t>Kladení dlažby z betonových vegetačních dlaždic pozemních komunikací s ložem z kameniva těženého nebo drceného tl. do 50 mm, s vyplněním spár a vegetačních otvorů, s hutněním vibrováním tl. 80 mm, pro plochy přes 50 do 100 m2</t>
  </si>
  <si>
    <t>-428723866</t>
  </si>
  <si>
    <t xml:space="preserve">Poznámka k souboru cen:_x000D_
1. V cenách jsou započteny i náklady na dodávku hmot pro lože a materiálu na výplň spár. 2. V cenách nejsou započteny náklady na: a) dodávku vegetačních dlaždic, které se oceňují ve specifikaci; ztratné lze dohodnout u plochy do 100 m2 ve výši 3 %, přes 100 do 300 m2 ve výši 2 % a přes 300 m2 ve výši 1 %, b) dodávku výplně ve vegetačních dlaždicích, které se oceňují ve specifikaci, c) založení trávníku. Tyto náklady se oceňují cenami souboru cen 180 40-51 části A02 Katalogu 823-1 Plochy a úprava území. 3. Část lože přesahující tloušťku 50 mm se oceňuje cenami souboru cen 451 ..-9 Příplatek za každých dalších 10 mm tloušťky podkladu nebo lože. </t>
  </si>
  <si>
    <t>193,59</t>
  </si>
  <si>
    <t>56</t>
  </si>
  <si>
    <t>592281050</t>
  </si>
  <si>
    <t>tvárnice betonová zatravňovací 50x50x8 cm</t>
  </si>
  <si>
    <t>kus</t>
  </si>
  <si>
    <t>1849911448</t>
  </si>
  <si>
    <t>193,590*4</t>
  </si>
  <si>
    <t>774,36*1,01 'Přepočtené koeficientem množství</t>
  </si>
  <si>
    <t>Úpravy povrchů, podlahy a osazování výplní</t>
  </si>
  <si>
    <t>57</t>
  </si>
  <si>
    <t>622331101</t>
  </si>
  <si>
    <t>Omítka cementová vnějších ploch nanášená ručně jednovrstvá, tloušťky do 15 mm hrubá nezatřená stěn</t>
  </si>
  <si>
    <t>185974870</t>
  </si>
  <si>
    <t xml:space="preserve">Poznámka k souboru cen:_x000D_
1. Pro ocenění nanášení omítky v tloušťce jádrové omítky přes 15 mm se použije příplatek za každých dalších i započatých 5 mm. 2. Podkladní a spojovací vrstvy se oceňují cenami souboru cen 62.13-1... této části katalogu. </t>
  </si>
  <si>
    <t>143,81*0,6 " úprava povrchu obnaženého zdiva</t>
  </si>
  <si>
    <t>Trubní vedení</t>
  </si>
  <si>
    <t>58</t>
  </si>
  <si>
    <t>831352121</t>
  </si>
  <si>
    <t>Montáž potrubí z trub kameninových hrdlových s integrovaným těsněním v otevřeném výkopu ve sklonu do 20 % DN 200</t>
  </si>
  <si>
    <t>548139456</t>
  </si>
  <si>
    <t xml:space="preserve">Poznámka k souboru cen:_x000D_
1. V cenách montáže potrubí z trub kameninových hrdlových s integrovaným těsněním 831 . . -2121 jsou těsnící kroužky součástí dodávky kameninových trub. Tyto trouby se oceňují ve specifikaci, ztratné lze dohodnout ve výši 1,5 %. 2. Ceny 831 . . -2193 jsou určeny pro každé jednotlivé napojení dvou dříků trub o zhruba stejném průměru, kdy maximální rozdíl průměrů je 12 mm. Platí také pro spoj dvou různých materiálů 3. Ceny 26-3195 a 38-3195 jsou určeny pro každé jednotlivé připojení vnitřní kanalizace na kanalizační přípojku. </t>
  </si>
  <si>
    <t>1,82 " UV1</t>
  </si>
  <si>
    <t>1,3 " UV2</t>
  </si>
  <si>
    <t>0,82 " UV3</t>
  </si>
  <si>
    <t>7,66 " UV4</t>
  </si>
  <si>
    <t>59</t>
  </si>
  <si>
    <t>597107040</t>
  </si>
  <si>
    <t>trouba kameninová glazovaná pouze uvnitř DN200mm L2,50m spojovací systém C Třída 240</t>
  </si>
  <si>
    <t>512</t>
  </si>
  <si>
    <t>-1977660158</t>
  </si>
  <si>
    <t>60</t>
  </si>
  <si>
    <t>831442121</t>
  </si>
  <si>
    <t>Montáž potrubí z trub kameninových hrdlových s integrovaným těsněním v otevřeném výkopu ve sklonu do 20 % DN 600</t>
  </si>
  <si>
    <t>-1306263679</t>
  </si>
  <si>
    <t>61</t>
  </si>
  <si>
    <t>597107100</t>
  </si>
  <si>
    <t>trouba kameninová glazovaná DN600mm L2,50m spojovací systém C Třída 160</t>
  </si>
  <si>
    <t>2134519208</t>
  </si>
  <si>
    <t>2*1,015 'Přepočtené koeficientem množství</t>
  </si>
  <si>
    <t>62</t>
  </si>
  <si>
    <t>837352221</t>
  </si>
  <si>
    <t>Montáž kameninových tvarovek na potrubí z trub kameninových v otevřeném výkopu s integrovaným těsněním jednoosých DN 200</t>
  </si>
  <si>
    <t>-148798998</t>
  </si>
  <si>
    <t xml:space="preserve">Poznámka k souboru cen:_x000D_
1. Ceny jsou určeny pro montáž tvarovek v otevřeném výkopu jakéhokoliv sklonu. 2. Pro volbu ceny u odbočných tvarovek je rozhodující DN hlavního řadu; u jednoosých větší DN. 3. V cenách nejsou započteny náklady na dodání tvarovek a těsnícího materiálu, který je součástí tvarovek. Tyto náklady se oceňují ve specifikaci. </t>
  </si>
  <si>
    <t>3 " UV1</t>
  </si>
  <si>
    <t>5 " UV2</t>
  </si>
  <si>
    <t>3 " UV3</t>
  </si>
  <si>
    <t>0 " UV4</t>
  </si>
  <si>
    <t>63</t>
  </si>
  <si>
    <t>597109670</t>
  </si>
  <si>
    <t>koleno kameninové glazované DN200mm 30° spojovací systém F tř. 240</t>
  </si>
  <si>
    <t>532457296</t>
  </si>
  <si>
    <t>3*1,015 'Přepočtené koeficientem množství</t>
  </si>
  <si>
    <t>64</t>
  </si>
  <si>
    <t>597109870</t>
  </si>
  <si>
    <t>koleno kameninové glazované DN200mm 45° spojovací systém F tř. 240</t>
  </si>
  <si>
    <t>623616680</t>
  </si>
  <si>
    <t>5*1,015 'Přepočtené koeficientem množství</t>
  </si>
  <si>
    <t>65</t>
  </si>
  <si>
    <t>597110260</t>
  </si>
  <si>
    <t>koleno kameninové glazované DN200mm 90° spojovací systém F tř. 240</t>
  </si>
  <si>
    <t>-510513125</t>
  </si>
  <si>
    <t>66</t>
  </si>
  <si>
    <t>837375121</t>
  </si>
  <si>
    <t>Výsek a montáž kameninové odbočné tvarovky na kameninovém potrubí DN 300</t>
  </si>
  <si>
    <t>-107988980</t>
  </si>
  <si>
    <t xml:space="preserve">Poznámka k souboru cen:_x000D_
1. Ceny jsou určeny pro dodatečné osazení odbočné tvarovky na dosavadním potrubí. 2. V cenách jsou započteny i náklady na odsekání betonu a nové obetonování betonem tř. C 8/10. 3. V cenách nejsou započteny náklady na dodání kameninové trouby a kameninové tvarovky; tyto náklady se oceňují ve specifikaci. Ztratné lze u trub dohodnout ve výši 1,5 %. </t>
  </si>
  <si>
    <t>115</t>
  </si>
  <si>
    <t>871313121</t>
  </si>
  <si>
    <t>Montáž kanalizačního potrubí z plastů z tvrdého PVC těsněných gumovým kroužkem v otevřeném výkopu ve sklonu do 20 % DN 160</t>
  </si>
  <si>
    <t>-1681072051</t>
  </si>
  <si>
    <t xml:space="preserve">Poznámka k souboru cen:_x000D_
1. V cenách montáže potrubí nejsou započteny náklady na dodání trub, elektrospojek a těsnicích kroužků pokud tyto nejsou součástí dodávky potrubí. Tyto náklady se oceňují ve specifikaci. 2. V cenách potrubí z trubek polyetylenových a polypropylenových nejsou započteny náklady na dodání tvarovek použitých pro napojení na jiný druh potrubí; tvarovky se oceňují ve specifikaci. 3. Ztratné lze dohodnout: a) u trub kanalizačních z tvrdého PVC ve směrné výši 3 %, b) u trub polyetylenových a polypropylenových ve směrné výši 1,5. </t>
  </si>
  <si>
    <t>116</t>
  </si>
  <si>
    <t>286114600</t>
  </si>
  <si>
    <t>trubka kanalizační plastová PVC KG DN 160x1000 mm SN 8</t>
  </si>
  <si>
    <t>-435409789</t>
  </si>
  <si>
    <t>67</t>
  </si>
  <si>
    <t>892352121</t>
  </si>
  <si>
    <t>Tlakové zkoušky vzduchem těsnícími vaky ucpávkovými DN 200</t>
  </si>
  <si>
    <t>úsek</t>
  </si>
  <si>
    <t>1520031155</t>
  </si>
  <si>
    <t xml:space="preserve">Poznámka k souboru cen:_x000D_
1. Ceny zkoušek jsou vztaženy na úsek stoky mezi dvěma šachtami bez ohledu na druh potrubí. 2. V cenách jsou započteny i náklady na: a) montáž a demontáž těsnících vaků pro zabezpečení konců zkoušeného úseku potrubí, naplnění a vypuštění vzduchu zkoušeného úseku stoky, b) vystavení zkušebního protokolu. 3. V cenách nejsou započteny náklady na: a) utěsnění kanalizačních přípojek. b) zkoušky vstupních a revizních šachet. </t>
  </si>
  <si>
    <t>68</t>
  </si>
  <si>
    <t>894411121</t>
  </si>
  <si>
    <t>Zřízení šachet kanalizačních z betonových dílců výšky vstupu do 1,50 m s obložením dna betonem tř. C 25/30, na potrubí DN přes 200 do 300</t>
  </si>
  <si>
    <t>CS ÚRS 2017 01</t>
  </si>
  <si>
    <t>2067911360</t>
  </si>
  <si>
    <t xml:space="preserve">Poznámka k souboru cen:_x000D_
1. Příplatek k ceně šachet z betonových dílců za každých dalších i započatých 0,60 m výšky vstupu se oceňuje cenou 894 11-8001 této části katalogu. 2. V cenách jsou započteny i náklady na: a) podkladní desku z betonu prostého. b) zhotovení monolitického dna 3. V cenách nejsou započteny náklady na: a) litinové poklopy; osazení litinových poklopů se oceňuje cenami souboru cen 899 10- . 1 Osazení poklopů litinových a ocelových včetně rámů části A 01 tohoto katalogu; dodání poklopů se oceňuje ve specifikaci, b) dodání betonových dílců (vyrovnávací prstenec, přechodová skruž, přechodová deska, skruže, šachtové a skružová těsnění); tyto se oceňují ve specifikaci. </t>
  </si>
  <si>
    <t>69</t>
  </si>
  <si>
    <t>R 592 1</t>
  </si>
  <si>
    <t xml:space="preserve">Šachta na potrubí z bet dílců - tl. stěny 120 mm_x000D_
</t>
  </si>
  <si>
    <t>ks</t>
  </si>
  <si>
    <t>709333310</t>
  </si>
  <si>
    <t>průměrná hloubka šachty na potrubí DN 300 - 2,50 m</t>
  </si>
  <si>
    <t>dno šachtové  - v 0,82 m</t>
  </si>
  <si>
    <t>skruže  průměrná výška v m (dělitelná 0,25 m) - 0,75 m</t>
  </si>
  <si>
    <t>konus  výška 0,65 m</t>
  </si>
  <si>
    <t>vyrovnávací prstence  tl. celkem  0,22 m</t>
  </si>
  <si>
    <t>poklop šachtový dn 600 D - odpočet tloušky 0,16 m - ocenění v samostatné položce</t>
  </si>
  <si>
    <t>"celkem" 1</t>
  </si>
  <si>
    <t>70</t>
  </si>
  <si>
    <t>894118001</t>
  </si>
  <si>
    <t>Šachty kanalizační zděné Příplatek k cenám za každých dalších 0,60 m výšky vstupu</t>
  </si>
  <si>
    <t>1829370317</t>
  </si>
  <si>
    <t xml:space="preserve">Poznámka k souboru cen:_x000D_
1. V cenách jsou započteny náklady na podkladní konstrukci z betonu C 8/10. V případě použití jiné třídy betonu než C 8/10 se cena stanoví výměnou stávajícího materiálu za beton požadované třídy. 2. V cenách jsou započteny i náklady na montáž a dodávku stupadel. 3. V cenách šachet na stokách kruhových a vejčitých nejsou započteny náklady na bednění a na obetonování konstrukce výplňovým betonem. Tyto náklady se oceňují: a) stěn šachet cenami souboru cen 894 50- . . Bednění stěn šachet části A 01 tohoto katalogu, b) konstrukce výplňovým betonem cenami souboru cen 894 20- . . Ostatní konstrukce na trubním vedení z prostého betonu z prostého betonu části A 01 tohoto katalogu, stavebnicovým způsobem tvorby cen. </t>
  </si>
  <si>
    <t xml:space="preserve">2 " příplatek pro průměrnou vstupu  2,5 m - </t>
  </si>
  <si>
    <t>71</t>
  </si>
  <si>
    <t>895941111</t>
  </si>
  <si>
    <t>Zřízení vpusti kanalizační uliční z betonových dílců typ UV-50 normální</t>
  </si>
  <si>
    <t>-443883075</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</si>
  <si>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</si>
  <si>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72</t>
  </si>
  <si>
    <t>592238220R</t>
  </si>
  <si>
    <t>vpusť betonová uliční dno s výtokem v 330 mm pro toubu DN 200 mm</t>
  </si>
  <si>
    <t>-358901585</t>
  </si>
  <si>
    <t>73</t>
  </si>
  <si>
    <t>592238240R</t>
  </si>
  <si>
    <t>vpusť betonová uliční /skruž/ v 570 mm</t>
  </si>
  <si>
    <t>-900182496</t>
  </si>
  <si>
    <t>74</t>
  </si>
  <si>
    <t>592238200R</t>
  </si>
  <si>
    <t>vpusť betonová uliční /skruž/ v 290 mm</t>
  </si>
  <si>
    <t>1962063436</t>
  </si>
  <si>
    <t>114</t>
  </si>
  <si>
    <t>592238540</t>
  </si>
  <si>
    <t>skruž betonová pro uliční vpusť s výtokovým otvorem PVC, 45x35x5 cm</t>
  </si>
  <si>
    <t>-1354723710</t>
  </si>
  <si>
    <t>75</t>
  </si>
  <si>
    <t>592238210R</t>
  </si>
  <si>
    <t>vpusť betonová uliční prstenec v 60 mm</t>
  </si>
  <si>
    <t>-1634450629</t>
  </si>
  <si>
    <t>76</t>
  </si>
  <si>
    <t>592238750R</t>
  </si>
  <si>
    <t>koš  pro uliční vpusti, žárově zinkovaný plech,pro rám 500/500</t>
  </si>
  <si>
    <t>375340701</t>
  </si>
  <si>
    <t>77</t>
  </si>
  <si>
    <t>899104111</t>
  </si>
  <si>
    <t>Osazení poklopů litinových a ocelových včetně rámů hmotnosti jednotlivě přes 150 kg</t>
  </si>
  <si>
    <t>-1551623475</t>
  </si>
  <si>
    <t xml:space="preserve">Poznámka k souboru cen:_x000D_
1. Cena -1111 lze použít i pro osazení rektifikačních kroužků nebo rámečků. 2. V cenách nejsou započteny náklady na dodání poklopů včetně rámů; tyto náklady se oceňují ve specifikaci. </t>
  </si>
  <si>
    <t>78</t>
  </si>
  <si>
    <t>592246610</t>
  </si>
  <si>
    <t>poklop šachtový betonová výplň+ litina 785(610)x160 mm, s odvětráním</t>
  </si>
  <si>
    <t>399859566</t>
  </si>
  <si>
    <t>79</t>
  </si>
  <si>
    <t>899204112</t>
  </si>
  <si>
    <t>Osazení mříží litinových včetně rámů a košů na bahno pro třídu zatížení D400, E600</t>
  </si>
  <si>
    <t>-1992736418</t>
  </si>
  <si>
    <t xml:space="preserve">Poznámka k souboru cen:_x000D_
1. V cenách nejsou započteny náklady na dodání mříží, rámů a košů na bahno; tyto náklady se oceňují ve specifikaci. </t>
  </si>
  <si>
    <t>80</t>
  </si>
  <si>
    <t>899431111</t>
  </si>
  <si>
    <t>Výšková úprava uličního vstupu nebo vpusti do 200 mm zvýšením krycího hrnce, šoupěte nebo hydrantu bez úpravy armatur</t>
  </si>
  <si>
    <t>47488248</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</si>
  <si>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</si>
  <si>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81</t>
  </si>
  <si>
    <t>899623151</t>
  </si>
  <si>
    <t>Obetonování potrubí nebo zdiva stok betonem prostým v otevřeném výkopu, beton tř. C 16/20</t>
  </si>
  <si>
    <t>-30514704</t>
  </si>
  <si>
    <t xml:space="preserve">Poznámka k souboru cen:_x000D_
1. Obetonování zdiva stok ve štole se oceňuje cenami souboru cen 359 31-02 Výplň za rubem cihelného zdiva stok části A 03 tohoto katalogu. </t>
  </si>
  <si>
    <t>0,5 " UV3</t>
  </si>
  <si>
    <t>2,8 " UV4</t>
  </si>
  <si>
    <t>2,3 " šachta</t>
  </si>
  <si>
    <t>82</t>
  </si>
  <si>
    <t>R 899</t>
  </si>
  <si>
    <t>Bourání uliční vpusti kompletní</t>
  </si>
  <si>
    <t>-1749261553</t>
  </si>
  <si>
    <t>83</t>
  </si>
  <si>
    <t>R 899.1</t>
  </si>
  <si>
    <t>Bourání vpusti kompletní, včetně ekologické likvidace suti</t>
  </si>
  <si>
    <t>2030233063</t>
  </si>
  <si>
    <t>84</t>
  </si>
  <si>
    <t>R 89952.3</t>
  </si>
  <si>
    <t xml:space="preserve">Zkouška vodotěsnosti potrubí DN 300 (dle ČSN 75 6909) </t>
  </si>
  <si>
    <t>-1504242181</t>
  </si>
  <si>
    <t>Ostatní konstrukce a práce, bourání</t>
  </si>
  <si>
    <t>85</t>
  </si>
  <si>
    <t>912211111</t>
  </si>
  <si>
    <t>Montáž směrového sloupku plastového s odrazkou prostým uložením bez betonového základu silničního</t>
  </si>
  <si>
    <t>-1134105129</t>
  </si>
  <si>
    <t xml:space="preserve">Poznámka k souboru cen:_x000D_
1. V cenách jsou započteny i náklady na: a) vykopání jamek pro sloupky u cen 912 21-1111 a -1112, s odhozením výkopku na hromadu nebo naložením na dopravní prostředek; b) u ceny -1121 i náklady na spojovací materiál. 2. V cenách nejsou započteny náklady na: a) dodání sloupku, tyto se oceňují ve specifikaci; b) odklizení výkopku, tyto se oceňují cenami části A 01 katalogu 800-1 Zemní práce. </t>
  </si>
  <si>
    <t>86</t>
  </si>
  <si>
    <t>404451580</t>
  </si>
  <si>
    <t>sloupek silniční plastový s odrazovými skly směrový 1200 mm</t>
  </si>
  <si>
    <t>-1458889699</t>
  </si>
  <si>
    <t>87</t>
  </si>
  <si>
    <t>915221121</t>
  </si>
  <si>
    <t>Vodorovné dopravní značení stříkaným plastem vodící čára bílá šířky 250 mm přerušovaná základní</t>
  </si>
  <si>
    <t>-1504659120</t>
  </si>
  <si>
    <t xml:space="preserve">Poznámka k souboru cen:_x000D_
1. Ceny jsou určeny pro dělicí čáry souvislé č. V 1a bílé, přerušované č. V 2a bílé, vodící č. V 4 bílé, souvislá č. V12b žlutá, přerušovaná č. V12c žlutá.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912 21 a 915 22 v m délky dělící nebo vodící čáry (včetně mezer), b) u ceny 915 23 v m2 stříkané plochy bez mezer. </t>
  </si>
  <si>
    <t>17,5 " VDZ V7b - Místo pro přecházení</t>
  </si>
  <si>
    <t>88</t>
  </si>
  <si>
    <t>915231111</t>
  </si>
  <si>
    <t>Vodorovné dopravní značení stříkaným plastem přechody pro chodce, šipky, symboly nápisy bílé základní</t>
  </si>
  <si>
    <t>1819980095</t>
  </si>
  <si>
    <t>8,5*4*0,03 "Vodící pás pro nevidomé na místě pro přecházení</t>
  </si>
  <si>
    <t>89</t>
  </si>
  <si>
    <t>916231113R</t>
  </si>
  <si>
    <t>Osazení chodníkového obrubníku betonového se zřízením lože, s vyplněním a zatřením spár cementovou maltou ležatého s boční opěrou z betonu prostého tř. C 20/25 XF3 do lože z betonu prostého téže značky</t>
  </si>
  <si>
    <t>-371784368</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</si>
  <si>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</si>
  <si>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24 "  sklopená obruba do vjezdu, s náběhovými díly; lože min. C 20/25n XF3 tl. 100 mm</t>
  </si>
  <si>
    <t>90</t>
  </si>
  <si>
    <t>R 592</t>
  </si>
  <si>
    <t>obrubník přímý dl. 600 mm</t>
  </si>
  <si>
    <t>-456337814</t>
  </si>
  <si>
    <t>16*1,01 'Přepočtené koeficientem množství</t>
  </si>
  <si>
    <t>91</t>
  </si>
  <si>
    <t>R 5925</t>
  </si>
  <si>
    <t>obrubník přechodový 15 pravý 250 - 195 dl. 600 mm</t>
  </si>
  <si>
    <t>-919586886</t>
  </si>
  <si>
    <t>4*1,01 'Přepočtené koeficientem množství</t>
  </si>
  <si>
    <t>92</t>
  </si>
  <si>
    <t>R 5956</t>
  </si>
  <si>
    <t>obrubník přechodový 15 levý 195 - 250 dl. 600 mm</t>
  </si>
  <si>
    <t>745650064</t>
  </si>
  <si>
    <t>93</t>
  </si>
  <si>
    <t>916231213R</t>
  </si>
  <si>
    <t>Osazení chodníkového obrubníku betonového se zřízením lože, s vyplněním a zatřením spár cementovou maltou stojatého s boční opěrou z betonu prostého tř. C 20/25 XF3 , do lože z betonu prostého téže značky</t>
  </si>
  <si>
    <t>-43324293</t>
  </si>
  <si>
    <t>187,7+2,5+4,3+5,6 " lože min. C 20/25n XF3 tl. 100 mm</t>
  </si>
  <si>
    <t>94</t>
  </si>
  <si>
    <t>592174650</t>
  </si>
  <si>
    <t>obrubník betonový silniční vibrolisovaný 100x15x25 cm</t>
  </si>
  <si>
    <t>-597776425</t>
  </si>
  <si>
    <t>200,1*1,01 'Přepočtené koeficientem množství</t>
  </si>
  <si>
    <t>95</t>
  </si>
  <si>
    <t>916331112R</t>
  </si>
  <si>
    <t>Osazení zahradního obrubníku betonového s ložem tl. od 50 do 100 mm z betonu prostého tř. C 12/15 s boční opěrou z betonu prostého tř. C 16/20 XF1</t>
  </si>
  <si>
    <t>593117681</t>
  </si>
  <si>
    <t xml:space="preserve">Poznámka k souboru cen:_x000D_
1. V cenách jsou započteny i náklady na zalití a zatření spár cementovou maltou. 2. V cenách nejsou započteny náklady na dodání obrubníků; tyto se oceňují ve specifikaci. 3. Část lože přesahující tloušťku 100 mm lze ocenit cenou 916 99-1121 Lože pod obrubníky, krajníky nebo obruby z dlažebních kostek, katalogu 822-1. </t>
  </si>
  <si>
    <t>4 " lože min. C 16/20n XF1 tl. 100 mm</t>
  </si>
  <si>
    <t>96</t>
  </si>
  <si>
    <t>592172120</t>
  </si>
  <si>
    <t>obrubník betonový zahradní  šedý 100 x 5 x 20 cm</t>
  </si>
  <si>
    <t>1139497533</t>
  </si>
  <si>
    <t>97</t>
  </si>
  <si>
    <t>919112233</t>
  </si>
  <si>
    <t>Řezání dilatačních spár v živičném krytu vytvoření komůrky pro těsnící zálivku šířky 20 mm, hloubky 40 mm</t>
  </si>
  <si>
    <t>-1461768973</t>
  </si>
  <si>
    <t xml:space="preserve">Poznámka k souboru cen:_x000D_
1. V cenách jsou započteny i náklady na vyčištění spár po řezání. </t>
  </si>
  <si>
    <t>98</t>
  </si>
  <si>
    <t>919122132</t>
  </si>
  <si>
    <t>Utěsnění dilatačních spár zálivkou za tepla v cementobetonovém nebo živičném krytu včetně adhezního nátěru s těsnicím profilem pod zálivkou, pro komůrky šířky 20 mm, hloubky 40 mm</t>
  </si>
  <si>
    <t>1945165956</t>
  </si>
  <si>
    <t xml:space="preserve">Poznámka k souboru cen:_x000D_
1. V cenách jsou započteny i náklady na vyčištění spár před těsněním a zalitím a náklady na impregnaci, těsnění a zalití spár včetně dodání hmot. </t>
  </si>
  <si>
    <t>99</t>
  </si>
  <si>
    <t>977311113</t>
  </si>
  <si>
    <t>Řezání stávajících betonových mazanin bez vyztužení hloubky přes 100 do 150 mm</t>
  </si>
  <si>
    <t>524894292</t>
  </si>
  <si>
    <t xml:space="preserve">36,68 " </t>
  </si>
  <si>
    <t>100</t>
  </si>
  <si>
    <t>R 991 45</t>
  </si>
  <si>
    <t>Vyčištění kanalizačmí šachty zděné - pro kontrolu stavu, včetně odvozu a likvidace odpadu</t>
  </si>
  <si>
    <t>1163545853</t>
  </si>
  <si>
    <t>997</t>
  </si>
  <si>
    <t>Přesun sutě</t>
  </si>
  <si>
    <t>101</t>
  </si>
  <si>
    <t>997221551</t>
  </si>
  <si>
    <t>Vodorovná doprava suti bez naložení, ale se složením a s hrubým urovnáním ze sypkých materiálů, na vzdálenost do 1 km</t>
  </si>
  <si>
    <t>2013162403</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</si>
  <si>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</si>
  <si>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102</t>
  </si>
  <si>
    <t>997221569</t>
  </si>
  <si>
    <t>Vodorovná doprava suti bez naložení, ale se složením a s hrubým urovnáním Příplatek k ceně za každý další i započatý 1 km přes 1 km</t>
  </si>
  <si>
    <t>-2078468775</t>
  </si>
  <si>
    <t>745,086*19 'Přepočtené koeficientem množství</t>
  </si>
  <si>
    <t>103</t>
  </si>
  <si>
    <t>997221815</t>
  </si>
  <si>
    <t>Poplatek za uložení stavebního odpadu na skládce (skládkovné) betonového</t>
  </si>
  <si>
    <t>-2191475</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</si>
  <si>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</si>
  <si>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743,262</t>
  </si>
  <si>
    <t>-358,063</t>
  </si>
  <si>
    <t>-348,041</t>
  </si>
  <si>
    <t>104</t>
  </si>
  <si>
    <t>997221845</t>
  </si>
  <si>
    <t>Poplatek za uložení stavebního odpadu na skládce (skládkovné) asfaltového bez obsahu dehtu</t>
  </si>
  <si>
    <t>1193574693</t>
  </si>
  <si>
    <t>42,819+306,022</t>
  </si>
  <si>
    <t>105</t>
  </si>
  <si>
    <t>997221855</t>
  </si>
  <si>
    <t>Poplatek za uložení stavebního odpadu na skládce (skládkovné) zeminy a kameniva</t>
  </si>
  <si>
    <t>1645064074</t>
  </si>
  <si>
    <t>353,068</t>
  </si>
  <si>
    <t>998</t>
  </si>
  <si>
    <t>Přesun hmot</t>
  </si>
  <si>
    <t>106</t>
  </si>
  <si>
    <t>998225111</t>
  </si>
  <si>
    <t>Přesun hmot pro komunikace s krytem z kameniva, monolitickým betonovým nebo živičným dopravní vzdálenost do 200 m jakékoliv délky objektu</t>
  </si>
  <si>
    <t>-1650205347</t>
  </si>
  <si>
    <t xml:space="preserve">Poznámka k souboru cen:_x000D_
1. Ceny lze použít i pro plochy letišť s krytem monolitickým betonovým nebo živičným. </t>
  </si>
  <si>
    <t>PSV</t>
  </si>
  <si>
    <t>Práce a dodávky PSV</t>
  </si>
  <si>
    <t>711</t>
  </si>
  <si>
    <t>Izolace proti vodě, vlhkosti a plynům</t>
  </si>
  <si>
    <t>107</t>
  </si>
  <si>
    <t>711112051</t>
  </si>
  <si>
    <t>Provedení izolace proti zemní vlhkosti natěradly a tmely za studena na ploše svislé S dvojnásobným nátěrem tekutou elastickou hydroizolací</t>
  </si>
  <si>
    <t>807304684</t>
  </si>
  <si>
    <t xml:space="preserve">Poznámka k souboru cen:_x000D_
1. Izolace plochy jednotlivě do 10 m2 se oceňují skladebně cenou příslušné izolace a cenou 711 19-9095 Příplatek za plochu do 10 m2. </t>
  </si>
  <si>
    <t>(50,94+23,6+65,73+3,54)*0,6 "  nátěr pod nopovou fólii</t>
  </si>
  <si>
    <t>108</t>
  </si>
  <si>
    <t>245510320</t>
  </si>
  <si>
    <t>nátěr hydroizolační - tekutá lepenka, bal. 30 kg</t>
  </si>
  <si>
    <t>-1675601271</t>
  </si>
  <si>
    <t>86,286*1,5 'Přepočtené koeficientem množství</t>
  </si>
  <si>
    <t>109</t>
  </si>
  <si>
    <t>711161306</t>
  </si>
  <si>
    <t>Izolace proti zemní vlhkosti nopovými foliemi základů nebo stěn pro běžné podmínky tloušťky 0,5 mm, šířky 1,0 m</t>
  </si>
  <si>
    <t>473854095</t>
  </si>
  <si>
    <t xml:space="preserve">Poznámka k souboru cen:_x000D_
1. V cenách -1302 až -1361 nejsou započteny náklady na ukončení izolace lištou. 2. Prostupy izolací se oceňují cenami souboru 711 76 - Provedení detailů fóliemi. </t>
  </si>
  <si>
    <t>(50,94+23,6+65,73+3,54)*0,75</t>
  </si>
  <si>
    <t>110</t>
  </si>
  <si>
    <t>711161381</t>
  </si>
  <si>
    <t>Izolace proti zemní vlhkosti nopovými foliemi ukončení izolace lištou</t>
  </si>
  <si>
    <t>-862856112</t>
  </si>
  <si>
    <t>(50,94+23,6+65,73+3,54)</t>
  </si>
  <si>
    <t>111</t>
  </si>
  <si>
    <t>998711101</t>
  </si>
  <si>
    <t>Přesun hmot pro izolace proti vodě, vlhkosti a plynům stanovený z hmotnosti přesunovaného materiálu vodorovná dopravní vzdálenost do 50 m v objektech výšky do 6 m</t>
  </si>
  <si>
    <t>-1081642947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</si>
  <si>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</si>
  <si>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Práce a dodávky M</t>
  </si>
  <si>
    <t>21-M</t>
  </si>
  <si>
    <t>Elektromontáže</t>
  </si>
  <si>
    <t>112</t>
  </si>
  <si>
    <t>R 210 04</t>
  </si>
  <si>
    <t>Stranový posun kabelu ve výkopišti směrem k obrubníku</t>
  </si>
  <si>
    <t>-936914797</t>
  </si>
  <si>
    <t>SO 102 - Rekonstrukce ul. Úzká</t>
  </si>
  <si>
    <t>-1602182809</t>
  </si>
  <si>
    <t>4,69 " zámková dl. chodník</t>
  </si>
  <si>
    <t>-202039378</t>
  </si>
  <si>
    <t>286,77 " štěrk ve vozovce 300 mm</t>
  </si>
  <si>
    <t>4,69 " pod dlažbou 200 mm</t>
  </si>
  <si>
    <t>-457099667</t>
  </si>
  <si>
    <t>5,07 " Odstranění stávající sklopené obruby ve vjezdech</t>
  </si>
  <si>
    <t>-916308703</t>
  </si>
  <si>
    <t>16,26 " Odstranění stávající betonové silniční obruby</t>
  </si>
  <si>
    <t>-1853458031</t>
  </si>
  <si>
    <t>74,8*0,15 " získání ornice</t>
  </si>
  <si>
    <t>-833768232</t>
  </si>
  <si>
    <t>74,8*0,15 " získání zeminy pro výměnu AZ</t>
  </si>
  <si>
    <t>-608554083</t>
  </si>
  <si>
    <t>11,22*0,5 'Přepočtené koeficientem množství</t>
  </si>
  <si>
    <t>779401782</t>
  </si>
  <si>
    <t>80,4*4,1138" Odkopávka stávající zeminy v AZ</t>
  </si>
  <si>
    <t>-839973714</t>
  </si>
  <si>
    <t>80,4*4,1138 " Odkopávka stávající zeminy v AZ</t>
  </si>
  <si>
    <t>330,75*0,5 'Přepočtené koeficientem množství</t>
  </si>
  <si>
    <t>827218326</t>
  </si>
  <si>
    <t>-180542874</t>
  </si>
  <si>
    <t>330,75" aktivní zona vykopávka</t>
  </si>
  <si>
    <t>11,22 "  dovoz ornice</t>
  </si>
  <si>
    <t>-10426968</t>
  </si>
  <si>
    <t>341,97*10 'Přepočtené koeficientem množství</t>
  </si>
  <si>
    <t>-695838359</t>
  </si>
  <si>
    <t>109,344" aktivní zóna, materiál ŠD 16/32, zhutněno na 100% PS</t>
  </si>
  <si>
    <t>-753390180</t>
  </si>
  <si>
    <t>109,344*1,9 'Přepočtené koeficientem množství</t>
  </si>
  <si>
    <t>1245488753</t>
  </si>
  <si>
    <t>6,42 " zbylá zemina po zhotovení nové přípojky pro uliční vpusti</t>
  </si>
  <si>
    <t>1549062483</t>
  </si>
  <si>
    <t>387,515*1,8 'Přepočtené koeficientem množství</t>
  </si>
  <si>
    <t>-1747788153</t>
  </si>
  <si>
    <t>2,5 "  zásyp po zhotovení přípojky UV</t>
  </si>
  <si>
    <t>-1630648555</t>
  </si>
  <si>
    <t>74,8 " zelený pás</t>
  </si>
  <si>
    <t>1361737957</t>
  </si>
  <si>
    <t>-2092787219</t>
  </si>
  <si>
    <t>597939432</t>
  </si>
  <si>
    <t>74,8*0,015 'Přepočtené koeficientem množství</t>
  </si>
  <si>
    <t>-2033351275</t>
  </si>
  <si>
    <t>425961436</t>
  </si>
  <si>
    <t>273962654</t>
  </si>
  <si>
    <t>74,8*3</t>
  </si>
  <si>
    <t>277409252</t>
  </si>
  <si>
    <t>74,8*0,005*3</t>
  </si>
  <si>
    <t>-1190496198</t>
  </si>
  <si>
    <t>93,87+271,27+4,92+0,83+0,33+3,08+4,72</t>
  </si>
  <si>
    <t>1185558504</t>
  </si>
  <si>
    <t>379,02*1,15 'Přepočtené koeficientem množství</t>
  </si>
  <si>
    <t>1409928693</t>
  </si>
  <si>
    <t>-1880350935</t>
  </si>
  <si>
    <t>403,89 " ŠDb Gn 0/63 silnice</t>
  </si>
  <si>
    <t>-667415351</t>
  </si>
  <si>
    <t>379,75" ŠDa Ge 0/63 silnice</t>
  </si>
  <si>
    <t>1367737853</t>
  </si>
  <si>
    <t>4,7 " ŠDb Gn 0/63, vjezdy</t>
  </si>
  <si>
    <t>-1131203386</t>
  </si>
  <si>
    <t>379,75 " pokládka v místě zhotovení kompletní konstrukce</t>
  </si>
  <si>
    <t>-151992675</t>
  </si>
  <si>
    <t>-729654226</t>
  </si>
  <si>
    <t>379,75" pokládka v místě zhotovení kompletní konstrukce, PS-C 0,35 kg/m2</t>
  </si>
  <si>
    <t>-91762131</t>
  </si>
  <si>
    <t>2034693213</t>
  </si>
  <si>
    <t>97,05</t>
  </si>
  <si>
    <t>3,97" signální a varovný pás červený</t>
  </si>
  <si>
    <t>1827146748</t>
  </si>
  <si>
    <t>3,63</t>
  </si>
  <si>
    <t>-1426915961</t>
  </si>
  <si>
    <t>3,63*1,03 'Přepočtené koeficientem množství</t>
  </si>
  <si>
    <t>40698778</t>
  </si>
  <si>
    <t>1126020875</t>
  </si>
  <si>
    <t>125,42*0,6 " úprava povrchu obnaženého zdiva</t>
  </si>
  <si>
    <t>-878878337</t>
  </si>
  <si>
    <t>174,66 " lože min. C 20/25n XF3 tl. 100 mm</t>
  </si>
  <si>
    <t>-2093651962</t>
  </si>
  <si>
    <t>174,66*1,01 'Přepočtené koeficientem množství</t>
  </si>
  <si>
    <t>1212535597</t>
  </si>
  <si>
    <t>-3905841</t>
  </si>
  <si>
    <t>-1668304501</t>
  </si>
  <si>
    <t xml:space="preserve">22,56 " </t>
  </si>
  <si>
    <t>-844768144</t>
  </si>
  <si>
    <t>-1529660537</t>
  </si>
  <si>
    <t>134,265*19 'Přepočtené koeficientem množství</t>
  </si>
  <si>
    <t>-1419243146</t>
  </si>
  <si>
    <t>134,265</t>
  </si>
  <si>
    <t>1537811418</t>
  </si>
  <si>
    <t>-1503380974</t>
  </si>
  <si>
    <t>125,42*0,75 "  nátěr pod nopovou fólii</t>
  </si>
  <si>
    <t>-813663098</t>
  </si>
  <si>
    <t>94,065*1,5 'Přepočtené koeficientem množství</t>
  </si>
  <si>
    <t>1389961564</t>
  </si>
  <si>
    <t>125,42*1</t>
  </si>
  <si>
    <t>-1104726415</t>
  </si>
  <si>
    <t>125,42</t>
  </si>
  <si>
    <t>1469468596</t>
  </si>
  <si>
    <t>SO 191 - DIO - SO 191 - DIO</t>
  </si>
  <si>
    <t>913121100 R</t>
  </si>
  <si>
    <t>Montáž a demontáž - komplet dopravních opatření</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</si>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</sst>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6">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color rgb="FF800080"/>
      <name val="Trebuchet MS"/>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6">
    <fill>
      <patternFill patternType="none"/>
    </fill>
    <fill>
      <patternFill patternType="gray125"/>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4" fillId="0" borderId="0" applyNumberFormat="0" applyFill="0" applyBorder="0" applyAlignment="0" applyProtection="0"/>
  </cellStyleXfs>
  <cellXfs count="387">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pplyProtection="1">
      <alignment horizontal="center" vertical="center"/>
      <protection locked="0"/>
    </xf>
    <xf numFmtId="0" fontId="11" fillId="2" borderId="0" xfId="0" applyFont="1" applyFill="1" applyAlignment="1" applyProtection="1">
      <alignment horizontal="left" vertical="center"/>
    </xf>
    <xf numFmtId="0" fontId="12" fillId="2" borderId="0" xfId="0" applyFont="1" applyFill="1" applyAlignment="1" applyProtection="1">
      <alignment vertical="center"/>
    </xf>
    <xf numFmtId="0" fontId="13" fillId="2" borderId="0" xfId="0" applyFont="1" applyFill="1" applyAlignment="1" applyProtection="1">
      <alignment horizontal="left" vertical="center"/>
    </xf>
    <xf numFmtId="0" fontId="14" fillId="2" borderId="0" xfId="1" applyFont="1" applyFill="1" applyAlignment="1" applyProtection="1">
      <alignment vertical="center"/>
    </xf>
    <xf numFmtId="0" fontId="44" fillId="2" borderId="0" xfId="1" applyFill="1"/>
    <xf numFmtId="0" fontId="0" fillId="2" borderId="0" xfId="0" applyFill="1"/>
    <xf numFmtId="0" fontId="11" fillId="2" borderId="0" xfId="0" applyFont="1" applyFill="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5" fillId="0" borderId="0" xfId="0" applyFont="1" applyBorder="1" applyAlignment="1" applyProtection="1">
      <alignment horizontal="left" vertical="center"/>
    </xf>
    <xf numFmtId="0" fontId="0" fillId="0" borderId="6" xfId="0" applyBorder="1" applyProtection="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8" fillId="0" borderId="0" xfId="0" applyFont="1" applyBorder="1" applyAlignment="1" applyProtection="1">
      <alignment horizontal="left" vertical="center"/>
    </xf>
    <xf numFmtId="0" fontId="2" fillId="3" borderId="0" xfId="0"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0"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4" borderId="0" xfId="0" applyFont="1" applyFill="1" applyBorder="1" applyAlignment="1" applyProtection="1">
      <alignment vertical="center"/>
    </xf>
    <xf numFmtId="0" fontId="3" fillId="4" borderId="9" xfId="0" applyFont="1" applyFill="1" applyBorder="1" applyAlignment="1" applyProtection="1">
      <alignment horizontal="left" vertical="center"/>
    </xf>
    <xf numFmtId="0" fontId="0" fillId="4" borderId="10" xfId="0" applyFont="1" applyFill="1" applyBorder="1" applyAlignment="1" applyProtection="1">
      <alignment vertical="center"/>
    </xf>
    <xf numFmtId="0" fontId="3" fillId="4" borderId="10" xfId="0" applyFont="1" applyFill="1" applyBorder="1" applyAlignment="1" applyProtection="1">
      <alignment horizontal="center" vertical="center"/>
    </xf>
    <xf numFmtId="0" fontId="0" fillId="4"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5"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8"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1"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5" borderId="10" xfId="0" applyFont="1" applyFill="1" applyBorder="1" applyAlignment="1" applyProtection="1">
      <alignment vertical="center"/>
    </xf>
    <xf numFmtId="0" fontId="2" fillId="5" borderId="11" xfId="0" applyFont="1" applyFill="1" applyBorder="1" applyAlignment="1" applyProtection="1">
      <alignment horizontal="center" vertical="center"/>
    </xf>
    <xf numFmtId="0" fontId="18" fillId="0" borderId="20" xfId="0" applyFont="1" applyBorder="1" applyAlignment="1" applyProtection="1">
      <alignment horizontal="center" vertical="center" wrapText="1"/>
    </xf>
    <xf numFmtId="0" fontId="18" fillId="0" borderId="21"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0" fontId="3" fillId="0" borderId="0" xfId="0" applyFont="1" applyAlignment="1" applyProtection="1">
      <alignment horizontal="center" vertical="center"/>
    </xf>
    <xf numFmtId="4" fontId="22" fillId="0" borderId="18"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9" xfId="0" applyNumberFormat="1" applyFont="1" applyBorder="1" applyAlignment="1" applyProtection="1">
      <alignment vertical="center"/>
    </xf>
    <xf numFmtId="0" fontId="3"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5"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horizontal="center" vertical="center"/>
    </xf>
    <xf numFmtId="0" fontId="4" fillId="0" borderId="5" xfId="0" applyFont="1" applyBorder="1" applyAlignment="1">
      <alignment vertical="center"/>
    </xf>
    <xf numFmtId="4" fontId="29" fillId="0" borderId="18"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9" xfId="0" applyNumberFormat="1" applyFont="1" applyBorder="1" applyAlignment="1" applyProtection="1">
      <alignment vertical="center"/>
    </xf>
    <xf numFmtId="0" fontId="4" fillId="0" borderId="0" xfId="0" applyFont="1" applyAlignment="1">
      <alignment horizontal="left" vertical="center"/>
    </xf>
    <xf numFmtId="4" fontId="29" fillId="0" borderId="23" xfId="0" applyNumberFormat="1" applyFont="1" applyBorder="1" applyAlignment="1" applyProtection="1">
      <alignment vertical="center"/>
    </xf>
    <xf numFmtId="4" fontId="29" fillId="0" borderId="24" xfId="0" applyNumberFormat="1" applyFont="1" applyBorder="1" applyAlignment="1" applyProtection="1">
      <alignment vertical="center"/>
    </xf>
    <xf numFmtId="166" fontId="29" fillId="0" borderId="24" xfId="0" applyNumberFormat="1" applyFont="1" applyBorder="1" applyAlignment="1" applyProtection="1">
      <alignment vertical="center"/>
    </xf>
    <xf numFmtId="4" fontId="29" fillId="0" borderId="25" xfId="0" applyNumberFormat="1" applyFont="1" applyBorder="1" applyAlignment="1" applyProtection="1">
      <alignment vertical="center"/>
    </xf>
    <xf numFmtId="0" fontId="0" fillId="0" borderId="0" xfId="0" applyProtection="1">
      <protection locked="0"/>
    </xf>
    <xf numFmtId="0" fontId="12" fillId="2" borderId="0" xfId="0" applyFont="1" applyFill="1" applyAlignment="1">
      <alignment vertical="center"/>
    </xf>
    <xf numFmtId="0" fontId="13" fillId="2" borderId="0" xfId="0" applyFont="1" applyFill="1" applyAlignment="1">
      <alignment horizontal="left" vertical="center"/>
    </xf>
    <xf numFmtId="0" fontId="30" fillId="2" borderId="0" xfId="1" applyFont="1" applyFill="1" applyAlignment="1">
      <alignment vertical="center"/>
    </xf>
    <xf numFmtId="0" fontId="12" fillId="2"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0" fillId="0" borderId="0" xfId="0" applyFont="1" applyBorder="1" applyAlignment="1" applyProtection="1">
      <alignment horizontal="left" vertical="center"/>
    </xf>
    <xf numFmtId="4" fontId="23"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3" fillId="5" borderId="10" xfId="0" applyFont="1" applyFill="1" applyBorder="1" applyAlignment="1" applyProtection="1">
      <alignment horizontal="right" vertical="center"/>
    </xf>
    <xf numFmtId="0" fontId="3" fillId="5" borderId="10" xfId="0" applyFont="1" applyFill="1" applyBorder="1" applyAlignment="1" applyProtection="1">
      <alignment horizontal="center" vertical="center"/>
    </xf>
    <xf numFmtId="0" fontId="0" fillId="5" borderId="10" xfId="0" applyFont="1" applyFill="1" applyBorder="1" applyAlignment="1" applyProtection="1">
      <alignment vertical="center"/>
      <protection locked="0"/>
    </xf>
    <xf numFmtId="4" fontId="3" fillId="5" borderId="10" xfId="0" applyNumberFormat="1" applyFont="1" applyFill="1" applyBorder="1" applyAlignment="1" applyProtection="1">
      <alignment vertical="center"/>
    </xf>
    <xf numFmtId="0" fontId="0" fillId="5"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5" borderId="0" xfId="0" applyFont="1" applyFill="1" applyBorder="1" applyAlignment="1" applyProtection="1">
      <alignment horizontal="left" vertical="center"/>
    </xf>
    <xf numFmtId="0" fontId="0" fillId="5" borderId="0" xfId="0" applyFont="1" applyFill="1" applyBorder="1" applyAlignment="1" applyProtection="1">
      <alignment vertical="center"/>
      <protection locked="0"/>
    </xf>
    <xf numFmtId="0" fontId="2" fillId="5" borderId="0" xfId="0" applyFont="1" applyFill="1" applyBorder="1" applyAlignment="1" applyProtection="1">
      <alignment horizontal="right" vertical="center"/>
    </xf>
    <xf numFmtId="0" fontId="0" fillId="5" borderId="6" xfId="0" applyFont="1" applyFill="1" applyBorder="1" applyAlignment="1" applyProtection="1">
      <alignment vertical="center"/>
    </xf>
    <xf numFmtId="0" fontId="31"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8"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5" borderId="20"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3" fillId="0" borderId="0" xfId="0" applyNumberFormat="1" applyFont="1" applyAlignment="1" applyProtection="1"/>
    <xf numFmtId="166" fontId="32" fillId="0" borderId="16" xfId="0" applyNumberFormat="1" applyFont="1" applyBorder="1" applyAlignment="1" applyProtection="1"/>
    <xf numFmtId="166" fontId="32" fillId="0" borderId="17" xfId="0" applyNumberFormat="1" applyFont="1" applyBorder="1" applyAlignment="1" applyProtection="1"/>
    <xf numFmtId="4" fontId="33"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3"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3"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8" fillId="0" borderId="5" xfId="0" applyFont="1" applyBorder="1" applyAlignment="1" applyProtection="1">
      <alignment vertical="center"/>
    </xf>
    <xf numFmtId="0" fontId="8" fillId="0" borderId="0" xfId="0" applyFont="1" applyAlignment="1" applyProtection="1">
      <alignment vertical="center"/>
    </xf>
    <xf numFmtId="0" fontId="34" fillId="0" borderId="0" xfId="0" applyFont="1" applyAlignment="1" applyProtection="1">
      <alignment horizontal="lef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1" fillId="0" borderId="24" xfId="0" applyFont="1" applyBorder="1" applyAlignment="1" applyProtection="1">
      <alignment horizontal="center" vertical="center"/>
    </xf>
    <xf numFmtId="0" fontId="0" fillId="0" borderId="24" xfId="0" applyFont="1" applyBorder="1" applyAlignment="1" applyProtection="1">
      <alignment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35" fillId="0" borderId="0" xfId="0" applyFont="1" applyAlignment="1" applyProtection="1">
      <alignment vertical="center" wrapText="1"/>
    </xf>
    <xf numFmtId="0" fontId="0" fillId="0" borderId="18" xfId="0" applyFont="1" applyBorder="1" applyAlignment="1" applyProtection="1">
      <alignmen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36" fillId="0" borderId="28" xfId="0" applyFont="1" applyBorder="1" applyAlignment="1" applyProtection="1">
      <alignment horizontal="center" vertical="center"/>
    </xf>
    <xf numFmtId="49" fontId="36" fillId="0" borderId="28" xfId="0" applyNumberFormat="1" applyFont="1" applyBorder="1" applyAlignment="1" applyProtection="1">
      <alignment horizontal="left" vertical="center" wrapText="1"/>
    </xf>
    <xf numFmtId="0" fontId="36" fillId="0" borderId="28" xfId="0" applyFont="1" applyBorder="1" applyAlignment="1" applyProtection="1">
      <alignment horizontal="left" vertical="center" wrapText="1"/>
    </xf>
    <xf numFmtId="0" fontId="36" fillId="0" borderId="28" xfId="0" applyFont="1" applyBorder="1" applyAlignment="1" applyProtection="1">
      <alignment horizontal="center" vertical="center" wrapText="1"/>
    </xf>
    <xf numFmtId="167" fontId="36" fillId="0" borderId="28" xfId="0" applyNumberFormat="1" applyFont="1" applyBorder="1" applyAlignment="1" applyProtection="1">
      <alignment vertical="center"/>
    </xf>
    <xf numFmtId="4" fontId="36" fillId="3" borderId="28" xfId="0" applyNumberFormat="1" applyFont="1" applyFill="1" applyBorder="1" applyAlignment="1" applyProtection="1">
      <alignment vertical="center"/>
      <protection locked="0"/>
    </xf>
    <xf numFmtId="4" fontId="36" fillId="0" borderId="28" xfId="0" applyNumberFormat="1" applyFont="1" applyBorder="1" applyAlignment="1" applyProtection="1">
      <alignment vertical="center"/>
    </xf>
    <xf numFmtId="0" fontId="36" fillId="0" borderId="5" xfId="0" applyFont="1" applyBorder="1" applyAlignment="1">
      <alignment vertical="center"/>
    </xf>
    <xf numFmtId="0" fontId="36" fillId="3" borderId="28"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0" fillId="0" borderId="23" xfId="0" applyFont="1" applyBorder="1" applyAlignment="1" applyProtection="1">
      <alignment vertical="center"/>
    </xf>
    <xf numFmtId="0" fontId="0" fillId="0" borderId="25" xfId="0" applyFont="1" applyBorder="1" applyAlignment="1" applyProtection="1">
      <alignment vertical="center"/>
    </xf>
    <xf numFmtId="0" fontId="0" fillId="0" borderId="0" xfId="0" applyAlignment="1" applyProtection="1">
      <alignment vertical="top"/>
      <protection locked="0"/>
    </xf>
    <xf numFmtId="0" fontId="37" fillId="0" borderId="29" xfId="0" applyFont="1" applyBorder="1" applyAlignment="1" applyProtection="1">
      <alignment vertical="center" wrapText="1"/>
      <protection locked="0"/>
    </xf>
    <xf numFmtId="0" fontId="37" fillId="0" borderId="30" xfId="0" applyFont="1" applyBorder="1" applyAlignment="1" applyProtection="1">
      <alignment vertical="center" wrapText="1"/>
      <protection locked="0"/>
    </xf>
    <xf numFmtId="0" fontId="37" fillId="0" borderId="31" xfId="0" applyFont="1" applyBorder="1" applyAlignment="1" applyProtection="1">
      <alignment vertical="center" wrapText="1"/>
      <protection locked="0"/>
    </xf>
    <xf numFmtId="0" fontId="37" fillId="0" borderId="32" xfId="0" applyFont="1" applyBorder="1" applyAlignment="1" applyProtection="1">
      <alignment horizontal="center" vertical="center" wrapText="1"/>
      <protection locked="0"/>
    </xf>
    <xf numFmtId="0" fontId="37" fillId="0" borderId="33" xfId="0" applyFont="1" applyBorder="1" applyAlignment="1" applyProtection="1">
      <alignment horizontal="center" vertical="center" wrapText="1"/>
      <protection locked="0"/>
    </xf>
    <xf numFmtId="0" fontId="37" fillId="0" borderId="32" xfId="0" applyFont="1" applyBorder="1" applyAlignment="1" applyProtection="1">
      <alignment vertical="center" wrapText="1"/>
      <protection locked="0"/>
    </xf>
    <xf numFmtId="0" fontId="37" fillId="0" borderId="33" xfId="0" applyFont="1" applyBorder="1" applyAlignment="1" applyProtection="1">
      <alignment vertical="center" wrapText="1"/>
      <protection locked="0"/>
    </xf>
    <xf numFmtId="0" fontId="39" fillId="0" borderId="1"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0" fillId="0" borderId="32"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0" fontId="40" fillId="0" borderId="1" xfId="0" applyFont="1" applyBorder="1" applyAlignment="1" applyProtection="1">
      <alignment vertical="center"/>
      <protection locked="0"/>
    </xf>
    <xf numFmtId="0" fontId="40" fillId="0" borderId="1" xfId="0" applyFont="1" applyBorder="1" applyAlignment="1" applyProtection="1">
      <alignment horizontal="left" vertical="center"/>
      <protection locked="0"/>
    </xf>
    <xf numFmtId="49" fontId="40" fillId="0" borderId="1" xfId="0" applyNumberFormat="1" applyFont="1" applyBorder="1" applyAlignment="1" applyProtection="1">
      <alignment vertical="center" wrapText="1"/>
      <protection locked="0"/>
    </xf>
    <xf numFmtId="0" fontId="37" fillId="0" borderId="35" xfId="0" applyFont="1" applyBorder="1" applyAlignment="1" applyProtection="1">
      <alignment vertical="center" wrapText="1"/>
      <protection locked="0"/>
    </xf>
    <xf numFmtId="0" fontId="41" fillId="0" borderId="34" xfId="0" applyFont="1" applyBorder="1" applyAlignment="1" applyProtection="1">
      <alignment vertical="center" wrapText="1"/>
      <protection locked="0"/>
    </xf>
    <xf numFmtId="0" fontId="37" fillId="0" borderId="36" xfId="0" applyFont="1" applyBorder="1" applyAlignment="1" applyProtection="1">
      <alignment vertical="center" wrapText="1"/>
      <protection locked="0"/>
    </xf>
    <xf numFmtId="0" fontId="37" fillId="0" borderId="1" xfId="0" applyFont="1" applyBorder="1" applyAlignment="1" applyProtection="1">
      <alignment vertical="top"/>
      <protection locked="0"/>
    </xf>
    <xf numFmtId="0" fontId="37" fillId="0" borderId="0" xfId="0" applyFont="1" applyAlignment="1" applyProtection="1">
      <alignment vertical="top"/>
      <protection locked="0"/>
    </xf>
    <xf numFmtId="0" fontId="37" fillId="0" borderId="29" xfId="0" applyFont="1" applyBorder="1" applyAlignment="1" applyProtection="1">
      <alignment horizontal="left" vertical="center"/>
      <protection locked="0"/>
    </xf>
    <xf numFmtId="0" fontId="37" fillId="0" borderId="30" xfId="0" applyFont="1" applyBorder="1" applyAlignment="1" applyProtection="1">
      <alignment horizontal="left" vertical="center"/>
      <protection locked="0"/>
    </xf>
    <xf numFmtId="0" fontId="37" fillId="0" borderId="31"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39" fillId="0" borderId="34" xfId="0" applyFont="1" applyBorder="1" applyAlignment="1" applyProtection="1">
      <alignment horizontal="left" vertical="center"/>
      <protection locked="0"/>
    </xf>
    <xf numFmtId="0" fontId="39" fillId="0" borderId="34" xfId="0" applyFont="1" applyBorder="1" applyAlignment="1" applyProtection="1">
      <alignment horizontal="center" vertical="center"/>
      <protection locked="0"/>
    </xf>
    <xf numFmtId="0" fontId="42" fillId="0" borderId="34"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1" xfId="0" applyFont="1" applyBorder="1" applyAlignment="1" applyProtection="1">
      <alignment horizontal="center" vertical="center"/>
      <protection locked="0"/>
    </xf>
    <xf numFmtId="0" fontId="40" fillId="0" borderId="32" xfId="0" applyFont="1" applyBorder="1" applyAlignment="1" applyProtection="1">
      <alignment horizontal="left" vertical="center"/>
      <protection locked="0"/>
    </xf>
    <xf numFmtId="0" fontId="40" fillId="0" borderId="1" xfId="0" applyFont="1" applyFill="1" applyBorder="1" applyAlignment="1" applyProtection="1">
      <alignment horizontal="left" vertical="center"/>
      <protection locked="0"/>
    </xf>
    <xf numFmtId="0" fontId="40" fillId="0" borderId="1" xfId="0" applyFont="1" applyFill="1" applyBorder="1" applyAlignment="1" applyProtection="1">
      <alignment horizontal="center" vertical="center"/>
      <protection locked="0"/>
    </xf>
    <xf numFmtId="0" fontId="37" fillId="0" borderId="35" xfId="0" applyFont="1" applyBorder="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37" fillId="0" borderId="36" xfId="0" applyFont="1" applyBorder="1" applyAlignment="1" applyProtection="1">
      <alignment horizontal="left" vertical="center"/>
      <protection locked="0"/>
    </xf>
    <xf numFmtId="0" fontId="37" fillId="0" borderId="1"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37" fillId="0" borderId="1"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wrapText="1"/>
      <protection locked="0"/>
    </xf>
    <xf numFmtId="0" fontId="37" fillId="0" borderId="29" xfId="0" applyFont="1" applyBorder="1" applyAlignment="1" applyProtection="1">
      <alignment horizontal="left" vertical="center" wrapText="1"/>
      <protection locked="0"/>
    </xf>
    <xf numFmtId="0" fontId="37" fillId="0" borderId="30" xfId="0" applyFont="1" applyBorder="1" applyAlignment="1" applyProtection="1">
      <alignment horizontal="left" vertical="center" wrapText="1"/>
      <protection locked="0"/>
    </xf>
    <xf numFmtId="0" fontId="37" fillId="0" borderId="31" xfId="0" applyFont="1" applyBorder="1" applyAlignment="1" applyProtection="1">
      <alignment horizontal="left" vertical="center" wrapText="1"/>
      <protection locked="0"/>
    </xf>
    <xf numFmtId="0" fontId="37" fillId="0" borderId="32" xfId="0" applyFont="1" applyBorder="1" applyAlignment="1" applyProtection="1">
      <alignment horizontal="left" vertical="center" wrapText="1"/>
      <protection locked="0"/>
    </xf>
    <xf numFmtId="0" fontId="37" fillId="0" borderId="33"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0" fillId="0" borderId="32"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protection locked="0"/>
    </xf>
    <xf numFmtId="0" fontId="40" fillId="0" borderId="35" xfId="0" applyFont="1" applyBorder="1" applyAlignment="1" applyProtection="1">
      <alignment horizontal="left" vertical="center" wrapText="1"/>
      <protection locked="0"/>
    </xf>
    <xf numFmtId="0" fontId="40" fillId="0" borderId="34"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wrapText="1"/>
      <protection locked="0"/>
    </xf>
    <xf numFmtId="0" fontId="40" fillId="0" borderId="1" xfId="0" applyFont="1" applyBorder="1" applyAlignment="1" applyProtection="1">
      <alignment horizontal="left" vertical="top"/>
      <protection locked="0"/>
    </xf>
    <xf numFmtId="0" fontId="40" fillId="0" borderId="1" xfId="0" applyFont="1" applyBorder="1" applyAlignment="1" applyProtection="1">
      <alignment horizontal="center" vertical="top"/>
      <protection locked="0"/>
    </xf>
    <xf numFmtId="0" fontId="40" fillId="0" borderId="35" xfId="0" applyFont="1" applyBorder="1" applyAlignment="1" applyProtection="1">
      <alignment horizontal="left" vertical="center"/>
      <protection locked="0"/>
    </xf>
    <xf numFmtId="0" fontId="40" fillId="0" borderId="36" xfId="0" applyFont="1" applyBorder="1" applyAlignment="1" applyProtection="1">
      <alignment horizontal="left" vertical="center"/>
      <protection locked="0"/>
    </xf>
    <xf numFmtId="0" fontId="42" fillId="0" borderId="0" xfId="0" applyFont="1" applyAlignment="1" applyProtection="1">
      <alignment vertical="center"/>
      <protection locked="0"/>
    </xf>
    <xf numFmtId="0" fontId="39" fillId="0" borderId="1" xfId="0" applyFont="1" applyBorder="1" applyAlignment="1" applyProtection="1">
      <alignment vertical="center"/>
      <protection locked="0"/>
    </xf>
    <xf numFmtId="0" fontId="42" fillId="0" borderId="34" xfId="0" applyFont="1" applyBorder="1" applyAlignment="1" applyProtection="1">
      <alignment vertical="center"/>
      <protection locked="0"/>
    </xf>
    <xf numFmtId="0" fontId="39"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0"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39" fillId="0" borderId="34" xfId="0" applyFont="1" applyBorder="1" applyAlignment="1" applyProtection="1">
      <alignment horizontal="left"/>
      <protection locked="0"/>
    </xf>
    <xf numFmtId="0" fontId="42" fillId="0" borderId="34" xfId="0" applyFont="1" applyBorder="1" applyAlignment="1" applyProtection="1">
      <protection locked="0"/>
    </xf>
    <xf numFmtId="0" fontId="37" fillId="0" borderId="32" xfId="0" applyFont="1" applyBorder="1" applyAlignment="1" applyProtection="1">
      <alignment vertical="top"/>
      <protection locked="0"/>
    </xf>
    <xf numFmtId="0" fontId="37" fillId="0" borderId="33" xfId="0" applyFont="1" applyBorder="1" applyAlignment="1" applyProtection="1">
      <alignment vertical="top"/>
      <protection locked="0"/>
    </xf>
    <xf numFmtId="0" fontId="37" fillId="0" borderId="1" xfId="0" applyFont="1" applyBorder="1" applyAlignment="1" applyProtection="1">
      <alignment horizontal="center" vertical="center"/>
      <protection locked="0"/>
    </xf>
    <xf numFmtId="0" fontId="37" fillId="0" borderId="1" xfId="0" applyFont="1" applyBorder="1" applyAlignment="1" applyProtection="1">
      <alignment horizontal="left" vertical="top"/>
      <protection locked="0"/>
    </xf>
    <xf numFmtId="0" fontId="37" fillId="0" borderId="35" xfId="0" applyFont="1" applyBorder="1" applyAlignment="1" applyProtection="1">
      <alignment vertical="top"/>
      <protection locked="0"/>
    </xf>
    <xf numFmtId="0" fontId="37" fillId="0" borderId="34" xfId="0" applyFont="1" applyBorder="1" applyAlignment="1" applyProtection="1">
      <alignment vertical="top"/>
      <protection locked="0"/>
    </xf>
    <xf numFmtId="0" fontId="37" fillId="0" borderId="36" xfId="0" applyFont="1" applyBorder="1" applyAlignment="1" applyProtection="1">
      <alignment vertical="top"/>
      <protection locked="0"/>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0" fillId="0" borderId="0" xfId="0"/>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2" fillId="0" borderId="15" xfId="0" applyFont="1" applyBorder="1" applyAlignment="1">
      <alignment horizontal="center" vertical="center"/>
    </xf>
    <xf numFmtId="0" fontId="22"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5" borderId="9" xfId="0" applyFont="1" applyFill="1" applyBorder="1" applyAlignment="1" applyProtection="1">
      <alignment horizontal="center" vertical="center"/>
    </xf>
    <xf numFmtId="0" fontId="2" fillId="5" borderId="10" xfId="0" applyFont="1" applyFill="1" applyBorder="1" applyAlignment="1" applyProtection="1">
      <alignment horizontal="left" vertical="center"/>
    </xf>
    <xf numFmtId="0" fontId="2" fillId="5" borderId="10" xfId="0" applyFont="1" applyFill="1" applyBorder="1" applyAlignment="1" applyProtection="1">
      <alignment horizontal="center" vertical="center"/>
    </xf>
    <xf numFmtId="0" fontId="2" fillId="5" borderId="10" xfId="0" applyFont="1" applyFill="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19" fillId="0" borderId="0" xfId="0" applyNumberFormat="1" applyFont="1" applyBorder="1" applyAlignment="1" applyProtection="1">
      <alignment vertical="center"/>
    </xf>
    <xf numFmtId="0" fontId="3" fillId="4" borderId="10" xfId="0" applyFont="1" applyFill="1" applyBorder="1" applyAlignment="1" applyProtection="1">
      <alignment horizontal="left" vertical="center"/>
    </xf>
    <xf numFmtId="0" fontId="0" fillId="4" borderId="10" xfId="0" applyFont="1" applyFill="1" applyBorder="1" applyAlignment="1" applyProtection="1">
      <alignment vertical="center"/>
    </xf>
    <xf numFmtId="4" fontId="3" fillId="4" borderId="10" xfId="0" applyNumberFormat="1" applyFont="1" applyFill="1" applyBorder="1" applyAlignment="1" applyProtection="1">
      <alignment vertical="center"/>
    </xf>
    <xf numFmtId="0" fontId="0" fillId="4" borderId="11" xfId="0" applyFont="1" applyFill="1" applyBorder="1" applyAlignment="1" applyProtection="1">
      <alignment vertical="center"/>
    </xf>
    <xf numFmtId="0" fontId="19" fillId="0" borderId="0" xfId="0" applyFont="1" applyAlignment="1">
      <alignment horizontal="left" vertical="top" wrapText="1"/>
    </xf>
    <xf numFmtId="0" fontId="19"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3"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0"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0" fontId="0" fillId="0" borderId="0" xfId="0" applyFont="1" applyBorder="1" applyAlignment="1" applyProtection="1">
      <alignment horizontal="left"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0" fillId="0" borderId="0" xfId="0" applyFont="1" applyAlignment="1" applyProtection="1">
      <alignment vertical="center"/>
    </xf>
    <xf numFmtId="0" fontId="30" fillId="2" borderId="0" xfId="1" applyFont="1" applyFill="1" applyAlignment="1">
      <alignment vertical="center"/>
    </xf>
    <xf numFmtId="0" fontId="18" fillId="0" borderId="0" xfId="0" applyFont="1" applyBorder="1" applyAlignment="1" applyProtection="1">
      <alignment horizontal="left" vertical="center" wrapText="1"/>
    </xf>
    <xf numFmtId="0" fontId="18"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40" fillId="0" borderId="1" xfId="0" applyFont="1" applyBorder="1" applyAlignment="1" applyProtection="1">
      <alignment horizontal="left" vertical="center" wrapText="1"/>
      <protection locked="0"/>
    </xf>
    <xf numFmtId="0" fontId="38" fillId="0" borderId="1" xfId="0" applyFont="1" applyBorder="1" applyAlignment="1" applyProtection="1">
      <alignment horizontal="center" vertical="center" wrapText="1"/>
      <protection locked="0"/>
    </xf>
    <xf numFmtId="0" fontId="39" fillId="0" borderId="34" xfId="0" applyFont="1" applyBorder="1" applyAlignment="1" applyProtection="1">
      <alignment horizontal="left" wrapText="1"/>
      <protection locked="0"/>
    </xf>
    <xf numFmtId="0" fontId="40" fillId="0" borderId="1" xfId="0" applyFont="1" applyBorder="1" applyAlignment="1" applyProtection="1">
      <alignment horizontal="left" vertical="center"/>
      <protection locked="0"/>
    </xf>
    <xf numFmtId="49" fontId="40" fillId="0" borderId="1" xfId="0" applyNumberFormat="1" applyFont="1" applyBorder="1" applyAlignment="1" applyProtection="1">
      <alignment horizontal="left" vertical="center" wrapText="1"/>
      <protection locked="0"/>
    </xf>
    <xf numFmtId="0" fontId="38" fillId="0" borderId="1" xfId="0" applyFont="1" applyBorder="1" applyAlignment="1" applyProtection="1">
      <alignment horizontal="center" vertical="center"/>
      <protection locked="0"/>
    </xf>
    <xf numFmtId="0" fontId="39" fillId="0" borderId="34" xfId="0" applyFont="1" applyBorder="1" applyAlignment="1" applyProtection="1">
      <alignment horizontal="left"/>
      <protection locked="0"/>
    </xf>
    <xf numFmtId="0" fontId="40" fillId="0" borderId="1" xfId="0" applyFont="1" applyBorder="1" applyAlignment="1" applyProtection="1">
      <alignment horizontal="left" vertical="top"/>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7"/>
  <sheetViews>
    <sheetView showGridLines="0" tabSelected="1"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5" t="s">
        <v>0</v>
      </c>
      <c r="B1" s="16"/>
      <c r="C1" s="16"/>
      <c r="D1" s="17" t="s">
        <v>1</v>
      </c>
      <c r="E1" s="16"/>
      <c r="F1" s="16"/>
      <c r="G1" s="16"/>
      <c r="H1" s="16"/>
      <c r="I1" s="16"/>
      <c r="J1" s="16"/>
      <c r="K1" s="18" t="s">
        <v>2</v>
      </c>
      <c r="L1" s="18"/>
      <c r="M1" s="18"/>
      <c r="N1" s="18"/>
      <c r="O1" s="18"/>
      <c r="P1" s="18"/>
      <c r="Q1" s="18"/>
      <c r="R1" s="18"/>
      <c r="S1" s="18"/>
      <c r="T1" s="16"/>
      <c r="U1" s="16"/>
      <c r="V1" s="16"/>
      <c r="W1" s="18" t="s">
        <v>3</v>
      </c>
      <c r="X1" s="18"/>
      <c r="Y1" s="18"/>
      <c r="Z1" s="18"/>
      <c r="AA1" s="18"/>
      <c r="AB1" s="18"/>
      <c r="AC1" s="18"/>
      <c r="AD1" s="18"/>
      <c r="AE1" s="18"/>
      <c r="AF1" s="18"/>
      <c r="AG1" s="18"/>
      <c r="AH1" s="18"/>
      <c r="AI1" s="19"/>
      <c r="AJ1" s="20"/>
      <c r="AK1" s="20"/>
      <c r="AL1" s="20"/>
      <c r="AM1" s="20"/>
      <c r="AN1" s="20"/>
      <c r="AO1" s="20"/>
      <c r="AP1" s="20"/>
      <c r="AQ1" s="20"/>
      <c r="AR1" s="20"/>
      <c r="AS1" s="20"/>
      <c r="AT1" s="20"/>
      <c r="AU1" s="20"/>
      <c r="AV1" s="20"/>
      <c r="AW1" s="20"/>
      <c r="AX1" s="20"/>
      <c r="AY1" s="20"/>
      <c r="AZ1" s="20"/>
      <c r="BA1" s="21" t="s">
        <v>4</v>
      </c>
      <c r="BB1" s="21" t="s">
        <v>5</v>
      </c>
      <c r="BC1" s="20"/>
      <c r="BD1" s="20"/>
      <c r="BE1" s="20"/>
      <c r="BF1" s="20"/>
      <c r="BG1" s="20"/>
      <c r="BH1" s="20"/>
      <c r="BI1" s="20"/>
      <c r="BJ1" s="20"/>
      <c r="BK1" s="20"/>
      <c r="BL1" s="20"/>
      <c r="BM1" s="20"/>
      <c r="BN1" s="20"/>
      <c r="BO1" s="20"/>
      <c r="BP1" s="20"/>
      <c r="BQ1" s="20"/>
      <c r="BR1" s="20"/>
      <c r="BT1" s="22" t="s">
        <v>6</v>
      </c>
      <c r="BU1" s="22" t="s">
        <v>6</v>
      </c>
      <c r="BV1" s="22" t="s">
        <v>7</v>
      </c>
    </row>
    <row r="2" spans="1:74" ht="36.950000000000003" customHeight="1">
      <c r="AR2" s="334"/>
      <c r="AS2" s="334"/>
      <c r="AT2" s="334"/>
      <c r="AU2" s="334"/>
      <c r="AV2" s="334"/>
      <c r="AW2" s="334"/>
      <c r="AX2" s="334"/>
      <c r="AY2" s="334"/>
      <c r="AZ2" s="334"/>
      <c r="BA2" s="334"/>
      <c r="BB2" s="334"/>
      <c r="BC2" s="334"/>
      <c r="BD2" s="334"/>
      <c r="BE2" s="334"/>
      <c r="BS2" s="23" t="s">
        <v>8</v>
      </c>
      <c r="BT2" s="23" t="s">
        <v>9</v>
      </c>
    </row>
    <row r="3" spans="1:74" ht="6.95" customHeight="1">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6"/>
      <c r="BS3" s="23" t="s">
        <v>8</v>
      </c>
      <c r="BT3" s="23" t="s">
        <v>10</v>
      </c>
    </row>
    <row r="4" spans="1:74" ht="36.950000000000003" customHeight="1">
      <c r="B4" s="27"/>
      <c r="C4" s="28"/>
      <c r="D4" s="29" t="s">
        <v>11</v>
      </c>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30"/>
      <c r="AS4" s="31" t="s">
        <v>12</v>
      </c>
      <c r="BE4" s="32" t="s">
        <v>13</v>
      </c>
      <c r="BS4" s="23" t="s">
        <v>14</v>
      </c>
    </row>
    <row r="5" spans="1:74" ht="14.45" customHeight="1">
      <c r="B5" s="27"/>
      <c r="C5" s="28"/>
      <c r="D5" s="33" t="s">
        <v>15</v>
      </c>
      <c r="E5" s="28"/>
      <c r="F5" s="28"/>
      <c r="G5" s="28"/>
      <c r="H5" s="28"/>
      <c r="I5" s="28"/>
      <c r="J5" s="28"/>
      <c r="K5" s="361" t="s">
        <v>16</v>
      </c>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28"/>
      <c r="AQ5" s="30"/>
      <c r="BE5" s="359" t="s">
        <v>17</v>
      </c>
      <c r="BS5" s="23" t="s">
        <v>8</v>
      </c>
    </row>
    <row r="6" spans="1:74" ht="36.950000000000003" customHeight="1">
      <c r="B6" s="27"/>
      <c r="C6" s="28"/>
      <c r="D6" s="35" t="s">
        <v>18</v>
      </c>
      <c r="E6" s="28"/>
      <c r="F6" s="28"/>
      <c r="G6" s="28"/>
      <c r="H6" s="28"/>
      <c r="I6" s="28"/>
      <c r="J6" s="28"/>
      <c r="K6" s="363" t="s">
        <v>19</v>
      </c>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28"/>
      <c r="AQ6" s="30"/>
      <c r="BE6" s="360"/>
      <c r="BS6" s="23" t="s">
        <v>8</v>
      </c>
    </row>
    <row r="7" spans="1:74" ht="14.45" customHeight="1">
      <c r="B7" s="27"/>
      <c r="C7" s="28"/>
      <c r="D7" s="36" t="s">
        <v>20</v>
      </c>
      <c r="E7" s="28"/>
      <c r="F7" s="28"/>
      <c r="G7" s="28"/>
      <c r="H7" s="28"/>
      <c r="I7" s="28"/>
      <c r="J7" s="28"/>
      <c r="K7" s="34" t="s">
        <v>21</v>
      </c>
      <c r="L7" s="28"/>
      <c r="M7" s="28"/>
      <c r="N7" s="28"/>
      <c r="O7" s="28"/>
      <c r="P7" s="28"/>
      <c r="Q7" s="28"/>
      <c r="R7" s="28"/>
      <c r="S7" s="28"/>
      <c r="T7" s="28"/>
      <c r="U7" s="28"/>
      <c r="V7" s="28"/>
      <c r="W7" s="28"/>
      <c r="X7" s="28"/>
      <c r="Y7" s="28"/>
      <c r="Z7" s="28"/>
      <c r="AA7" s="28"/>
      <c r="AB7" s="28"/>
      <c r="AC7" s="28"/>
      <c r="AD7" s="28"/>
      <c r="AE7" s="28"/>
      <c r="AF7" s="28"/>
      <c r="AG7" s="28"/>
      <c r="AH7" s="28"/>
      <c r="AI7" s="28"/>
      <c r="AJ7" s="28"/>
      <c r="AK7" s="36" t="s">
        <v>22</v>
      </c>
      <c r="AL7" s="28"/>
      <c r="AM7" s="28"/>
      <c r="AN7" s="34" t="s">
        <v>21</v>
      </c>
      <c r="AO7" s="28"/>
      <c r="AP7" s="28"/>
      <c r="AQ7" s="30"/>
      <c r="BE7" s="360"/>
      <c r="BS7" s="23" t="s">
        <v>8</v>
      </c>
    </row>
    <row r="8" spans="1:74" ht="14.45" customHeight="1">
      <c r="B8" s="27"/>
      <c r="C8" s="28"/>
      <c r="D8" s="36" t="s">
        <v>23</v>
      </c>
      <c r="E8" s="28"/>
      <c r="F8" s="28"/>
      <c r="G8" s="28"/>
      <c r="H8" s="28"/>
      <c r="I8" s="28"/>
      <c r="J8" s="28"/>
      <c r="K8" s="34" t="s">
        <v>24</v>
      </c>
      <c r="L8" s="28"/>
      <c r="M8" s="28"/>
      <c r="N8" s="28"/>
      <c r="O8" s="28"/>
      <c r="P8" s="28"/>
      <c r="Q8" s="28"/>
      <c r="R8" s="28"/>
      <c r="S8" s="28"/>
      <c r="T8" s="28"/>
      <c r="U8" s="28"/>
      <c r="V8" s="28"/>
      <c r="W8" s="28"/>
      <c r="X8" s="28"/>
      <c r="Y8" s="28"/>
      <c r="Z8" s="28"/>
      <c r="AA8" s="28"/>
      <c r="AB8" s="28"/>
      <c r="AC8" s="28"/>
      <c r="AD8" s="28"/>
      <c r="AE8" s="28"/>
      <c r="AF8" s="28"/>
      <c r="AG8" s="28"/>
      <c r="AH8" s="28"/>
      <c r="AI8" s="28"/>
      <c r="AJ8" s="28"/>
      <c r="AK8" s="36" t="s">
        <v>25</v>
      </c>
      <c r="AL8" s="28"/>
      <c r="AM8" s="28"/>
      <c r="AN8" s="37" t="s">
        <v>26</v>
      </c>
      <c r="AO8" s="28"/>
      <c r="AP8" s="28"/>
      <c r="AQ8" s="30"/>
      <c r="BE8" s="360"/>
      <c r="BS8" s="23" t="s">
        <v>8</v>
      </c>
    </row>
    <row r="9" spans="1:74" ht="14.45"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30"/>
      <c r="BE9" s="360"/>
      <c r="BS9" s="23" t="s">
        <v>8</v>
      </c>
    </row>
    <row r="10" spans="1:74" ht="14.45" customHeight="1">
      <c r="B10" s="27"/>
      <c r="C10" s="28"/>
      <c r="D10" s="36" t="s">
        <v>27</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36" t="s">
        <v>28</v>
      </c>
      <c r="AL10" s="28"/>
      <c r="AM10" s="28"/>
      <c r="AN10" s="34" t="s">
        <v>21</v>
      </c>
      <c r="AO10" s="28"/>
      <c r="AP10" s="28"/>
      <c r="AQ10" s="30"/>
      <c r="BE10" s="360"/>
      <c r="BS10" s="23" t="s">
        <v>8</v>
      </c>
    </row>
    <row r="11" spans="1:74" ht="18.399999999999999" customHeight="1">
      <c r="B11" s="27"/>
      <c r="C11" s="28"/>
      <c r="D11" s="28"/>
      <c r="E11" s="34" t="s">
        <v>24</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36" t="s">
        <v>29</v>
      </c>
      <c r="AL11" s="28"/>
      <c r="AM11" s="28"/>
      <c r="AN11" s="34" t="s">
        <v>21</v>
      </c>
      <c r="AO11" s="28"/>
      <c r="AP11" s="28"/>
      <c r="AQ11" s="30"/>
      <c r="BE11" s="360"/>
      <c r="BS11" s="23" t="s">
        <v>8</v>
      </c>
    </row>
    <row r="12" spans="1:74" ht="6.95" customHeight="1">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30"/>
      <c r="BE12" s="360"/>
      <c r="BS12" s="23" t="s">
        <v>8</v>
      </c>
    </row>
    <row r="13" spans="1:74" ht="14.45" customHeight="1">
      <c r="B13" s="27"/>
      <c r="C13" s="28"/>
      <c r="D13" s="36" t="s">
        <v>30</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6" t="s">
        <v>28</v>
      </c>
      <c r="AL13" s="28"/>
      <c r="AM13" s="28"/>
      <c r="AN13" s="38" t="s">
        <v>31</v>
      </c>
      <c r="AO13" s="28"/>
      <c r="AP13" s="28"/>
      <c r="AQ13" s="30"/>
      <c r="BE13" s="360"/>
      <c r="BS13" s="23" t="s">
        <v>8</v>
      </c>
    </row>
    <row r="14" spans="1:74" ht="15">
      <c r="B14" s="27"/>
      <c r="C14" s="28"/>
      <c r="D14" s="28"/>
      <c r="E14" s="364" t="s">
        <v>31</v>
      </c>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 t="s">
        <v>29</v>
      </c>
      <c r="AL14" s="28"/>
      <c r="AM14" s="28"/>
      <c r="AN14" s="38" t="s">
        <v>31</v>
      </c>
      <c r="AO14" s="28"/>
      <c r="AP14" s="28"/>
      <c r="AQ14" s="30"/>
      <c r="BE14" s="360"/>
      <c r="BS14" s="23" t="s">
        <v>8</v>
      </c>
    </row>
    <row r="15" spans="1:74" ht="6.95" customHeight="1">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30"/>
      <c r="BE15" s="360"/>
      <c r="BS15" s="23" t="s">
        <v>6</v>
      </c>
    </row>
    <row r="16" spans="1:74" ht="14.45" customHeight="1">
      <c r="B16" s="27"/>
      <c r="C16" s="28"/>
      <c r="D16" s="36" t="s">
        <v>32</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36" t="s">
        <v>28</v>
      </c>
      <c r="AL16" s="28"/>
      <c r="AM16" s="28"/>
      <c r="AN16" s="34" t="s">
        <v>21</v>
      </c>
      <c r="AO16" s="28"/>
      <c r="AP16" s="28"/>
      <c r="AQ16" s="30"/>
      <c r="BE16" s="360"/>
      <c r="BS16" s="23" t="s">
        <v>6</v>
      </c>
    </row>
    <row r="17" spans="2:71" ht="18.399999999999999" customHeight="1">
      <c r="B17" s="27"/>
      <c r="C17" s="28"/>
      <c r="D17" s="28"/>
      <c r="E17" s="34" t="s">
        <v>24</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6" t="s">
        <v>29</v>
      </c>
      <c r="AL17" s="28"/>
      <c r="AM17" s="28"/>
      <c r="AN17" s="34" t="s">
        <v>21</v>
      </c>
      <c r="AO17" s="28"/>
      <c r="AP17" s="28"/>
      <c r="AQ17" s="30"/>
      <c r="BE17" s="360"/>
      <c r="BS17" s="23" t="s">
        <v>33</v>
      </c>
    </row>
    <row r="18" spans="2:71" ht="6.95"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30"/>
      <c r="BE18" s="360"/>
      <c r="BS18" s="23" t="s">
        <v>8</v>
      </c>
    </row>
    <row r="19" spans="2:71" ht="14.45" customHeight="1">
      <c r="B19" s="27"/>
      <c r="C19" s="28"/>
      <c r="D19" s="36" t="s">
        <v>34</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30"/>
      <c r="BE19" s="360"/>
      <c r="BS19" s="23" t="s">
        <v>8</v>
      </c>
    </row>
    <row r="20" spans="2:71" ht="57" customHeight="1">
      <c r="B20" s="27"/>
      <c r="C20" s="28"/>
      <c r="D20" s="28"/>
      <c r="E20" s="366" t="s">
        <v>35</v>
      </c>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28"/>
      <c r="AP20" s="28"/>
      <c r="AQ20" s="30"/>
      <c r="BE20" s="360"/>
      <c r="BS20" s="23" t="s">
        <v>6</v>
      </c>
    </row>
    <row r="21" spans="2:71" ht="6.95" customHeight="1">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30"/>
      <c r="BE21" s="360"/>
    </row>
    <row r="22" spans="2:71" ht="6.95" customHeight="1">
      <c r="B22" s="27"/>
      <c r="C22" s="2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28"/>
      <c r="AQ22" s="30"/>
      <c r="BE22" s="360"/>
    </row>
    <row r="23" spans="2:71" s="1" customFormat="1" ht="25.9" customHeight="1">
      <c r="B23" s="40"/>
      <c r="C23" s="41"/>
      <c r="D23" s="42" t="s">
        <v>36</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67">
        <f>ROUND(AG51,2)</f>
        <v>0</v>
      </c>
      <c r="AL23" s="368"/>
      <c r="AM23" s="368"/>
      <c r="AN23" s="368"/>
      <c r="AO23" s="368"/>
      <c r="AP23" s="41"/>
      <c r="AQ23" s="44"/>
      <c r="BE23" s="360"/>
    </row>
    <row r="24" spans="2:71" s="1" customFormat="1" ht="6.95" customHeight="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BE24" s="360"/>
    </row>
    <row r="25" spans="2:71" s="1" customFormat="1">
      <c r="B25" s="40"/>
      <c r="C25" s="41"/>
      <c r="D25" s="41"/>
      <c r="E25" s="41"/>
      <c r="F25" s="41"/>
      <c r="G25" s="41"/>
      <c r="H25" s="41"/>
      <c r="I25" s="41"/>
      <c r="J25" s="41"/>
      <c r="K25" s="41"/>
      <c r="L25" s="369" t="s">
        <v>37</v>
      </c>
      <c r="M25" s="369"/>
      <c r="N25" s="369"/>
      <c r="O25" s="369"/>
      <c r="P25" s="41"/>
      <c r="Q25" s="41"/>
      <c r="R25" s="41"/>
      <c r="S25" s="41"/>
      <c r="T25" s="41"/>
      <c r="U25" s="41"/>
      <c r="V25" s="41"/>
      <c r="W25" s="369" t="s">
        <v>38</v>
      </c>
      <c r="X25" s="369"/>
      <c r="Y25" s="369"/>
      <c r="Z25" s="369"/>
      <c r="AA25" s="369"/>
      <c r="AB25" s="369"/>
      <c r="AC25" s="369"/>
      <c r="AD25" s="369"/>
      <c r="AE25" s="369"/>
      <c r="AF25" s="41"/>
      <c r="AG25" s="41"/>
      <c r="AH25" s="41"/>
      <c r="AI25" s="41"/>
      <c r="AJ25" s="41"/>
      <c r="AK25" s="369" t="s">
        <v>39</v>
      </c>
      <c r="AL25" s="369"/>
      <c r="AM25" s="369"/>
      <c r="AN25" s="369"/>
      <c r="AO25" s="369"/>
      <c r="AP25" s="41"/>
      <c r="AQ25" s="44"/>
      <c r="BE25" s="360"/>
    </row>
    <row r="26" spans="2:71" s="2" customFormat="1" ht="14.45" customHeight="1">
      <c r="B26" s="46"/>
      <c r="C26" s="47"/>
      <c r="D26" s="48" t="s">
        <v>40</v>
      </c>
      <c r="E26" s="47"/>
      <c r="F26" s="48" t="s">
        <v>41</v>
      </c>
      <c r="G26" s="47"/>
      <c r="H26" s="47"/>
      <c r="I26" s="47"/>
      <c r="J26" s="47"/>
      <c r="K26" s="47"/>
      <c r="L26" s="352">
        <v>0.21</v>
      </c>
      <c r="M26" s="353"/>
      <c r="N26" s="353"/>
      <c r="O26" s="353"/>
      <c r="P26" s="47"/>
      <c r="Q26" s="47"/>
      <c r="R26" s="47"/>
      <c r="S26" s="47"/>
      <c r="T26" s="47"/>
      <c r="U26" s="47"/>
      <c r="V26" s="47"/>
      <c r="W26" s="354">
        <f>ROUND(AZ51,2)</f>
        <v>0</v>
      </c>
      <c r="X26" s="353"/>
      <c r="Y26" s="353"/>
      <c r="Z26" s="353"/>
      <c r="AA26" s="353"/>
      <c r="AB26" s="353"/>
      <c r="AC26" s="353"/>
      <c r="AD26" s="353"/>
      <c r="AE26" s="353"/>
      <c r="AF26" s="47"/>
      <c r="AG26" s="47"/>
      <c r="AH26" s="47"/>
      <c r="AI26" s="47"/>
      <c r="AJ26" s="47"/>
      <c r="AK26" s="354">
        <f>ROUND(AV51,2)</f>
        <v>0</v>
      </c>
      <c r="AL26" s="353"/>
      <c r="AM26" s="353"/>
      <c r="AN26" s="353"/>
      <c r="AO26" s="353"/>
      <c r="AP26" s="47"/>
      <c r="AQ26" s="49"/>
      <c r="BE26" s="360"/>
    </row>
    <row r="27" spans="2:71" s="2" customFormat="1" ht="14.45" customHeight="1">
      <c r="B27" s="46"/>
      <c r="C27" s="47"/>
      <c r="D27" s="47"/>
      <c r="E27" s="47"/>
      <c r="F27" s="48" t="s">
        <v>42</v>
      </c>
      <c r="G27" s="47"/>
      <c r="H27" s="47"/>
      <c r="I27" s="47"/>
      <c r="J27" s="47"/>
      <c r="K27" s="47"/>
      <c r="L27" s="352">
        <v>0.15</v>
      </c>
      <c r="M27" s="353"/>
      <c r="N27" s="353"/>
      <c r="O27" s="353"/>
      <c r="P27" s="47"/>
      <c r="Q27" s="47"/>
      <c r="R27" s="47"/>
      <c r="S27" s="47"/>
      <c r="T27" s="47"/>
      <c r="U27" s="47"/>
      <c r="V27" s="47"/>
      <c r="W27" s="354">
        <f>ROUND(BA51,2)</f>
        <v>0</v>
      </c>
      <c r="X27" s="353"/>
      <c r="Y27" s="353"/>
      <c r="Z27" s="353"/>
      <c r="AA27" s="353"/>
      <c r="AB27" s="353"/>
      <c r="AC27" s="353"/>
      <c r="AD27" s="353"/>
      <c r="AE27" s="353"/>
      <c r="AF27" s="47"/>
      <c r="AG27" s="47"/>
      <c r="AH27" s="47"/>
      <c r="AI27" s="47"/>
      <c r="AJ27" s="47"/>
      <c r="AK27" s="354">
        <f>ROUND(AW51,2)</f>
        <v>0</v>
      </c>
      <c r="AL27" s="353"/>
      <c r="AM27" s="353"/>
      <c r="AN27" s="353"/>
      <c r="AO27" s="353"/>
      <c r="AP27" s="47"/>
      <c r="AQ27" s="49"/>
      <c r="BE27" s="360"/>
    </row>
    <row r="28" spans="2:71" s="2" customFormat="1" ht="14.45" hidden="1" customHeight="1">
      <c r="B28" s="46"/>
      <c r="C28" s="47"/>
      <c r="D28" s="47"/>
      <c r="E28" s="47"/>
      <c r="F28" s="48" t="s">
        <v>43</v>
      </c>
      <c r="G28" s="47"/>
      <c r="H28" s="47"/>
      <c r="I28" s="47"/>
      <c r="J28" s="47"/>
      <c r="K28" s="47"/>
      <c r="L28" s="352">
        <v>0.21</v>
      </c>
      <c r="M28" s="353"/>
      <c r="N28" s="353"/>
      <c r="O28" s="353"/>
      <c r="P28" s="47"/>
      <c r="Q28" s="47"/>
      <c r="R28" s="47"/>
      <c r="S28" s="47"/>
      <c r="T28" s="47"/>
      <c r="U28" s="47"/>
      <c r="V28" s="47"/>
      <c r="W28" s="354">
        <f>ROUND(BB51,2)</f>
        <v>0</v>
      </c>
      <c r="X28" s="353"/>
      <c r="Y28" s="353"/>
      <c r="Z28" s="353"/>
      <c r="AA28" s="353"/>
      <c r="AB28" s="353"/>
      <c r="AC28" s="353"/>
      <c r="AD28" s="353"/>
      <c r="AE28" s="353"/>
      <c r="AF28" s="47"/>
      <c r="AG28" s="47"/>
      <c r="AH28" s="47"/>
      <c r="AI28" s="47"/>
      <c r="AJ28" s="47"/>
      <c r="AK28" s="354">
        <v>0</v>
      </c>
      <c r="AL28" s="353"/>
      <c r="AM28" s="353"/>
      <c r="AN28" s="353"/>
      <c r="AO28" s="353"/>
      <c r="AP28" s="47"/>
      <c r="AQ28" s="49"/>
      <c r="BE28" s="360"/>
    </row>
    <row r="29" spans="2:71" s="2" customFormat="1" ht="14.45" hidden="1" customHeight="1">
      <c r="B29" s="46"/>
      <c r="C29" s="47"/>
      <c r="D29" s="47"/>
      <c r="E29" s="47"/>
      <c r="F29" s="48" t="s">
        <v>44</v>
      </c>
      <c r="G29" s="47"/>
      <c r="H29" s="47"/>
      <c r="I29" s="47"/>
      <c r="J29" s="47"/>
      <c r="K29" s="47"/>
      <c r="L29" s="352">
        <v>0.15</v>
      </c>
      <c r="M29" s="353"/>
      <c r="N29" s="353"/>
      <c r="O29" s="353"/>
      <c r="P29" s="47"/>
      <c r="Q29" s="47"/>
      <c r="R29" s="47"/>
      <c r="S29" s="47"/>
      <c r="T29" s="47"/>
      <c r="U29" s="47"/>
      <c r="V29" s="47"/>
      <c r="W29" s="354">
        <f>ROUND(BC51,2)</f>
        <v>0</v>
      </c>
      <c r="X29" s="353"/>
      <c r="Y29" s="353"/>
      <c r="Z29" s="353"/>
      <c r="AA29" s="353"/>
      <c r="AB29" s="353"/>
      <c r="AC29" s="353"/>
      <c r="AD29" s="353"/>
      <c r="AE29" s="353"/>
      <c r="AF29" s="47"/>
      <c r="AG29" s="47"/>
      <c r="AH29" s="47"/>
      <c r="AI29" s="47"/>
      <c r="AJ29" s="47"/>
      <c r="AK29" s="354">
        <v>0</v>
      </c>
      <c r="AL29" s="353"/>
      <c r="AM29" s="353"/>
      <c r="AN29" s="353"/>
      <c r="AO29" s="353"/>
      <c r="AP29" s="47"/>
      <c r="AQ29" s="49"/>
      <c r="BE29" s="360"/>
    </row>
    <row r="30" spans="2:71" s="2" customFormat="1" ht="14.45" hidden="1" customHeight="1">
      <c r="B30" s="46"/>
      <c r="C30" s="47"/>
      <c r="D30" s="47"/>
      <c r="E30" s="47"/>
      <c r="F30" s="48" t="s">
        <v>45</v>
      </c>
      <c r="G30" s="47"/>
      <c r="H30" s="47"/>
      <c r="I30" s="47"/>
      <c r="J30" s="47"/>
      <c r="K30" s="47"/>
      <c r="L30" s="352">
        <v>0</v>
      </c>
      <c r="M30" s="353"/>
      <c r="N30" s="353"/>
      <c r="O30" s="353"/>
      <c r="P30" s="47"/>
      <c r="Q30" s="47"/>
      <c r="R30" s="47"/>
      <c r="S30" s="47"/>
      <c r="T30" s="47"/>
      <c r="U30" s="47"/>
      <c r="V30" s="47"/>
      <c r="W30" s="354">
        <f>ROUND(BD51,2)</f>
        <v>0</v>
      </c>
      <c r="X30" s="353"/>
      <c r="Y30" s="353"/>
      <c r="Z30" s="353"/>
      <c r="AA30" s="353"/>
      <c r="AB30" s="353"/>
      <c r="AC30" s="353"/>
      <c r="AD30" s="353"/>
      <c r="AE30" s="353"/>
      <c r="AF30" s="47"/>
      <c r="AG30" s="47"/>
      <c r="AH30" s="47"/>
      <c r="AI30" s="47"/>
      <c r="AJ30" s="47"/>
      <c r="AK30" s="354">
        <v>0</v>
      </c>
      <c r="AL30" s="353"/>
      <c r="AM30" s="353"/>
      <c r="AN30" s="353"/>
      <c r="AO30" s="353"/>
      <c r="AP30" s="47"/>
      <c r="AQ30" s="49"/>
      <c r="BE30" s="360"/>
    </row>
    <row r="31" spans="2:71" s="1" customFormat="1" ht="6.95"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4"/>
      <c r="BE31" s="360"/>
    </row>
    <row r="32" spans="2:71" s="1" customFormat="1" ht="25.9" customHeight="1">
      <c r="B32" s="40"/>
      <c r="C32" s="50"/>
      <c r="D32" s="51" t="s">
        <v>46</v>
      </c>
      <c r="E32" s="52"/>
      <c r="F32" s="52"/>
      <c r="G32" s="52"/>
      <c r="H32" s="52"/>
      <c r="I32" s="52"/>
      <c r="J32" s="52"/>
      <c r="K32" s="52"/>
      <c r="L32" s="52"/>
      <c r="M32" s="52"/>
      <c r="N32" s="52"/>
      <c r="O32" s="52"/>
      <c r="P32" s="52"/>
      <c r="Q32" s="52"/>
      <c r="R32" s="52"/>
      <c r="S32" s="52"/>
      <c r="T32" s="53" t="s">
        <v>47</v>
      </c>
      <c r="U32" s="52"/>
      <c r="V32" s="52"/>
      <c r="W32" s="52"/>
      <c r="X32" s="355" t="s">
        <v>48</v>
      </c>
      <c r="Y32" s="356"/>
      <c r="Z32" s="356"/>
      <c r="AA32" s="356"/>
      <c r="AB32" s="356"/>
      <c r="AC32" s="52"/>
      <c r="AD32" s="52"/>
      <c r="AE32" s="52"/>
      <c r="AF32" s="52"/>
      <c r="AG32" s="52"/>
      <c r="AH32" s="52"/>
      <c r="AI32" s="52"/>
      <c r="AJ32" s="52"/>
      <c r="AK32" s="357">
        <f>SUM(AK23:AK30)</f>
        <v>0</v>
      </c>
      <c r="AL32" s="356"/>
      <c r="AM32" s="356"/>
      <c r="AN32" s="356"/>
      <c r="AO32" s="358"/>
      <c r="AP32" s="50"/>
      <c r="AQ32" s="54"/>
      <c r="BE32" s="360"/>
    </row>
    <row r="33" spans="2:56" s="1" customFormat="1" ht="6.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row>
    <row r="34" spans="2:56" s="1" customFormat="1" ht="6.95" customHeight="1">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7"/>
    </row>
    <row r="38" spans="2:56" s="1" customFormat="1" ht="6.95"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0"/>
    </row>
    <row r="39" spans="2:56" s="1" customFormat="1" ht="36.950000000000003" customHeight="1">
      <c r="B39" s="40"/>
      <c r="C39" s="61" t="s">
        <v>49</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0"/>
    </row>
    <row r="40" spans="2:56" s="1" customFormat="1" ht="6.95" customHeight="1">
      <c r="B40" s="40"/>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0"/>
    </row>
    <row r="41" spans="2:56" s="3" customFormat="1" ht="14.45" customHeight="1">
      <c r="B41" s="63"/>
      <c r="C41" s="64" t="s">
        <v>15</v>
      </c>
      <c r="D41" s="65"/>
      <c r="E41" s="65"/>
      <c r="F41" s="65"/>
      <c r="G41" s="65"/>
      <c r="H41" s="65"/>
      <c r="I41" s="65"/>
      <c r="J41" s="65"/>
      <c r="K41" s="65"/>
      <c r="L41" s="65" t="str">
        <f>K5</f>
        <v>D-17-012</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6"/>
    </row>
    <row r="42" spans="2:56" s="4" customFormat="1" ht="36.950000000000003" customHeight="1">
      <c r="B42" s="67"/>
      <c r="C42" s="68" t="s">
        <v>18</v>
      </c>
      <c r="D42" s="69"/>
      <c r="E42" s="69"/>
      <c r="F42" s="69"/>
      <c r="G42" s="69"/>
      <c r="H42" s="69"/>
      <c r="I42" s="69"/>
      <c r="J42" s="69"/>
      <c r="K42" s="69"/>
      <c r="L42" s="338" t="str">
        <f>K6</f>
        <v>Kamenné Žehrovice - Úzká a Dělnická</v>
      </c>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69"/>
      <c r="AQ42" s="69"/>
      <c r="AR42" s="70"/>
    </row>
    <row r="43" spans="2:56" s="1" customFormat="1" ht="6.95" customHeight="1">
      <c r="B43" s="4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0"/>
    </row>
    <row r="44" spans="2:56" s="1" customFormat="1" ht="15">
      <c r="B44" s="40"/>
      <c r="C44" s="64" t="s">
        <v>23</v>
      </c>
      <c r="D44" s="62"/>
      <c r="E44" s="62"/>
      <c r="F44" s="62"/>
      <c r="G44" s="62"/>
      <c r="H44" s="62"/>
      <c r="I44" s="62"/>
      <c r="J44" s="62"/>
      <c r="K44" s="62"/>
      <c r="L44" s="71" t="str">
        <f>IF(K8="","",K8)</f>
        <v xml:space="preserve"> </v>
      </c>
      <c r="M44" s="62"/>
      <c r="N44" s="62"/>
      <c r="O44" s="62"/>
      <c r="P44" s="62"/>
      <c r="Q44" s="62"/>
      <c r="R44" s="62"/>
      <c r="S44" s="62"/>
      <c r="T44" s="62"/>
      <c r="U44" s="62"/>
      <c r="V44" s="62"/>
      <c r="W44" s="62"/>
      <c r="X44" s="62"/>
      <c r="Y44" s="62"/>
      <c r="Z44" s="62"/>
      <c r="AA44" s="62"/>
      <c r="AB44" s="62"/>
      <c r="AC44" s="62"/>
      <c r="AD44" s="62"/>
      <c r="AE44" s="62"/>
      <c r="AF44" s="62"/>
      <c r="AG44" s="62"/>
      <c r="AH44" s="62"/>
      <c r="AI44" s="64" t="s">
        <v>25</v>
      </c>
      <c r="AJ44" s="62"/>
      <c r="AK44" s="62"/>
      <c r="AL44" s="62"/>
      <c r="AM44" s="340" t="str">
        <f>IF(AN8= "","",AN8)</f>
        <v>17.08.2017</v>
      </c>
      <c r="AN44" s="340"/>
      <c r="AO44" s="62"/>
      <c r="AP44" s="62"/>
      <c r="AQ44" s="62"/>
      <c r="AR44" s="60"/>
    </row>
    <row r="45" spans="2:56" s="1" customFormat="1" ht="6.95" customHeight="1">
      <c r="B45" s="4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0"/>
    </row>
    <row r="46" spans="2:56" s="1" customFormat="1" ht="15">
      <c r="B46" s="40"/>
      <c r="C46" s="64" t="s">
        <v>27</v>
      </c>
      <c r="D46" s="62"/>
      <c r="E46" s="62"/>
      <c r="F46" s="62"/>
      <c r="G46" s="62"/>
      <c r="H46" s="62"/>
      <c r="I46" s="62"/>
      <c r="J46" s="62"/>
      <c r="K46" s="62"/>
      <c r="L46" s="65" t="str">
        <f>IF(E11= "","",E11)</f>
        <v xml:space="preserve"> </v>
      </c>
      <c r="M46" s="62"/>
      <c r="N46" s="62"/>
      <c r="O46" s="62"/>
      <c r="P46" s="62"/>
      <c r="Q46" s="62"/>
      <c r="R46" s="62"/>
      <c r="S46" s="62"/>
      <c r="T46" s="62"/>
      <c r="U46" s="62"/>
      <c r="V46" s="62"/>
      <c r="W46" s="62"/>
      <c r="X46" s="62"/>
      <c r="Y46" s="62"/>
      <c r="Z46" s="62"/>
      <c r="AA46" s="62"/>
      <c r="AB46" s="62"/>
      <c r="AC46" s="62"/>
      <c r="AD46" s="62"/>
      <c r="AE46" s="62"/>
      <c r="AF46" s="62"/>
      <c r="AG46" s="62"/>
      <c r="AH46" s="62"/>
      <c r="AI46" s="64" t="s">
        <v>32</v>
      </c>
      <c r="AJ46" s="62"/>
      <c r="AK46" s="62"/>
      <c r="AL46" s="62"/>
      <c r="AM46" s="341" t="str">
        <f>IF(E17="","",E17)</f>
        <v xml:space="preserve"> </v>
      </c>
      <c r="AN46" s="341"/>
      <c r="AO46" s="341"/>
      <c r="AP46" s="341"/>
      <c r="AQ46" s="62"/>
      <c r="AR46" s="60"/>
      <c r="AS46" s="342" t="s">
        <v>50</v>
      </c>
      <c r="AT46" s="343"/>
      <c r="AU46" s="73"/>
      <c r="AV46" s="73"/>
      <c r="AW46" s="73"/>
      <c r="AX46" s="73"/>
      <c r="AY46" s="73"/>
      <c r="AZ46" s="73"/>
      <c r="BA46" s="73"/>
      <c r="BB46" s="73"/>
      <c r="BC46" s="73"/>
      <c r="BD46" s="74"/>
    </row>
    <row r="47" spans="2:56" s="1" customFormat="1" ht="15">
      <c r="B47" s="40"/>
      <c r="C47" s="64" t="s">
        <v>30</v>
      </c>
      <c r="D47" s="62"/>
      <c r="E47" s="62"/>
      <c r="F47" s="62"/>
      <c r="G47" s="62"/>
      <c r="H47" s="62"/>
      <c r="I47" s="62"/>
      <c r="J47" s="62"/>
      <c r="K47" s="62"/>
      <c r="L47" s="65" t="str">
        <f>IF(E14= "Vyplň údaj","",E14)</f>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0"/>
      <c r="AS47" s="344"/>
      <c r="AT47" s="345"/>
      <c r="AU47" s="75"/>
      <c r="AV47" s="75"/>
      <c r="AW47" s="75"/>
      <c r="AX47" s="75"/>
      <c r="AY47" s="75"/>
      <c r="AZ47" s="75"/>
      <c r="BA47" s="75"/>
      <c r="BB47" s="75"/>
      <c r="BC47" s="75"/>
      <c r="BD47" s="76"/>
    </row>
    <row r="48" spans="2:56" s="1" customFormat="1" ht="10.9" customHeight="1">
      <c r="B48" s="40"/>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0"/>
      <c r="AS48" s="346"/>
      <c r="AT48" s="347"/>
      <c r="AU48" s="41"/>
      <c r="AV48" s="41"/>
      <c r="AW48" s="41"/>
      <c r="AX48" s="41"/>
      <c r="AY48" s="41"/>
      <c r="AZ48" s="41"/>
      <c r="BA48" s="41"/>
      <c r="BB48" s="41"/>
      <c r="BC48" s="41"/>
      <c r="BD48" s="77"/>
    </row>
    <row r="49" spans="1:91" s="1" customFormat="1" ht="29.25" customHeight="1">
      <c r="B49" s="40"/>
      <c r="C49" s="348" t="s">
        <v>51</v>
      </c>
      <c r="D49" s="349"/>
      <c r="E49" s="349"/>
      <c r="F49" s="349"/>
      <c r="G49" s="349"/>
      <c r="H49" s="78"/>
      <c r="I49" s="350" t="s">
        <v>52</v>
      </c>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51" t="s">
        <v>53</v>
      </c>
      <c r="AH49" s="349"/>
      <c r="AI49" s="349"/>
      <c r="AJ49" s="349"/>
      <c r="AK49" s="349"/>
      <c r="AL49" s="349"/>
      <c r="AM49" s="349"/>
      <c r="AN49" s="350" t="s">
        <v>54</v>
      </c>
      <c r="AO49" s="349"/>
      <c r="AP49" s="349"/>
      <c r="AQ49" s="79" t="s">
        <v>55</v>
      </c>
      <c r="AR49" s="60"/>
      <c r="AS49" s="80" t="s">
        <v>56</v>
      </c>
      <c r="AT49" s="81" t="s">
        <v>57</v>
      </c>
      <c r="AU49" s="81" t="s">
        <v>58</v>
      </c>
      <c r="AV49" s="81" t="s">
        <v>59</v>
      </c>
      <c r="AW49" s="81" t="s">
        <v>60</v>
      </c>
      <c r="AX49" s="81" t="s">
        <v>61</v>
      </c>
      <c r="AY49" s="81" t="s">
        <v>62</v>
      </c>
      <c r="AZ49" s="81" t="s">
        <v>63</v>
      </c>
      <c r="BA49" s="81" t="s">
        <v>64</v>
      </c>
      <c r="BB49" s="81" t="s">
        <v>65</v>
      </c>
      <c r="BC49" s="81" t="s">
        <v>66</v>
      </c>
      <c r="BD49" s="82" t="s">
        <v>67</v>
      </c>
    </row>
    <row r="50" spans="1:91" s="1" customFormat="1" ht="10.9"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0"/>
      <c r="AS50" s="83"/>
      <c r="AT50" s="84"/>
      <c r="AU50" s="84"/>
      <c r="AV50" s="84"/>
      <c r="AW50" s="84"/>
      <c r="AX50" s="84"/>
      <c r="AY50" s="84"/>
      <c r="AZ50" s="84"/>
      <c r="BA50" s="84"/>
      <c r="BB50" s="84"/>
      <c r="BC50" s="84"/>
      <c r="BD50" s="85"/>
    </row>
    <row r="51" spans="1:91" s="4" customFormat="1" ht="32.450000000000003" customHeight="1">
      <c r="B51" s="67"/>
      <c r="C51" s="86" t="s">
        <v>68</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332">
        <f>ROUND(SUM(AG52:AG55),2)</f>
        <v>0</v>
      </c>
      <c r="AH51" s="332"/>
      <c r="AI51" s="332"/>
      <c r="AJ51" s="332"/>
      <c r="AK51" s="332"/>
      <c r="AL51" s="332"/>
      <c r="AM51" s="332"/>
      <c r="AN51" s="333">
        <f>SUM(AG51,AT51)</f>
        <v>0</v>
      </c>
      <c r="AO51" s="333"/>
      <c r="AP51" s="333"/>
      <c r="AQ51" s="88" t="s">
        <v>21</v>
      </c>
      <c r="AR51" s="70"/>
      <c r="AS51" s="89">
        <f>ROUND(SUM(AS52:AS55),2)</f>
        <v>0</v>
      </c>
      <c r="AT51" s="90">
        <f>ROUND(SUM(AV51:AW51),2)</f>
        <v>0</v>
      </c>
      <c r="AU51" s="91">
        <f>ROUND(SUM(AU52:AU55),5)</f>
        <v>0</v>
      </c>
      <c r="AV51" s="90">
        <f>ROUND(AZ51*L26,2)</f>
        <v>0</v>
      </c>
      <c r="AW51" s="90">
        <f>ROUND(BA51*L27,2)</f>
        <v>0</v>
      </c>
      <c r="AX51" s="90">
        <f>ROUND(BB51*L26,2)</f>
        <v>0</v>
      </c>
      <c r="AY51" s="90">
        <f>ROUND(BC51*L27,2)</f>
        <v>0</v>
      </c>
      <c r="AZ51" s="90">
        <f>ROUND(SUM(AZ52:AZ55),2)</f>
        <v>0</v>
      </c>
      <c r="BA51" s="90">
        <f>ROUND(SUM(BA52:BA55),2)</f>
        <v>0</v>
      </c>
      <c r="BB51" s="90">
        <f>ROUND(SUM(BB52:BB55),2)</f>
        <v>0</v>
      </c>
      <c r="BC51" s="90">
        <f>ROUND(SUM(BC52:BC55),2)</f>
        <v>0</v>
      </c>
      <c r="BD51" s="92">
        <f>ROUND(SUM(BD52:BD55),2)</f>
        <v>0</v>
      </c>
      <c r="BS51" s="93" t="s">
        <v>69</v>
      </c>
      <c r="BT51" s="93" t="s">
        <v>70</v>
      </c>
      <c r="BU51" s="94" t="s">
        <v>71</v>
      </c>
      <c r="BV51" s="93" t="s">
        <v>72</v>
      </c>
      <c r="BW51" s="93" t="s">
        <v>7</v>
      </c>
      <c r="BX51" s="93" t="s">
        <v>73</v>
      </c>
      <c r="CL51" s="93" t="s">
        <v>21</v>
      </c>
    </row>
    <row r="52" spans="1:91" s="5" customFormat="1" ht="16.5" customHeight="1">
      <c r="A52" s="95" t="s">
        <v>74</v>
      </c>
      <c r="B52" s="96"/>
      <c r="C52" s="97"/>
      <c r="D52" s="337" t="s">
        <v>75</v>
      </c>
      <c r="E52" s="337"/>
      <c r="F52" s="337"/>
      <c r="G52" s="337"/>
      <c r="H52" s="337"/>
      <c r="I52" s="98"/>
      <c r="J52" s="337" t="s">
        <v>76</v>
      </c>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5">
        <f>'SO 000 - Ostatní a vedlej...'!J27</f>
        <v>0</v>
      </c>
      <c r="AH52" s="336"/>
      <c r="AI52" s="336"/>
      <c r="AJ52" s="336"/>
      <c r="AK52" s="336"/>
      <c r="AL52" s="336"/>
      <c r="AM52" s="336"/>
      <c r="AN52" s="335">
        <f>SUM(AG52,AT52)</f>
        <v>0</v>
      </c>
      <c r="AO52" s="336"/>
      <c r="AP52" s="336"/>
      <c r="AQ52" s="99" t="s">
        <v>77</v>
      </c>
      <c r="AR52" s="100"/>
      <c r="AS52" s="101">
        <v>0</v>
      </c>
      <c r="AT52" s="102">
        <f>ROUND(SUM(AV52:AW52),2)</f>
        <v>0</v>
      </c>
      <c r="AU52" s="103">
        <f>'SO 000 - Ostatní a vedlej...'!P81</f>
        <v>0</v>
      </c>
      <c r="AV52" s="102">
        <f>'SO 000 - Ostatní a vedlej...'!J30</f>
        <v>0</v>
      </c>
      <c r="AW52" s="102">
        <f>'SO 000 - Ostatní a vedlej...'!J31</f>
        <v>0</v>
      </c>
      <c r="AX52" s="102">
        <f>'SO 000 - Ostatní a vedlej...'!J32</f>
        <v>0</v>
      </c>
      <c r="AY52" s="102">
        <f>'SO 000 - Ostatní a vedlej...'!J33</f>
        <v>0</v>
      </c>
      <c r="AZ52" s="102">
        <f>'SO 000 - Ostatní a vedlej...'!F30</f>
        <v>0</v>
      </c>
      <c r="BA52" s="102">
        <f>'SO 000 - Ostatní a vedlej...'!F31</f>
        <v>0</v>
      </c>
      <c r="BB52" s="102">
        <f>'SO 000 - Ostatní a vedlej...'!F32</f>
        <v>0</v>
      </c>
      <c r="BC52" s="102">
        <f>'SO 000 - Ostatní a vedlej...'!F33</f>
        <v>0</v>
      </c>
      <c r="BD52" s="104">
        <f>'SO 000 - Ostatní a vedlej...'!F34</f>
        <v>0</v>
      </c>
      <c r="BT52" s="105" t="s">
        <v>78</v>
      </c>
      <c r="BV52" s="105" t="s">
        <v>72</v>
      </c>
      <c r="BW52" s="105" t="s">
        <v>79</v>
      </c>
      <c r="BX52" s="105" t="s">
        <v>7</v>
      </c>
      <c r="CL52" s="105" t="s">
        <v>21</v>
      </c>
      <c r="CM52" s="105" t="s">
        <v>80</v>
      </c>
    </row>
    <row r="53" spans="1:91" s="5" customFormat="1" ht="16.5" customHeight="1">
      <c r="A53" s="95" t="s">
        <v>74</v>
      </c>
      <c r="B53" s="96"/>
      <c r="C53" s="97"/>
      <c r="D53" s="337" t="s">
        <v>81</v>
      </c>
      <c r="E53" s="337"/>
      <c r="F53" s="337"/>
      <c r="G53" s="337"/>
      <c r="H53" s="337"/>
      <c r="I53" s="98"/>
      <c r="J53" s="337" t="s">
        <v>82</v>
      </c>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5">
        <f>'SO 101 - Rekonstrukce ul....'!J27</f>
        <v>0</v>
      </c>
      <c r="AH53" s="336"/>
      <c r="AI53" s="336"/>
      <c r="AJ53" s="336"/>
      <c r="AK53" s="336"/>
      <c r="AL53" s="336"/>
      <c r="AM53" s="336"/>
      <c r="AN53" s="335">
        <f>SUM(AG53,AT53)</f>
        <v>0</v>
      </c>
      <c r="AO53" s="336"/>
      <c r="AP53" s="336"/>
      <c r="AQ53" s="99" t="s">
        <v>77</v>
      </c>
      <c r="AR53" s="100"/>
      <c r="AS53" s="101">
        <v>0</v>
      </c>
      <c r="AT53" s="102">
        <f>ROUND(SUM(AV53:AW53),2)</f>
        <v>0</v>
      </c>
      <c r="AU53" s="103">
        <f>'SO 101 - Rekonstrukce ul....'!P91</f>
        <v>0</v>
      </c>
      <c r="AV53" s="102">
        <f>'SO 101 - Rekonstrukce ul....'!J30</f>
        <v>0</v>
      </c>
      <c r="AW53" s="102">
        <f>'SO 101 - Rekonstrukce ul....'!J31</f>
        <v>0</v>
      </c>
      <c r="AX53" s="102">
        <f>'SO 101 - Rekonstrukce ul....'!J32</f>
        <v>0</v>
      </c>
      <c r="AY53" s="102">
        <f>'SO 101 - Rekonstrukce ul....'!J33</f>
        <v>0</v>
      </c>
      <c r="AZ53" s="102">
        <f>'SO 101 - Rekonstrukce ul....'!F30</f>
        <v>0</v>
      </c>
      <c r="BA53" s="102">
        <f>'SO 101 - Rekonstrukce ul....'!F31</f>
        <v>0</v>
      </c>
      <c r="BB53" s="102">
        <f>'SO 101 - Rekonstrukce ul....'!F32</f>
        <v>0</v>
      </c>
      <c r="BC53" s="102">
        <f>'SO 101 - Rekonstrukce ul....'!F33</f>
        <v>0</v>
      </c>
      <c r="BD53" s="104">
        <f>'SO 101 - Rekonstrukce ul....'!F34</f>
        <v>0</v>
      </c>
      <c r="BT53" s="105" t="s">
        <v>78</v>
      </c>
      <c r="BV53" s="105" t="s">
        <v>72</v>
      </c>
      <c r="BW53" s="105" t="s">
        <v>83</v>
      </c>
      <c r="BX53" s="105" t="s">
        <v>7</v>
      </c>
      <c r="CL53" s="105" t="s">
        <v>21</v>
      </c>
      <c r="CM53" s="105" t="s">
        <v>80</v>
      </c>
    </row>
    <row r="54" spans="1:91" s="5" customFormat="1" ht="16.5" customHeight="1">
      <c r="A54" s="95" t="s">
        <v>74</v>
      </c>
      <c r="B54" s="96"/>
      <c r="C54" s="97"/>
      <c r="D54" s="337" t="s">
        <v>84</v>
      </c>
      <c r="E54" s="337"/>
      <c r="F54" s="337"/>
      <c r="G54" s="337"/>
      <c r="H54" s="337"/>
      <c r="I54" s="98"/>
      <c r="J54" s="337" t="s">
        <v>85</v>
      </c>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5">
        <f>'SO 102 - Rekonstrukce ul....'!J27</f>
        <v>0</v>
      </c>
      <c r="AH54" s="336"/>
      <c r="AI54" s="336"/>
      <c r="AJ54" s="336"/>
      <c r="AK54" s="336"/>
      <c r="AL54" s="336"/>
      <c r="AM54" s="336"/>
      <c r="AN54" s="335">
        <f>SUM(AG54,AT54)</f>
        <v>0</v>
      </c>
      <c r="AO54" s="336"/>
      <c r="AP54" s="336"/>
      <c r="AQ54" s="99" t="s">
        <v>77</v>
      </c>
      <c r="AR54" s="100"/>
      <c r="AS54" s="101">
        <v>0</v>
      </c>
      <c r="AT54" s="102">
        <f>ROUND(SUM(AV54:AW54),2)</f>
        <v>0</v>
      </c>
      <c r="AU54" s="103">
        <f>'SO 102 - Rekonstrukce ul....'!P86</f>
        <v>0</v>
      </c>
      <c r="AV54" s="102">
        <f>'SO 102 - Rekonstrukce ul....'!J30</f>
        <v>0</v>
      </c>
      <c r="AW54" s="102">
        <f>'SO 102 - Rekonstrukce ul....'!J31</f>
        <v>0</v>
      </c>
      <c r="AX54" s="102">
        <f>'SO 102 - Rekonstrukce ul....'!J32</f>
        <v>0</v>
      </c>
      <c r="AY54" s="102">
        <f>'SO 102 - Rekonstrukce ul....'!J33</f>
        <v>0</v>
      </c>
      <c r="AZ54" s="102">
        <f>'SO 102 - Rekonstrukce ul....'!F30</f>
        <v>0</v>
      </c>
      <c r="BA54" s="102">
        <f>'SO 102 - Rekonstrukce ul....'!F31</f>
        <v>0</v>
      </c>
      <c r="BB54" s="102">
        <f>'SO 102 - Rekonstrukce ul....'!F32</f>
        <v>0</v>
      </c>
      <c r="BC54" s="102">
        <f>'SO 102 - Rekonstrukce ul....'!F33</f>
        <v>0</v>
      </c>
      <c r="BD54" s="104">
        <f>'SO 102 - Rekonstrukce ul....'!F34</f>
        <v>0</v>
      </c>
      <c r="BT54" s="105" t="s">
        <v>78</v>
      </c>
      <c r="BV54" s="105" t="s">
        <v>72</v>
      </c>
      <c r="BW54" s="105" t="s">
        <v>86</v>
      </c>
      <c r="BX54" s="105" t="s">
        <v>7</v>
      </c>
      <c r="CL54" s="105" t="s">
        <v>21</v>
      </c>
      <c r="CM54" s="105" t="s">
        <v>80</v>
      </c>
    </row>
    <row r="55" spans="1:91" s="5" customFormat="1" ht="31.5" customHeight="1">
      <c r="A55" s="95" t="s">
        <v>74</v>
      </c>
      <c r="B55" s="96"/>
      <c r="C55" s="97"/>
      <c r="D55" s="337" t="s">
        <v>87</v>
      </c>
      <c r="E55" s="337"/>
      <c r="F55" s="337"/>
      <c r="G55" s="337"/>
      <c r="H55" s="337"/>
      <c r="I55" s="98"/>
      <c r="J55" s="337" t="s">
        <v>87</v>
      </c>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5">
        <f>'SO 191 - DIO - SO 191 - DIO'!J27</f>
        <v>0</v>
      </c>
      <c r="AH55" s="336"/>
      <c r="AI55" s="336"/>
      <c r="AJ55" s="336"/>
      <c r="AK55" s="336"/>
      <c r="AL55" s="336"/>
      <c r="AM55" s="336"/>
      <c r="AN55" s="335">
        <f>SUM(AG55,AT55)</f>
        <v>0</v>
      </c>
      <c r="AO55" s="336"/>
      <c r="AP55" s="336"/>
      <c r="AQ55" s="99" t="s">
        <v>77</v>
      </c>
      <c r="AR55" s="100"/>
      <c r="AS55" s="106">
        <v>0</v>
      </c>
      <c r="AT55" s="107">
        <f>ROUND(SUM(AV55:AW55),2)</f>
        <v>0</v>
      </c>
      <c r="AU55" s="108">
        <f>'SO 191 - DIO - SO 191 - DIO'!P78</f>
        <v>0</v>
      </c>
      <c r="AV55" s="107">
        <f>'SO 191 - DIO - SO 191 - DIO'!J30</f>
        <v>0</v>
      </c>
      <c r="AW55" s="107">
        <f>'SO 191 - DIO - SO 191 - DIO'!J31</f>
        <v>0</v>
      </c>
      <c r="AX55" s="107">
        <f>'SO 191 - DIO - SO 191 - DIO'!J32</f>
        <v>0</v>
      </c>
      <c r="AY55" s="107">
        <f>'SO 191 - DIO - SO 191 - DIO'!J33</f>
        <v>0</v>
      </c>
      <c r="AZ55" s="107">
        <f>'SO 191 - DIO - SO 191 - DIO'!F30</f>
        <v>0</v>
      </c>
      <c r="BA55" s="107">
        <f>'SO 191 - DIO - SO 191 - DIO'!F31</f>
        <v>0</v>
      </c>
      <c r="BB55" s="107">
        <f>'SO 191 - DIO - SO 191 - DIO'!F32</f>
        <v>0</v>
      </c>
      <c r="BC55" s="107">
        <f>'SO 191 - DIO - SO 191 - DIO'!F33</f>
        <v>0</v>
      </c>
      <c r="BD55" s="109">
        <f>'SO 191 - DIO - SO 191 - DIO'!F34</f>
        <v>0</v>
      </c>
      <c r="BT55" s="105" t="s">
        <v>78</v>
      </c>
      <c r="BV55" s="105" t="s">
        <v>72</v>
      </c>
      <c r="BW55" s="105" t="s">
        <v>88</v>
      </c>
      <c r="BX55" s="105" t="s">
        <v>7</v>
      </c>
      <c r="CL55" s="105" t="s">
        <v>21</v>
      </c>
      <c r="CM55" s="105" t="s">
        <v>80</v>
      </c>
    </row>
    <row r="56" spans="1:91" s="1" customFormat="1" ht="30" customHeight="1">
      <c r="B56" s="40"/>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0"/>
    </row>
    <row r="57" spans="1:91" s="1" customFormat="1" ht="6.95" customHeight="1">
      <c r="B57" s="55"/>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60"/>
    </row>
  </sheetData>
  <sheetProtection algorithmName="SHA-512" hashValue="dQrJViSSe4dtK/zg7oG+lG4Pff86dRmlz3NN5NPi0GrMW3tjv60YmbCBlOj856LNEbU6Gb/nKvAP2JgxqF2z2Q==" saltValue="bcFfP2p3TDmx680momuvQC38C2HquHoXQN1D8SROM/W63CsabmMk7oicffMUWgyzepOKhhsb9txScPifFnIjCw==" spinCount="100000" sheet="1" objects="1" scenarios="1" formatColumns="0" formatRows="0"/>
  <mergeCells count="53">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 ref="C49:G49"/>
    <mergeCell ref="I49:AF49"/>
    <mergeCell ref="AG49:AM49"/>
    <mergeCell ref="AN49:AP49"/>
    <mergeCell ref="L30:O30"/>
    <mergeCell ref="W30:AE30"/>
    <mergeCell ref="AK30:AO30"/>
    <mergeCell ref="X32:AB32"/>
    <mergeCell ref="AK32:AO32"/>
    <mergeCell ref="D52:H52"/>
    <mergeCell ref="J52:AF52"/>
    <mergeCell ref="AN53:AP53"/>
    <mergeCell ref="AG53:AM53"/>
    <mergeCell ref="D53:H53"/>
    <mergeCell ref="J53:AF53"/>
    <mergeCell ref="D54:H54"/>
    <mergeCell ref="J54:AF54"/>
    <mergeCell ref="AN55:AP55"/>
    <mergeCell ref="AG55:AM55"/>
    <mergeCell ref="D55:H55"/>
    <mergeCell ref="J55:AF55"/>
    <mergeCell ref="AG51:AM51"/>
    <mergeCell ref="AN51:AP51"/>
    <mergeCell ref="AR2:BE2"/>
    <mergeCell ref="AN54:AP54"/>
    <mergeCell ref="AG54:AM54"/>
    <mergeCell ref="AN52:AP52"/>
    <mergeCell ref="AG52:AM52"/>
    <mergeCell ref="L42:AO42"/>
    <mergeCell ref="AM44:AN44"/>
    <mergeCell ref="AM46:AP46"/>
    <mergeCell ref="AS46:AT48"/>
    <mergeCell ref="W28:AE28"/>
    <mergeCell ref="AK28:AO28"/>
    <mergeCell ref="L29:O29"/>
    <mergeCell ref="W29:AE29"/>
    <mergeCell ref="AK29:AO29"/>
  </mergeCells>
  <hyperlinks>
    <hyperlink ref="K1:S1" location="C2" display="1) Rekapitulace stavby" xr:uid="{00000000-0004-0000-0000-000000000000}"/>
    <hyperlink ref="W1:AI1" location="C51" display="2) Rekapitulace objektů stavby a soupisů prací" xr:uid="{00000000-0004-0000-0000-000001000000}"/>
    <hyperlink ref="A52" location="'SO 000 - Ostatní a vedlej...'!C2" display="/" xr:uid="{00000000-0004-0000-0000-000002000000}"/>
    <hyperlink ref="A53" location="'SO 101 - Rekonstrukce ul....'!C2" display="/" xr:uid="{00000000-0004-0000-0000-000003000000}"/>
    <hyperlink ref="A54" location="'SO 102 - Rekonstrukce ul....'!C2" display="/" xr:uid="{00000000-0004-0000-0000-000004000000}"/>
    <hyperlink ref="A55" location="'SO 191 - DIO - SO 191 - DIO'!C2" display="/" xr:uid="{00000000-0004-0000-0000-000005000000}"/>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97"/>
  <sheetViews>
    <sheetView showGridLines="0"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89</v>
      </c>
      <c r="G1" s="374" t="s">
        <v>90</v>
      </c>
      <c r="H1" s="374"/>
      <c r="I1" s="114"/>
      <c r="J1" s="113" t="s">
        <v>91</v>
      </c>
      <c r="K1" s="112" t="s">
        <v>92</v>
      </c>
      <c r="L1" s="113" t="s">
        <v>93</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4"/>
      <c r="M2" s="334"/>
      <c r="N2" s="334"/>
      <c r="O2" s="334"/>
      <c r="P2" s="334"/>
      <c r="Q2" s="334"/>
      <c r="R2" s="334"/>
      <c r="S2" s="334"/>
      <c r="T2" s="334"/>
      <c r="U2" s="334"/>
      <c r="V2" s="334"/>
      <c r="AT2" s="23" t="s">
        <v>79</v>
      </c>
    </row>
    <row r="3" spans="1:70" ht="6.95" customHeight="1">
      <c r="B3" s="24"/>
      <c r="C3" s="25"/>
      <c r="D3" s="25"/>
      <c r="E3" s="25"/>
      <c r="F3" s="25"/>
      <c r="G3" s="25"/>
      <c r="H3" s="25"/>
      <c r="I3" s="115"/>
      <c r="J3" s="25"/>
      <c r="K3" s="26"/>
      <c r="AT3" s="23" t="s">
        <v>80</v>
      </c>
    </row>
    <row r="4" spans="1:70" ht="36.950000000000003" customHeight="1">
      <c r="B4" s="27"/>
      <c r="C4" s="28"/>
      <c r="D4" s="29" t="s">
        <v>94</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18</v>
      </c>
      <c r="E6" s="28"/>
      <c r="F6" s="28"/>
      <c r="G6" s="28"/>
      <c r="H6" s="28"/>
      <c r="I6" s="116"/>
      <c r="J6" s="28"/>
      <c r="K6" s="30"/>
    </row>
    <row r="7" spans="1:70" ht="16.5" customHeight="1">
      <c r="B7" s="27"/>
      <c r="C7" s="28"/>
      <c r="D7" s="28"/>
      <c r="E7" s="375" t="str">
        <f>'Rekapitulace stavby'!K6</f>
        <v>Kamenné Žehrovice - Úzká a Dělnická</v>
      </c>
      <c r="F7" s="376"/>
      <c r="G7" s="376"/>
      <c r="H7" s="376"/>
      <c r="I7" s="116"/>
      <c r="J7" s="28"/>
      <c r="K7" s="30"/>
    </row>
    <row r="8" spans="1:70" s="1" customFormat="1" ht="15">
      <c r="B8" s="40"/>
      <c r="C8" s="41"/>
      <c r="D8" s="36" t="s">
        <v>95</v>
      </c>
      <c r="E8" s="41"/>
      <c r="F8" s="41"/>
      <c r="G8" s="41"/>
      <c r="H8" s="41"/>
      <c r="I8" s="117"/>
      <c r="J8" s="41"/>
      <c r="K8" s="44"/>
    </row>
    <row r="9" spans="1:70" s="1" customFormat="1" ht="36.950000000000003" customHeight="1">
      <c r="B9" s="40"/>
      <c r="C9" s="41"/>
      <c r="D9" s="41"/>
      <c r="E9" s="377" t="s">
        <v>96</v>
      </c>
      <c r="F9" s="378"/>
      <c r="G9" s="378"/>
      <c r="H9" s="378"/>
      <c r="I9" s="117"/>
      <c r="J9" s="41"/>
      <c r="K9" s="44"/>
    </row>
    <row r="10" spans="1:70" s="1" customFormat="1">
      <c r="B10" s="40"/>
      <c r="C10" s="41"/>
      <c r="D10" s="41"/>
      <c r="E10" s="41"/>
      <c r="F10" s="41"/>
      <c r="G10" s="41"/>
      <c r="H10" s="41"/>
      <c r="I10" s="117"/>
      <c r="J10" s="41"/>
      <c r="K10" s="44"/>
    </row>
    <row r="11" spans="1:70" s="1" customFormat="1" ht="14.45" customHeight="1">
      <c r="B11" s="40"/>
      <c r="C11" s="41"/>
      <c r="D11" s="36" t="s">
        <v>20</v>
      </c>
      <c r="E11" s="41"/>
      <c r="F11" s="34" t="s">
        <v>21</v>
      </c>
      <c r="G11" s="41"/>
      <c r="H11" s="41"/>
      <c r="I11" s="118" t="s">
        <v>22</v>
      </c>
      <c r="J11" s="34" t="s">
        <v>21</v>
      </c>
      <c r="K11" s="44"/>
    </row>
    <row r="12" spans="1:70" s="1" customFormat="1" ht="14.45" customHeight="1">
      <c r="B12" s="40"/>
      <c r="C12" s="41"/>
      <c r="D12" s="36" t="s">
        <v>23</v>
      </c>
      <c r="E12" s="41"/>
      <c r="F12" s="34" t="s">
        <v>24</v>
      </c>
      <c r="G12" s="41"/>
      <c r="H12" s="41"/>
      <c r="I12" s="118" t="s">
        <v>25</v>
      </c>
      <c r="J12" s="119" t="str">
        <f>'Rekapitulace stavby'!AN8</f>
        <v>17.08.2017</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27</v>
      </c>
      <c r="E14" s="41"/>
      <c r="F14" s="41"/>
      <c r="G14" s="41"/>
      <c r="H14" s="41"/>
      <c r="I14" s="118" t="s">
        <v>28</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29</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30</v>
      </c>
      <c r="E17" s="41"/>
      <c r="F17" s="41"/>
      <c r="G17" s="41"/>
      <c r="H17" s="41"/>
      <c r="I17" s="118" t="s">
        <v>28</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29</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32</v>
      </c>
      <c r="E20" s="41"/>
      <c r="F20" s="41"/>
      <c r="G20" s="41"/>
      <c r="H20" s="41"/>
      <c r="I20" s="118" t="s">
        <v>28</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29</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34</v>
      </c>
      <c r="E23" s="41"/>
      <c r="F23" s="41"/>
      <c r="G23" s="41"/>
      <c r="H23" s="41"/>
      <c r="I23" s="117"/>
      <c r="J23" s="41"/>
      <c r="K23" s="44"/>
    </row>
    <row r="24" spans="2:11" s="6" customFormat="1" ht="16.5" customHeight="1">
      <c r="B24" s="120"/>
      <c r="C24" s="121"/>
      <c r="D24" s="121"/>
      <c r="E24" s="366" t="s">
        <v>21</v>
      </c>
      <c r="F24" s="366"/>
      <c r="G24" s="366"/>
      <c r="H24" s="366"/>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36</v>
      </c>
      <c r="E27" s="41"/>
      <c r="F27" s="41"/>
      <c r="G27" s="41"/>
      <c r="H27" s="41"/>
      <c r="I27" s="117"/>
      <c r="J27" s="127">
        <f>ROUND(J81,2)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38</v>
      </c>
      <c r="G29" s="41"/>
      <c r="H29" s="41"/>
      <c r="I29" s="128" t="s">
        <v>37</v>
      </c>
      <c r="J29" s="45" t="s">
        <v>39</v>
      </c>
      <c r="K29" s="44"/>
    </row>
    <row r="30" spans="2:11" s="1" customFormat="1" ht="14.45" customHeight="1">
      <c r="B30" s="40"/>
      <c r="C30" s="41"/>
      <c r="D30" s="48" t="s">
        <v>40</v>
      </c>
      <c r="E30" s="48" t="s">
        <v>41</v>
      </c>
      <c r="F30" s="129">
        <f>ROUND(SUM(BE81:BE96), 2)</f>
        <v>0</v>
      </c>
      <c r="G30" s="41"/>
      <c r="H30" s="41"/>
      <c r="I30" s="130">
        <v>0.21</v>
      </c>
      <c r="J30" s="129">
        <f>ROUND(ROUND((SUM(BE81:BE96)), 2)*I30, 2)</f>
        <v>0</v>
      </c>
      <c r="K30" s="44"/>
    </row>
    <row r="31" spans="2:11" s="1" customFormat="1" ht="14.45" customHeight="1">
      <c r="B31" s="40"/>
      <c r="C31" s="41"/>
      <c r="D31" s="41"/>
      <c r="E31" s="48" t="s">
        <v>42</v>
      </c>
      <c r="F31" s="129">
        <f>ROUND(SUM(BF81:BF96), 2)</f>
        <v>0</v>
      </c>
      <c r="G31" s="41"/>
      <c r="H31" s="41"/>
      <c r="I31" s="130">
        <v>0.15</v>
      </c>
      <c r="J31" s="129">
        <f>ROUND(ROUND((SUM(BF81:BF96)), 2)*I31, 2)</f>
        <v>0</v>
      </c>
      <c r="K31" s="44"/>
    </row>
    <row r="32" spans="2:11" s="1" customFormat="1" ht="14.45" hidden="1" customHeight="1">
      <c r="B32" s="40"/>
      <c r="C32" s="41"/>
      <c r="D32" s="41"/>
      <c r="E32" s="48" t="s">
        <v>43</v>
      </c>
      <c r="F32" s="129">
        <f>ROUND(SUM(BG81:BG96), 2)</f>
        <v>0</v>
      </c>
      <c r="G32" s="41"/>
      <c r="H32" s="41"/>
      <c r="I32" s="130">
        <v>0.21</v>
      </c>
      <c r="J32" s="129">
        <v>0</v>
      </c>
      <c r="K32" s="44"/>
    </row>
    <row r="33" spans="2:11" s="1" customFormat="1" ht="14.45" hidden="1" customHeight="1">
      <c r="B33" s="40"/>
      <c r="C33" s="41"/>
      <c r="D33" s="41"/>
      <c r="E33" s="48" t="s">
        <v>44</v>
      </c>
      <c r="F33" s="129">
        <f>ROUND(SUM(BH81:BH96), 2)</f>
        <v>0</v>
      </c>
      <c r="G33" s="41"/>
      <c r="H33" s="41"/>
      <c r="I33" s="130">
        <v>0.15</v>
      </c>
      <c r="J33" s="129">
        <v>0</v>
      </c>
      <c r="K33" s="44"/>
    </row>
    <row r="34" spans="2:11" s="1" customFormat="1" ht="14.45" hidden="1" customHeight="1">
      <c r="B34" s="40"/>
      <c r="C34" s="41"/>
      <c r="D34" s="41"/>
      <c r="E34" s="48" t="s">
        <v>45</v>
      </c>
      <c r="F34" s="129">
        <f>ROUND(SUM(BI81:BI96),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46</v>
      </c>
      <c r="E36" s="78"/>
      <c r="F36" s="78"/>
      <c r="G36" s="133" t="s">
        <v>47</v>
      </c>
      <c r="H36" s="134" t="s">
        <v>48</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97</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5" t="str">
        <f>E7</f>
        <v>Kamenné Žehrovice - Úzká a Dělnická</v>
      </c>
      <c r="F45" s="376"/>
      <c r="G45" s="376"/>
      <c r="H45" s="376"/>
      <c r="I45" s="117"/>
      <c r="J45" s="41"/>
      <c r="K45" s="44"/>
    </row>
    <row r="46" spans="2:11" s="1" customFormat="1" ht="14.45" customHeight="1">
      <c r="B46" s="40"/>
      <c r="C46" s="36" t="s">
        <v>95</v>
      </c>
      <c r="D46" s="41"/>
      <c r="E46" s="41"/>
      <c r="F46" s="41"/>
      <c r="G46" s="41"/>
      <c r="H46" s="41"/>
      <c r="I46" s="117"/>
      <c r="J46" s="41"/>
      <c r="K46" s="44"/>
    </row>
    <row r="47" spans="2:11" s="1" customFormat="1" ht="17.25" customHeight="1">
      <c r="B47" s="40"/>
      <c r="C47" s="41"/>
      <c r="D47" s="41"/>
      <c r="E47" s="377" t="str">
        <f>E9</f>
        <v>SO 000 - Ostatní a vedlej...</v>
      </c>
      <c r="F47" s="378"/>
      <c r="G47" s="378"/>
      <c r="H47" s="378"/>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23</v>
      </c>
      <c r="D49" s="41"/>
      <c r="E49" s="41"/>
      <c r="F49" s="34" t="str">
        <f>F12</f>
        <v xml:space="preserve"> </v>
      </c>
      <c r="G49" s="41"/>
      <c r="H49" s="41"/>
      <c r="I49" s="118" t="s">
        <v>25</v>
      </c>
      <c r="J49" s="119" t="str">
        <f>IF(J12="","",J12)</f>
        <v>17.08.2017</v>
      </c>
      <c r="K49" s="44"/>
    </row>
    <row r="50" spans="2:47" s="1" customFormat="1" ht="6.95" customHeight="1">
      <c r="B50" s="40"/>
      <c r="C50" s="41"/>
      <c r="D50" s="41"/>
      <c r="E50" s="41"/>
      <c r="F50" s="41"/>
      <c r="G50" s="41"/>
      <c r="H50" s="41"/>
      <c r="I50" s="117"/>
      <c r="J50" s="41"/>
      <c r="K50" s="44"/>
    </row>
    <row r="51" spans="2:47" s="1" customFormat="1" ht="15">
      <c r="B51" s="40"/>
      <c r="C51" s="36" t="s">
        <v>27</v>
      </c>
      <c r="D51" s="41"/>
      <c r="E51" s="41"/>
      <c r="F51" s="34" t="str">
        <f>E15</f>
        <v xml:space="preserve"> </v>
      </c>
      <c r="G51" s="41"/>
      <c r="H51" s="41"/>
      <c r="I51" s="118" t="s">
        <v>32</v>
      </c>
      <c r="J51" s="366" t="str">
        <f>E21</f>
        <v xml:space="preserve"> </v>
      </c>
      <c r="K51" s="44"/>
    </row>
    <row r="52" spans="2:47" s="1" customFormat="1" ht="14.45" customHeight="1">
      <c r="B52" s="40"/>
      <c r="C52" s="36" t="s">
        <v>30</v>
      </c>
      <c r="D52" s="41"/>
      <c r="E52" s="41"/>
      <c r="F52" s="34" t="str">
        <f>IF(E18="","",E18)</f>
        <v/>
      </c>
      <c r="G52" s="41"/>
      <c r="H52" s="41"/>
      <c r="I52" s="117"/>
      <c r="J52" s="370"/>
      <c r="K52" s="44"/>
    </row>
    <row r="53" spans="2:47" s="1" customFormat="1" ht="10.35" customHeight="1">
      <c r="B53" s="40"/>
      <c r="C53" s="41"/>
      <c r="D53" s="41"/>
      <c r="E53" s="41"/>
      <c r="F53" s="41"/>
      <c r="G53" s="41"/>
      <c r="H53" s="41"/>
      <c r="I53" s="117"/>
      <c r="J53" s="41"/>
      <c r="K53" s="44"/>
    </row>
    <row r="54" spans="2:47" s="1" customFormat="1" ht="29.25" customHeight="1">
      <c r="B54" s="40"/>
      <c r="C54" s="143" t="s">
        <v>98</v>
      </c>
      <c r="D54" s="131"/>
      <c r="E54" s="131"/>
      <c r="F54" s="131"/>
      <c r="G54" s="131"/>
      <c r="H54" s="131"/>
      <c r="I54" s="144"/>
      <c r="J54" s="145" t="s">
        <v>99</v>
      </c>
      <c r="K54" s="146"/>
    </row>
    <row r="55" spans="2:47" s="1" customFormat="1" ht="10.35" customHeight="1">
      <c r="B55" s="40"/>
      <c r="C55" s="41"/>
      <c r="D55" s="41"/>
      <c r="E55" s="41"/>
      <c r="F55" s="41"/>
      <c r="G55" s="41"/>
      <c r="H55" s="41"/>
      <c r="I55" s="117"/>
      <c r="J55" s="41"/>
      <c r="K55" s="44"/>
    </row>
    <row r="56" spans="2:47" s="1" customFormat="1" ht="29.25" customHeight="1">
      <c r="B56" s="40"/>
      <c r="C56" s="147" t="s">
        <v>100</v>
      </c>
      <c r="D56" s="41"/>
      <c r="E56" s="41"/>
      <c r="F56" s="41"/>
      <c r="G56" s="41"/>
      <c r="H56" s="41"/>
      <c r="I56" s="117"/>
      <c r="J56" s="127">
        <f>J81</f>
        <v>0</v>
      </c>
      <c r="K56" s="44"/>
      <c r="AU56" s="23" t="s">
        <v>101</v>
      </c>
    </row>
    <row r="57" spans="2:47" s="7" customFormat="1" ht="24.95" customHeight="1">
      <c r="B57" s="148"/>
      <c r="C57" s="149"/>
      <c r="D57" s="150" t="s">
        <v>102</v>
      </c>
      <c r="E57" s="151"/>
      <c r="F57" s="151"/>
      <c r="G57" s="151"/>
      <c r="H57" s="151"/>
      <c r="I57" s="152"/>
      <c r="J57" s="153">
        <f>J82</f>
        <v>0</v>
      </c>
      <c r="K57" s="154"/>
    </row>
    <row r="58" spans="2:47" s="7" customFormat="1" ht="24.95" customHeight="1">
      <c r="B58" s="148"/>
      <c r="C58" s="149"/>
      <c r="D58" s="150" t="s">
        <v>103</v>
      </c>
      <c r="E58" s="151"/>
      <c r="F58" s="151"/>
      <c r="G58" s="151"/>
      <c r="H58" s="151"/>
      <c r="I58" s="152"/>
      <c r="J58" s="153">
        <f>J84</f>
        <v>0</v>
      </c>
      <c r="K58" s="154"/>
    </row>
    <row r="59" spans="2:47" s="8" customFormat="1" ht="19.899999999999999" customHeight="1">
      <c r="B59" s="155"/>
      <c r="C59" s="156"/>
      <c r="D59" s="157" t="s">
        <v>104</v>
      </c>
      <c r="E59" s="158"/>
      <c r="F59" s="158"/>
      <c r="G59" s="158"/>
      <c r="H59" s="158"/>
      <c r="I59" s="159"/>
      <c r="J59" s="160">
        <f>J85</f>
        <v>0</v>
      </c>
      <c r="K59" s="161"/>
    </row>
    <row r="60" spans="2:47" s="8" customFormat="1" ht="19.899999999999999" customHeight="1">
      <c r="B60" s="155"/>
      <c r="C60" s="156"/>
      <c r="D60" s="157" t="s">
        <v>105</v>
      </c>
      <c r="E60" s="158"/>
      <c r="F60" s="158"/>
      <c r="G60" s="158"/>
      <c r="H60" s="158"/>
      <c r="I60" s="159"/>
      <c r="J60" s="160">
        <f>J91</f>
        <v>0</v>
      </c>
      <c r="K60" s="161"/>
    </row>
    <row r="61" spans="2:47" s="8" customFormat="1" ht="19.899999999999999" customHeight="1">
      <c r="B61" s="155"/>
      <c r="C61" s="156"/>
      <c r="D61" s="157" t="s">
        <v>106</v>
      </c>
      <c r="E61" s="158"/>
      <c r="F61" s="158"/>
      <c r="G61" s="158"/>
      <c r="H61" s="158"/>
      <c r="I61" s="159"/>
      <c r="J61" s="160">
        <f>J94</f>
        <v>0</v>
      </c>
      <c r="K61" s="161"/>
    </row>
    <row r="62" spans="2:47" s="1" customFormat="1" ht="21.75" customHeight="1">
      <c r="B62" s="40"/>
      <c r="C62" s="41"/>
      <c r="D62" s="41"/>
      <c r="E62" s="41"/>
      <c r="F62" s="41"/>
      <c r="G62" s="41"/>
      <c r="H62" s="41"/>
      <c r="I62" s="117"/>
      <c r="J62" s="41"/>
      <c r="K62" s="44"/>
    </row>
    <row r="63" spans="2:47" s="1" customFormat="1" ht="6.95" customHeight="1">
      <c r="B63" s="55"/>
      <c r="C63" s="56"/>
      <c r="D63" s="56"/>
      <c r="E63" s="56"/>
      <c r="F63" s="56"/>
      <c r="G63" s="56"/>
      <c r="H63" s="56"/>
      <c r="I63" s="138"/>
      <c r="J63" s="56"/>
      <c r="K63" s="57"/>
    </row>
    <row r="67" spans="2:20" s="1" customFormat="1" ht="6.95" customHeight="1">
      <c r="B67" s="58"/>
      <c r="C67" s="59"/>
      <c r="D67" s="59"/>
      <c r="E67" s="59"/>
      <c r="F67" s="59"/>
      <c r="G67" s="59"/>
      <c r="H67" s="59"/>
      <c r="I67" s="141"/>
      <c r="J67" s="59"/>
      <c r="K67" s="59"/>
      <c r="L67" s="60"/>
    </row>
    <row r="68" spans="2:20" s="1" customFormat="1" ht="36.950000000000003" customHeight="1">
      <c r="B68" s="40"/>
      <c r="C68" s="61" t="s">
        <v>107</v>
      </c>
      <c r="D68" s="62"/>
      <c r="E68" s="62"/>
      <c r="F68" s="62"/>
      <c r="G68" s="62"/>
      <c r="H68" s="62"/>
      <c r="I68" s="162"/>
      <c r="J68" s="62"/>
      <c r="K68" s="62"/>
      <c r="L68" s="60"/>
    </row>
    <row r="69" spans="2:20" s="1" customFormat="1" ht="6.95" customHeight="1">
      <c r="B69" s="40"/>
      <c r="C69" s="62"/>
      <c r="D69" s="62"/>
      <c r="E69" s="62"/>
      <c r="F69" s="62"/>
      <c r="G69" s="62"/>
      <c r="H69" s="62"/>
      <c r="I69" s="162"/>
      <c r="J69" s="62"/>
      <c r="K69" s="62"/>
      <c r="L69" s="60"/>
    </row>
    <row r="70" spans="2:20" s="1" customFormat="1" ht="14.45" customHeight="1">
      <c r="B70" s="40"/>
      <c r="C70" s="64" t="s">
        <v>18</v>
      </c>
      <c r="D70" s="62"/>
      <c r="E70" s="62"/>
      <c r="F70" s="62"/>
      <c r="G70" s="62"/>
      <c r="H70" s="62"/>
      <c r="I70" s="162"/>
      <c r="J70" s="62"/>
      <c r="K70" s="62"/>
      <c r="L70" s="60"/>
    </row>
    <row r="71" spans="2:20" s="1" customFormat="1" ht="16.5" customHeight="1">
      <c r="B71" s="40"/>
      <c r="C71" s="62"/>
      <c r="D71" s="62"/>
      <c r="E71" s="371" t="str">
        <f>E7</f>
        <v>Kamenné Žehrovice - Úzká a Dělnická</v>
      </c>
      <c r="F71" s="372"/>
      <c r="G71" s="372"/>
      <c r="H71" s="372"/>
      <c r="I71" s="162"/>
      <c r="J71" s="62"/>
      <c r="K71" s="62"/>
      <c r="L71" s="60"/>
    </row>
    <row r="72" spans="2:20" s="1" customFormat="1" ht="14.45" customHeight="1">
      <c r="B72" s="40"/>
      <c r="C72" s="64" t="s">
        <v>95</v>
      </c>
      <c r="D72" s="62"/>
      <c r="E72" s="62"/>
      <c r="F72" s="62"/>
      <c r="G72" s="62"/>
      <c r="H72" s="62"/>
      <c r="I72" s="162"/>
      <c r="J72" s="62"/>
      <c r="K72" s="62"/>
      <c r="L72" s="60"/>
    </row>
    <row r="73" spans="2:20" s="1" customFormat="1" ht="17.25" customHeight="1">
      <c r="B73" s="40"/>
      <c r="C73" s="62"/>
      <c r="D73" s="62"/>
      <c r="E73" s="338" t="str">
        <f>E9</f>
        <v>SO 000 - Ostatní a vedlej...</v>
      </c>
      <c r="F73" s="373"/>
      <c r="G73" s="373"/>
      <c r="H73" s="373"/>
      <c r="I73" s="162"/>
      <c r="J73" s="62"/>
      <c r="K73" s="62"/>
      <c r="L73" s="60"/>
    </row>
    <row r="74" spans="2:20" s="1" customFormat="1" ht="6.95" customHeight="1">
      <c r="B74" s="40"/>
      <c r="C74" s="62"/>
      <c r="D74" s="62"/>
      <c r="E74" s="62"/>
      <c r="F74" s="62"/>
      <c r="G74" s="62"/>
      <c r="H74" s="62"/>
      <c r="I74" s="162"/>
      <c r="J74" s="62"/>
      <c r="K74" s="62"/>
      <c r="L74" s="60"/>
    </row>
    <row r="75" spans="2:20" s="1" customFormat="1" ht="18" customHeight="1">
      <c r="B75" s="40"/>
      <c r="C75" s="64" t="s">
        <v>23</v>
      </c>
      <c r="D75" s="62"/>
      <c r="E75" s="62"/>
      <c r="F75" s="163" t="str">
        <f>F12</f>
        <v xml:space="preserve"> </v>
      </c>
      <c r="G75" s="62"/>
      <c r="H75" s="62"/>
      <c r="I75" s="164" t="s">
        <v>25</v>
      </c>
      <c r="J75" s="72" t="str">
        <f>IF(J12="","",J12)</f>
        <v>17.08.2017</v>
      </c>
      <c r="K75" s="62"/>
      <c r="L75" s="60"/>
    </row>
    <row r="76" spans="2:20" s="1" customFormat="1" ht="6.95" customHeight="1">
      <c r="B76" s="40"/>
      <c r="C76" s="62"/>
      <c r="D76" s="62"/>
      <c r="E76" s="62"/>
      <c r="F76" s="62"/>
      <c r="G76" s="62"/>
      <c r="H76" s="62"/>
      <c r="I76" s="162"/>
      <c r="J76" s="62"/>
      <c r="K76" s="62"/>
      <c r="L76" s="60"/>
    </row>
    <row r="77" spans="2:20" s="1" customFormat="1" ht="15">
      <c r="B77" s="40"/>
      <c r="C77" s="64" t="s">
        <v>27</v>
      </c>
      <c r="D77" s="62"/>
      <c r="E77" s="62"/>
      <c r="F77" s="163" t="str">
        <f>E15</f>
        <v xml:space="preserve"> </v>
      </c>
      <c r="G77" s="62"/>
      <c r="H77" s="62"/>
      <c r="I77" s="164" t="s">
        <v>32</v>
      </c>
      <c r="J77" s="163" t="str">
        <f>E21</f>
        <v xml:space="preserve"> </v>
      </c>
      <c r="K77" s="62"/>
      <c r="L77" s="60"/>
    </row>
    <row r="78" spans="2:20" s="1" customFormat="1" ht="14.45" customHeight="1">
      <c r="B78" s="40"/>
      <c r="C78" s="64" t="s">
        <v>30</v>
      </c>
      <c r="D78" s="62"/>
      <c r="E78" s="62"/>
      <c r="F78" s="163" t="str">
        <f>IF(E18="","",E18)</f>
        <v/>
      </c>
      <c r="G78" s="62"/>
      <c r="H78" s="62"/>
      <c r="I78" s="162"/>
      <c r="J78" s="62"/>
      <c r="K78" s="62"/>
      <c r="L78" s="60"/>
    </row>
    <row r="79" spans="2:20" s="1" customFormat="1" ht="10.35" customHeight="1">
      <c r="B79" s="40"/>
      <c r="C79" s="62"/>
      <c r="D79" s="62"/>
      <c r="E79" s="62"/>
      <c r="F79" s="62"/>
      <c r="G79" s="62"/>
      <c r="H79" s="62"/>
      <c r="I79" s="162"/>
      <c r="J79" s="62"/>
      <c r="K79" s="62"/>
      <c r="L79" s="60"/>
    </row>
    <row r="80" spans="2:20" s="9" customFormat="1" ht="29.25" customHeight="1">
      <c r="B80" s="165"/>
      <c r="C80" s="166" t="s">
        <v>108</v>
      </c>
      <c r="D80" s="167" t="s">
        <v>55</v>
      </c>
      <c r="E80" s="167" t="s">
        <v>51</v>
      </c>
      <c r="F80" s="167" t="s">
        <v>109</v>
      </c>
      <c r="G80" s="167" t="s">
        <v>110</v>
      </c>
      <c r="H80" s="167" t="s">
        <v>111</v>
      </c>
      <c r="I80" s="168" t="s">
        <v>112</v>
      </c>
      <c r="J80" s="167" t="s">
        <v>99</v>
      </c>
      <c r="K80" s="169" t="s">
        <v>113</v>
      </c>
      <c r="L80" s="170"/>
      <c r="M80" s="80" t="s">
        <v>114</v>
      </c>
      <c r="N80" s="81" t="s">
        <v>40</v>
      </c>
      <c r="O80" s="81" t="s">
        <v>115</v>
      </c>
      <c r="P80" s="81" t="s">
        <v>116</v>
      </c>
      <c r="Q80" s="81" t="s">
        <v>117</v>
      </c>
      <c r="R80" s="81" t="s">
        <v>118</v>
      </c>
      <c r="S80" s="81" t="s">
        <v>119</v>
      </c>
      <c r="T80" s="82" t="s">
        <v>120</v>
      </c>
    </row>
    <row r="81" spans="2:65" s="1" customFormat="1" ht="29.25" customHeight="1">
      <c r="B81" s="40"/>
      <c r="C81" s="86" t="s">
        <v>100</v>
      </c>
      <c r="D81" s="62"/>
      <c r="E81" s="62"/>
      <c r="F81" s="62"/>
      <c r="G81" s="62"/>
      <c r="H81" s="62"/>
      <c r="I81" s="162"/>
      <c r="J81" s="171">
        <f>BK81</f>
        <v>0</v>
      </c>
      <c r="K81" s="62"/>
      <c r="L81" s="60"/>
      <c r="M81" s="83"/>
      <c r="N81" s="84"/>
      <c r="O81" s="84"/>
      <c r="P81" s="172">
        <f>P82+P84</f>
        <v>0</v>
      </c>
      <c r="Q81" s="84"/>
      <c r="R81" s="172">
        <f>R82+R84</f>
        <v>0</v>
      </c>
      <c r="S81" s="84"/>
      <c r="T81" s="173">
        <f>T82+T84</f>
        <v>0</v>
      </c>
      <c r="AT81" s="23" t="s">
        <v>69</v>
      </c>
      <c r="AU81" s="23" t="s">
        <v>101</v>
      </c>
      <c r="BK81" s="174">
        <f>BK82+BK84</f>
        <v>0</v>
      </c>
    </row>
    <row r="82" spans="2:65" s="10" customFormat="1" ht="37.35" customHeight="1">
      <c r="B82" s="175"/>
      <c r="C82" s="176"/>
      <c r="D82" s="177" t="s">
        <v>69</v>
      </c>
      <c r="E82" s="178" t="s">
        <v>70</v>
      </c>
      <c r="F82" s="178" t="s">
        <v>121</v>
      </c>
      <c r="G82" s="176"/>
      <c r="H82" s="176"/>
      <c r="I82" s="179"/>
      <c r="J82" s="180">
        <f>BK82</f>
        <v>0</v>
      </c>
      <c r="K82" s="176"/>
      <c r="L82" s="181"/>
      <c r="M82" s="182"/>
      <c r="N82" s="183"/>
      <c r="O82" s="183"/>
      <c r="P82" s="184">
        <f>P83</f>
        <v>0</v>
      </c>
      <c r="Q82" s="183"/>
      <c r="R82" s="184">
        <f>R83</f>
        <v>0</v>
      </c>
      <c r="S82" s="183"/>
      <c r="T82" s="185">
        <f>T83</f>
        <v>0</v>
      </c>
      <c r="AR82" s="186" t="s">
        <v>78</v>
      </c>
      <c r="AT82" s="187" t="s">
        <v>69</v>
      </c>
      <c r="AU82" s="187" t="s">
        <v>70</v>
      </c>
      <c r="AY82" s="186" t="s">
        <v>122</v>
      </c>
      <c r="BK82" s="188">
        <f>BK83</f>
        <v>0</v>
      </c>
    </row>
    <row r="83" spans="2:65" s="1" customFormat="1" ht="16.5" customHeight="1">
      <c r="B83" s="40"/>
      <c r="C83" s="189" t="s">
        <v>78</v>
      </c>
      <c r="D83" s="189" t="s">
        <v>123</v>
      </c>
      <c r="E83" s="190" t="s">
        <v>124</v>
      </c>
      <c r="F83" s="191" t="s">
        <v>125</v>
      </c>
      <c r="G83" s="192" t="s">
        <v>126</v>
      </c>
      <c r="H83" s="193">
        <v>1</v>
      </c>
      <c r="I83" s="194"/>
      <c r="J83" s="195">
        <f>ROUND(I83*H83,2)</f>
        <v>0</v>
      </c>
      <c r="K83" s="191" t="s">
        <v>21</v>
      </c>
      <c r="L83" s="60"/>
      <c r="M83" s="196" t="s">
        <v>21</v>
      </c>
      <c r="N83" s="197" t="s">
        <v>41</v>
      </c>
      <c r="O83" s="41"/>
      <c r="P83" s="198">
        <f>O83*H83</f>
        <v>0</v>
      </c>
      <c r="Q83" s="198">
        <v>0</v>
      </c>
      <c r="R83" s="198">
        <f>Q83*H83</f>
        <v>0</v>
      </c>
      <c r="S83" s="198">
        <v>0</v>
      </c>
      <c r="T83" s="199">
        <f>S83*H83</f>
        <v>0</v>
      </c>
      <c r="AR83" s="23" t="s">
        <v>127</v>
      </c>
      <c r="AT83" s="23" t="s">
        <v>123</v>
      </c>
      <c r="AU83" s="23" t="s">
        <v>78</v>
      </c>
      <c r="AY83" s="23" t="s">
        <v>122</v>
      </c>
      <c r="BE83" s="200">
        <f>IF(N83="základní",J83,0)</f>
        <v>0</v>
      </c>
      <c r="BF83" s="200">
        <f>IF(N83="snížená",J83,0)</f>
        <v>0</v>
      </c>
      <c r="BG83" s="200">
        <f>IF(N83="zákl. přenesená",J83,0)</f>
        <v>0</v>
      </c>
      <c r="BH83" s="200">
        <f>IF(N83="sníž. přenesená",J83,0)</f>
        <v>0</v>
      </c>
      <c r="BI83" s="200">
        <f>IF(N83="nulová",J83,0)</f>
        <v>0</v>
      </c>
      <c r="BJ83" s="23" t="s">
        <v>78</v>
      </c>
      <c r="BK83" s="200">
        <f>ROUND(I83*H83,2)</f>
        <v>0</v>
      </c>
      <c r="BL83" s="23" t="s">
        <v>127</v>
      </c>
      <c r="BM83" s="23" t="s">
        <v>80</v>
      </c>
    </row>
    <row r="84" spans="2:65" s="10" customFormat="1" ht="37.35" customHeight="1">
      <c r="B84" s="175"/>
      <c r="C84" s="176"/>
      <c r="D84" s="177" t="s">
        <v>69</v>
      </c>
      <c r="E84" s="178" t="s">
        <v>128</v>
      </c>
      <c r="F84" s="178" t="s">
        <v>129</v>
      </c>
      <c r="G84" s="176"/>
      <c r="H84" s="176"/>
      <c r="I84" s="179"/>
      <c r="J84" s="180">
        <f>BK84</f>
        <v>0</v>
      </c>
      <c r="K84" s="176"/>
      <c r="L84" s="181"/>
      <c r="M84" s="182"/>
      <c r="N84" s="183"/>
      <c r="O84" s="183"/>
      <c r="P84" s="184">
        <f>P85+P91+P94</f>
        <v>0</v>
      </c>
      <c r="Q84" s="183"/>
      <c r="R84" s="184">
        <f>R85+R91+R94</f>
        <v>0</v>
      </c>
      <c r="S84" s="183"/>
      <c r="T84" s="185">
        <f>T85+T91+T94</f>
        <v>0</v>
      </c>
      <c r="AR84" s="186" t="s">
        <v>78</v>
      </c>
      <c r="AT84" s="187" t="s">
        <v>69</v>
      </c>
      <c r="AU84" s="187" t="s">
        <v>70</v>
      </c>
      <c r="AY84" s="186" t="s">
        <v>122</v>
      </c>
      <c r="BK84" s="188">
        <f>BK85+BK91+BK94</f>
        <v>0</v>
      </c>
    </row>
    <row r="85" spans="2:65" s="10" customFormat="1" ht="19.899999999999999" customHeight="1">
      <c r="B85" s="175"/>
      <c r="C85" s="176"/>
      <c r="D85" s="177" t="s">
        <v>69</v>
      </c>
      <c r="E85" s="201" t="s">
        <v>130</v>
      </c>
      <c r="F85" s="201" t="s">
        <v>131</v>
      </c>
      <c r="G85" s="176"/>
      <c r="H85" s="176"/>
      <c r="I85" s="179"/>
      <c r="J85" s="202">
        <f>BK85</f>
        <v>0</v>
      </c>
      <c r="K85" s="176"/>
      <c r="L85" s="181"/>
      <c r="M85" s="182"/>
      <c r="N85" s="183"/>
      <c r="O85" s="183"/>
      <c r="P85" s="184">
        <f>SUM(P86:P90)</f>
        <v>0</v>
      </c>
      <c r="Q85" s="183"/>
      <c r="R85" s="184">
        <f>SUM(R86:R90)</f>
        <v>0</v>
      </c>
      <c r="S85" s="183"/>
      <c r="T85" s="185">
        <f>SUM(T86:T90)</f>
        <v>0</v>
      </c>
      <c r="AR85" s="186" t="s">
        <v>132</v>
      </c>
      <c r="AT85" s="187" t="s">
        <v>69</v>
      </c>
      <c r="AU85" s="187" t="s">
        <v>78</v>
      </c>
      <c r="AY85" s="186" t="s">
        <v>122</v>
      </c>
      <c r="BK85" s="188">
        <f>SUM(BK86:BK90)</f>
        <v>0</v>
      </c>
    </row>
    <row r="86" spans="2:65" s="1" customFormat="1" ht="16.5" customHeight="1">
      <c r="B86" s="40"/>
      <c r="C86" s="189" t="s">
        <v>80</v>
      </c>
      <c r="D86" s="189" t="s">
        <v>123</v>
      </c>
      <c r="E86" s="190" t="s">
        <v>133</v>
      </c>
      <c r="F86" s="191" t="s">
        <v>134</v>
      </c>
      <c r="G86" s="192" t="s">
        <v>135</v>
      </c>
      <c r="H86" s="193">
        <v>1</v>
      </c>
      <c r="I86" s="194"/>
      <c r="J86" s="195">
        <f>ROUND(I86*H86,2)</f>
        <v>0</v>
      </c>
      <c r="K86" s="191" t="s">
        <v>136</v>
      </c>
      <c r="L86" s="60"/>
      <c r="M86" s="196" t="s">
        <v>21</v>
      </c>
      <c r="N86" s="197" t="s">
        <v>41</v>
      </c>
      <c r="O86" s="41"/>
      <c r="P86" s="198">
        <f>O86*H86</f>
        <v>0</v>
      </c>
      <c r="Q86" s="198">
        <v>0</v>
      </c>
      <c r="R86" s="198">
        <f>Q86*H86</f>
        <v>0</v>
      </c>
      <c r="S86" s="198">
        <v>0</v>
      </c>
      <c r="T86" s="199">
        <f>S86*H86</f>
        <v>0</v>
      </c>
      <c r="AR86" s="23" t="s">
        <v>127</v>
      </c>
      <c r="AT86" s="23" t="s">
        <v>123</v>
      </c>
      <c r="AU86" s="23" t="s">
        <v>80</v>
      </c>
      <c r="AY86" s="23" t="s">
        <v>122</v>
      </c>
      <c r="BE86" s="200">
        <f>IF(N86="základní",J86,0)</f>
        <v>0</v>
      </c>
      <c r="BF86" s="200">
        <f>IF(N86="snížená",J86,0)</f>
        <v>0</v>
      </c>
      <c r="BG86" s="200">
        <f>IF(N86="zákl. přenesená",J86,0)</f>
        <v>0</v>
      </c>
      <c r="BH86" s="200">
        <f>IF(N86="sníž. přenesená",J86,0)</f>
        <v>0</v>
      </c>
      <c r="BI86" s="200">
        <f>IF(N86="nulová",J86,0)</f>
        <v>0</v>
      </c>
      <c r="BJ86" s="23" t="s">
        <v>78</v>
      </c>
      <c r="BK86" s="200">
        <f>ROUND(I86*H86,2)</f>
        <v>0</v>
      </c>
      <c r="BL86" s="23" t="s">
        <v>127</v>
      </c>
      <c r="BM86" s="23" t="s">
        <v>127</v>
      </c>
    </row>
    <row r="87" spans="2:65" s="1" customFormat="1" ht="16.5" customHeight="1">
      <c r="B87" s="40"/>
      <c r="C87" s="189" t="s">
        <v>137</v>
      </c>
      <c r="D87" s="189" t="s">
        <v>123</v>
      </c>
      <c r="E87" s="190" t="s">
        <v>138</v>
      </c>
      <c r="F87" s="191" t="s">
        <v>139</v>
      </c>
      <c r="G87" s="192" t="s">
        <v>135</v>
      </c>
      <c r="H87" s="193">
        <v>1</v>
      </c>
      <c r="I87" s="194"/>
      <c r="J87" s="195">
        <f>ROUND(I87*H87,2)</f>
        <v>0</v>
      </c>
      <c r="K87" s="191" t="s">
        <v>136</v>
      </c>
      <c r="L87" s="60"/>
      <c r="M87" s="196" t="s">
        <v>21</v>
      </c>
      <c r="N87" s="197" t="s">
        <v>41</v>
      </c>
      <c r="O87" s="41"/>
      <c r="P87" s="198">
        <f>O87*H87</f>
        <v>0</v>
      </c>
      <c r="Q87" s="198">
        <v>0</v>
      </c>
      <c r="R87" s="198">
        <f>Q87*H87</f>
        <v>0</v>
      </c>
      <c r="S87" s="198">
        <v>0</v>
      </c>
      <c r="T87" s="199">
        <f>S87*H87</f>
        <v>0</v>
      </c>
      <c r="AR87" s="23" t="s">
        <v>127</v>
      </c>
      <c r="AT87" s="23" t="s">
        <v>123</v>
      </c>
      <c r="AU87" s="23" t="s">
        <v>80</v>
      </c>
      <c r="AY87" s="23" t="s">
        <v>122</v>
      </c>
      <c r="BE87" s="200">
        <f>IF(N87="základní",J87,0)</f>
        <v>0</v>
      </c>
      <c r="BF87" s="200">
        <f>IF(N87="snížená",J87,0)</f>
        <v>0</v>
      </c>
      <c r="BG87" s="200">
        <f>IF(N87="zákl. přenesená",J87,0)</f>
        <v>0</v>
      </c>
      <c r="BH87" s="200">
        <f>IF(N87="sníž. přenesená",J87,0)</f>
        <v>0</v>
      </c>
      <c r="BI87" s="200">
        <f>IF(N87="nulová",J87,0)</f>
        <v>0</v>
      </c>
      <c r="BJ87" s="23" t="s">
        <v>78</v>
      </c>
      <c r="BK87" s="200">
        <f>ROUND(I87*H87,2)</f>
        <v>0</v>
      </c>
      <c r="BL87" s="23" t="s">
        <v>127</v>
      </c>
      <c r="BM87" s="23" t="s">
        <v>140</v>
      </c>
    </row>
    <row r="88" spans="2:65" s="1" customFormat="1" ht="16.5" customHeight="1">
      <c r="B88" s="40"/>
      <c r="C88" s="189" t="s">
        <v>127</v>
      </c>
      <c r="D88" s="189" t="s">
        <v>123</v>
      </c>
      <c r="E88" s="190" t="s">
        <v>141</v>
      </c>
      <c r="F88" s="191" t="s">
        <v>142</v>
      </c>
      <c r="G88" s="192" t="s">
        <v>135</v>
      </c>
      <c r="H88" s="193">
        <v>1</v>
      </c>
      <c r="I88" s="194"/>
      <c r="J88" s="195">
        <f>ROUND(I88*H88,2)</f>
        <v>0</v>
      </c>
      <c r="K88" s="191" t="s">
        <v>136</v>
      </c>
      <c r="L88" s="60"/>
      <c r="M88" s="196" t="s">
        <v>21</v>
      </c>
      <c r="N88" s="197" t="s">
        <v>41</v>
      </c>
      <c r="O88" s="41"/>
      <c r="P88" s="198">
        <f>O88*H88</f>
        <v>0</v>
      </c>
      <c r="Q88" s="198">
        <v>0</v>
      </c>
      <c r="R88" s="198">
        <f>Q88*H88</f>
        <v>0</v>
      </c>
      <c r="S88" s="198">
        <v>0</v>
      </c>
      <c r="T88" s="199">
        <f>S88*H88</f>
        <v>0</v>
      </c>
      <c r="AR88" s="23" t="s">
        <v>127</v>
      </c>
      <c r="AT88" s="23" t="s">
        <v>123</v>
      </c>
      <c r="AU88" s="23" t="s">
        <v>80</v>
      </c>
      <c r="AY88" s="23" t="s">
        <v>122</v>
      </c>
      <c r="BE88" s="200">
        <f>IF(N88="základní",J88,0)</f>
        <v>0</v>
      </c>
      <c r="BF88" s="200">
        <f>IF(N88="snížená",J88,0)</f>
        <v>0</v>
      </c>
      <c r="BG88" s="200">
        <f>IF(N88="zákl. přenesená",J88,0)</f>
        <v>0</v>
      </c>
      <c r="BH88" s="200">
        <f>IF(N88="sníž. přenesená",J88,0)</f>
        <v>0</v>
      </c>
      <c r="BI88" s="200">
        <f>IF(N88="nulová",J88,0)</f>
        <v>0</v>
      </c>
      <c r="BJ88" s="23" t="s">
        <v>78</v>
      </c>
      <c r="BK88" s="200">
        <f>ROUND(I88*H88,2)</f>
        <v>0</v>
      </c>
      <c r="BL88" s="23" t="s">
        <v>127</v>
      </c>
      <c r="BM88" s="23" t="s">
        <v>143</v>
      </c>
    </row>
    <row r="89" spans="2:65" s="11" customFormat="1">
      <c r="B89" s="203"/>
      <c r="C89" s="204"/>
      <c r="D89" s="205" t="s">
        <v>144</v>
      </c>
      <c r="E89" s="206" t="s">
        <v>21</v>
      </c>
      <c r="F89" s="207" t="s">
        <v>145</v>
      </c>
      <c r="G89" s="204"/>
      <c r="H89" s="208">
        <v>1</v>
      </c>
      <c r="I89" s="209"/>
      <c r="J89" s="204"/>
      <c r="K89" s="204"/>
      <c r="L89" s="210"/>
      <c r="M89" s="211"/>
      <c r="N89" s="212"/>
      <c r="O89" s="212"/>
      <c r="P89" s="212"/>
      <c r="Q89" s="212"/>
      <c r="R89" s="212"/>
      <c r="S89" s="212"/>
      <c r="T89" s="213"/>
      <c r="AT89" s="214" t="s">
        <v>144</v>
      </c>
      <c r="AU89" s="214" t="s">
        <v>80</v>
      </c>
      <c r="AV89" s="11" t="s">
        <v>80</v>
      </c>
      <c r="AW89" s="11" t="s">
        <v>33</v>
      </c>
      <c r="AX89" s="11" t="s">
        <v>78</v>
      </c>
      <c r="AY89" s="214" t="s">
        <v>122</v>
      </c>
    </row>
    <row r="90" spans="2:65" s="1" customFormat="1" ht="16.5" customHeight="1">
      <c r="B90" s="40"/>
      <c r="C90" s="189" t="s">
        <v>132</v>
      </c>
      <c r="D90" s="189" t="s">
        <v>123</v>
      </c>
      <c r="E90" s="190" t="s">
        <v>146</v>
      </c>
      <c r="F90" s="191" t="s">
        <v>147</v>
      </c>
      <c r="G90" s="192" t="s">
        <v>135</v>
      </c>
      <c r="H90" s="193">
        <v>1</v>
      </c>
      <c r="I90" s="194"/>
      <c r="J90" s="195">
        <f>ROUND(I90*H90,2)</f>
        <v>0</v>
      </c>
      <c r="K90" s="191" t="s">
        <v>136</v>
      </c>
      <c r="L90" s="60"/>
      <c r="M90" s="196" t="s">
        <v>21</v>
      </c>
      <c r="N90" s="197" t="s">
        <v>41</v>
      </c>
      <c r="O90" s="41"/>
      <c r="P90" s="198">
        <f>O90*H90</f>
        <v>0</v>
      </c>
      <c r="Q90" s="198">
        <v>0</v>
      </c>
      <c r="R90" s="198">
        <f>Q90*H90</f>
        <v>0</v>
      </c>
      <c r="S90" s="198">
        <v>0</v>
      </c>
      <c r="T90" s="199">
        <f>S90*H90</f>
        <v>0</v>
      </c>
      <c r="AR90" s="23" t="s">
        <v>127</v>
      </c>
      <c r="AT90" s="23" t="s">
        <v>123</v>
      </c>
      <c r="AU90" s="23" t="s">
        <v>80</v>
      </c>
      <c r="AY90" s="23" t="s">
        <v>122</v>
      </c>
      <c r="BE90" s="200">
        <f>IF(N90="základní",J90,0)</f>
        <v>0</v>
      </c>
      <c r="BF90" s="200">
        <f>IF(N90="snížená",J90,0)</f>
        <v>0</v>
      </c>
      <c r="BG90" s="200">
        <f>IF(N90="zákl. přenesená",J90,0)</f>
        <v>0</v>
      </c>
      <c r="BH90" s="200">
        <f>IF(N90="sníž. přenesená",J90,0)</f>
        <v>0</v>
      </c>
      <c r="BI90" s="200">
        <f>IF(N90="nulová",J90,0)</f>
        <v>0</v>
      </c>
      <c r="BJ90" s="23" t="s">
        <v>78</v>
      </c>
      <c r="BK90" s="200">
        <f>ROUND(I90*H90,2)</f>
        <v>0</v>
      </c>
      <c r="BL90" s="23" t="s">
        <v>127</v>
      </c>
      <c r="BM90" s="23" t="s">
        <v>148</v>
      </c>
    </row>
    <row r="91" spans="2:65" s="10" customFormat="1" ht="29.85" customHeight="1">
      <c r="B91" s="175"/>
      <c r="C91" s="176"/>
      <c r="D91" s="177" t="s">
        <v>69</v>
      </c>
      <c r="E91" s="201" t="s">
        <v>149</v>
      </c>
      <c r="F91" s="201" t="s">
        <v>150</v>
      </c>
      <c r="G91" s="176"/>
      <c r="H91" s="176"/>
      <c r="I91" s="179"/>
      <c r="J91" s="202">
        <f>BK91</f>
        <v>0</v>
      </c>
      <c r="K91" s="176"/>
      <c r="L91" s="181"/>
      <c r="M91" s="182"/>
      <c r="N91" s="183"/>
      <c r="O91" s="183"/>
      <c r="P91" s="184">
        <f>SUM(P92:P93)</f>
        <v>0</v>
      </c>
      <c r="Q91" s="183"/>
      <c r="R91" s="184">
        <f>SUM(R92:R93)</f>
        <v>0</v>
      </c>
      <c r="S91" s="183"/>
      <c r="T91" s="185">
        <f>SUM(T92:T93)</f>
        <v>0</v>
      </c>
      <c r="AR91" s="186" t="s">
        <v>132</v>
      </c>
      <c r="AT91" s="187" t="s">
        <v>69</v>
      </c>
      <c r="AU91" s="187" t="s">
        <v>78</v>
      </c>
      <c r="AY91" s="186" t="s">
        <v>122</v>
      </c>
      <c r="BK91" s="188">
        <f>SUM(BK92:BK93)</f>
        <v>0</v>
      </c>
    </row>
    <row r="92" spans="2:65" s="1" customFormat="1" ht="16.5" customHeight="1">
      <c r="B92" s="40"/>
      <c r="C92" s="189" t="s">
        <v>140</v>
      </c>
      <c r="D92" s="189" t="s">
        <v>123</v>
      </c>
      <c r="E92" s="190" t="s">
        <v>151</v>
      </c>
      <c r="F92" s="191" t="s">
        <v>152</v>
      </c>
      <c r="G92" s="192" t="s">
        <v>135</v>
      </c>
      <c r="H92" s="193">
        <v>1</v>
      </c>
      <c r="I92" s="194"/>
      <c r="J92" s="195">
        <f>ROUND(I92*H92,2)</f>
        <v>0</v>
      </c>
      <c r="K92" s="191" t="s">
        <v>136</v>
      </c>
      <c r="L92" s="60"/>
      <c r="M92" s="196" t="s">
        <v>21</v>
      </c>
      <c r="N92" s="197" t="s">
        <v>41</v>
      </c>
      <c r="O92" s="41"/>
      <c r="P92" s="198">
        <f>O92*H92</f>
        <v>0</v>
      </c>
      <c r="Q92" s="198">
        <v>0</v>
      </c>
      <c r="R92" s="198">
        <f>Q92*H92</f>
        <v>0</v>
      </c>
      <c r="S92" s="198">
        <v>0</v>
      </c>
      <c r="T92" s="199">
        <f>S92*H92</f>
        <v>0</v>
      </c>
      <c r="AR92" s="23" t="s">
        <v>127</v>
      </c>
      <c r="AT92" s="23" t="s">
        <v>123</v>
      </c>
      <c r="AU92" s="23" t="s">
        <v>80</v>
      </c>
      <c r="AY92" s="23" t="s">
        <v>122</v>
      </c>
      <c r="BE92" s="200">
        <f>IF(N92="základní",J92,0)</f>
        <v>0</v>
      </c>
      <c r="BF92" s="200">
        <f>IF(N92="snížená",J92,0)</f>
        <v>0</v>
      </c>
      <c r="BG92" s="200">
        <f>IF(N92="zákl. přenesená",J92,0)</f>
        <v>0</v>
      </c>
      <c r="BH92" s="200">
        <f>IF(N92="sníž. přenesená",J92,0)</f>
        <v>0</v>
      </c>
      <c r="BI92" s="200">
        <f>IF(N92="nulová",J92,0)</f>
        <v>0</v>
      </c>
      <c r="BJ92" s="23" t="s">
        <v>78</v>
      </c>
      <c r="BK92" s="200">
        <f>ROUND(I92*H92,2)</f>
        <v>0</v>
      </c>
      <c r="BL92" s="23" t="s">
        <v>127</v>
      </c>
      <c r="BM92" s="23" t="s">
        <v>153</v>
      </c>
    </row>
    <row r="93" spans="2:65" s="1" customFormat="1" ht="16.5" customHeight="1">
      <c r="B93" s="40"/>
      <c r="C93" s="189" t="s">
        <v>154</v>
      </c>
      <c r="D93" s="189" t="s">
        <v>123</v>
      </c>
      <c r="E93" s="190" t="s">
        <v>155</v>
      </c>
      <c r="F93" s="191" t="s">
        <v>156</v>
      </c>
      <c r="G93" s="192" t="s">
        <v>135</v>
      </c>
      <c r="H93" s="193">
        <v>1</v>
      </c>
      <c r="I93" s="194"/>
      <c r="J93" s="195">
        <f>ROUND(I93*H93,2)</f>
        <v>0</v>
      </c>
      <c r="K93" s="191" t="s">
        <v>136</v>
      </c>
      <c r="L93" s="60"/>
      <c r="M93" s="196" t="s">
        <v>21</v>
      </c>
      <c r="N93" s="197" t="s">
        <v>41</v>
      </c>
      <c r="O93" s="41"/>
      <c r="P93" s="198">
        <f>O93*H93</f>
        <v>0</v>
      </c>
      <c r="Q93" s="198">
        <v>0</v>
      </c>
      <c r="R93" s="198">
        <f>Q93*H93</f>
        <v>0</v>
      </c>
      <c r="S93" s="198">
        <v>0</v>
      </c>
      <c r="T93" s="199">
        <f>S93*H93</f>
        <v>0</v>
      </c>
      <c r="AR93" s="23" t="s">
        <v>127</v>
      </c>
      <c r="AT93" s="23" t="s">
        <v>123</v>
      </c>
      <c r="AU93" s="23" t="s">
        <v>80</v>
      </c>
      <c r="AY93" s="23" t="s">
        <v>122</v>
      </c>
      <c r="BE93" s="200">
        <f>IF(N93="základní",J93,0)</f>
        <v>0</v>
      </c>
      <c r="BF93" s="200">
        <f>IF(N93="snížená",J93,0)</f>
        <v>0</v>
      </c>
      <c r="BG93" s="200">
        <f>IF(N93="zákl. přenesená",J93,0)</f>
        <v>0</v>
      </c>
      <c r="BH93" s="200">
        <f>IF(N93="sníž. přenesená",J93,0)</f>
        <v>0</v>
      </c>
      <c r="BI93" s="200">
        <f>IF(N93="nulová",J93,0)</f>
        <v>0</v>
      </c>
      <c r="BJ93" s="23" t="s">
        <v>78</v>
      </c>
      <c r="BK93" s="200">
        <f>ROUND(I93*H93,2)</f>
        <v>0</v>
      </c>
      <c r="BL93" s="23" t="s">
        <v>127</v>
      </c>
      <c r="BM93" s="23" t="s">
        <v>157</v>
      </c>
    </row>
    <row r="94" spans="2:65" s="10" customFormat="1" ht="29.85" customHeight="1">
      <c r="B94" s="175"/>
      <c r="C94" s="176"/>
      <c r="D94" s="177" t="s">
        <v>69</v>
      </c>
      <c r="E94" s="201" t="s">
        <v>158</v>
      </c>
      <c r="F94" s="201" t="s">
        <v>159</v>
      </c>
      <c r="G94" s="176"/>
      <c r="H94" s="176"/>
      <c r="I94" s="179"/>
      <c r="J94" s="202">
        <f>BK94</f>
        <v>0</v>
      </c>
      <c r="K94" s="176"/>
      <c r="L94" s="181"/>
      <c r="M94" s="182"/>
      <c r="N94" s="183"/>
      <c r="O94" s="183"/>
      <c r="P94" s="184">
        <f>SUM(P95:P96)</f>
        <v>0</v>
      </c>
      <c r="Q94" s="183"/>
      <c r="R94" s="184">
        <f>SUM(R95:R96)</f>
        <v>0</v>
      </c>
      <c r="S94" s="183"/>
      <c r="T94" s="185">
        <f>SUM(T95:T96)</f>
        <v>0</v>
      </c>
      <c r="AR94" s="186" t="s">
        <v>132</v>
      </c>
      <c r="AT94" s="187" t="s">
        <v>69</v>
      </c>
      <c r="AU94" s="187" t="s">
        <v>78</v>
      </c>
      <c r="AY94" s="186" t="s">
        <v>122</v>
      </c>
      <c r="BK94" s="188">
        <f>SUM(BK95:BK96)</f>
        <v>0</v>
      </c>
    </row>
    <row r="95" spans="2:65" s="1" customFormat="1" ht="16.5" customHeight="1">
      <c r="B95" s="40"/>
      <c r="C95" s="189" t="s">
        <v>143</v>
      </c>
      <c r="D95" s="189" t="s">
        <v>123</v>
      </c>
      <c r="E95" s="190" t="s">
        <v>160</v>
      </c>
      <c r="F95" s="191" t="s">
        <v>161</v>
      </c>
      <c r="G95" s="192" t="s">
        <v>135</v>
      </c>
      <c r="H95" s="193">
        <v>1</v>
      </c>
      <c r="I95" s="194"/>
      <c r="J95" s="195">
        <f>ROUND(I95*H95,2)</f>
        <v>0</v>
      </c>
      <c r="K95" s="191" t="s">
        <v>136</v>
      </c>
      <c r="L95" s="60"/>
      <c r="M95" s="196" t="s">
        <v>21</v>
      </c>
      <c r="N95" s="197" t="s">
        <v>41</v>
      </c>
      <c r="O95" s="41"/>
      <c r="P95" s="198">
        <f>O95*H95</f>
        <v>0</v>
      </c>
      <c r="Q95" s="198">
        <v>0</v>
      </c>
      <c r="R95" s="198">
        <f>Q95*H95</f>
        <v>0</v>
      </c>
      <c r="S95" s="198">
        <v>0</v>
      </c>
      <c r="T95" s="199">
        <f>S95*H95</f>
        <v>0</v>
      </c>
      <c r="AR95" s="23" t="s">
        <v>127</v>
      </c>
      <c r="AT95" s="23" t="s">
        <v>123</v>
      </c>
      <c r="AU95" s="23" t="s">
        <v>80</v>
      </c>
      <c r="AY95" s="23" t="s">
        <v>122</v>
      </c>
      <c r="BE95" s="200">
        <f>IF(N95="základní",J95,0)</f>
        <v>0</v>
      </c>
      <c r="BF95" s="200">
        <f>IF(N95="snížená",J95,0)</f>
        <v>0</v>
      </c>
      <c r="BG95" s="200">
        <f>IF(N95="zákl. přenesená",J95,0)</f>
        <v>0</v>
      </c>
      <c r="BH95" s="200">
        <f>IF(N95="sníž. přenesená",J95,0)</f>
        <v>0</v>
      </c>
      <c r="BI95" s="200">
        <f>IF(N95="nulová",J95,0)</f>
        <v>0</v>
      </c>
      <c r="BJ95" s="23" t="s">
        <v>78</v>
      </c>
      <c r="BK95" s="200">
        <f>ROUND(I95*H95,2)</f>
        <v>0</v>
      </c>
      <c r="BL95" s="23" t="s">
        <v>127</v>
      </c>
      <c r="BM95" s="23" t="s">
        <v>162</v>
      </c>
    </row>
    <row r="96" spans="2:65" s="1" customFormat="1" ht="16.5" customHeight="1">
      <c r="B96" s="40"/>
      <c r="C96" s="189" t="s">
        <v>163</v>
      </c>
      <c r="D96" s="189" t="s">
        <v>123</v>
      </c>
      <c r="E96" s="190" t="s">
        <v>164</v>
      </c>
      <c r="F96" s="191" t="s">
        <v>165</v>
      </c>
      <c r="G96" s="192" t="s">
        <v>135</v>
      </c>
      <c r="H96" s="193">
        <v>1</v>
      </c>
      <c r="I96" s="194"/>
      <c r="J96" s="195">
        <f>ROUND(I96*H96,2)</f>
        <v>0</v>
      </c>
      <c r="K96" s="191" t="s">
        <v>136</v>
      </c>
      <c r="L96" s="60"/>
      <c r="M96" s="196" t="s">
        <v>21</v>
      </c>
      <c r="N96" s="215" t="s">
        <v>41</v>
      </c>
      <c r="O96" s="216"/>
      <c r="P96" s="217">
        <f>O96*H96</f>
        <v>0</v>
      </c>
      <c r="Q96" s="217">
        <v>0</v>
      </c>
      <c r="R96" s="217">
        <f>Q96*H96</f>
        <v>0</v>
      </c>
      <c r="S96" s="217">
        <v>0</v>
      </c>
      <c r="T96" s="218">
        <f>S96*H96</f>
        <v>0</v>
      </c>
      <c r="AR96" s="23" t="s">
        <v>127</v>
      </c>
      <c r="AT96" s="23" t="s">
        <v>123</v>
      </c>
      <c r="AU96" s="23" t="s">
        <v>80</v>
      </c>
      <c r="AY96" s="23" t="s">
        <v>122</v>
      </c>
      <c r="BE96" s="200">
        <f>IF(N96="základní",J96,0)</f>
        <v>0</v>
      </c>
      <c r="BF96" s="200">
        <f>IF(N96="snížená",J96,0)</f>
        <v>0</v>
      </c>
      <c r="BG96" s="200">
        <f>IF(N96="zákl. přenesená",J96,0)</f>
        <v>0</v>
      </c>
      <c r="BH96" s="200">
        <f>IF(N96="sníž. přenesená",J96,0)</f>
        <v>0</v>
      </c>
      <c r="BI96" s="200">
        <f>IF(N96="nulová",J96,0)</f>
        <v>0</v>
      </c>
      <c r="BJ96" s="23" t="s">
        <v>78</v>
      </c>
      <c r="BK96" s="200">
        <f>ROUND(I96*H96,2)</f>
        <v>0</v>
      </c>
      <c r="BL96" s="23" t="s">
        <v>127</v>
      </c>
      <c r="BM96" s="23" t="s">
        <v>166</v>
      </c>
    </row>
    <row r="97" spans="2:12" s="1" customFormat="1" ht="6.95" customHeight="1">
      <c r="B97" s="55"/>
      <c r="C97" s="56"/>
      <c r="D97" s="56"/>
      <c r="E97" s="56"/>
      <c r="F97" s="56"/>
      <c r="G97" s="56"/>
      <c r="H97" s="56"/>
      <c r="I97" s="138"/>
      <c r="J97" s="56"/>
      <c r="K97" s="56"/>
      <c r="L97" s="60"/>
    </row>
  </sheetData>
  <sheetProtection algorithmName="SHA-512" hashValue="XIV840F7kuYLRS2Z5PwEEMLdSpfhu/5+LV4Zk0D2TYn3tPOli5S4b2XqLFICVQf25qTOPOFJt9yaC1Un94Iu/w==" saltValue="b+pXFjjLwOlcUfWiOWsHg8/Sbvm93+N9vhER4Vydd7naD9u/3JaFCZEGMSpkMTmdSQcxXpQRjUC39wibqUw/Iw==" spinCount="100000" sheet="1" objects="1" scenarios="1" formatColumns="0" formatRows="0" autoFilter="0"/>
  <autoFilter ref="C80:K96" xr:uid="{00000000-0009-0000-0000-000001000000}"/>
  <mergeCells count="10">
    <mergeCell ref="J51:J52"/>
    <mergeCell ref="E71:H71"/>
    <mergeCell ref="E73:H73"/>
    <mergeCell ref="G1:H1"/>
    <mergeCell ref="L2:V2"/>
    <mergeCell ref="E7:H7"/>
    <mergeCell ref="E9:H9"/>
    <mergeCell ref="E24:H24"/>
    <mergeCell ref="E45:H45"/>
    <mergeCell ref="E47:H47"/>
  </mergeCells>
  <hyperlinks>
    <hyperlink ref="F1:G1" location="C2" display="1) Krycí list soupisu" xr:uid="{00000000-0004-0000-0100-000000000000}"/>
    <hyperlink ref="G1:H1" location="C54" display="2) Rekapitulace" xr:uid="{00000000-0004-0000-0100-000001000000}"/>
    <hyperlink ref="J1" location="C80" display="3) Soupis prací" xr:uid="{00000000-0004-0000-0100-000002000000}"/>
    <hyperlink ref="L1:V1" location="'Rekapitulace stavby'!C2" display="Rekapitulace stavby" xr:uid="{00000000-0004-0000-0100-000003000000}"/>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448"/>
  <sheetViews>
    <sheetView showGridLines="0"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89</v>
      </c>
      <c r="G1" s="374" t="s">
        <v>90</v>
      </c>
      <c r="H1" s="374"/>
      <c r="I1" s="114"/>
      <c r="J1" s="113" t="s">
        <v>91</v>
      </c>
      <c r="K1" s="112" t="s">
        <v>92</v>
      </c>
      <c r="L1" s="113" t="s">
        <v>93</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4"/>
      <c r="M2" s="334"/>
      <c r="N2" s="334"/>
      <c r="O2" s="334"/>
      <c r="P2" s="334"/>
      <c r="Q2" s="334"/>
      <c r="R2" s="334"/>
      <c r="S2" s="334"/>
      <c r="T2" s="334"/>
      <c r="U2" s="334"/>
      <c r="V2" s="334"/>
      <c r="AT2" s="23" t="s">
        <v>83</v>
      </c>
    </row>
    <row r="3" spans="1:70" ht="6.95" customHeight="1">
      <c r="B3" s="24"/>
      <c r="C3" s="25"/>
      <c r="D3" s="25"/>
      <c r="E3" s="25"/>
      <c r="F3" s="25"/>
      <c r="G3" s="25"/>
      <c r="H3" s="25"/>
      <c r="I3" s="115"/>
      <c r="J3" s="25"/>
      <c r="K3" s="26"/>
      <c r="AT3" s="23" t="s">
        <v>80</v>
      </c>
    </row>
    <row r="4" spans="1:70" ht="36.950000000000003" customHeight="1">
      <c r="B4" s="27"/>
      <c r="C4" s="28"/>
      <c r="D4" s="29" t="s">
        <v>94</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18</v>
      </c>
      <c r="E6" s="28"/>
      <c r="F6" s="28"/>
      <c r="G6" s="28"/>
      <c r="H6" s="28"/>
      <c r="I6" s="116"/>
      <c r="J6" s="28"/>
      <c r="K6" s="30"/>
    </row>
    <row r="7" spans="1:70" ht="16.5" customHeight="1">
      <c r="B7" s="27"/>
      <c r="C7" s="28"/>
      <c r="D7" s="28"/>
      <c r="E7" s="375" t="str">
        <f>'Rekapitulace stavby'!K6</f>
        <v>Kamenné Žehrovice - Úzká a Dělnická</v>
      </c>
      <c r="F7" s="376"/>
      <c r="G7" s="376"/>
      <c r="H7" s="376"/>
      <c r="I7" s="116"/>
      <c r="J7" s="28"/>
      <c r="K7" s="30"/>
    </row>
    <row r="8" spans="1:70" s="1" customFormat="1" ht="15">
      <c r="B8" s="40"/>
      <c r="C8" s="41"/>
      <c r="D8" s="36" t="s">
        <v>95</v>
      </c>
      <c r="E8" s="41"/>
      <c r="F8" s="41"/>
      <c r="G8" s="41"/>
      <c r="H8" s="41"/>
      <c r="I8" s="117"/>
      <c r="J8" s="41"/>
      <c r="K8" s="44"/>
    </row>
    <row r="9" spans="1:70" s="1" customFormat="1" ht="36.950000000000003" customHeight="1">
      <c r="B9" s="40"/>
      <c r="C9" s="41"/>
      <c r="D9" s="41"/>
      <c r="E9" s="377" t="s">
        <v>167</v>
      </c>
      <c r="F9" s="378"/>
      <c r="G9" s="378"/>
      <c r="H9" s="378"/>
      <c r="I9" s="117"/>
      <c r="J9" s="41"/>
      <c r="K9" s="44"/>
    </row>
    <row r="10" spans="1:70" s="1" customFormat="1">
      <c r="B10" s="40"/>
      <c r="C10" s="41"/>
      <c r="D10" s="41"/>
      <c r="E10" s="41"/>
      <c r="F10" s="41"/>
      <c r="G10" s="41"/>
      <c r="H10" s="41"/>
      <c r="I10" s="117"/>
      <c r="J10" s="41"/>
      <c r="K10" s="44"/>
    </row>
    <row r="11" spans="1:70" s="1" customFormat="1" ht="14.45" customHeight="1">
      <c r="B11" s="40"/>
      <c r="C11" s="41"/>
      <c r="D11" s="36" t="s">
        <v>20</v>
      </c>
      <c r="E11" s="41"/>
      <c r="F11" s="34" t="s">
        <v>21</v>
      </c>
      <c r="G11" s="41"/>
      <c r="H11" s="41"/>
      <c r="I11" s="118" t="s">
        <v>22</v>
      </c>
      <c r="J11" s="34" t="s">
        <v>21</v>
      </c>
      <c r="K11" s="44"/>
    </row>
    <row r="12" spans="1:70" s="1" customFormat="1" ht="14.45" customHeight="1">
      <c r="B12" s="40"/>
      <c r="C12" s="41"/>
      <c r="D12" s="36" t="s">
        <v>23</v>
      </c>
      <c r="E12" s="41"/>
      <c r="F12" s="34" t="s">
        <v>24</v>
      </c>
      <c r="G12" s="41"/>
      <c r="H12" s="41"/>
      <c r="I12" s="118" t="s">
        <v>25</v>
      </c>
      <c r="J12" s="119" t="str">
        <f>'Rekapitulace stavby'!AN8</f>
        <v>17.08.2017</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27</v>
      </c>
      <c r="E14" s="41"/>
      <c r="F14" s="41"/>
      <c r="G14" s="41"/>
      <c r="H14" s="41"/>
      <c r="I14" s="118" t="s">
        <v>28</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29</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30</v>
      </c>
      <c r="E17" s="41"/>
      <c r="F17" s="41"/>
      <c r="G17" s="41"/>
      <c r="H17" s="41"/>
      <c r="I17" s="118" t="s">
        <v>28</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29</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32</v>
      </c>
      <c r="E20" s="41"/>
      <c r="F20" s="41"/>
      <c r="G20" s="41"/>
      <c r="H20" s="41"/>
      <c r="I20" s="118" t="s">
        <v>28</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29</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34</v>
      </c>
      <c r="E23" s="41"/>
      <c r="F23" s="41"/>
      <c r="G23" s="41"/>
      <c r="H23" s="41"/>
      <c r="I23" s="117"/>
      <c r="J23" s="41"/>
      <c r="K23" s="44"/>
    </row>
    <row r="24" spans="2:11" s="6" customFormat="1" ht="16.5" customHeight="1">
      <c r="B24" s="120"/>
      <c r="C24" s="121"/>
      <c r="D24" s="121"/>
      <c r="E24" s="366" t="s">
        <v>21</v>
      </c>
      <c r="F24" s="366"/>
      <c r="G24" s="366"/>
      <c r="H24" s="366"/>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36</v>
      </c>
      <c r="E27" s="41"/>
      <c r="F27" s="41"/>
      <c r="G27" s="41"/>
      <c r="H27" s="41"/>
      <c r="I27" s="117"/>
      <c r="J27" s="127">
        <f>ROUND(J91,2)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38</v>
      </c>
      <c r="G29" s="41"/>
      <c r="H29" s="41"/>
      <c r="I29" s="128" t="s">
        <v>37</v>
      </c>
      <c r="J29" s="45" t="s">
        <v>39</v>
      </c>
      <c r="K29" s="44"/>
    </row>
    <row r="30" spans="2:11" s="1" customFormat="1" ht="14.45" customHeight="1">
      <c r="B30" s="40"/>
      <c r="C30" s="41"/>
      <c r="D30" s="48" t="s">
        <v>40</v>
      </c>
      <c r="E30" s="48" t="s">
        <v>41</v>
      </c>
      <c r="F30" s="129">
        <f>ROUND(SUM(BE91:BE447), 2)</f>
        <v>0</v>
      </c>
      <c r="G30" s="41"/>
      <c r="H30" s="41"/>
      <c r="I30" s="130">
        <v>0.21</v>
      </c>
      <c r="J30" s="129">
        <f>ROUND(ROUND((SUM(BE91:BE447)), 2)*I30, 2)</f>
        <v>0</v>
      </c>
      <c r="K30" s="44"/>
    </row>
    <row r="31" spans="2:11" s="1" customFormat="1" ht="14.45" customHeight="1">
      <c r="B31" s="40"/>
      <c r="C31" s="41"/>
      <c r="D31" s="41"/>
      <c r="E31" s="48" t="s">
        <v>42</v>
      </c>
      <c r="F31" s="129">
        <f>ROUND(SUM(BF91:BF447), 2)</f>
        <v>0</v>
      </c>
      <c r="G31" s="41"/>
      <c r="H31" s="41"/>
      <c r="I31" s="130">
        <v>0.15</v>
      </c>
      <c r="J31" s="129">
        <f>ROUND(ROUND((SUM(BF91:BF447)), 2)*I31, 2)</f>
        <v>0</v>
      </c>
      <c r="K31" s="44"/>
    </row>
    <row r="32" spans="2:11" s="1" customFormat="1" ht="14.45" hidden="1" customHeight="1">
      <c r="B32" s="40"/>
      <c r="C32" s="41"/>
      <c r="D32" s="41"/>
      <c r="E32" s="48" t="s">
        <v>43</v>
      </c>
      <c r="F32" s="129">
        <f>ROUND(SUM(BG91:BG447), 2)</f>
        <v>0</v>
      </c>
      <c r="G32" s="41"/>
      <c r="H32" s="41"/>
      <c r="I32" s="130">
        <v>0.21</v>
      </c>
      <c r="J32" s="129">
        <v>0</v>
      </c>
      <c r="K32" s="44"/>
    </row>
    <row r="33" spans="2:11" s="1" customFormat="1" ht="14.45" hidden="1" customHeight="1">
      <c r="B33" s="40"/>
      <c r="C33" s="41"/>
      <c r="D33" s="41"/>
      <c r="E33" s="48" t="s">
        <v>44</v>
      </c>
      <c r="F33" s="129">
        <f>ROUND(SUM(BH91:BH447), 2)</f>
        <v>0</v>
      </c>
      <c r="G33" s="41"/>
      <c r="H33" s="41"/>
      <c r="I33" s="130">
        <v>0.15</v>
      </c>
      <c r="J33" s="129">
        <v>0</v>
      </c>
      <c r="K33" s="44"/>
    </row>
    <row r="34" spans="2:11" s="1" customFormat="1" ht="14.45" hidden="1" customHeight="1">
      <c r="B34" s="40"/>
      <c r="C34" s="41"/>
      <c r="D34" s="41"/>
      <c r="E34" s="48" t="s">
        <v>45</v>
      </c>
      <c r="F34" s="129">
        <f>ROUND(SUM(BI91:BI447),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46</v>
      </c>
      <c r="E36" s="78"/>
      <c r="F36" s="78"/>
      <c r="G36" s="133" t="s">
        <v>47</v>
      </c>
      <c r="H36" s="134" t="s">
        <v>48</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97</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5" t="str">
        <f>E7</f>
        <v>Kamenné Žehrovice - Úzká a Dělnická</v>
      </c>
      <c r="F45" s="376"/>
      <c r="G45" s="376"/>
      <c r="H45" s="376"/>
      <c r="I45" s="117"/>
      <c r="J45" s="41"/>
      <c r="K45" s="44"/>
    </row>
    <row r="46" spans="2:11" s="1" customFormat="1" ht="14.45" customHeight="1">
      <c r="B46" s="40"/>
      <c r="C46" s="36" t="s">
        <v>95</v>
      </c>
      <c r="D46" s="41"/>
      <c r="E46" s="41"/>
      <c r="F46" s="41"/>
      <c r="G46" s="41"/>
      <c r="H46" s="41"/>
      <c r="I46" s="117"/>
      <c r="J46" s="41"/>
      <c r="K46" s="44"/>
    </row>
    <row r="47" spans="2:11" s="1" customFormat="1" ht="17.25" customHeight="1">
      <c r="B47" s="40"/>
      <c r="C47" s="41"/>
      <c r="D47" s="41"/>
      <c r="E47" s="377" t="str">
        <f>E9</f>
        <v>SO 101 - Rekonstrukce ul. Dělnická</v>
      </c>
      <c r="F47" s="378"/>
      <c r="G47" s="378"/>
      <c r="H47" s="378"/>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23</v>
      </c>
      <c r="D49" s="41"/>
      <c r="E49" s="41"/>
      <c r="F49" s="34" t="str">
        <f>F12</f>
        <v xml:space="preserve"> </v>
      </c>
      <c r="G49" s="41"/>
      <c r="H49" s="41"/>
      <c r="I49" s="118" t="s">
        <v>25</v>
      </c>
      <c r="J49" s="119" t="str">
        <f>IF(J12="","",J12)</f>
        <v>17.08.2017</v>
      </c>
      <c r="K49" s="44"/>
    </row>
    <row r="50" spans="2:47" s="1" customFormat="1" ht="6.95" customHeight="1">
      <c r="B50" s="40"/>
      <c r="C50" s="41"/>
      <c r="D50" s="41"/>
      <c r="E50" s="41"/>
      <c r="F50" s="41"/>
      <c r="G50" s="41"/>
      <c r="H50" s="41"/>
      <c r="I50" s="117"/>
      <c r="J50" s="41"/>
      <c r="K50" s="44"/>
    </row>
    <row r="51" spans="2:47" s="1" customFormat="1" ht="15">
      <c r="B51" s="40"/>
      <c r="C51" s="36" t="s">
        <v>27</v>
      </c>
      <c r="D51" s="41"/>
      <c r="E51" s="41"/>
      <c r="F51" s="34" t="str">
        <f>E15</f>
        <v xml:space="preserve"> </v>
      </c>
      <c r="G51" s="41"/>
      <c r="H51" s="41"/>
      <c r="I51" s="118" t="s">
        <v>32</v>
      </c>
      <c r="J51" s="366" t="str">
        <f>E21</f>
        <v xml:space="preserve"> </v>
      </c>
      <c r="K51" s="44"/>
    </row>
    <row r="52" spans="2:47" s="1" customFormat="1" ht="14.45" customHeight="1">
      <c r="B52" s="40"/>
      <c r="C52" s="36" t="s">
        <v>30</v>
      </c>
      <c r="D52" s="41"/>
      <c r="E52" s="41"/>
      <c r="F52" s="34" t="str">
        <f>IF(E18="","",E18)</f>
        <v/>
      </c>
      <c r="G52" s="41"/>
      <c r="H52" s="41"/>
      <c r="I52" s="117"/>
      <c r="J52" s="370"/>
      <c r="K52" s="44"/>
    </row>
    <row r="53" spans="2:47" s="1" customFormat="1" ht="10.35" customHeight="1">
      <c r="B53" s="40"/>
      <c r="C53" s="41"/>
      <c r="D53" s="41"/>
      <c r="E53" s="41"/>
      <c r="F53" s="41"/>
      <c r="G53" s="41"/>
      <c r="H53" s="41"/>
      <c r="I53" s="117"/>
      <c r="J53" s="41"/>
      <c r="K53" s="44"/>
    </row>
    <row r="54" spans="2:47" s="1" customFormat="1" ht="29.25" customHeight="1">
      <c r="B54" s="40"/>
      <c r="C54" s="143" t="s">
        <v>98</v>
      </c>
      <c r="D54" s="131"/>
      <c r="E54" s="131"/>
      <c r="F54" s="131"/>
      <c r="G54" s="131"/>
      <c r="H54" s="131"/>
      <c r="I54" s="144"/>
      <c r="J54" s="145" t="s">
        <v>99</v>
      </c>
      <c r="K54" s="146"/>
    </row>
    <row r="55" spans="2:47" s="1" customFormat="1" ht="10.35" customHeight="1">
      <c r="B55" s="40"/>
      <c r="C55" s="41"/>
      <c r="D55" s="41"/>
      <c r="E55" s="41"/>
      <c r="F55" s="41"/>
      <c r="G55" s="41"/>
      <c r="H55" s="41"/>
      <c r="I55" s="117"/>
      <c r="J55" s="41"/>
      <c r="K55" s="44"/>
    </row>
    <row r="56" spans="2:47" s="1" customFormat="1" ht="29.25" customHeight="1">
      <c r="B56" s="40"/>
      <c r="C56" s="147" t="s">
        <v>100</v>
      </c>
      <c r="D56" s="41"/>
      <c r="E56" s="41"/>
      <c r="F56" s="41"/>
      <c r="G56" s="41"/>
      <c r="H56" s="41"/>
      <c r="I56" s="117"/>
      <c r="J56" s="127">
        <f>J91</f>
        <v>0</v>
      </c>
      <c r="K56" s="44"/>
      <c r="AU56" s="23" t="s">
        <v>101</v>
      </c>
    </row>
    <row r="57" spans="2:47" s="7" customFormat="1" ht="24.95" customHeight="1">
      <c r="B57" s="148"/>
      <c r="C57" s="149"/>
      <c r="D57" s="150" t="s">
        <v>168</v>
      </c>
      <c r="E57" s="151"/>
      <c r="F57" s="151"/>
      <c r="G57" s="151"/>
      <c r="H57" s="151"/>
      <c r="I57" s="152"/>
      <c r="J57" s="153">
        <f>J92</f>
        <v>0</v>
      </c>
      <c r="K57" s="154"/>
    </row>
    <row r="58" spans="2:47" s="8" customFormat="1" ht="19.899999999999999" customHeight="1">
      <c r="B58" s="155"/>
      <c r="C58" s="156"/>
      <c r="D58" s="157" t="s">
        <v>169</v>
      </c>
      <c r="E58" s="158"/>
      <c r="F58" s="158"/>
      <c r="G58" s="158"/>
      <c r="H58" s="158"/>
      <c r="I58" s="159"/>
      <c r="J58" s="160">
        <f>J93</f>
        <v>0</v>
      </c>
      <c r="K58" s="161"/>
    </row>
    <row r="59" spans="2:47" s="8" customFormat="1" ht="19.899999999999999" customHeight="1">
      <c r="B59" s="155"/>
      <c r="C59" s="156"/>
      <c r="D59" s="157" t="s">
        <v>170</v>
      </c>
      <c r="E59" s="158"/>
      <c r="F59" s="158"/>
      <c r="G59" s="158"/>
      <c r="H59" s="158"/>
      <c r="I59" s="159"/>
      <c r="J59" s="160">
        <f>J197</f>
        <v>0</v>
      </c>
      <c r="K59" s="161"/>
    </row>
    <row r="60" spans="2:47" s="8" customFormat="1" ht="19.899999999999999" customHeight="1">
      <c r="B60" s="155"/>
      <c r="C60" s="156"/>
      <c r="D60" s="157" t="s">
        <v>171</v>
      </c>
      <c r="E60" s="158"/>
      <c r="F60" s="158"/>
      <c r="G60" s="158"/>
      <c r="H60" s="158"/>
      <c r="I60" s="159"/>
      <c r="J60" s="160">
        <f>J221</f>
        <v>0</v>
      </c>
      <c r="K60" s="161"/>
    </row>
    <row r="61" spans="2:47" s="8" customFormat="1" ht="19.899999999999999" customHeight="1">
      <c r="B61" s="155"/>
      <c r="C61" s="156"/>
      <c r="D61" s="157" t="s">
        <v>172</v>
      </c>
      <c r="E61" s="158"/>
      <c r="F61" s="158"/>
      <c r="G61" s="158"/>
      <c r="H61" s="158"/>
      <c r="I61" s="159"/>
      <c r="J61" s="160">
        <f>J224</f>
        <v>0</v>
      </c>
      <c r="K61" s="161"/>
    </row>
    <row r="62" spans="2:47" s="8" customFormat="1" ht="19.899999999999999" customHeight="1">
      <c r="B62" s="155"/>
      <c r="C62" s="156"/>
      <c r="D62" s="157" t="s">
        <v>173</v>
      </c>
      <c r="E62" s="158"/>
      <c r="F62" s="158"/>
      <c r="G62" s="158"/>
      <c r="H62" s="158"/>
      <c r="I62" s="159"/>
      <c r="J62" s="160">
        <f>J241</f>
        <v>0</v>
      </c>
      <c r="K62" s="161"/>
    </row>
    <row r="63" spans="2:47" s="8" customFormat="1" ht="19.899999999999999" customHeight="1">
      <c r="B63" s="155"/>
      <c r="C63" s="156"/>
      <c r="D63" s="157" t="s">
        <v>174</v>
      </c>
      <c r="E63" s="158"/>
      <c r="F63" s="158"/>
      <c r="G63" s="158"/>
      <c r="H63" s="158"/>
      <c r="I63" s="159"/>
      <c r="J63" s="160">
        <f>J297</f>
        <v>0</v>
      </c>
      <c r="K63" s="161"/>
    </row>
    <row r="64" spans="2:47" s="8" customFormat="1" ht="19.899999999999999" customHeight="1">
      <c r="B64" s="155"/>
      <c r="C64" s="156"/>
      <c r="D64" s="157" t="s">
        <v>175</v>
      </c>
      <c r="E64" s="158"/>
      <c r="F64" s="158"/>
      <c r="G64" s="158"/>
      <c r="H64" s="158"/>
      <c r="I64" s="159"/>
      <c r="J64" s="160">
        <f>J301</f>
        <v>0</v>
      </c>
      <c r="K64" s="161"/>
    </row>
    <row r="65" spans="2:12" s="8" customFormat="1" ht="19.899999999999999" customHeight="1">
      <c r="B65" s="155"/>
      <c r="C65" s="156"/>
      <c r="D65" s="157" t="s">
        <v>176</v>
      </c>
      <c r="E65" s="158"/>
      <c r="F65" s="158"/>
      <c r="G65" s="158"/>
      <c r="H65" s="158"/>
      <c r="I65" s="159"/>
      <c r="J65" s="160">
        <f>J373</f>
        <v>0</v>
      </c>
      <c r="K65" s="161"/>
    </row>
    <row r="66" spans="2:12" s="8" customFormat="1" ht="19.899999999999999" customHeight="1">
      <c r="B66" s="155"/>
      <c r="C66" s="156"/>
      <c r="D66" s="157" t="s">
        <v>177</v>
      </c>
      <c r="E66" s="158"/>
      <c r="F66" s="158"/>
      <c r="G66" s="158"/>
      <c r="H66" s="158"/>
      <c r="I66" s="159"/>
      <c r="J66" s="160">
        <f>J409</f>
        <v>0</v>
      </c>
      <c r="K66" s="161"/>
    </row>
    <row r="67" spans="2:12" s="8" customFormat="1" ht="19.899999999999999" customHeight="1">
      <c r="B67" s="155"/>
      <c r="C67" s="156"/>
      <c r="D67" s="157" t="s">
        <v>178</v>
      </c>
      <c r="E67" s="158"/>
      <c r="F67" s="158"/>
      <c r="G67" s="158"/>
      <c r="H67" s="158"/>
      <c r="I67" s="159"/>
      <c r="J67" s="160">
        <f>J427</f>
        <v>0</v>
      </c>
      <c r="K67" s="161"/>
    </row>
    <row r="68" spans="2:12" s="7" customFormat="1" ht="24.95" customHeight="1">
      <c r="B68" s="148"/>
      <c r="C68" s="149"/>
      <c r="D68" s="150" t="s">
        <v>179</v>
      </c>
      <c r="E68" s="151"/>
      <c r="F68" s="151"/>
      <c r="G68" s="151"/>
      <c r="H68" s="151"/>
      <c r="I68" s="152"/>
      <c r="J68" s="153">
        <f>J430</f>
        <v>0</v>
      </c>
      <c r="K68" s="154"/>
    </row>
    <row r="69" spans="2:12" s="8" customFormat="1" ht="19.899999999999999" customHeight="1">
      <c r="B69" s="155"/>
      <c r="C69" s="156"/>
      <c r="D69" s="157" t="s">
        <v>180</v>
      </c>
      <c r="E69" s="158"/>
      <c r="F69" s="158"/>
      <c r="G69" s="158"/>
      <c r="H69" s="158"/>
      <c r="I69" s="159"/>
      <c r="J69" s="160">
        <f>J431</f>
        <v>0</v>
      </c>
      <c r="K69" s="161"/>
    </row>
    <row r="70" spans="2:12" s="7" customFormat="1" ht="24.95" customHeight="1">
      <c r="B70" s="148"/>
      <c r="C70" s="149"/>
      <c r="D70" s="150" t="s">
        <v>181</v>
      </c>
      <c r="E70" s="151"/>
      <c r="F70" s="151"/>
      <c r="G70" s="151"/>
      <c r="H70" s="151"/>
      <c r="I70" s="152"/>
      <c r="J70" s="153">
        <f>J445</f>
        <v>0</v>
      </c>
      <c r="K70" s="154"/>
    </row>
    <row r="71" spans="2:12" s="8" customFormat="1" ht="19.899999999999999" customHeight="1">
      <c r="B71" s="155"/>
      <c r="C71" s="156"/>
      <c r="D71" s="157" t="s">
        <v>182</v>
      </c>
      <c r="E71" s="158"/>
      <c r="F71" s="158"/>
      <c r="G71" s="158"/>
      <c r="H71" s="158"/>
      <c r="I71" s="159"/>
      <c r="J71" s="160">
        <f>J446</f>
        <v>0</v>
      </c>
      <c r="K71" s="161"/>
    </row>
    <row r="72" spans="2:12" s="1" customFormat="1" ht="21.75" customHeight="1">
      <c r="B72" s="40"/>
      <c r="C72" s="41"/>
      <c r="D72" s="41"/>
      <c r="E72" s="41"/>
      <c r="F72" s="41"/>
      <c r="G72" s="41"/>
      <c r="H72" s="41"/>
      <c r="I72" s="117"/>
      <c r="J72" s="41"/>
      <c r="K72" s="44"/>
    </row>
    <row r="73" spans="2:12" s="1" customFormat="1" ht="6.95" customHeight="1">
      <c r="B73" s="55"/>
      <c r="C73" s="56"/>
      <c r="D73" s="56"/>
      <c r="E73" s="56"/>
      <c r="F73" s="56"/>
      <c r="G73" s="56"/>
      <c r="H73" s="56"/>
      <c r="I73" s="138"/>
      <c r="J73" s="56"/>
      <c r="K73" s="57"/>
    </row>
    <row r="77" spans="2:12" s="1" customFormat="1" ht="6.95" customHeight="1">
      <c r="B77" s="58"/>
      <c r="C77" s="59"/>
      <c r="D77" s="59"/>
      <c r="E77" s="59"/>
      <c r="F77" s="59"/>
      <c r="G77" s="59"/>
      <c r="H77" s="59"/>
      <c r="I77" s="141"/>
      <c r="J77" s="59"/>
      <c r="K77" s="59"/>
      <c r="L77" s="60"/>
    </row>
    <row r="78" spans="2:12" s="1" customFormat="1" ht="36.950000000000003" customHeight="1">
      <c r="B78" s="40"/>
      <c r="C78" s="61" t="s">
        <v>107</v>
      </c>
      <c r="D78" s="62"/>
      <c r="E78" s="62"/>
      <c r="F78" s="62"/>
      <c r="G78" s="62"/>
      <c r="H78" s="62"/>
      <c r="I78" s="162"/>
      <c r="J78" s="62"/>
      <c r="K78" s="62"/>
      <c r="L78" s="60"/>
    </row>
    <row r="79" spans="2:12" s="1" customFormat="1" ht="6.95" customHeight="1">
      <c r="B79" s="40"/>
      <c r="C79" s="62"/>
      <c r="D79" s="62"/>
      <c r="E79" s="62"/>
      <c r="F79" s="62"/>
      <c r="G79" s="62"/>
      <c r="H79" s="62"/>
      <c r="I79" s="162"/>
      <c r="J79" s="62"/>
      <c r="K79" s="62"/>
      <c r="L79" s="60"/>
    </row>
    <row r="80" spans="2:12" s="1" customFormat="1" ht="14.45" customHeight="1">
      <c r="B80" s="40"/>
      <c r="C80" s="64" t="s">
        <v>18</v>
      </c>
      <c r="D80" s="62"/>
      <c r="E80" s="62"/>
      <c r="F80" s="62"/>
      <c r="G80" s="62"/>
      <c r="H80" s="62"/>
      <c r="I80" s="162"/>
      <c r="J80" s="62"/>
      <c r="K80" s="62"/>
      <c r="L80" s="60"/>
    </row>
    <row r="81" spans="2:65" s="1" customFormat="1" ht="16.5" customHeight="1">
      <c r="B81" s="40"/>
      <c r="C81" s="62"/>
      <c r="D81" s="62"/>
      <c r="E81" s="371" t="str">
        <f>E7</f>
        <v>Kamenné Žehrovice - Úzká a Dělnická</v>
      </c>
      <c r="F81" s="372"/>
      <c r="G81" s="372"/>
      <c r="H81" s="372"/>
      <c r="I81" s="162"/>
      <c r="J81" s="62"/>
      <c r="K81" s="62"/>
      <c r="L81" s="60"/>
    </row>
    <row r="82" spans="2:65" s="1" customFormat="1" ht="14.45" customHeight="1">
      <c r="B82" s="40"/>
      <c r="C82" s="64" t="s">
        <v>95</v>
      </c>
      <c r="D82" s="62"/>
      <c r="E82" s="62"/>
      <c r="F82" s="62"/>
      <c r="G82" s="62"/>
      <c r="H82" s="62"/>
      <c r="I82" s="162"/>
      <c r="J82" s="62"/>
      <c r="K82" s="62"/>
      <c r="L82" s="60"/>
    </row>
    <row r="83" spans="2:65" s="1" customFormat="1" ht="17.25" customHeight="1">
      <c r="B83" s="40"/>
      <c r="C83" s="62"/>
      <c r="D83" s="62"/>
      <c r="E83" s="338" t="str">
        <f>E9</f>
        <v>SO 101 - Rekonstrukce ul. Dělnická</v>
      </c>
      <c r="F83" s="373"/>
      <c r="G83" s="373"/>
      <c r="H83" s="373"/>
      <c r="I83" s="162"/>
      <c r="J83" s="62"/>
      <c r="K83" s="62"/>
      <c r="L83" s="60"/>
    </row>
    <row r="84" spans="2:65" s="1" customFormat="1" ht="6.95" customHeight="1">
      <c r="B84" s="40"/>
      <c r="C84" s="62"/>
      <c r="D84" s="62"/>
      <c r="E84" s="62"/>
      <c r="F84" s="62"/>
      <c r="G84" s="62"/>
      <c r="H84" s="62"/>
      <c r="I84" s="162"/>
      <c r="J84" s="62"/>
      <c r="K84" s="62"/>
      <c r="L84" s="60"/>
    </row>
    <row r="85" spans="2:65" s="1" customFormat="1" ht="18" customHeight="1">
      <c r="B85" s="40"/>
      <c r="C85" s="64" t="s">
        <v>23</v>
      </c>
      <c r="D85" s="62"/>
      <c r="E85" s="62"/>
      <c r="F85" s="163" t="str">
        <f>F12</f>
        <v xml:space="preserve"> </v>
      </c>
      <c r="G85" s="62"/>
      <c r="H85" s="62"/>
      <c r="I85" s="164" t="s">
        <v>25</v>
      </c>
      <c r="J85" s="72" t="str">
        <f>IF(J12="","",J12)</f>
        <v>17.08.2017</v>
      </c>
      <c r="K85" s="62"/>
      <c r="L85" s="60"/>
    </row>
    <row r="86" spans="2:65" s="1" customFormat="1" ht="6.95" customHeight="1">
      <c r="B86" s="40"/>
      <c r="C86" s="62"/>
      <c r="D86" s="62"/>
      <c r="E86" s="62"/>
      <c r="F86" s="62"/>
      <c r="G86" s="62"/>
      <c r="H86" s="62"/>
      <c r="I86" s="162"/>
      <c r="J86" s="62"/>
      <c r="K86" s="62"/>
      <c r="L86" s="60"/>
    </row>
    <row r="87" spans="2:65" s="1" customFormat="1" ht="15">
      <c r="B87" s="40"/>
      <c r="C87" s="64" t="s">
        <v>27</v>
      </c>
      <c r="D87" s="62"/>
      <c r="E87" s="62"/>
      <c r="F87" s="163" t="str">
        <f>E15</f>
        <v xml:space="preserve"> </v>
      </c>
      <c r="G87" s="62"/>
      <c r="H87" s="62"/>
      <c r="I87" s="164" t="s">
        <v>32</v>
      </c>
      <c r="J87" s="163" t="str">
        <f>E21</f>
        <v xml:space="preserve"> </v>
      </c>
      <c r="K87" s="62"/>
      <c r="L87" s="60"/>
    </row>
    <row r="88" spans="2:65" s="1" customFormat="1" ht="14.45" customHeight="1">
      <c r="B88" s="40"/>
      <c r="C88" s="64" t="s">
        <v>30</v>
      </c>
      <c r="D88" s="62"/>
      <c r="E88" s="62"/>
      <c r="F88" s="163" t="str">
        <f>IF(E18="","",E18)</f>
        <v/>
      </c>
      <c r="G88" s="62"/>
      <c r="H88" s="62"/>
      <c r="I88" s="162"/>
      <c r="J88" s="62"/>
      <c r="K88" s="62"/>
      <c r="L88" s="60"/>
    </row>
    <row r="89" spans="2:65" s="1" customFormat="1" ht="10.35" customHeight="1">
      <c r="B89" s="40"/>
      <c r="C89" s="62"/>
      <c r="D89" s="62"/>
      <c r="E89" s="62"/>
      <c r="F89" s="62"/>
      <c r="G89" s="62"/>
      <c r="H89" s="62"/>
      <c r="I89" s="162"/>
      <c r="J89" s="62"/>
      <c r="K89" s="62"/>
      <c r="L89" s="60"/>
    </row>
    <row r="90" spans="2:65" s="9" customFormat="1" ht="29.25" customHeight="1">
      <c r="B90" s="165"/>
      <c r="C90" s="166" t="s">
        <v>108</v>
      </c>
      <c r="D90" s="167" t="s">
        <v>55</v>
      </c>
      <c r="E90" s="167" t="s">
        <v>51</v>
      </c>
      <c r="F90" s="167" t="s">
        <v>109</v>
      </c>
      <c r="G90" s="167" t="s">
        <v>110</v>
      </c>
      <c r="H90" s="167" t="s">
        <v>111</v>
      </c>
      <c r="I90" s="168" t="s">
        <v>112</v>
      </c>
      <c r="J90" s="167" t="s">
        <v>99</v>
      </c>
      <c r="K90" s="169" t="s">
        <v>113</v>
      </c>
      <c r="L90" s="170"/>
      <c r="M90" s="80" t="s">
        <v>114</v>
      </c>
      <c r="N90" s="81" t="s">
        <v>40</v>
      </c>
      <c r="O90" s="81" t="s">
        <v>115</v>
      </c>
      <c r="P90" s="81" t="s">
        <v>116</v>
      </c>
      <c r="Q90" s="81" t="s">
        <v>117</v>
      </c>
      <c r="R90" s="81" t="s">
        <v>118</v>
      </c>
      <c r="S90" s="81" t="s">
        <v>119</v>
      </c>
      <c r="T90" s="82" t="s">
        <v>120</v>
      </c>
    </row>
    <row r="91" spans="2:65" s="1" customFormat="1" ht="29.25" customHeight="1">
      <c r="B91" s="40"/>
      <c r="C91" s="86" t="s">
        <v>100</v>
      </c>
      <c r="D91" s="62"/>
      <c r="E91" s="62"/>
      <c r="F91" s="62"/>
      <c r="G91" s="62"/>
      <c r="H91" s="62"/>
      <c r="I91" s="162"/>
      <c r="J91" s="171">
        <f>BK91</f>
        <v>0</v>
      </c>
      <c r="K91" s="62"/>
      <c r="L91" s="60"/>
      <c r="M91" s="83"/>
      <c r="N91" s="84"/>
      <c r="O91" s="84"/>
      <c r="P91" s="172">
        <f>P92+P430+P445</f>
        <v>0</v>
      </c>
      <c r="Q91" s="84"/>
      <c r="R91" s="172">
        <f>R92+R430+R445</f>
        <v>861.25819407000017</v>
      </c>
      <c r="S91" s="84"/>
      <c r="T91" s="173">
        <f>T92+T430+T445</f>
        <v>745.08609999999987</v>
      </c>
      <c r="AT91" s="23" t="s">
        <v>69</v>
      </c>
      <c r="AU91" s="23" t="s">
        <v>101</v>
      </c>
      <c r="BK91" s="174">
        <f>BK92+BK430+BK445</f>
        <v>0</v>
      </c>
    </row>
    <row r="92" spans="2:65" s="10" customFormat="1" ht="37.35" customHeight="1">
      <c r="B92" s="175"/>
      <c r="C92" s="176"/>
      <c r="D92" s="177" t="s">
        <v>69</v>
      </c>
      <c r="E92" s="178" t="s">
        <v>183</v>
      </c>
      <c r="F92" s="178" t="s">
        <v>184</v>
      </c>
      <c r="G92" s="176"/>
      <c r="H92" s="176"/>
      <c r="I92" s="179"/>
      <c r="J92" s="180">
        <f>BK92</f>
        <v>0</v>
      </c>
      <c r="K92" s="176"/>
      <c r="L92" s="181"/>
      <c r="M92" s="182"/>
      <c r="N92" s="183"/>
      <c r="O92" s="183"/>
      <c r="P92" s="184">
        <f>P93+P197+P221+P224+P241+P297+P301+P373+P409+P427</f>
        <v>0</v>
      </c>
      <c r="Q92" s="183"/>
      <c r="R92" s="184">
        <f>R93+R197+R221+R224+R241+R297+R301+R373+R409+R427</f>
        <v>861.00796431000015</v>
      </c>
      <c r="S92" s="183"/>
      <c r="T92" s="185">
        <f>T93+T197+T221+T224+T241+T297+T301+T373+T409+T427</f>
        <v>745.08609999999987</v>
      </c>
      <c r="AR92" s="186" t="s">
        <v>78</v>
      </c>
      <c r="AT92" s="187" t="s">
        <v>69</v>
      </c>
      <c r="AU92" s="187" t="s">
        <v>70</v>
      </c>
      <c r="AY92" s="186" t="s">
        <v>122</v>
      </c>
      <c r="BK92" s="188">
        <f>BK93+BK197+BK221+BK224+BK241+BK297+BK301+BK373+BK409+BK427</f>
        <v>0</v>
      </c>
    </row>
    <row r="93" spans="2:65" s="10" customFormat="1" ht="19.899999999999999" customHeight="1">
      <c r="B93" s="175"/>
      <c r="C93" s="176"/>
      <c r="D93" s="177" t="s">
        <v>69</v>
      </c>
      <c r="E93" s="201" t="s">
        <v>78</v>
      </c>
      <c r="F93" s="201" t="s">
        <v>185</v>
      </c>
      <c r="G93" s="176"/>
      <c r="H93" s="176"/>
      <c r="I93" s="179"/>
      <c r="J93" s="202">
        <f>BK93</f>
        <v>0</v>
      </c>
      <c r="K93" s="176"/>
      <c r="L93" s="181"/>
      <c r="M93" s="182"/>
      <c r="N93" s="183"/>
      <c r="O93" s="183"/>
      <c r="P93" s="184">
        <f>SUM(P94:P196)</f>
        <v>0</v>
      </c>
      <c r="Q93" s="183"/>
      <c r="R93" s="184">
        <f>SUM(R94:R196)</f>
        <v>713.35437800000011</v>
      </c>
      <c r="S93" s="183"/>
      <c r="T93" s="185">
        <f>SUM(T94:T196)</f>
        <v>740.40109999999993</v>
      </c>
      <c r="AR93" s="186" t="s">
        <v>78</v>
      </c>
      <c r="AT93" s="187" t="s">
        <v>69</v>
      </c>
      <c r="AU93" s="187" t="s">
        <v>78</v>
      </c>
      <c r="AY93" s="186" t="s">
        <v>122</v>
      </c>
      <c r="BK93" s="188">
        <f>SUM(BK94:BK196)</f>
        <v>0</v>
      </c>
    </row>
    <row r="94" spans="2:65" s="1" customFormat="1" ht="51" customHeight="1">
      <c r="B94" s="40"/>
      <c r="C94" s="189" t="s">
        <v>78</v>
      </c>
      <c r="D94" s="189" t="s">
        <v>123</v>
      </c>
      <c r="E94" s="190" t="s">
        <v>186</v>
      </c>
      <c r="F94" s="191" t="s">
        <v>187</v>
      </c>
      <c r="G94" s="192" t="s">
        <v>188</v>
      </c>
      <c r="H94" s="193">
        <v>21.45</v>
      </c>
      <c r="I94" s="194"/>
      <c r="J94" s="195">
        <f>ROUND(I94*H94,2)</f>
        <v>0</v>
      </c>
      <c r="K94" s="191" t="s">
        <v>136</v>
      </c>
      <c r="L94" s="60"/>
      <c r="M94" s="196" t="s">
        <v>21</v>
      </c>
      <c r="N94" s="197" t="s">
        <v>41</v>
      </c>
      <c r="O94" s="41"/>
      <c r="P94" s="198">
        <f>O94*H94</f>
        <v>0</v>
      </c>
      <c r="Q94" s="198">
        <v>0</v>
      </c>
      <c r="R94" s="198">
        <f>Q94*H94</f>
        <v>0</v>
      </c>
      <c r="S94" s="198">
        <v>0.26</v>
      </c>
      <c r="T94" s="199">
        <f>S94*H94</f>
        <v>5.577</v>
      </c>
      <c r="AR94" s="23" t="s">
        <v>127</v>
      </c>
      <c r="AT94" s="23" t="s">
        <v>123</v>
      </c>
      <c r="AU94" s="23" t="s">
        <v>80</v>
      </c>
      <c r="AY94" s="23" t="s">
        <v>122</v>
      </c>
      <c r="BE94" s="200">
        <f>IF(N94="základní",J94,0)</f>
        <v>0</v>
      </c>
      <c r="BF94" s="200">
        <f>IF(N94="snížená",J94,0)</f>
        <v>0</v>
      </c>
      <c r="BG94" s="200">
        <f>IF(N94="zákl. přenesená",J94,0)</f>
        <v>0</v>
      </c>
      <c r="BH94" s="200">
        <f>IF(N94="sníž. přenesená",J94,0)</f>
        <v>0</v>
      </c>
      <c r="BI94" s="200">
        <f>IF(N94="nulová",J94,0)</f>
        <v>0</v>
      </c>
      <c r="BJ94" s="23" t="s">
        <v>78</v>
      </c>
      <c r="BK94" s="200">
        <f>ROUND(I94*H94,2)</f>
        <v>0</v>
      </c>
      <c r="BL94" s="23" t="s">
        <v>127</v>
      </c>
      <c r="BM94" s="23" t="s">
        <v>189</v>
      </c>
    </row>
    <row r="95" spans="2:65" s="1" customFormat="1" ht="189">
      <c r="B95" s="40"/>
      <c r="C95" s="62"/>
      <c r="D95" s="205" t="s">
        <v>190</v>
      </c>
      <c r="E95" s="62"/>
      <c r="F95" s="219" t="s">
        <v>191</v>
      </c>
      <c r="G95" s="62"/>
      <c r="H95" s="62"/>
      <c r="I95" s="162"/>
      <c r="J95" s="62"/>
      <c r="K95" s="62"/>
      <c r="L95" s="60"/>
      <c r="M95" s="220"/>
      <c r="N95" s="41"/>
      <c r="O95" s="41"/>
      <c r="P95" s="41"/>
      <c r="Q95" s="41"/>
      <c r="R95" s="41"/>
      <c r="S95" s="41"/>
      <c r="T95" s="77"/>
      <c r="AT95" s="23" t="s">
        <v>190</v>
      </c>
      <c r="AU95" s="23" t="s">
        <v>80</v>
      </c>
    </row>
    <row r="96" spans="2:65" s="11" customFormat="1">
      <c r="B96" s="203"/>
      <c r="C96" s="204"/>
      <c r="D96" s="205" t="s">
        <v>144</v>
      </c>
      <c r="E96" s="206" t="s">
        <v>21</v>
      </c>
      <c r="F96" s="207" t="s">
        <v>192</v>
      </c>
      <c r="G96" s="204"/>
      <c r="H96" s="208">
        <v>21.45</v>
      </c>
      <c r="I96" s="209"/>
      <c r="J96" s="204"/>
      <c r="K96" s="204"/>
      <c r="L96" s="210"/>
      <c r="M96" s="211"/>
      <c r="N96" s="212"/>
      <c r="O96" s="212"/>
      <c r="P96" s="212"/>
      <c r="Q96" s="212"/>
      <c r="R96" s="212"/>
      <c r="S96" s="212"/>
      <c r="T96" s="213"/>
      <c r="AT96" s="214" t="s">
        <v>144</v>
      </c>
      <c r="AU96" s="214" t="s">
        <v>80</v>
      </c>
      <c r="AV96" s="11" t="s">
        <v>80</v>
      </c>
      <c r="AW96" s="11" t="s">
        <v>33</v>
      </c>
      <c r="AX96" s="11" t="s">
        <v>78</v>
      </c>
      <c r="AY96" s="214" t="s">
        <v>122</v>
      </c>
    </row>
    <row r="97" spans="2:65" s="1" customFormat="1" ht="51" customHeight="1">
      <c r="B97" s="40"/>
      <c r="C97" s="189" t="s">
        <v>80</v>
      </c>
      <c r="D97" s="189" t="s">
        <v>123</v>
      </c>
      <c r="E97" s="190" t="s">
        <v>193</v>
      </c>
      <c r="F97" s="191" t="s">
        <v>194</v>
      </c>
      <c r="G97" s="192" t="s">
        <v>188</v>
      </c>
      <c r="H97" s="193">
        <v>813.78</v>
      </c>
      <c r="I97" s="194"/>
      <c r="J97" s="195">
        <f>ROUND(I97*H97,2)</f>
        <v>0</v>
      </c>
      <c r="K97" s="191" t="s">
        <v>136</v>
      </c>
      <c r="L97" s="60"/>
      <c r="M97" s="196" t="s">
        <v>21</v>
      </c>
      <c r="N97" s="197" t="s">
        <v>41</v>
      </c>
      <c r="O97" s="41"/>
      <c r="P97" s="198">
        <f>O97*H97</f>
        <v>0</v>
      </c>
      <c r="Q97" s="198">
        <v>0</v>
      </c>
      <c r="R97" s="198">
        <f>Q97*H97</f>
        <v>0</v>
      </c>
      <c r="S97" s="198">
        <v>0.44</v>
      </c>
      <c r="T97" s="199">
        <f>S97*H97</f>
        <v>358.06319999999999</v>
      </c>
      <c r="AR97" s="23" t="s">
        <v>127</v>
      </c>
      <c r="AT97" s="23" t="s">
        <v>123</v>
      </c>
      <c r="AU97" s="23" t="s">
        <v>80</v>
      </c>
      <c r="AY97" s="23" t="s">
        <v>122</v>
      </c>
      <c r="BE97" s="200">
        <f>IF(N97="základní",J97,0)</f>
        <v>0</v>
      </c>
      <c r="BF97" s="200">
        <f>IF(N97="snížená",J97,0)</f>
        <v>0</v>
      </c>
      <c r="BG97" s="200">
        <f>IF(N97="zákl. přenesená",J97,0)</f>
        <v>0</v>
      </c>
      <c r="BH97" s="200">
        <f>IF(N97="sníž. přenesená",J97,0)</f>
        <v>0</v>
      </c>
      <c r="BI97" s="200">
        <f>IF(N97="nulová",J97,0)</f>
        <v>0</v>
      </c>
      <c r="BJ97" s="23" t="s">
        <v>78</v>
      </c>
      <c r="BK97" s="200">
        <f>ROUND(I97*H97,2)</f>
        <v>0</v>
      </c>
      <c r="BL97" s="23" t="s">
        <v>127</v>
      </c>
      <c r="BM97" s="23" t="s">
        <v>195</v>
      </c>
    </row>
    <row r="98" spans="2:65" s="1" customFormat="1" ht="256.5">
      <c r="B98" s="40"/>
      <c r="C98" s="62"/>
      <c r="D98" s="205" t="s">
        <v>190</v>
      </c>
      <c r="E98" s="62"/>
      <c r="F98" s="219" t="s">
        <v>196</v>
      </c>
      <c r="G98" s="62"/>
      <c r="H98" s="62"/>
      <c r="I98" s="162"/>
      <c r="J98" s="62"/>
      <c r="K98" s="62"/>
      <c r="L98" s="60"/>
      <c r="M98" s="220"/>
      <c r="N98" s="41"/>
      <c r="O98" s="41"/>
      <c r="P98" s="41"/>
      <c r="Q98" s="41"/>
      <c r="R98" s="41"/>
      <c r="S98" s="41"/>
      <c r="T98" s="77"/>
      <c r="AT98" s="23" t="s">
        <v>190</v>
      </c>
      <c r="AU98" s="23" t="s">
        <v>80</v>
      </c>
    </row>
    <row r="99" spans="2:65" s="11" customFormat="1">
      <c r="B99" s="203"/>
      <c r="C99" s="204"/>
      <c r="D99" s="205" t="s">
        <v>144</v>
      </c>
      <c r="E99" s="206" t="s">
        <v>21</v>
      </c>
      <c r="F99" s="207" t="s">
        <v>197</v>
      </c>
      <c r="G99" s="204"/>
      <c r="H99" s="208">
        <v>597.70000000000005</v>
      </c>
      <c r="I99" s="209"/>
      <c r="J99" s="204"/>
      <c r="K99" s="204"/>
      <c r="L99" s="210"/>
      <c r="M99" s="211"/>
      <c r="N99" s="212"/>
      <c r="O99" s="212"/>
      <c r="P99" s="212"/>
      <c r="Q99" s="212"/>
      <c r="R99" s="212"/>
      <c r="S99" s="212"/>
      <c r="T99" s="213"/>
      <c r="AT99" s="214" t="s">
        <v>144</v>
      </c>
      <c r="AU99" s="214" t="s">
        <v>80</v>
      </c>
      <c r="AV99" s="11" t="s">
        <v>80</v>
      </c>
      <c r="AW99" s="11" t="s">
        <v>33</v>
      </c>
      <c r="AX99" s="11" t="s">
        <v>70</v>
      </c>
      <c r="AY99" s="214" t="s">
        <v>122</v>
      </c>
    </row>
    <row r="100" spans="2:65" s="11" customFormat="1">
      <c r="B100" s="203"/>
      <c r="C100" s="204"/>
      <c r="D100" s="205" t="s">
        <v>144</v>
      </c>
      <c r="E100" s="206" t="s">
        <v>21</v>
      </c>
      <c r="F100" s="207" t="s">
        <v>198</v>
      </c>
      <c r="G100" s="204"/>
      <c r="H100" s="208">
        <v>194.63</v>
      </c>
      <c r="I100" s="209"/>
      <c r="J100" s="204"/>
      <c r="K100" s="204"/>
      <c r="L100" s="210"/>
      <c r="M100" s="211"/>
      <c r="N100" s="212"/>
      <c r="O100" s="212"/>
      <c r="P100" s="212"/>
      <c r="Q100" s="212"/>
      <c r="R100" s="212"/>
      <c r="S100" s="212"/>
      <c r="T100" s="213"/>
      <c r="AT100" s="214" t="s">
        <v>144</v>
      </c>
      <c r="AU100" s="214" t="s">
        <v>80</v>
      </c>
      <c r="AV100" s="11" t="s">
        <v>80</v>
      </c>
      <c r="AW100" s="11" t="s">
        <v>33</v>
      </c>
      <c r="AX100" s="11" t="s">
        <v>70</v>
      </c>
      <c r="AY100" s="214" t="s">
        <v>122</v>
      </c>
    </row>
    <row r="101" spans="2:65" s="11" customFormat="1">
      <c r="B101" s="203"/>
      <c r="C101" s="204"/>
      <c r="D101" s="205" t="s">
        <v>144</v>
      </c>
      <c r="E101" s="206" t="s">
        <v>21</v>
      </c>
      <c r="F101" s="207" t="s">
        <v>199</v>
      </c>
      <c r="G101" s="204"/>
      <c r="H101" s="208">
        <v>21.45</v>
      </c>
      <c r="I101" s="209"/>
      <c r="J101" s="204"/>
      <c r="K101" s="204"/>
      <c r="L101" s="210"/>
      <c r="M101" s="211"/>
      <c r="N101" s="212"/>
      <c r="O101" s="212"/>
      <c r="P101" s="212"/>
      <c r="Q101" s="212"/>
      <c r="R101" s="212"/>
      <c r="S101" s="212"/>
      <c r="T101" s="213"/>
      <c r="AT101" s="214" t="s">
        <v>144</v>
      </c>
      <c r="AU101" s="214" t="s">
        <v>80</v>
      </c>
      <c r="AV101" s="11" t="s">
        <v>80</v>
      </c>
      <c r="AW101" s="11" t="s">
        <v>33</v>
      </c>
      <c r="AX101" s="11" t="s">
        <v>70</v>
      </c>
      <c r="AY101" s="214" t="s">
        <v>122</v>
      </c>
    </row>
    <row r="102" spans="2:65" s="12" customFormat="1">
      <c r="B102" s="221"/>
      <c r="C102" s="222"/>
      <c r="D102" s="205" t="s">
        <v>144</v>
      </c>
      <c r="E102" s="223" t="s">
        <v>21</v>
      </c>
      <c r="F102" s="224" t="s">
        <v>200</v>
      </c>
      <c r="G102" s="222"/>
      <c r="H102" s="225">
        <v>813.78</v>
      </c>
      <c r="I102" s="226"/>
      <c r="J102" s="222"/>
      <c r="K102" s="222"/>
      <c r="L102" s="227"/>
      <c r="M102" s="228"/>
      <c r="N102" s="229"/>
      <c r="O102" s="229"/>
      <c r="P102" s="229"/>
      <c r="Q102" s="229"/>
      <c r="R102" s="229"/>
      <c r="S102" s="229"/>
      <c r="T102" s="230"/>
      <c r="AT102" s="231" t="s">
        <v>144</v>
      </c>
      <c r="AU102" s="231" t="s">
        <v>80</v>
      </c>
      <c r="AV102" s="12" t="s">
        <v>127</v>
      </c>
      <c r="AW102" s="12" t="s">
        <v>33</v>
      </c>
      <c r="AX102" s="12" t="s">
        <v>78</v>
      </c>
      <c r="AY102" s="231" t="s">
        <v>122</v>
      </c>
    </row>
    <row r="103" spans="2:65" s="1" customFormat="1" ht="38.25" customHeight="1">
      <c r="B103" s="40"/>
      <c r="C103" s="189" t="s">
        <v>137</v>
      </c>
      <c r="D103" s="189" t="s">
        <v>123</v>
      </c>
      <c r="E103" s="190" t="s">
        <v>201</v>
      </c>
      <c r="F103" s="191" t="s">
        <v>202</v>
      </c>
      <c r="G103" s="192" t="s">
        <v>188</v>
      </c>
      <c r="H103" s="193">
        <v>194.63</v>
      </c>
      <c r="I103" s="194"/>
      <c r="J103" s="195">
        <f>ROUND(I103*H103,2)</f>
        <v>0</v>
      </c>
      <c r="K103" s="191" t="s">
        <v>136</v>
      </c>
      <c r="L103" s="60"/>
      <c r="M103" s="196" t="s">
        <v>21</v>
      </c>
      <c r="N103" s="197" t="s">
        <v>41</v>
      </c>
      <c r="O103" s="41"/>
      <c r="P103" s="198">
        <f>O103*H103</f>
        <v>0</v>
      </c>
      <c r="Q103" s="198">
        <v>0</v>
      </c>
      <c r="R103" s="198">
        <f>Q103*H103</f>
        <v>0</v>
      </c>
      <c r="S103" s="198">
        <v>0.22</v>
      </c>
      <c r="T103" s="199">
        <f>S103*H103</f>
        <v>42.818599999999996</v>
      </c>
      <c r="AR103" s="23" t="s">
        <v>127</v>
      </c>
      <c r="AT103" s="23" t="s">
        <v>123</v>
      </c>
      <c r="AU103" s="23" t="s">
        <v>80</v>
      </c>
      <c r="AY103" s="23" t="s">
        <v>122</v>
      </c>
      <c r="BE103" s="200">
        <f>IF(N103="základní",J103,0)</f>
        <v>0</v>
      </c>
      <c r="BF103" s="200">
        <f>IF(N103="snížená",J103,0)</f>
        <v>0</v>
      </c>
      <c r="BG103" s="200">
        <f>IF(N103="zákl. přenesená",J103,0)</f>
        <v>0</v>
      </c>
      <c r="BH103" s="200">
        <f>IF(N103="sníž. přenesená",J103,0)</f>
        <v>0</v>
      </c>
      <c r="BI103" s="200">
        <f>IF(N103="nulová",J103,0)</f>
        <v>0</v>
      </c>
      <c r="BJ103" s="23" t="s">
        <v>78</v>
      </c>
      <c r="BK103" s="200">
        <f>ROUND(I103*H103,2)</f>
        <v>0</v>
      </c>
      <c r="BL103" s="23" t="s">
        <v>127</v>
      </c>
      <c r="BM103" s="23" t="s">
        <v>203</v>
      </c>
    </row>
    <row r="104" spans="2:65" s="1" customFormat="1" ht="256.5">
      <c r="B104" s="40"/>
      <c r="C104" s="62"/>
      <c r="D104" s="205" t="s">
        <v>190</v>
      </c>
      <c r="E104" s="62"/>
      <c r="F104" s="219" t="s">
        <v>196</v>
      </c>
      <c r="G104" s="62"/>
      <c r="H104" s="62"/>
      <c r="I104" s="162"/>
      <c r="J104" s="62"/>
      <c r="K104" s="62"/>
      <c r="L104" s="60"/>
      <c r="M104" s="220"/>
      <c r="N104" s="41"/>
      <c r="O104" s="41"/>
      <c r="P104" s="41"/>
      <c r="Q104" s="41"/>
      <c r="R104" s="41"/>
      <c r="S104" s="41"/>
      <c r="T104" s="77"/>
      <c r="AT104" s="23" t="s">
        <v>190</v>
      </c>
      <c r="AU104" s="23" t="s">
        <v>80</v>
      </c>
    </row>
    <row r="105" spans="2:65" s="11" customFormat="1">
      <c r="B105" s="203"/>
      <c r="C105" s="204"/>
      <c r="D105" s="205" t="s">
        <v>144</v>
      </c>
      <c r="E105" s="206" t="s">
        <v>21</v>
      </c>
      <c r="F105" s="207" t="s">
        <v>204</v>
      </c>
      <c r="G105" s="204"/>
      <c r="H105" s="208">
        <v>194.63</v>
      </c>
      <c r="I105" s="209"/>
      <c r="J105" s="204"/>
      <c r="K105" s="204"/>
      <c r="L105" s="210"/>
      <c r="M105" s="211"/>
      <c r="N105" s="212"/>
      <c r="O105" s="212"/>
      <c r="P105" s="212"/>
      <c r="Q105" s="212"/>
      <c r="R105" s="212"/>
      <c r="S105" s="212"/>
      <c r="T105" s="213"/>
      <c r="AT105" s="214" t="s">
        <v>144</v>
      </c>
      <c r="AU105" s="214" t="s">
        <v>80</v>
      </c>
      <c r="AV105" s="11" t="s">
        <v>80</v>
      </c>
      <c r="AW105" s="11" t="s">
        <v>33</v>
      </c>
      <c r="AX105" s="11" t="s">
        <v>78</v>
      </c>
      <c r="AY105" s="214" t="s">
        <v>122</v>
      </c>
    </row>
    <row r="106" spans="2:65" s="1" customFormat="1" ht="38.25" customHeight="1">
      <c r="B106" s="40"/>
      <c r="C106" s="189" t="s">
        <v>127</v>
      </c>
      <c r="D106" s="189" t="s">
        <v>123</v>
      </c>
      <c r="E106" s="190" t="s">
        <v>205</v>
      </c>
      <c r="F106" s="191" t="s">
        <v>206</v>
      </c>
      <c r="G106" s="192" t="s">
        <v>188</v>
      </c>
      <c r="H106" s="193">
        <v>597.70000000000005</v>
      </c>
      <c r="I106" s="194"/>
      <c r="J106" s="195">
        <f>ROUND(I106*H106,2)</f>
        <v>0</v>
      </c>
      <c r="K106" s="191" t="s">
        <v>136</v>
      </c>
      <c r="L106" s="60"/>
      <c r="M106" s="196" t="s">
        <v>21</v>
      </c>
      <c r="N106" s="197" t="s">
        <v>41</v>
      </c>
      <c r="O106" s="41"/>
      <c r="P106" s="198">
        <f>O106*H106</f>
        <v>0</v>
      </c>
      <c r="Q106" s="198">
        <v>2.9999999999999997E-4</v>
      </c>
      <c r="R106" s="198">
        <f>Q106*H106</f>
        <v>0.17931</v>
      </c>
      <c r="S106" s="198">
        <v>0.51200000000000001</v>
      </c>
      <c r="T106" s="199">
        <f>S106*H106</f>
        <v>306.0224</v>
      </c>
      <c r="AR106" s="23" t="s">
        <v>127</v>
      </c>
      <c r="AT106" s="23" t="s">
        <v>123</v>
      </c>
      <c r="AU106" s="23" t="s">
        <v>80</v>
      </c>
      <c r="AY106" s="23" t="s">
        <v>122</v>
      </c>
      <c r="BE106" s="200">
        <f>IF(N106="základní",J106,0)</f>
        <v>0</v>
      </c>
      <c r="BF106" s="200">
        <f>IF(N106="snížená",J106,0)</f>
        <v>0</v>
      </c>
      <c r="BG106" s="200">
        <f>IF(N106="zákl. přenesená",J106,0)</f>
        <v>0</v>
      </c>
      <c r="BH106" s="200">
        <f>IF(N106="sníž. přenesená",J106,0)</f>
        <v>0</v>
      </c>
      <c r="BI106" s="200">
        <f>IF(N106="nulová",J106,0)</f>
        <v>0</v>
      </c>
      <c r="BJ106" s="23" t="s">
        <v>78</v>
      </c>
      <c r="BK106" s="200">
        <f>ROUND(I106*H106,2)</f>
        <v>0</v>
      </c>
      <c r="BL106" s="23" t="s">
        <v>127</v>
      </c>
      <c r="BM106" s="23" t="s">
        <v>207</v>
      </c>
    </row>
    <row r="107" spans="2:65" s="1" customFormat="1" ht="216">
      <c r="B107" s="40"/>
      <c r="C107" s="62"/>
      <c r="D107" s="205" t="s">
        <v>190</v>
      </c>
      <c r="E107" s="62"/>
      <c r="F107" s="219" t="s">
        <v>208</v>
      </c>
      <c r="G107" s="62"/>
      <c r="H107" s="62"/>
      <c r="I107" s="162"/>
      <c r="J107" s="62"/>
      <c r="K107" s="62"/>
      <c r="L107" s="60"/>
      <c r="M107" s="220"/>
      <c r="N107" s="41"/>
      <c r="O107" s="41"/>
      <c r="P107" s="41"/>
      <c r="Q107" s="41"/>
      <c r="R107" s="41"/>
      <c r="S107" s="41"/>
      <c r="T107" s="77"/>
      <c r="AT107" s="23" t="s">
        <v>190</v>
      </c>
      <c r="AU107" s="23" t="s">
        <v>80</v>
      </c>
    </row>
    <row r="108" spans="2:65" s="11" customFormat="1">
      <c r="B108" s="203"/>
      <c r="C108" s="204"/>
      <c r="D108" s="205" t="s">
        <v>144</v>
      </c>
      <c r="E108" s="206" t="s">
        <v>21</v>
      </c>
      <c r="F108" s="207" t="s">
        <v>209</v>
      </c>
      <c r="G108" s="204"/>
      <c r="H108" s="208">
        <v>597.70000000000005</v>
      </c>
      <c r="I108" s="209"/>
      <c r="J108" s="204"/>
      <c r="K108" s="204"/>
      <c r="L108" s="210"/>
      <c r="M108" s="211"/>
      <c r="N108" s="212"/>
      <c r="O108" s="212"/>
      <c r="P108" s="212"/>
      <c r="Q108" s="212"/>
      <c r="R108" s="212"/>
      <c r="S108" s="212"/>
      <c r="T108" s="213"/>
      <c r="AT108" s="214" t="s">
        <v>144</v>
      </c>
      <c r="AU108" s="214" t="s">
        <v>80</v>
      </c>
      <c r="AV108" s="11" t="s">
        <v>80</v>
      </c>
      <c r="AW108" s="11" t="s">
        <v>33</v>
      </c>
      <c r="AX108" s="11" t="s">
        <v>78</v>
      </c>
      <c r="AY108" s="214" t="s">
        <v>122</v>
      </c>
    </row>
    <row r="109" spans="2:65" s="1" customFormat="1" ht="38.25" customHeight="1">
      <c r="B109" s="40"/>
      <c r="C109" s="189" t="s">
        <v>132</v>
      </c>
      <c r="D109" s="189" t="s">
        <v>123</v>
      </c>
      <c r="E109" s="190" t="s">
        <v>210</v>
      </c>
      <c r="F109" s="191" t="s">
        <v>211</v>
      </c>
      <c r="G109" s="192" t="s">
        <v>212</v>
      </c>
      <c r="H109" s="193">
        <v>7.97</v>
      </c>
      <c r="I109" s="194"/>
      <c r="J109" s="195">
        <f>ROUND(I109*H109,2)</f>
        <v>0</v>
      </c>
      <c r="K109" s="191" t="s">
        <v>136</v>
      </c>
      <c r="L109" s="60"/>
      <c r="M109" s="196" t="s">
        <v>21</v>
      </c>
      <c r="N109" s="197" t="s">
        <v>41</v>
      </c>
      <c r="O109" s="41"/>
      <c r="P109" s="198">
        <f>O109*H109</f>
        <v>0</v>
      </c>
      <c r="Q109" s="198">
        <v>0</v>
      </c>
      <c r="R109" s="198">
        <f>Q109*H109</f>
        <v>0</v>
      </c>
      <c r="S109" s="198">
        <v>0.28999999999999998</v>
      </c>
      <c r="T109" s="199">
        <f>S109*H109</f>
        <v>2.3112999999999997</v>
      </c>
      <c r="AR109" s="23" t="s">
        <v>127</v>
      </c>
      <c r="AT109" s="23" t="s">
        <v>123</v>
      </c>
      <c r="AU109" s="23" t="s">
        <v>80</v>
      </c>
      <c r="AY109" s="23" t="s">
        <v>122</v>
      </c>
      <c r="BE109" s="200">
        <f>IF(N109="základní",J109,0)</f>
        <v>0</v>
      </c>
      <c r="BF109" s="200">
        <f>IF(N109="snížená",J109,0)</f>
        <v>0</v>
      </c>
      <c r="BG109" s="200">
        <f>IF(N109="zákl. přenesená",J109,0)</f>
        <v>0</v>
      </c>
      <c r="BH109" s="200">
        <f>IF(N109="sníž. přenesená",J109,0)</f>
        <v>0</v>
      </c>
      <c r="BI109" s="200">
        <f>IF(N109="nulová",J109,0)</f>
        <v>0</v>
      </c>
      <c r="BJ109" s="23" t="s">
        <v>78</v>
      </c>
      <c r="BK109" s="200">
        <f>ROUND(I109*H109,2)</f>
        <v>0</v>
      </c>
      <c r="BL109" s="23" t="s">
        <v>127</v>
      </c>
      <c r="BM109" s="23" t="s">
        <v>213</v>
      </c>
    </row>
    <row r="110" spans="2:65" s="1" customFormat="1" ht="148.5">
      <c r="B110" s="40"/>
      <c r="C110" s="62"/>
      <c r="D110" s="205" t="s">
        <v>190</v>
      </c>
      <c r="E110" s="62"/>
      <c r="F110" s="219" t="s">
        <v>214</v>
      </c>
      <c r="G110" s="62"/>
      <c r="H110" s="62"/>
      <c r="I110" s="162"/>
      <c r="J110" s="62"/>
      <c r="K110" s="62"/>
      <c r="L110" s="60"/>
      <c r="M110" s="220"/>
      <c r="N110" s="41"/>
      <c r="O110" s="41"/>
      <c r="P110" s="41"/>
      <c r="Q110" s="41"/>
      <c r="R110" s="41"/>
      <c r="S110" s="41"/>
      <c r="T110" s="77"/>
      <c r="AT110" s="23" t="s">
        <v>190</v>
      </c>
      <c r="AU110" s="23" t="s">
        <v>80</v>
      </c>
    </row>
    <row r="111" spans="2:65" s="11" customFormat="1">
      <c r="B111" s="203"/>
      <c r="C111" s="204"/>
      <c r="D111" s="205" t="s">
        <v>144</v>
      </c>
      <c r="E111" s="206" t="s">
        <v>21</v>
      </c>
      <c r="F111" s="207" t="s">
        <v>215</v>
      </c>
      <c r="G111" s="204"/>
      <c r="H111" s="208">
        <v>7.97</v>
      </c>
      <c r="I111" s="209"/>
      <c r="J111" s="204"/>
      <c r="K111" s="204"/>
      <c r="L111" s="210"/>
      <c r="M111" s="211"/>
      <c r="N111" s="212"/>
      <c r="O111" s="212"/>
      <c r="P111" s="212"/>
      <c r="Q111" s="212"/>
      <c r="R111" s="212"/>
      <c r="S111" s="212"/>
      <c r="T111" s="213"/>
      <c r="AT111" s="214" t="s">
        <v>144</v>
      </c>
      <c r="AU111" s="214" t="s">
        <v>80</v>
      </c>
      <c r="AV111" s="11" t="s">
        <v>80</v>
      </c>
      <c r="AW111" s="11" t="s">
        <v>33</v>
      </c>
      <c r="AX111" s="11" t="s">
        <v>78</v>
      </c>
      <c r="AY111" s="214" t="s">
        <v>122</v>
      </c>
    </row>
    <row r="112" spans="2:65" s="1" customFormat="1" ht="38.25" customHeight="1">
      <c r="B112" s="40"/>
      <c r="C112" s="189" t="s">
        <v>140</v>
      </c>
      <c r="D112" s="189" t="s">
        <v>123</v>
      </c>
      <c r="E112" s="190" t="s">
        <v>216</v>
      </c>
      <c r="F112" s="191" t="s">
        <v>217</v>
      </c>
      <c r="G112" s="192" t="s">
        <v>212</v>
      </c>
      <c r="H112" s="193">
        <v>124.92</v>
      </c>
      <c r="I112" s="194"/>
      <c r="J112" s="195">
        <f>ROUND(I112*H112,2)</f>
        <v>0</v>
      </c>
      <c r="K112" s="191" t="s">
        <v>136</v>
      </c>
      <c r="L112" s="60"/>
      <c r="M112" s="196" t="s">
        <v>21</v>
      </c>
      <c r="N112" s="197" t="s">
        <v>41</v>
      </c>
      <c r="O112" s="41"/>
      <c r="P112" s="198">
        <f>O112*H112</f>
        <v>0</v>
      </c>
      <c r="Q112" s="198">
        <v>0</v>
      </c>
      <c r="R112" s="198">
        <f>Q112*H112</f>
        <v>0</v>
      </c>
      <c r="S112" s="198">
        <v>0.20499999999999999</v>
      </c>
      <c r="T112" s="199">
        <f>S112*H112</f>
        <v>25.608599999999999</v>
      </c>
      <c r="AR112" s="23" t="s">
        <v>127</v>
      </c>
      <c r="AT112" s="23" t="s">
        <v>123</v>
      </c>
      <c r="AU112" s="23" t="s">
        <v>80</v>
      </c>
      <c r="AY112" s="23" t="s">
        <v>122</v>
      </c>
      <c r="BE112" s="200">
        <f>IF(N112="základní",J112,0)</f>
        <v>0</v>
      </c>
      <c r="BF112" s="200">
        <f>IF(N112="snížená",J112,0)</f>
        <v>0</v>
      </c>
      <c r="BG112" s="200">
        <f>IF(N112="zákl. přenesená",J112,0)</f>
        <v>0</v>
      </c>
      <c r="BH112" s="200">
        <f>IF(N112="sníž. přenesená",J112,0)</f>
        <v>0</v>
      </c>
      <c r="BI112" s="200">
        <f>IF(N112="nulová",J112,0)</f>
        <v>0</v>
      </c>
      <c r="BJ112" s="23" t="s">
        <v>78</v>
      </c>
      <c r="BK112" s="200">
        <f>ROUND(I112*H112,2)</f>
        <v>0</v>
      </c>
      <c r="BL112" s="23" t="s">
        <v>127</v>
      </c>
      <c r="BM112" s="23" t="s">
        <v>218</v>
      </c>
    </row>
    <row r="113" spans="2:65" s="1" customFormat="1" ht="148.5">
      <c r="B113" s="40"/>
      <c r="C113" s="62"/>
      <c r="D113" s="205" t="s">
        <v>190</v>
      </c>
      <c r="E113" s="62"/>
      <c r="F113" s="219" t="s">
        <v>214</v>
      </c>
      <c r="G113" s="62"/>
      <c r="H113" s="62"/>
      <c r="I113" s="162"/>
      <c r="J113" s="62"/>
      <c r="K113" s="62"/>
      <c r="L113" s="60"/>
      <c r="M113" s="220"/>
      <c r="N113" s="41"/>
      <c r="O113" s="41"/>
      <c r="P113" s="41"/>
      <c r="Q113" s="41"/>
      <c r="R113" s="41"/>
      <c r="S113" s="41"/>
      <c r="T113" s="77"/>
      <c r="AT113" s="23" t="s">
        <v>190</v>
      </c>
      <c r="AU113" s="23" t="s">
        <v>80</v>
      </c>
    </row>
    <row r="114" spans="2:65" s="11" customFormat="1">
      <c r="B114" s="203"/>
      <c r="C114" s="204"/>
      <c r="D114" s="205" t="s">
        <v>144</v>
      </c>
      <c r="E114" s="206" t="s">
        <v>21</v>
      </c>
      <c r="F114" s="207" t="s">
        <v>219</v>
      </c>
      <c r="G114" s="204"/>
      <c r="H114" s="208">
        <v>124.92</v>
      </c>
      <c r="I114" s="209"/>
      <c r="J114" s="204"/>
      <c r="K114" s="204"/>
      <c r="L114" s="210"/>
      <c r="M114" s="211"/>
      <c r="N114" s="212"/>
      <c r="O114" s="212"/>
      <c r="P114" s="212"/>
      <c r="Q114" s="212"/>
      <c r="R114" s="212"/>
      <c r="S114" s="212"/>
      <c r="T114" s="213"/>
      <c r="AT114" s="214" t="s">
        <v>144</v>
      </c>
      <c r="AU114" s="214" t="s">
        <v>80</v>
      </c>
      <c r="AV114" s="11" t="s">
        <v>80</v>
      </c>
      <c r="AW114" s="11" t="s">
        <v>33</v>
      </c>
      <c r="AX114" s="11" t="s">
        <v>78</v>
      </c>
      <c r="AY114" s="214" t="s">
        <v>122</v>
      </c>
    </row>
    <row r="115" spans="2:65" s="1" customFormat="1" ht="38.25" customHeight="1">
      <c r="B115" s="40"/>
      <c r="C115" s="189" t="s">
        <v>154</v>
      </c>
      <c r="D115" s="189" t="s">
        <v>123</v>
      </c>
      <c r="E115" s="190" t="s">
        <v>220</v>
      </c>
      <c r="F115" s="191" t="s">
        <v>221</v>
      </c>
      <c r="G115" s="192" t="s">
        <v>222</v>
      </c>
      <c r="H115" s="193">
        <v>0.67500000000000004</v>
      </c>
      <c r="I115" s="194"/>
      <c r="J115" s="195">
        <f>ROUND(I115*H115,2)</f>
        <v>0</v>
      </c>
      <c r="K115" s="191" t="s">
        <v>136</v>
      </c>
      <c r="L115" s="60"/>
      <c r="M115" s="196" t="s">
        <v>21</v>
      </c>
      <c r="N115" s="197" t="s">
        <v>41</v>
      </c>
      <c r="O115" s="41"/>
      <c r="P115" s="198">
        <f>O115*H115</f>
        <v>0</v>
      </c>
      <c r="Q115" s="198">
        <v>0</v>
      </c>
      <c r="R115" s="198">
        <f>Q115*H115</f>
        <v>0</v>
      </c>
      <c r="S115" s="198">
        <v>0</v>
      </c>
      <c r="T115" s="199">
        <f>S115*H115</f>
        <v>0</v>
      </c>
      <c r="AR115" s="23" t="s">
        <v>127</v>
      </c>
      <c r="AT115" s="23" t="s">
        <v>123</v>
      </c>
      <c r="AU115" s="23" t="s">
        <v>80</v>
      </c>
      <c r="AY115" s="23" t="s">
        <v>122</v>
      </c>
      <c r="BE115" s="200">
        <f>IF(N115="základní",J115,0)</f>
        <v>0</v>
      </c>
      <c r="BF115" s="200">
        <f>IF(N115="snížená",J115,0)</f>
        <v>0</v>
      </c>
      <c r="BG115" s="200">
        <f>IF(N115="zákl. přenesená",J115,0)</f>
        <v>0</v>
      </c>
      <c r="BH115" s="200">
        <f>IF(N115="sníž. přenesená",J115,0)</f>
        <v>0</v>
      </c>
      <c r="BI115" s="200">
        <f>IF(N115="nulová",J115,0)</f>
        <v>0</v>
      </c>
      <c r="BJ115" s="23" t="s">
        <v>78</v>
      </c>
      <c r="BK115" s="200">
        <f>ROUND(I115*H115,2)</f>
        <v>0</v>
      </c>
      <c r="BL115" s="23" t="s">
        <v>127</v>
      </c>
      <c r="BM115" s="23" t="s">
        <v>223</v>
      </c>
    </row>
    <row r="116" spans="2:65" s="1" customFormat="1" ht="108">
      <c r="B116" s="40"/>
      <c r="C116" s="62"/>
      <c r="D116" s="205" t="s">
        <v>190</v>
      </c>
      <c r="E116" s="62"/>
      <c r="F116" s="219" t="s">
        <v>224</v>
      </c>
      <c r="G116" s="62"/>
      <c r="H116" s="62"/>
      <c r="I116" s="162"/>
      <c r="J116" s="62"/>
      <c r="K116" s="62"/>
      <c r="L116" s="60"/>
      <c r="M116" s="220"/>
      <c r="N116" s="41"/>
      <c r="O116" s="41"/>
      <c r="P116" s="41"/>
      <c r="Q116" s="41"/>
      <c r="R116" s="41"/>
      <c r="S116" s="41"/>
      <c r="T116" s="77"/>
      <c r="AT116" s="23" t="s">
        <v>190</v>
      </c>
      <c r="AU116" s="23" t="s">
        <v>80</v>
      </c>
    </row>
    <row r="117" spans="2:65" s="11" customFormat="1">
      <c r="B117" s="203"/>
      <c r="C117" s="204"/>
      <c r="D117" s="205" t="s">
        <v>144</v>
      </c>
      <c r="E117" s="206" t="s">
        <v>21</v>
      </c>
      <c r="F117" s="207" t="s">
        <v>225</v>
      </c>
      <c r="G117" s="204"/>
      <c r="H117" s="208">
        <v>0.67500000000000004</v>
      </c>
      <c r="I117" s="209"/>
      <c r="J117" s="204"/>
      <c r="K117" s="204"/>
      <c r="L117" s="210"/>
      <c r="M117" s="211"/>
      <c r="N117" s="212"/>
      <c r="O117" s="212"/>
      <c r="P117" s="212"/>
      <c r="Q117" s="212"/>
      <c r="R117" s="212"/>
      <c r="S117" s="212"/>
      <c r="T117" s="213"/>
      <c r="AT117" s="214" t="s">
        <v>144</v>
      </c>
      <c r="AU117" s="214" t="s">
        <v>80</v>
      </c>
      <c r="AV117" s="11" t="s">
        <v>80</v>
      </c>
      <c r="AW117" s="11" t="s">
        <v>33</v>
      </c>
      <c r="AX117" s="11" t="s">
        <v>78</v>
      </c>
      <c r="AY117" s="214" t="s">
        <v>122</v>
      </c>
    </row>
    <row r="118" spans="2:65" s="1" customFormat="1" ht="16.5" customHeight="1">
      <c r="B118" s="40"/>
      <c r="C118" s="232" t="s">
        <v>143</v>
      </c>
      <c r="D118" s="232" t="s">
        <v>226</v>
      </c>
      <c r="E118" s="233" t="s">
        <v>227</v>
      </c>
      <c r="F118" s="234" t="s">
        <v>228</v>
      </c>
      <c r="G118" s="235" t="s">
        <v>222</v>
      </c>
      <c r="H118" s="236">
        <v>0.67500000000000004</v>
      </c>
      <c r="I118" s="237"/>
      <c r="J118" s="238">
        <f>ROUND(I118*H118,2)</f>
        <v>0</v>
      </c>
      <c r="K118" s="234" t="s">
        <v>21</v>
      </c>
      <c r="L118" s="239"/>
      <c r="M118" s="240" t="s">
        <v>21</v>
      </c>
      <c r="N118" s="241" t="s">
        <v>41</v>
      </c>
      <c r="O118" s="41"/>
      <c r="P118" s="198">
        <f>O118*H118</f>
        <v>0</v>
      </c>
      <c r="Q118" s="198">
        <v>1</v>
      </c>
      <c r="R118" s="198">
        <f>Q118*H118</f>
        <v>0.67500000000000004</v>
      </c>
      <c r="S118" s="198">
        <v>0</v>
      </c>
      <c r="T118" s="199">
        <f>S118*H118</f>
        <v>0</v>
      </c>
      <c r="AR118" s="23" t="s">
        <v>143</v>
      </c>
      <c r="AT118" s="23" t="s">
        <v>226</v>
      </c>
      <c r="AU118" s="23" t="s">
        <v>80</v>
      </c>
      <c r="AY118" s="23" t="s">
        <v>122</v>
      </c>
      <c r="BE118" s="200">
        <f>IF(N118="základní",J118,0)</f>
        <v>0</v>
      </c>
      <c r="BF118" s="200">
        <f>IF(N118="snížená",J118,0)</f>
        <v>0</v>
      </c>
      <c r="BG118" s="200">
        <f>IF(N118="zákl. přenesená",J118,0)</f>
        <v>0</v>
      </c>
      <c r="BH118" s="200">
        <f>IF(N118="sníž. přenesená",J118,0)</f>
        <v>0</v>
      </c>
      <c r="BI118" s="200">
        <f>IF(N118="nulová",J118,0)</f>
        <v>0</v>
      </c>
      <c r="BJ118" s="23" t="s">
        <v>78</v>
      </c>
      <c r="BK118" s="200">
        <f>ROUND(I118*H118,2)</f>
        <v>0</v>
      </c>
      <c r="BL118" s="23" t="s">
        <v>127</v>
      </c>
      <c r="BM118" s="23" t="s">
        <v>229</v>
      </c>
    </row>
    <row r="119" spans="2:65" s="11" customFormat="1">
      <c r="B119" s="203"/>
      <c r="C119" s="204"/>
      <c r="D119" s="205" t="s">
        <v>144</v>
      </c>
      <c r="E119" s="206" t="s">
        <v>21</v>
      </c>
      <c r="F119" s="207" t="s">
        <v>230</v>
      </c>
      <c r="G119" s="204"/>
      <c r="H119" s="208">
        <v>0.67500000000000004</v>
      </c>
      <c r="I119" s="209"/>
      <c r="J119" s="204"/>
      <c r="K119" s="204"/>
      <c r="L119" s="210"/>
      <c r="M119" s="211"/>
      <c r="N119" s="212"/>
      <c r="O119" s="212"/>
      <c r="P119" s="212"/>
      <c r="Q119" s="212"/>
      <c r="R119" s="212"/>
      <c r="S119" s="212"/>
      <c r="T119" s="213"/>
      <c r="AT119" s="214" t="s">
        <v>144</v>
      </c>
      <c r="AU119" s="214" t="s">
        <v>80</v>
      </c>
      <c r="AV119" s="11" t="s">
        <v>80</v>
      </c>
      <c r="AW119" s="11" t="s">
        <v>33</v>
      </c>
      <c r="AX119" s="11" t="s">
        <v>78</v>
      </c>
      <c r="AY119" s="214" t="s">
        <v>122</v>
      </c>
    </row>
    <row r="120" spans="2:65" s="1" customFormat="1" ht="38.25" customHeight="1">
      <c r="B120" s="40"/>
      <c r="C120" s="189" t="s">
        <v>163</v>
      </c>
      <c r="D120" s="189" t="s">
        <v>123</v>
      </c>
      <c r="E120" s="190" t="s">
        <v>231</v>
      </c>
      <c r="F120" s="191" t="s">
        <v>232</v>
      </c>
      <c r="G120" s="192" t="s">
        <v>222</v>
      </c>
      <c r="H120" s="193">
        <v>0.33800000000000002</v>
      </c>
      <c r="I120" s="194"/>
      <c r="J120" s="195">
        <f>ROUND(I120*H120,2)</f>
        <v>0</v>
      </c>
      <c r="K120" s="191" t="s">
        <v>136</v>
      </c>
      <c r="L120" s="60"/>
      <c r="M120" s="196" t="s">
        <v>21</v>
      </c>
      <c r="N120" s="197" t="s">
        <v>41</v>
      </c>
      <c r="O120" s="41"/>
      <c r="P120" s="198">
        <f>O120*H120</f>
        <v>0</v>
      </c>
      <c r="Q120" s="198">
        <v>0</v>
      </c>
      <c r="R120" s="198">
        <f>Q120*H120</f>
        <v>0</v>
      </c>
      <c r="S120" s="198">
        <v>0</v>
      </c>
      <c r="T120" s="199">
        <f>S120*H120</f>
        <v>0</v>
      </c>
      <c r="AR120" s="23" t="s">
        <v>127</v>
      </c>
      <c r="AT120" s="23" t="s">
        <v>123</v>
      </c>
      <c r="AU120" s="23" t="s">
        <v>80</v>
      </c>
      <c r="AY120" s="23" t="s">
        <v>122</v>
      </c>
      <c r="BE120" s="200">
        <f>IF(N120="základní",J120,0)</f>
        <v>0</v>
      </c>
      <c r="BF120" s="200">
        <f>IF(N120="snížená",J120,0)</f>
        <v>0</v>
      </c>
      <c r="BG120" s="200">
        <f>IF(N120="zákl. přenesená",J120,0)</f>
        <v>0</v>
      </c>
      <c r="BH120" s="200">
        <f>IF(N120="sníž. přenesená",J120,0)</f>
        <v>0</v>
      </c>
      <c r="BI120" s="200">
        <f>IF(N120="nulová",J120,0)</f>
        <v>0</v>
      </c>
      <c r="BJ120" s="23" t="s">
        <v>78</v>
      </c>
      <c r="BK120" s="200">
        <f>ROUND(I120*H120,2)</f>
        <v>0</v>
      </c>
      <c r="BL120" s="23" t="s">
        <v>127</v>
      </c>
      <c r="BM120" s="23" t="s">
        <v>233</v>
      </c>
    </row>
    <row r="121" spans="2:65" s="1" customFormat="1" ht="108">
      <c r="B121" s="40"/>
      <c r="C121" s="62"/>
      <c r="D121" s="205" t="s">
        <v>190</v>
      </c>
      <c r="E121" s="62"/>
      <c r="F121" s="219" t="s">
        <v>224</v>
      </c>
      <c r="G121" s="62"/>
      <c r="H121" s="62"/>
      <c r="I121" s="162"/>
      <c r="J121" s="62"/>
      <c r="K121" s="62"/>
      <c r="L121" s="60"/>
      <c r="M121" s="220"/>
      <c r="N121" s="41"/>
      <c r="O121" s="41"/>
      <c r="P121" s="41"/>
      <c r="Q121" s="41"/>
      <c r="R121" s="41"/>
      <c r="S121" s="41"/>
      <c r="T121" s="77"/>
      <c r="AT121" s="23" t="s">
        <v>190</v>
      </c>
      <c r="AU121" s="23" t="s">
        <v>80</v>
      </c>
    </row>
    <row r="122" spans="2:65" s="11" customFormat="1">
      <c r="B122" s="203"/>
      <c r="C122" s="204"/>
      <c r="D122" s="205" t="s">
        <v>144</v>
      </c>
      <c r="E122" s="206" t="s">
        <v>21</v>
      </c>
      <c r="F122" s="207" t="s">
        <v>230</v>
      </c>
      <c r="G122" s="204"/>
      <c r="H122" s="208">
        <v>0.67500000000000004</v>
      </c>
      <c r="I122" s="209"/>
      <c r="J122" s="204"/>
      <c r="K122" s="204"/>
      <c r="L122" s="210"/>
      <c r="M122" s="211"/>
      <c r="N122" s="212"/>
      <c r="O122" s="212"/>
      <c r="P122" s="212"/>
      <c r="Q122" s="212"/>
      <c r="R122" s="212"/>
      <c r="S122" s="212"/>
      <c r="T122" s="213"/>
      <c r="AT122" s="214" t="s">
        <v>144</v>
      </c>
      <c r="AU122" s="214" t="s">
        <v>80</v>
      </c>
      <c r="AV122" s="11" t="s">
        <v>80</v>
      </c>
      <c r="AW122" s="11" t="s">
        <v>33</v>
      </c>
      <c r="AX122" s="11" t="s">
        <v>78</v>
      </c>
      <c r="AY122" s="214" t="s">
        <v>122</v>
      </c>
    </row>
    <row r="123" spans="2:65" s="11" customFormat="1">
      <c r="B123" s="203"/>
      <c r="C123" s="204"/>
      <c r="D123" s="205" t="s">
        <v>144</v>
      </c>
      <c r="E123" s="204"/>
      <c r="F123" s="207" t="s">
        <v>234</v>
      </c>
      <c r="G123" s="204"/>
      <c r="H123" s="208">
        <v>0.33800000000000002</v>
      </c>
      <c r="I123" s="209"/>
      <c r="J123" s="204"/>
      <c r="K123" s="204"/>
      <c r="L123" s="210"/>
      <c r="M123" s="211"/>
      <c r="N123" s="212"/>
      <c r="O123" s="212"/>
      <c r="P123" s="212"/>
      <c r="Q123" s="212"/>
      <c r="R123" s="212"/>
      <c r="S123" s="212"/>
      <c r="T123" s="213"/>
      <c r="AT123" s="214" t="s">
        <v>144</v>
      </c>
      <c r="AU123" s="214" t="s">
        <v>80</v>
      </c>
      <c r="AV123" s="11" t="s">
        <v>80</v>
      </c>
      <c r="AW123" s="11" t="s">
        <v>6</v>
      </c>
      <c r="AX123" s="11" t="s">
        <v>78</v>
      </c>
      <c r="AY123" s="214" t="s">
        <v>122</v>
      </c>
    </row>
    <row r="124" spans="2:65" s="1" customFormat="1" ht="38.25" customHeight="1">
      <c r="B124" s="40"/>
      <c r="C124" s="189" t="s">
        <v>148</v>
      </c>
      <c r="D124" s="189" t="s">
        <v>123</v>
      </c>
      <c r="E124" s="190" t="s">
        <v>235</v>
      </c>
      <c r="F124" s="191" t="s">
        <v>236</v>
      </c>
      <c r="G124" s="192" t="s">
        <v>222</v>
      </c>
      <c r="H124" s="193">
        <v>381.09500000000003</v>
      </c>
      <c r="I124" s="194"/>
      <c r="J124" s="195">
        <f>ROUND(I124*H124,2)</f>
        <v>0</v>
      </c>
      <c r="K124" s="191" t="s">
        <v>136</v>
      </c>
      <c r="L124" s="60"/>
      <c r="M124" s="196" t="s">
        <v>21</v>
      </c>
      <c r="N124" s="197" t="s">
        <v>41</v>
      </c>
      <c r="O124" s="41"/>
      <c r="P124" s="198">
        <f>O124*H124</f>
        <v>0</v>
      </c>
      <c r="Q124" s="198">
        <v>0</v>
      </c>
      <c r="R124" s="198">
        <f>Q124*H124</f>
        <v>0</v>
      </c>
      <c r="S124" s="198">
        <v>0</v>
      </c>
      <c r="T124" s="199">
        <f>S124*H124</f>
        <v>0</v>
      </c>
      <c r="AR124" s="23" t="s">
        <v>127</v>
      </c>
      <c r="AT124" s="23" t="s">
        <v>123</v>
      </c>
      <c r="AU124" s="23" t="s">
        <v>80</v>
      </c>
      <c r="AY124" s="23" t="s">
        <v>122</v>
      </c>
      <c r="BE124" s="200">
        <f>IF(N124="základní",J124,0)</f>
        <v>0</v>
      </c>
      <c r="BF124" s="200">
        <f>IF(N124="snížená",J124,0)</f>
        <v>0</v>
      </c>
      <c r="BG124" s="200">
        <f>IF(N124="zákl. přenesená",J124,0)</f>
        <v>0</v>
      </c>
      <c r="BH124" s="200">
        <f>IF(N124="sníž. přenesená",J124,0)</f>
        <v>0</v>
      </c>
      <c r="BI124" s="200">
        <f>IF(N124="nulová",J124,0)</f>
        <v>0</v>
      </c>
      <c r="BJ124" s="23" t="s">
        <v>78</v>
      </c>
      <c r="BK124" s="200">
        <f>ROUND(I124*H124,2)</f>
        <v>0</v>
      </c>
      <c r="BL124" s="23" t="s">
        <v>127</v>
      </c>
      <c r="BM124" s="23" t="s">
        <v>237</v>
      </c>
    </row>
    <row r="125" spans="2:65" s="1" customFormat="1" ht="270">
      <c r="B125" s="40"/>
      <c r="C125" s="62"/>
      <c r="D125" s="205" t="s">
        <v>190</v>
      </c>
      <c r="E125" s="62"/>
      <c r="F125" s="219" t="s">
        <v>238</v>
      </c>
      <c r="G125" s="62"/>
      <c r="H125" s="62"/>
      <c r="I125" s="162"/>
      <c r="J125" s="62"/>
      <c r="K125" s="62"/>
      <c r="L125" s="60"/>
      <c r="M125" s="220"/>
      <c r="N125" s="41"/>
      <c r="O125" s="41"/>
      <c r="P125" s="41"/>
      <c r="Q125" s="41"/>
      <c r="R125" s="41"/>
      <c r="S125" s="41"/>
      <c r="T125" s="77"/>
      <c r="AT125" s="23" t="s">
        <v>190</v>
      </c>
      <c r="AU125" s="23" t="s">
        <v>80</v>
      </c>
    </row>
    <row r="126" spans="2:65" s="13" customFormat="1">
      <c r="B126" s="242"/>
      <c r="C126" s="243"/>
      <c r="D126" s="205" t="s">
        <v>144</v>
      </c>
      <c r="E126" s="244" t="s">
        <v>21</v>
      </c>
      <c r="F126" s="245" t="s">
        <v>239</v>
      </c>
      <c r="G126" s="243"/>
      <c r="H126" s="244" t="s">
        <v>21</v>
      </c>
      <c r="I126" s="246"/>
      <c r="J126" s="243"/>
      <c r="K126" s="243"/>
      <c r="L126" s="247"/>
      <c r="M126" s="248"/>
      <c r="N126" s="249"/>
      <c r="O126" s="249"/>
      <c r="P126" s="249"/>
      <c r="Q126" s="249"/>
      <c r="R126" s="249"/>
      <c r="S126" s="249"/>
      <c r="T126" s="250"/>
      <c r="AT126" s="251" t="s">
        <v>144</v>
      </c>
      <c r="AU126" s="251" t="s">
        <v>80</v>
      </c>
      <c r="AV126" s="13" t="s">
        <v>78</v>
      </c>
      <c r="AW126" s="13" t="s">
        <v>33</v>
      </c>
      <c r="AX126" s="13" t="s">
        <v>70</v>
      </c>
      <c r="AY126" s="251" t="s">
        <v>122</v>
      </c>
    </row>
    <row r="127" spans="2:65" s="11" customFormat="1">
      <c r="B127" s="203"/>
      <c r="C127" s="204"/>
      <c r="D127" s="205" t="s">
        <v>144</v>
      </c>
      <c r="E127" s="206" t="s">
        <v>21</v>
      </c>
      <c r="F127" s="207" t="s">
        <v>240</v>
      </c>
      <c r="G127" s="204"/>
      <c r="H127" s="208">
        <v>381.09500000000003</v>
      </c>
      <c r="I127" s="209"/>
      <c r="J127" s="204"/>
      <c r="K127" s="204"/>
      <c r="L127" s="210"/>
      <c r="M127" s="211"/>
      <c r="N127" s="212"/>
      <c r="O127" s="212"/>
      <c r="P127" s="212"/>
      <c r="Q127" s="212"/>
      <c r="R127" s="212"/>
      <c r="S127" s="212"/>
      <c r="T127" s="213"/>
      <c r="AT127" s="214" t="s">
        <v>144</v>
      </c>
      <c r="AU127" s="214" t="s">
        <v>80</v>
      </c>
      <c r="AV127" s="11" t="s">
        <v>80</v>
      </c>
      <c r="AW127" s="11" t="s">
        <v>33</v>
      </c>
      <c r="AX127" s="11" t="s">
        <v>78</v>
      </c>
      <c r="AY127" s="214" t="s">
        <v>122</v>
      </c>
    </row>
    <row r="128" spans="2:65" s="1" customFormat="1" ht="38.25" customHeight="1">
      <c r="B128" s="40"/>
      <c r="C128" s="189" t="s">
        <v>241</v>
      </c>
      <c r="D128" s="189" t="s">
        <v>123</v>
      </c>
      <c r="E128" s="190" t="s">
        <v>242</v>
      </c>
      <c r="F128" s="191" t="s">
        <v>243</v>
      </c>
      <c r="G128" s="192" t="s">
        <v>222</v>
      </c>
      <c r="H128" s="193">
        <v>190.548</v>
      </c>
      <c r="I128" s="194"/>
      <c r="J128" s="195">
        <f>ROUND(I128*H128,2)</f>
        <v>0</v>
      </c>
      <c r="K128" s="191" t="s">
        <v>136</v>
      </c>
      <c r="L128" s="60"/>
      <c r="M128" s="196" t="s">
        <v>21</v>
      </c>
      <c r="N128" s="197" t="s">
        <v>41</v>
      </c>
      <c r="O128" s="41"/>
      <c r="P128" s="198">
        <f>O128*H128</f>
        <v>0</v>
      </c>
      <c r="Q128" s="198">
        <v>0</v>
      </c>
      <c r="R128" s="198">
        <f>Q128*H128</f>
        <v>0</v>
      </c>
      <c r="S128" s="198">
        <v>0</v>
      </c>
      <c r="T128" s="199">
        <f>S128*H128</f>
        <v>0</v>
      </c>
      <c r="AR128" s="23" t="s">
        <v>127</v>
      </c>
      <c r="AT128" s="23" t="s">
        <v>123</v>
      </c>
      <c r="AU128" s="23" t="s">
        <v>80</v>
      </c>
      <c r="AY128" s="23" t="s">
        <v>122</v>
      </c>
      <c r="BE128" s="200">
        <f>IF(N128="základní",J128,0)</f>
        <v>0</v>
      </c>
      <c r="BF128" s="200">
        <f>IF(N128="snížená",J128,0)</f>
        <v>0</v>
      </c>
      <c r="BG128" s="200">
        <f>IF(N128="zákl. přenesená",J128,0)</f>
        <v>0</v>
      </c>
      <c r="BH128" s="200">
        <f>IF(N128="sníž. přenesená",J128,0)</f>
        <v>0</v>
      </c>
      <c r="BI128" s="200">
        <f>IF(N128="nulová",J128,0)</f>
        <v>0</v>
      </c>
      <c r="BJ128" s="23" t="s">
        <v>78</v>
      </c>
      <c r="BK128" s="200">
        <f>ROUND(I128*H128,2)</f>
        <v>0</v>
      </c>
      <c r="BL128" s="23" t="s">
        <v>127</v>
      </c>
      <c r="BM128" s="23" t="s">
        <v>244</v>
      </c>
    </row>
    <row r="129" spans="2:65" s="1" customFormat="1" ht="270">
      <c r="B129" s="40"/>
      <c r="C129" s="62"/>
      <c r="D129" s="205" t="s">
        <v>190</v>
      </c>
      <c r="E129" s="62"/>
      <c r="F129" s="219" t="s">
        <v>238</v>
      </c>
      <c r="G129" s="62"/>
      <c r="H129" s="62"/>
      <c r="I129" s="162"/>
      <c r="J129" s="62"/>
      <c r="K129" s="62"/>
      <c r="L129" s="60"/>
      <c r="M129" s="220"/>
      <c r="N129" s="41"/>
      <c r="O129" s="41"/>
      <c r="P129" s="41"/>
      <c r="Q129" s="41"/>
      <c r="R129" s="41"/>
      <c r="S129" s="41"/>
      <c r="T129" s="77"/>
      <c r="AT129" s="23" t="s">
        <v>190</v>
      </c>
      <c r="AU129" s="23" t="s">
        <v>80</v>
      </c>
    </row>
    <row r="130" spans="2:65" s="11" customFormat="1">
      <c r="B130" s="203"/>
      <c r="C130" s="204"/>
      <c r="D130" s="205" t="s">
        <v>144</v>
      </c>
      <c r="E130" s="206" t="s">
        <v>21</v>
      </c>
      <c r="F130" s="207" t="s">
        <v>245</v>
      </c>
      <c r="G130" s="204"/>
      <c r="H130" s="208">
        <v>381.09500000000003</v>
      </c>
      <c r="I130" s="209"/>
      <c r="J130" s="204"/>
      <c r="K130" s="204"/>
      <c r="L130" s="210"/>
      <c r="M130" s="211"/>
      <c r="N130" s="212"/>
      <c r="O130" s="212"/>
      <c r="P130" s="212"/>
      <c r="Q130" s="212"/>
      <c r="R130" s="212"/>
      <c r="S130" s="212"/>
      <c r="T130" s="213"/>
      <c r="AT130" s="214" t="s">
        <v>144</v>
      </c>
      <c r="AU130" s="214" t="s">
        <v>80</v>
      </c>
      <c r="AV130" s="11" t="s">
        <v>80</v>
      </c>
      <c r="AW130" s="11" t="s">
        <v>33</v>
      </c>
      <c r="AX130" s="11" t="s">
        <v>78</v>
      </c>
      <c r="AY130" s="214" t="s">
        <v>122</v>
      </c>
    </row>
    <row r="131" spans="2:65" s="11" customFormat="1">
      <c r="B131" s="203"/>
      <c r="C131" s="204"/>
      <c r="D131" s="205" t="s">
        <v>144</v>
      </c>
      <c r="E131" s="204"/>
      <c r="F131" s="207" t="s">
        <v>246</v>
      </c>
      <c r="G131" s="204"/>
      <c r="H131" s="208">
        <v>190.548</v>
      </c>
      <c r="I131" s="209"/>
      <c r="J131" s="204"/>
      <c r="K131" s="204"/>
      <c r="L131" s="210"/>
      <c r="M131" s="211"/>
      <c r="N131" s="212"/>
      <c r="O131" s="212"/>
      <c r="P131" s="212"/>
      <c r="Q131" s="212"/>
      <c r="R131" s="212"/>
      <c r="S131" s="212"/>
      <c r="T131" s="213"/>
      <c r="AT131" s="214" t="s">
        <v>144</v>
      </c>
      <c r="AU131" s="214" t="s">
        <v>80</v>
      </c>
      <c r="AV131" s="11" t="s">
        <v>80</v>
      </c>
      <c r="AW131" s="11" t="s">
        <v>6</v>
      </c>
      <c r="AX131" s="11" t="s">
        <v>78</v>
      </c>
      <c r="AY131" s="214" t="s">
        <v>122</v>
      </c>
    </row>
    <row r="132" spans="2:65" s="1" customFormat="1" ht="25.5" customHeight="1">
      <c r="B132" s="40"/>
      <c r="C132" s="189" t="s">
        <v>153</v>
      </c>
      <c r="D132" s="189" t="s">
        <v>123</v>
      </c>
      <c r="E132" s="190" t="s">
        <v>247</v>
      </c>
      <c r="F132" s="191" t="s">
        <v>248</v>
      </c>
      <c r="G132" s="192" t="s">
        <v>222</v>
      </c>
      <c r="H132" s="193">
        <v>73.5</v>
      </c>
      <c r="I132" s="194"/>
      <c r="J132" s="195">
        <f>ROUND(I132*H132,2)</f>
        <v>0</v>
      </c>
      <c r="K132" s="191" t="s">
        <v>136</v>
      </c>
      <c r="L132" s="60"/>
      <c r="M132" s="196" t="s">
        <v>21</v>
      </c>
      <c r="N132" s="197" t="s">
        <v>41</v>
      </c>
      <c r="O132" s="41"/>
      <c r="P132" s="198">
        <f>O132*H132</f>
        <v>0</v>
      </c>
      <c r="Q132" s="198">
        <v>0</v>
      </c>
      <c r="R132" s="198">
        <f>Q132*H132</f>
        <v>0</v>
      </c>
      <c r="S132" s="198">
        <v>0</v>
      </c>
      <c r="T132" s="199">
        <f>S132*H132</f>
        <v>0</v>
      </c>
      <c r="AR132" s="23" t="s">
        <v>127</v>
      </c>
      <c r="AT132" s="23" t="s">
        <v>123</v>
      </c>
      <c r="AU132" s="23" t="s">
        <v>80</v>
      </c>
      <c r="AY132" s="23" t="s">
        <v>122</v>
      </c>
      <c r="BE132" s="200">
        <f>IF(N132="základní",J132,0)</f>
        <v>0</v>
      </c>
      <c r="BF132" s="200">
        <f>IF(N132="snížená",J132,0)</f>
        <v>0</v>
      </c>
      <c r="BG132" s="200">
        <f>IF(N132="zákl. přenesená",J132,0)</f>
        <v>0</v>
      </c>
      <c r="BH132" s="200">
        <f>IF(N132="sníž. přenesená",J132,0)</f>
        <v>0</v>
      </c>
      <c r="BI132" s="200">
        <f>IF(N132="nulová",J132,0)</f>
        <v>0</v>
      </c>
      <c r="BJ132" s="23" t="s">
        <v>78</v>
      </c>
      <c r="BK132" s="200">
        <f>ROUND(I132*H132,2)</f>
        <v>0</v>
      </c>
      <c r="BL132" s="23" t="s">
        <v>127</v>
      </c>
      <c r="BM132" s="23" t="s">
        <v>249</v>
      </c>
    </row>
    <row r="133" spans="2:65" s="1" customFormat="1" ht="202.5">
      <c r="B133" s="40"/>
      <c r="C133" s="62"/>
      <c r="D133" s="205" t="s">
        <v>190</v>
      </c>
      <c r="E133" s="62"/>
      <c r="F133" s="219" t="s">
        <v>250</v>
      </c>
      <c r="G133" s="62"/>
      <c r="H133" s="62"/>
      <c r="I133" s="162"/>
      <c r="J133" s="62"/>
      <c r="K133" s="62"/>
      <c r="L133" s="60"/>
      <c r="M133" s="220"/>
      <c r="N133" s="41"/>
      <c r="O133" s="41"/>
      <c r="P133" s="41"/>
      <c r="Q133" s="41"/>
      <c r="R133" s="41"/>
      <c r="S133" s="41"/>
      <c r="T133" s="77"/>
      <c r="AT133" s="23" t="s">
        <v>190</v>
      </c>
      <c r="AU133" s="23" t="s">
        <v>80</v>
      </c>
    </row>
    <row r="134" spans="2:65" s="11" customFormat="1">
      <c r="B134" s="203"/>
      <c r="C134" s="204"/>
      <c r="D134" s="205" t="s">
        <v>144</v>
      </c>
      <c r="E134" s="206" t="s">
        <v>21</v>
      </c>
      <c r="F134" s="207" t="s">
        <v>251</v>
      </c>
      <c r="G134" s="204"/>
      <c r="H134" s="208">
        <v>14.8</v>
      </c>
      <c r="I134" s="209"/>
      <c r="J134" s="204"/>
      <c r="K134" s="204"/>
      <c r="L134" s="210"/>
      <c r="M134" s="211"/>
      <c r="N134" s="212"/>
      <c r="O134" s="212"/>
      <c r="P134" s="212"/>
      <c r="Q134" s="212"/>
      <c r="R134" s="212"/>
      <c r="S134" s="212"/>
      <c r="T134" s="213"/>
      <c r="AT134" s="214" t="s">
        <v>144</v>
      </c>
      <c r="AU134" s="214" t="s">
        <v>80</v>
      </c>
      <c r="AV134" s="11" t="s">
        <v>80</v>
      </c>
      <c r="AW134" s="11" t="s">
        <v>33</v>
      </c>
      <c r="AX134" s="11" t="s">
        <v>70</v>
      </c>
      <c r="AY134" s="214" t="s">
        <v>122</v>
      </c>
    </row>
    <row r="135" spans="2:65" s="11" customFormat="1">
      <c r="B135" s="203"/>
      <c r="C135" s="204"/>
      <c r="D135" s="205" t="s">
        <v>144</v>
      </c>
      <c r="E135" s="206" t="s">
        <v>21</v>
      </c>
      <c r="F135" s="207" t="s">
        <v>252</v>
      </c>
      <c r="G135" s="204"/>
      <c r="H135" s="208">
        <v>7.3</v>
      </c>
      <c r="I135" s="209"/>
      <c r="J135" s="204"/>
      <c r="K135" s="204"/>
      <c r="L135" s="210"/>
      <c r="M135" s="211"/>
      <c r="N135" s="212"/>
      <c r="O135" s="212"/>
      <c r="P135" s="212"/>
      <c r="Q135" s="212"/>
      <c r="R135" s="212"/>
      <c r="S135" s="212"/>
      <c r="T135" s="213"/>
      <c r="AT135" s="214" t="s">
        <v>144</v>
      </c>
      <c r="AU135" s="214" t="s">
        <v>80</v>
      </c>
      <c r="AV135" s="11" t="s">
        <v>80</v>
      </c>
      <c r="AW135" s="11" t="s">
        <v>33</v>
      </c>
      <c r="AX135" s="11" t="s">
        <v>70</v>
      </c>
      <c r="AY135" s="214" t="s">
        <v>122</v>
      </c>
    </row>
    <row r="136" spans="2:65" s="11" customFormat="1">
      <c r="B136" s="203"/>
      <c r="C136" s="204"/>
      <c r="D136" s="205" t="s">
        <v>144</v>
      </c>
      <c r="E136" s="206" t="s">
        <v>21</v>
      </c>
      <c r="F136" s="207" t="s">
        <v>253</v>
      </c>
      <c r="G136" s="204"/>
      <c r="H136" s="208">
        <v>8.5</v>
      </c>
      <c r="I136" s="209"/>
      <c r="J136" s="204"/>
      <c r="K136" s="204"/>
      <c r="L136" s="210"/>
      <c r="M136" s="211"/>
      <c r="N136" s="212"/>
      <c r="O136" s="212"/>
      <c r="P136" s="212"/>
      <c r="Q136" s="212"/>
      <c r="R136" s="212"/>
      <c r="S136" s="212"/>
      <c r="T136" s="213"/>
      <c r="AT136" s="214" t="s">
        <v>144</v>
      </c>
      <c r="AU136" s="214" t="s">
        <v>80</v>
      </c>
      <c r="AV136" s="11" t="s">
        <v>80</v>
      </c>
      <c r="AW136" s="11" t="s">
        <v>33</v>
      </c>
      <c r="AX136" s="11" t="s">
        <v>70</v>
      </c>
      <c r="AY136" s="214" t="s">
        <v>122</v>
      </c>
    </row>
    <row r="137" spans="2:65" s="11" customFormat="1">
      <c r="B137" s="203"/>
      <c r="C137" s="204"/>
      <c r="D137" s="205" t="s">
        <v>144</v>
      </c>
      <c r="E137" s="206" t="s">
        <v>21</v>
      </c>
      <c r="F137" s="207" t="s">
        <v>254</v>
      </c>
      <c r="G137" s="204"/>
      <c r="H137" s="208">
        <v>20</v>
      </c>
      <c r="I137" s="209"/>
      <c r="J137" s="204"/>
      <c r="K137" s="204"/>
      <c r="L137" s="210"/>
      <c r="M137" s="211"/>
      <c r="N137" s="212"/>
      <c r="O137" s="212"/>
      <c r="P137" s="212"/>
      <c r="Q137" s="212"/>
      <c r="R137" s="212"/>
      <c r="S137" s="212"/>
      <c r="T137" s="213"/>
      <c r="AT137" s="214" t="s">
        <v>144</v>
      </c>
      <c r="AU137" s="214" t="s">
        <v>80</v>
      </c>
      <c r="AV137" s="11" t="s">
        <v>80</v>
      </c>
      <c r="AW137" s="11" t="s">
        <v>33</v>
      </c>
      <c r="AX137" s="11" t="s">
        <v>70</v>
      </c>
      <c r="AY137" s="214" t="s">
        <v>122</v>
      </c>
    </row>
    <row r="138" spans="2:65" s="11" customFormat="1">
      <c r="B138" s="203"/>
      <c r="C138" s="204"/>
      <c r="D138" s="205" t="s">
        <v>144</v>
      </c>
      <c r="E138" s="206" t="s">
        <v>21</v>
      </c>
      <c r="F138" s="207" t="s">
        <v>255</v>
      </c>
      <c r="G138" s="204"/>
      <c r="H138" s="208">
        <v>22.9</v>
      </c>
      <c r="I138" s="209"/>
      <c r="J138" s="204"/>
      <c r="K138" s="204"/>
      <c r="L138" s="210"/>
      <c r="M138" s="211"/>
      <c r="N138" s="212"/>
      <c r="O138" s="212"/>
      <c r="P138" s="212"/>
      <c r="Q138" s="212"/>
      <c r="R138" s="212"/>
      <c r="S138" s="212"/>
      <c r="T138" s="213"/>
      <c r="AT138" s="214" t="s">
        <v>144</v>
      </c>
      <c r="AU138" s="214" t="s">
        <v>80</v>
      </c>
      <c r="AV138" s="11" t="s">
        <v>80</v>
      </c>
      <c r="AW138" s="11" t="s">
        <v>33</v>
      </c>
      <c r="AX138" s="11" t="s">
        <v>70</v>
      </c>
      <c r="AY138" s="214" t="s">
        <v>122</v>
      </c>
    </row>
    <row r="139" spans="2:65" s="12" customFormat="1">
      <c r="B139" s="221"/>
      <c r="C139" s="222"/>
      <c r="D139" s="205" t="s">
        <v>144</v>
      </c>
      <c r="E139" s="223" t="s">
        <v>21</v>
      </c>
      <c r="F139" s="224" t="s">
        <v>200</v>
      </c>
      <c r="G139" s="222"/>
      <c r="H139" s="225">
        <v>73.5</v>
      </c>
      <c r="I139" s="226"/>
      <c r="J139" s="222"/>
      <c r="K139" s="222"/>
      <c r="L139" s="227"/>
      <c r="M139" s="228"/>
      <c r="N139" s="229"/>
      <c r="O139" s="229"/>
      <c r="P139" s="229"/>
      <c r="Q139" s="229"/>
      <c r="R139" s="229"/>
      <c r="S139" s="229"/>
      <c r="T139" s="230"/>
      <c r="AT139" s="231" t="s">
        <v>144</v>
      </c>
      <c r="AU139" s="231" t="s">
        <v>80</v>
      </c>
      <c r="AV139" s="12" t="s">
        <v>127</v>
      </c>
      <c r="AW139" s="12" t="s">
        <v>33</v>
      </c>
      <c r="AX139" s="12" t="s">
        <v>78</v>
      </c>
      <c r="AY139" s="231" t="s">
        <v>122</v>
      </c>
    </row>
    <row r="140" spans="2:65" s="1" customFormat="1" ht="38.25" customHeight="1">
      <c r="B140" s="40"/>
      <c r="C140" s="189" t="s">
        <v>256</v>
      </c>
      <c r="D140" s="189" t="s">
        <v>123</v>
      </c>
      <c r="E140" s="190" t="s">
        <v>257</v>
      </c>
      <c r="F140" s="191" t="s">
        <v>258</v>
      </c>
      <c r="G140" s="192" t="s">
        <v>222</v>
      </c>
      <c r="H140" s="193">
        <v>36.75</v>
      </c>
      <c r="I140" s="194"/>
      <c r="J140" s="195">
        <f>ROUND(I140*H140,2)</f>
        <v>0</v>
      </c>
      <c r="K140" s="191" t="s">
        <v>136</v>
      </c>
      <c r="L140" s="60"/>
      <c r="M140" s="196" t="s">
        <v>21</v>
      </c>
      <c r="N140" s="197" t="s">
        <v>41</v>
      </c>
      <c r="O140" s="41"/>
      <c r="P140" s="198">
        <f>O140*H140</f>
        <v>0</v>
      </c>
      <c r="Q140" s="198">
        <v>0</v>
      </c>
      <c r="R140" s="198">
        <f>Q140*H140</f>
        <v>0</v>
      </c>
      <c r="S140" s="198">
        <v>0</v>
      </c>
      <c r="T140" s="199">
        <f>S140*H140</f>
        <v>0</v>
      </c>
      <c r="AR140" s="23" t="s">
        <v>127</v>
      </c>
      <c r="AT140" s="23" t="s">
        <v>123</v>
      </c>
      <c r="AU140" s="23" t="s">
        <v>80</v>
      </c>
      <c r="AY140" s="23" t="s">
        <v>122</v>
      </c>
      <c r="BE140" s="200">
        <f>IF(N140="základní",J140,0)</f>
        <v>0</v>
      </c>
      <c r="BF140" s="200">
        <f>IF(N140="snížená",J140,0)</f>
        <v>0</v>
      </c>
      <c r="BG140" s="200">
        <f>IF(N140="zákl. přenesená",J140,0)</f>
        <v>0</v>
      </c>
      <c r="BH140" s="200">
        <f>IF(N140="sníž. přenesená",J140,0)</f>
        <v>0</v>
      </c>
      <c r="BI140" s="200">
        <f>IF(N140="nulová",J140,0)</f>
        <v>0</v>
      </c>
      <c r="BJ140" s="23" t="s">
        <v>78</v>
      </c>
      <c r="BK140" s="200">
        <f>ROUND(I140*H140,2)</f>
        <v>0</v>
      </c>
      <c r="BL140" s="23" t="s">
        <v>127</v>
      </c>
      <c r="BM140" s="23" t="s">
        <v>259</v>
      </c>
    </row>
    <row r="141" spans="2:65" s="1" customFormat="1" ht="202.5">
      <c r="B141" s="40"/>
      <c r="C141" s="62"/>
      <c r="D141" s="205" t="s">
        <v>190</v>
      </c>
      <c r="E141" s="62"/>
      <c r="F141" s="219" t="s">
        <v>250</v>
      </c>
      <c r="G141" s="62"/>
      <c r="H141" s="62"/>
      <c r="I141" s="162"/>
      <c r="J141" s="62"/>
      <c r="K141" s="62"/>
      <c r="L141" s="60"/>
      <c r="M141" s="220"/>
      <c r="N141" s="41"/>
      <c r="O141" s="41"/>
      <c r="P141" s="41"/>
      <c r="Q141" s="41"/>
      <c r="R141" s="41"/>
      <c r="S141" s="41"/>
      <c r="T141" s="77"/>
      <c r="AT141" s="23" t="s">
        <v>190</v>
      </c>
      <c r="AU141" s="23" t="s">
        <v>80</v>
      </c>
    </row>
    <row r="142" spans="2:65" s="11" customFormat="1">
      <c r="B142" s="203"/>
      <c r="C142" s="204"/>
      <c r="D142" s="205" t="s">
        <v>144</v>
      </c>
      <c r="E142" s="204"/>
      <c r="F142" s="207" t="s">
        <v>260</v>
      </c>
      <c r="G142" s="204"/>
      <c r="H142" s="208">
        <v>36.75</v>
      </c>
      <c r="I142" s="209"/>
      <c r="J142" s="204"/>
      <c r="K142" s="204"/>
      <c r="L142" s="210"/>
      <c r="M142" s="211"/>
      <c r="N142" s="212"/>
      <c r="O142" s="212"/>
      <c r="P142" s="212"/>
      <c r="Q142" s="212"/>
      <c r="R142" s="212"/>
      <c r="S142" s="212"/>
      <c r="T142" s="213"/>
      <c r="AT142" s="214" t="s">
        <v>144</v>
      </c>
      <c r="AU142" s="214" t="s">
        <v>80</v>
      </c>
      <c r="AV142" s="11" t="s">
        <v>80</v>
      </c>
      <c r="AW142" s="11" t="s">
        <v>6</v>
      </c>
      <c r="AX142" s="11" t="s">
        <v>78</v>
      </c>
      <c r="AY142" s="214" t="s">
        <v>122</v>
      </c>
    </row>
    <row r="143" spans="2:65" s="1" customFormat="1" ht="25.5" customHeight="1">
      <c r="B143" s="40"/>
      <c r="C143" s="189" t="s">
        <v>157</v>
      </c>
      <c r="D143" s="189" t="s">
        <v>123</v>
      </c>
      <c r="E143" s="190" t="s">
        <v>261</v>
      </c>
      <c r="F143" s="191" t="s">
        <v>262</v>
      </c>
      <c r="G143" s="192" t="s">
        <v>222</v>
      </c>
      <c r="H143" s="193">
        <v>454.59500000000003</v>
      </c>
      <c r="I143" s="194"/>
      <c r="J143" s="195">
        <f>ROUND(I143*H143,2)</f>
        <v>0</v>
      </c>
      <c r="K143" s="191" t="s">
        <v>136</v>
      </c>
      <c r="L143" s="60"/>
      <c r="M143" s="196" t="s">
        <v>21</v>
      </c>
      <c r="N143" s="197" t="s">
        <v>41</v>
      </c>
      <c r="O143" s="41"/>
      <c r="P143" s="198">
        <f>O143*H143</f>
        <v>0</v>
      </c>
      <c r="Q143" s="198">
        <v>0</v>
      </c>
      <c r="R143" s="198">
        <f>Q143*H143</f>
        <v>0</v>
      </c>
      <c r="S143" s="198">
        <v>0</v>
      </c>
      <c r="T143" s="199">
        <f>S143*H143</f>
        <v>0</v>
      </c>
      <c r="AR143" s="23" t="s">
        <v>127</v>
      </c>
      <c r="AT143" s="23" t="s">
        <v>123</v>
      </c>
      <c r="AU143" s="23" t="s">
        <v>80</v>
      </c>
      <c r="AY143" s="23" t="s">
        <v>122</v>
      </c>
      <c r="BE143" s="200">
        <f>IF(N143="základní",J143,0)</f>
        <v>0</v>
      </c>
      <c r="BF143" s="200">
        <f>IF(N143="snížená",J143,0)</f>
        <v>0</v>
      </c>
      <c r="BG143" s="200">
        <f>IF(N143="zákl. přenesená",J143,0)</f>
        <v>0</v>
      </c>
      <c r="BH143" s="200">
        <f>IF(N143="sníž. přenesená",J143,0)</f>
        <v>0</v>
      </c>
      <c r="BI143" s="200">
        <f>IF(N143="nulová",J143,0)</f>
        <v>0</v>
      </c>
      <c r="BJ143" s="23" t="s">
        <v>78</v>
      </c>
      <c r="BK143" s="200">
        <f>ROUND(I143*H143,2)</f>
        <v>0</v>
      </c>
      <c r="BL143" s="23" t="s">
        <v>127</v>
      </c>
      <c r="BM143" s="23" t="s">
        <v>263</v>
      </c>
    </row>
    <row r="144" spans="2:65" s="1" customFormat="1" ht="364.5">
      <c r="B144" s="40"/>
      <c r="C144" s="62"/>
      <c r="D144" s="205" t="s">
        <v>190</v>
      </c>
      <c r="E144" s="62"/>
      <c r="F144" s="219" t="s">
        <v>264</v>
      </c>
      <c r="G144" s="62"/>
      <c r="H144" s="62"/>
      <c r="I144" s="162"/>
      <c r="J144" s="62"/>
      <c r="K144" s="62"/>
      <c r="L144" s="60"/>
      <c r="M144" s="220"/>
      <c r="N144" s="41"/>
      <c r="O144" s="41"/>
      <c r="P144" s="41"/>
      <c r="Q144" s="41"/>
      <c r="R144" s="41"/>
      <c r="S144" s="41"/>
      <c r="T144" s="77"/>
      <c r="AT144" s="23" t="s">
        <v>190</v>
      </c>
      <c r="AU144" s="23" t="s">
        <v>80</v>
      </c>
    </row>
    <row r="145" spans="2:65" s="11" customFormat="1">
      <c r="B145" s="203"/>
      <c r="C145" s="204"/>
      <c r="D145" s="205" t="s">
        <v>144</v>
      </c>
      <c r="E145" s="206" t="s">
        <v>21</v>
      </c>
      <c r="F145" s="207" t="s">
        <v>245</v>
      </c>
      <c r="G145" s="204"/>
      <c r="H145" s="208">
        <v>381.09500000000003</v>
      </c>
      <c r="I145" s="209"/>
      <c r="J145" s="204"/>
      <c r="K145" s="204"/>
      <c r="L145" s="210"/>
      <c r="M145" s="211"/>
      <c r="N145" s="212"/>
      <c r="O145" s="212"/>
      <c r="P145" s="212"/>
      <c r="Q145" s="212"/>
      <c r="R145" s="212"/>
      <c r="S145" s="212"/>
      <c r="T145" s="213"/>
      <c r="AT145" s="214" t="s">
        <v>144</v>
      </c>
      <c r="AU145" s="214" t="s">
        <v>80</v>
      </c>
      <c r="AV145" s="11" t="s">
        <v>80</v>
      </c>
      <c r="AW145" s="11" t="s">
        <v>33</v>
      </c>
      <c r="AX145" s="11" t="s">
        <v>70</v>
      </c>
      <c r="AY145" s="214" t="s">
        <v>122</v>
      </c>
    </row>
    <row r="146" spans="2:65" s="11" customFormat="1">
      <c r="B146" s="203"/>
      <c r="C146" s="204"/>
      <c r="D146" s="205" t="s">
        <v>144</v>
      </c>
      <c r="E146" s="206" t="s">
        <v>21</v>
      </c>
      <c r="F146" s="207" t="s">
        <v>265</v>
      </c>
      <c r="G146" s="204"/>
      <c r="H146" s="208">
        <v>73.5</v>
      </c>
      <c r="I146" s="209"/>
      <c r="J146" s="204"/>
      <c r="K146" s="204"/>
      <c r="L146" s="210"/>
      <c r="M146" s="211"/>
      <c r="N146" s="212"/>
      <c r="O146" s="212"/>
      <c r="P146" s="212"/>
      <c r="Q146" s="212"/>
      <c r="R146" s="212"/>
      <c r="S146" s="212"/>
      <c r="T146" s="213"/>
      <c r="AT146" s="214" t="s">
        <v>144</v>
      </c>
      <c r="AU146" s="214" t="s">
        <v>80</v>
      </c>
      <c r="AV146" s="11" t="s">
        <v>80</v>
      </c>
      <c r="AW146" s="11" t="s">
        <v>33</v>
      </c>
      <c r="AX146" s="11" t="s">
        <v>70</v>
      </c>
      <c r="AY146" s="214" t="s">
        <v>122</v>
      </c>
    </row>
    <row r="147" spans="2:65" s="12" customFormat="1">
      <c r="B147" s="221"/>
      <c r="C147" s="222"/>
      <c r="D147" s="205" t="s">
        <v>144</v>
      </c>
      <c r="E147" s="223" t="s">
        <v>21</v>
      </c>
      <c r="F147" s="224" t="s">
        <v>200</v>
      </c>
      <c r="G147" s="222"/>
      <c r="H147" s="225">
        <v>454.59500000000003</v>
      </c>
      <c r="I147" s="226"/>
      <c r="J147" s="222"/>
      <c r="K147" s="222"/>
      <c r="L147" s="227"/>
      <c r="M147" s="228"/>
      <c r="N147" s="229"/>
      <c r="O147" s="229"/>
      <c r="P147" s="229"/>
      <c r="Q147" s="229"/>
      <c r="R147" s="229"/>
      <c r="S147" s="229"/>
      <c r="T147" s="230"/>
      <c r="AT147" s="231" t="s">
        <v>144</v>
      </c>
      <c r="AU147" s="231" t="s">
        <v>80</v>
      </c>
      <c r="AV147" s="12" t="s">
        <v>127</v>
      </c>
      <c r="AW147" s="12" t="s">
        <v>33</v>
      </c>
      <c r="AX147" s="12" t="s">
        <v>78</v>
      </c>
      <c r="AY147" s="231" t="s">
        <v>122</v>
      </c>
    </row>
    <row r="148" spans="2:65" s="1" customFormat="1" ht="38.25" customHeight="1">
      <c r="B148" s="40"/>
      <c r="C148" s="189" t="s">
        <v>10</v>
      </c>
      <c r="D148" s="189" t="s">
        <v>123</v>
      </c>
      <c r="E148" s="190" t="s">
        <v>266</v>
      </c>
      <c r="F148" s="191" t="s">
        <v>267</v>
      </c>
      <c r="G148" s="192" t="s">
        <v>222</v>
      </c>
      <c r="H148" s="193">
        <v>395.27</v>
      </c>
      <c r="I148" s="194"/>
      <c r="J148" s="195">
        <f>ROUND(I148*H148,2)</f>
        <v>0</v>
      </c>
      <c r="K148" s="191" t="s">
        <v>136</v>
      </c>
      <c r="L148" s="60"/>
      <c r="M148" s="196" t="s">
        <v>21</v>
      </c>
      <c r="N148" s="197" t="s">
        <v>41</v>
      </c>
      <c r="O148" s="41"/>
      <c r="P148" s="198">
        <f>O148*H148</f>
        <v>0</v>
      </c>
      <c r="Q148" s="198">
        <v>0</v>
      </c>
      <c r="R148" s="198">
        <f>Q148*H148</f>
        <v>0</v>
      </c>
      <c r="S148" s="198">
        <v>0</v>
      </c>
      <c r="T148" s="199">
        <f>S148*H148</f>
        <v>0</v>
      </c>
      <c r="AR148" s="23" t="s">
        <v>127</v>
      </c>
      <c r="AT148" s="23" t="s">
        <v>123</v>
      </c>
      <c r="AU148" s="23" t="s">
        <v>80</v>
      </c>
      <c r="AY148" s="23" t="s">
        <v>122</v>
      </c>
      <c r="BE148" s="200">
        <f>IF(N148="základní",J148,0)</f>
        <v>0</v>
      </c>
      <c r="BF148" s="200">
        <f>IF(N148="snížená",J148,0)</f>
        <v>0</v>
      </c>
      <c r="BG148" s="200">
        <f>IF(N148="zákl. přenesená",J148,0)</f>
        <v>0</v>
      </c>
      <c r="BH148" s="200">
        <f>IF(N148="sníž. přenesená",J148,0)</f>
        <v>0</v>
      </c>
      <c r="BI148" s="200">
        <f>IF(N148="nulová",J148,0)</f>
        <v>0</v>
      </c>
      <c r="BJ148" s="23" t="s">
        <v>78</v>
      </c>
      <c r="BK148" s="200">
        <f>ROUND(I148*H148,2)</f>
        <v>0</v>
      </c>
      <c r="BL148" s="23" t="s">
        <v>127</v>
      </c>
      <c r="BM148" s="23" t="s">
        <v>268</v>
      </c>
    </row>
    <row r="149" spans="2:65" s="1" customFormat="1" ht="189">
      <c r="B149" s="40"/>
      <c r="C149" s="62"/>
      <c r="D149" s="205" t="s">
        <v>190</v>
      </c>
      <c r="E149" s="62"/>
      <c r="F149" s="219" t="s">
        <v>269</v>
      </c>
      <c r="G149" s="62"/>
      <c r="H149" s="62"/>
      <c r="I149" s="162"/>
      <c r="J149" s="62"/>
      <c r="K149" s="62"/>
      <c r="L149" s="60"/>
      <c r="M149" s="220"/>
      <c r="N149" s="41"/>
      <c r="O149" s="41"/>
      <c r="P149" s="41"/>
      <c r="Q149" s="41"/>
      <c r="R149" s="41"/>
      <c r="S149" s="41"/>
      <c r="T149" s="77"/>
      <c r="AT149" s="23" t="s">
        <v>190</v>
      </c>
      <c r="AU149" s="23" t="s">
        <v>80</v>
      </c>
    </row>
    <row r="150" spans="2:65" s="11" customFormat="1">
      <c r="B150" s="203"/>
      <c r="C150" s="204"/>
      <c r="D150" s="205" t="s">
        <v>144</v>
      </c>
      <c r="E150" s="206" t="s">
        <v>21</v>
      </c>
      <c r="F150" s="207" t="s">
        <v>270</v>
      </c>
      <c r="G150" s="204"/>
      <c r="H150" s="208">
        <v>381.09500000000003</v>
      </c>
      <c r="I150" s="209"/>
      <c r="J150" s="204"/>
      <c r="K150" s="204"/>
      <c r="L150" s="210"/>
      <c r="M150" s="211"/>
      <c r="N150" s="212"/>
      <c r="O150" s="212"/>
      <c r="P150" s="212"/>
      <c r="Q150" s="212"/>
      <c r="R150" s="212"/>
      <c r="S150" s="212"/>
      <c r="T150" s="213"/>
      <c r="AT150" s="214" t="s">
        <v>144</v>
      </c>
      <c r="AU150" s="214" t="s">
        <v>80</v>
      </c>
      <c r="AV150" s="11" t="s">
        <v>80</v>
      </c>
      <c r="AW150" s="11" t="s">
        <v>33</v>
      </c>
      <c r="AX150" s="11" t="s">
        <v>70</v>
      </c>
      <c r="AY150" s="214" t="s">
        <v>122</v>
      </c>
    </row>
    <row r="151" spans="2:65" s="11" customFormat="1">
      <c r="B151" s="203"/>
      <c r="C151" s="204"/>
      <c r="D151" s="205" t="s">
        <v>144</v>
      </c>
      <c r="E151" s="206" t="s">
        <v>21</v>
      </c>
      <c r="F151" s="207" t="s">
        <v>271</v>
      </c>
      <c r="G151" s="204"/>
      <c r="H151" s="208">
        <v>13.5</v>
      </c>
      <c r="I151" s="209"/>
      <c r="J151" s="204"/>
      <c r="K151" s="204"/>
      <c r="L151" s="210"/>
      <c r="M151" s="211"/>
      <c r="N151" s="212"/>
      <c r="O151" s="212"/>
      <c r="P151" s="212"/>
      <c r="Q151" s="212"/>
      <c r="R151" s="212"/>
      <c r="S151" s="212"/>
      <c r="T151" s="213"/>
      <c r="AT151" s="214" t="s">
        <v>144</v>
      </c>
      <c r="AU151" s="214" t="s">
        <v>80</v>
      </c>
      <c r="AV151" s="11" t="s">
        <v>80</v>
      </c>
      <c r="AW151" s="11" t="s">
        <v>33</v>
      </c>
      <c r="AX151" s="11" t="s">
        <v>70</v>
      </c>
      <c r="AY151" s="214" t="s">
        <v>122</v>
      </c>
    </row>
    <row r="152" spans="2:65" s="11" customFormat="1">
      <c r="B152" s="203"/>
      <c r="C152" s="204"/>
      <c r="D152" s="205" t="s">
        <v>144</v>
      </c>
      <c r="E152" s="206" t="s">
        <v>21</v>
      </c>
      <c r="F152" s="207" t="s">
        <v>272</v>
      </c>
      <c r="G152" s="204"/>
      <c r="H152" s="208">
        <v>0.67500000000000004</v>
      </c>
      <c r="I152" s="209"/>
      <c r="J152" s="204"/>
      <c r="K152" s="204"/>
      <c r="L152" s="210"/>
      <c r="M152" s="211"/>
      <c r="N152" s="212"/>
      <c r="O152" s="212"/>
      <c r="P152" s="212"/>
      <c r="Q152" s="212"/>
      <c r="R152" s="212"/>
      <c r="S152" s="212"/>
      <c r="T152" s="213"/>
      <c r="AT152" s="214" t="s">
        <v>144</v>
      </c>
      <c r="AU152" s="214" t="s">
        <v>80</v>
      </c>
      <c r="AV152" s="11" t="s">
        <v>80</v>
      </c>
      <c r="AW152" s="11" t="s">
        <v>33</v>
      </c>
      <c r="AX152" s="11" t="s">
        <v>70</v>
      </c>
      <c r="AY152" s="214" t="s">
        <v>122</v>
      </c>
    </row>
    <row r="153" spans="2:65" s="12" customFormat="1">
      <c r="B153" s="221"/>
      <c r="C153" s="222"/>
      <c r="D153" s="205" t="s">
        <v>144</v>
      </c>
      <c r="E153" s="223" t="s">
        <v>21</v>
      </c>
      <c r="F153" s="224" t="s">
        <v>200</v>
      </c>
      <c r="G153" s="222"/>
      <c r="H153" s="225">
        <v>395.27</v>
      </c>
      <c r="I153" s="226"/>
      <c r="J153" s="222"/>
      <c r="K153" s="222"/>
      <c r="L153" s="227"/>
      <c r="M153" s="228"/>
      <c r="N153" s="229"/>
      <c r="O153" s="229"/>
      <c r="P153" s="229"/>
      <c r="Q153" s="229"/>
      <c r="R153" s="229"/>
      <c r="S153" s="229"/>
      <c r="T153" s="230"/>
      <c r="AT153" s="231" t="s">
        <v>144</v>
      </c>
      <c r="AU153" s="231" t="s">
        <v>80</v>
      </c>
      <c r="AV153" s="12" t="s">
        <v>127</v>
      </c>
      <c r="AW153" s="12" t="s">
        <v>33</v>
      </c>
      <c r="AX153" s="12" t="s">
        <v>78</v>
      </c>
      <c r="AY153" s="231" t="s">
        <v>122</v>
      </c>
    </row>
    <row r="154" spans="2:65" s="1" customFormat="1" ht="51" customHeight="1">
      <c r="B154" s="40"/>
      <c r="C154" s="189" t="s">
        <v>162</v>
      </c>
      <c r="D154" s="189" t="s">
        <v>123</v>
      </c>
      <c r="E154" s="190" t="s">
        <v>273</v>
      </c>
      <c r="F154" s="191" t="s">
        <v>274</v>
      </c>
      <c r="G154" s="192" t="s">
        <v>222</v>
      </c>
      <c r="H154" s="193">
        <v>3952.7</v>
      </c>
      <c r="I154" s="194"/>
      <c r="J154" s="195">
        <f>ROUND(I154*H154,2)</f>
        <v>0</v>
      </c>
      <c r="K154" s="191" t="s">
        <v>136</v>
      </c>
      <c r="L154" s="60"/>
      <c r="M154" s="196" t="s">
        <v>21</v>
      </c>
      <c r="N154" s="197" t="s">
        <v>41</v>
      </c>
      <c r="O154" s="41"/>
      <c r="P154" s="198">
        <f>O154*H154</f>
        <v>0</v>
      </c>
      <c r="Q154" s="198">
        <v>0</v>
      </c>
      <c r="R154" s="198">
        <f>Q154*H154</f>
        <v>0</v>
      </c>
      <c r="S154" s="198">
        <v>0</v>
      </c>
      <c r="T154" s="199">
        <f>S154*H154</f>
        <v>0</v>
      </c>
      <c r="AR154" s="23" t="s">
        <v>127</v>
      </c>
      <c r="AT154" s="23" t="s">
        <v>123</v>
      </c>
      <c r="AU154" s="23" t="s">
        <v>80</v>
      </c>
      <c r="AY154" s="23" t="s">
        <v>122</v>
      </c>
      <c r="BE154" s="200">
        <f>IF(N154="základní",J154,0)</f>
        <v>0</v>
      </c>
      <c r="BF154" s="200">
        <f>IF(N154="snížená",J154,0)</f>
        <v>0</v>
      </c>
      <c r="BG154" s="200">
        <f>IF(N154="zákl. přenesená",J154,0)</f>
        <v>0</v>
      </c>
      <c r="BH154" s="200">
        <f>IF(N154="sníž. přenesená",J154,0)</f>
        <v>0</v>
      </c>
      <c r="BI154" s="200">
        <f>IF(N154="nulová",J154,0)</f>
        <v>0</v>
      </c>
      <c r="BJ154" s="23" t="s">
        <v>78</v>
      </c>
      <c r="BK154" s="200">
        <f>ROUND(I154*H154,2)</f>
        <v>0</v>
      </c>
      <c r="BL154" s="23" t="s">
        <v>127</v>
      </c>
      <c r="BM154" s="23" t="s">
        <v>275</v>
      </c>
    </row>
    <row r="155" spans="2:65" s="1" customFormat="1" ht="189">
      <c r="B155" s="40"/>
      <c r="C155" s="62"/>
      <c r="D155" s="205" t="s">
        <v>190</v>
      </c>
      <c r="E155" s="62"/>
      <c r="F155" s="219" t="s">
        <v>269</v>
      </c>
      <c r="G155" s="62"/>
      <c r="H155" s="62"/>
      <c r="I155" s="162"/>
      <c r="J155" s="62"/>
      <c r="K155" s="62"/>
      <c r="L155" s="60"/>
      <c r="M155" s="220"/>
      <c r="N155" s="41"/>
      <c r="O155" s="41"/>
      <c r="P155" s="41"/>
      <c r="Q155" s="41"/>
      <c r="R155" s="41"/>
      <c r="S155" s="41"/>
      <c r="T155" s="77"/>
      <c r="AT155" s="23" t="s">
        <v>190</v>
      </c>
      <c r="AU155" s="23" t="s">
        <v>80</v>
      </c>
    </row>
    <row r="156" spans="2:65" s="11" customFormat="1">
      <c r="B156" s="203"/>
      <c r="C156" s="204"/>
      <c r="D156" s="205" t="s">
        <v>144</v>
      </c>
      <c r="E156" s="204"/>
      <c r="F156" s="207" t="s">
        <v>276</v>
      </c>
      <c r="G156" s="204"/>
      <c r="H156" s="208">
        <v>3952.7</v>
      </c>
      <c r="I156" s="209"/>
      <c r="J156" s="204"/>
      <c r="K156" s="204"/>
      <c r="L156" s="210"/>
      <c r="M156" s="211"/>
      <c r="N156" s="212"/>
      <c r="O156" s="212"/>
      <c r="P156" s="212"/>
      <c r="Q156" s="212"/>
      <c r="R156" s="212"/>
      <c r="S156" s="212"/>
      <c r="T156" s="213"/>
      <c r="AT156" s="214" t="s">
        <v>144</v>
      </c>
      <c r="AU156" s="214" t="s">
        <v>80</v>
      </c>
      <c r="AV156" s="11" t="s">
        <v>80</v>
      </c>
      <c r="AW156" s="11" t="s">
        <v>6</v>
      </c>
      <c r="AX156" s="11" t="s">
        <v>78</v>
      </c>
      <c r="AY156" s="214" t="s">
        <v>122</v>
      </c>
    </row>
    <row r="157" spans="2:65" s="1" customFormat="1" ht="51" customHeight="1">
      <c r="B157" s="40"/>
      <c r="C157" s="189" t="s">
        <v>277</v>
      </c>
      <c r="D157" s="189" t="s">
        <v>123</v>
      </c>
      <c r="E157" s="190" t="s">
        <v>278</v>
      </c>
      <c r="F157" s="191" t="s">
        <v>279</v>
      </c>
      <c r="G157" s="192" t="s">
        <v>222</v>
      </c>
      <c r="H157" s="193">
        <v>375</v>
      </c>
      <c r="I157" s="194"/>
      <c r="J157" s="195">
        <f>ROUND(I157*H157,2)</f>
        <v>0</v>
      </c>
      <c r="K157" s="191" t="s">
        <v>136</v>
      </c>
      <c r="L157" s="60"/>
      <c r="M157" s="196" t="s">
        <v>21</v>
      </c>
      <c r="N157" s="197" t="s">
        <v>41</v>
      </c>
      <c r="O157" s="41"/>
      <c r="P157" s="198">
        <f>O157*H157</f>
        <v>0</v>
      </c>
      <c r="Q157" s="198">
        <v>0</v>
      </c>
      <c r="R157" s="198">
        <f>Q157*H157</f>
        <v>0</v>
      </c>
      <c r="S157" s="198">
        <v>0</v>
      </c>
      <c r="T157" s="199">
        <f>S157*H157</f>
        <v>0</v>
      </c>
      <c r="AR157" s="23" t="s">
        <v>127</v>
      </c>
      <c r="AT157" s="23" t="s">
        <v>123</v>
      </c>
      <c r="AU157" s="23" t="s">
        <v>80</v>
      </c>
      <c r="AY157" s="23" t="s">
        <v>122</v>
      </c>
      <c r="BE157" s="200">
        <f>IF(N157="základní",J157,0)</f>
        <v>0</v>
      </c>
      <c r="BF157" s="200">
        <f>IF(N157="snížená",J157,0)</f>
        <v>0</v>
      </c>
      <c r="BG157" s="200">
        <f>IF(N157="zákl. přenesená",J157,0)</f>
        <v>0</v>
      </c>
      <c r="BH157" s="200">
        <f>IF(N157="sníž. přenesená",J157,0)</f>
        <v>0</v>
      </c>
      <c r="BI157" s="200">
        <f>IF(N157="nulová",J157,0)</f>
        <v>0</v>
      </c>
      <c r="BJ157" s="23" t="s">
        <v>78</v>
      </c>
      <c r="BK157" s="200">
        <f>ROUND(I157*H157,2)</f>
        <v>0</v>
      </c>
      <c r="BL157" s="23" t="s">
        <v>127</v>
      </c>
      <c r="BM157" s="23" t="s">
        <v>280</v>
      </c>
    </row>
    <row r="158" spans="2:65" s="1" customFormat="1" ht="108">
      <c r="B158" s="40"/>
      <c r="C158" s="62"/>
      <c r="D158" s="205" t="s">
        <v>190</v>
      </c>
      <c r="E158" s="62"/>
      <c r="F158" s="219" t="s">
        <v>281</v>
      </c>
      <c r="G158" s="62"/>
      <c r="H158" s="62"/>
      <c r="I158" s="162"/>
      <c r="J158" s="62"/>
      <c r="K158" s="62"/>
      <c r="L158" s="60"/>
      <c r="M158" s="220"/>
      <c r="N158" s="41"/>
      <c r="O158" s="41"/>
      <c r="P158" s="41"/>
      <c r="Q158" s="41"/>
      <c r="R158" s="41"/>
      <c r="S158" s="41"/>
      <c r="T158" s="77"/>
      <c r="AT158" s="23" t="s">
        <v>190</v>
      </c>
      <c r="AU158" s="23" t="s">
        <v>80</v>
      </c>
    </row>
    <row r="159" spans="2:65" s="11" customFormat="1">
      <c r="B159" s="203"/>
      <c r="C159" s="204"/>
      <c r="D159" s="205" t="s">
        <v>144</v>
      </c>
      <c r="E159" s="206" t="s">
        <v>21</v>
      </c>
      <c r="F159" s="207" t="s">
        <v>282</v>
      </c>
      <c r="G159" s="204"/>
      <c r="H159" s="208">
        <v>361.5</v>
      </c>
      <c r="I159" s="209"/>
      <c r="J159" s="204"/>
      <c r="K159" s="204"/>
      <c r="L159" s="210"/>
      <c r="M159" s="211"/>
      <c r="N159" s="212"/>
      <c r="O159" s="212"/>
      <c r="P159" s="212"/>
      <c r="Q159" s="212"/>
      <c r="R159" s="212"/>
      <c r="S159" s="212"/>
      <c r="T159" s="213"/>
      <c r="AT159" s="214" t="s">
        <v>144</v>
      </c>
      <c r="AU159" s="214" t="s">
        <v>80</v>
      </c>
      <c r="AV159" s="11" t="s">
        <v>80</v>
      </c>
      <c r="AW159" s="11" t="s">
        <v>33</v>
      </c>
      <c r="AX159" s="11" t="s">
        <v>70</v>
      </c>
      <c r="AY159" s="214" t="s">
        <v>122</v>
      </c>
    </row>
    <row r="160" spans="2:65" s="11" customFormat="1">
      <c r="B160" s="203"/>
      <c r="C160" s="204"/>
      <c r="D160" s="205" t="s">
        <v>144</v>
      </c>
      <c r="E160" s="206" t="s">
        <v>21</v>
      </c>
      <c r="F160" s="207" t="s">
        <v>271</v>
      </c>
      <c r="G160" s="204"/>
      <c r="H160" s="208">
        <v>13.5</v>
      </c>
      <c r="I160" s="209"/>
      <c r="J160" s="204"/>
      <c r="K160" s="204"/>
      <c r="L160" s="210"/>
      <c r="M160" s="211"/>
      <c r="N160" s="212"/>
      <c r="O160" s="212"/>
      <c r="P160" s="212"/>
      <c r="Q160" s="212"/>
      <c r="R160" s="212"/>
      <c r="S160" s="212"/>
      <c r="T160" s="213"/>
      <c r="AT160" s="214" t="s">
        <v>144</v>
      </c>
      <c r="AU160" s="214" t="s">
        <v>80</v>
      </c>
      <c r="AV160" s="11" t="s">
        <v>80</v>
      </c>
      <c r="AW160" s="11" t="s">
        <v>33</v>
      </c>
      <c r="AX160" s="11" t="s">
        <v>70</v>
      </c>
      <c r="AY160" s="214" t="s">
        <v>122</v>
      </c>
    </row>
    <row r="161" spans="2:65" s="12" customFormat="1">
      <c r="B161" s="221"/>
      <c r="C161" s="222"/>
      <c r="D161" s="205" t="s">
        <v>144</v>
      </c>
      <c r="E161" s="223" t="s">
        <v>21</v>
      </c>
      <c r="F161" s="224" t="s">
        <v>200</v>
      </c>
      <c r="G161" s="222"/>
      <c r="H161" s="225">
        <v>375</v>
      </c>
      <c r="I161" s="226"/>
      <c r="J161" s="222"/>
      <c r="K161" s="222"/>
      <c r="L161" s="227"/>
      <c r="M161" s="228"/>
      <c r="N161" s="229"/>
      <c r="O161" s="229"/>
      <c r="P161" s="229"/>
      <c r="Q161" s="229"/>
      <c r="R161" s="229"/>
      <c r="S161" s="229"/>
      <c r="T161" s="230"/>
      <c r="AT161" s="231" t="s">
        <v>144</v>
      </c>
      <c r="AU161" s="231" t="s">
        <v>80</v>
      </c>
      <c r="AV161" s="12" t="s">
        <v>127</v>
      </c>
      <c r="AW161" s="12" t="s">
        <v>33</v>
      </c>
      <c r="AX161" s="12" t="s">
        <v>78</v>
      </c>
      <c r="AY161" s="231" t="s">
        <v>122</v>
      </c>
    </row>
    <row r="162" spans="2:65" s="1" customFormat="1" ht="16.5" customHeight="1">
      <c r="B162" s="40"/>
      <c r="C162" s="232" t="s">
        <v>166</v>
      </c>
      <c r="D162" s="232" t="s">
        <v>226</v>
      </c>
      <c r="E162" s="233" t="s">
        <v>283</v>
      </c>
      <c r="F162" s="234" t="s">
        <v>284</v>
      </c>
      <c r="G162" s="235" t="s">
        <v>285</v>
      </c>
      <c r="H162" s="236">
        <v>712.5</v>
      </c>
      <c r="I162" s="237"/>
      <c r="J162" s="238">
        <f>ROUND(I162*H162,2)</f>
        <v>0</v>
      </c>
      <c r="K162" s="234" t="s">
        <v>136</v>
      </c>
      <c r="L162" s="239"/>
      <c r="M162" s="240" t="s">
        <v>21</v>
      </c>
      <c r="N162" s="241" t="s">
        <v>41</v>
      </c>
      <c r="O162" s="41"/>
      <c r="P162" s="198">
        <f>O162*H162</f>
        <v>0</v>
      </c>
      <c r="Q162" s="198">
        <v>1</v>
      </c>
      <c r="R162" s="198">
        <f>Q162*H162</f>
        <v>712.5</v>
      </c>
      <c r="S162" s="198">
        <v>0</v>
      </c>
      <c r="T162" s="199">
        <f>S162*H162</f>
        <v>0</v>
      </c>
      <c r="AR162" s="23" t="s">
        <v>143</v>
      </c>
      <c r="AT162" s="23" t="s">
        <v>226</v>
      </c>
      <c r="AU162" s="23" t="s">
        <v>80</v>
      </c>
      <c r="AY162" s="23" t="s">
        <v>122</v>
      </c>
      <c r="BE162" s="200">
        <f>IF(N162="základní",J162,0)</f>
        <v>0</v>
      </c>
      <c r="BF162" s="200">
        <f>IF(N162="snížená",J162,0)</f>
        <v>0</v>
      </c>
      <c r="BG162" s="200">
        <f>IF(N162="zákl. přenesená",J162,0)</f>
        <v>0</v>
      </c>
      <c r="BH162" s="200">
        <f>IF(N162="sníž. přenesená",J162,0)</f>
        <v>0</v>
      </c>
      <c r="BI162" s="200">
        <f>IF(N162="nulová",J162,0)</f>
        <v>0</v>
      </c>
      <c r="BJ162" s="23" t="s">
        <v>78</v>
      </c>
      <c r="BK162" s="200">
        <f>ROUND(I162*H162,2)</f>
        <v>0</v>
      </c>
      <c r="BL162" s="23" t="s">
        <v>127</v>
      </c>
      <c r="BM162" s="23" t="s">
        <v>286</v>
      </c>
    </row>
    <row r="163" spans="2:65" s="11" customFormat="1">
      <c r="B163" s="203"/>
      <c r="C163" s="204"/>
      <c r="D163" s="205" t="s">
        <v>144</v>
      </c>
      <c r="E163" s="204"/>
      <c r="F163" s="207" t="s">
        <v>287</v>
      </c>
      <c r="G163" s="204"/>
      <c r="H163" s="208">
        <v>712.5</v>
      </c>
      <c r="I163" s="209"/>
      <c r="J163" s="204"/>
      <c r="K163" s="204"/>
      <c r="L163" s="210"/>
      <c r="M163" s="211"/>
      <c r="N163" s="212"/>
      <c r="O163" s="212"/>
      <c r="P163" s="212"/>
      <c r="Q163" s="212"/>
      <c r="R163" s="212"/>
      <c r="S163" s="212"/>
      <c r="T163" s="213"/>
      <c r="AT163" s="214" t="s">
        <v>144</v>
      </c>
      <c r="AU163" s="214" t="s">
        <v>80</v>
      </c>
      <c r="AV163" s="11" t="s">
        <v>80</v>
      </c>
      <c r="AW163" s="11" t="s">
        <v>6</v>
      </c>
      <c r="AX163" s="11" t="s">
        <v>78</v>
      </c>
      <c r="AY163" s="214" t="s">
        <v>122</v>
      </c>
    </row>
    <row r="164" spans="2:65" s="1" customFormat="1" ht="16.5" customHeight="1">
      <c r="B164" s="40"/>
      <c r="C164" s="189" t="s">
        <v>288</v>
      </c>
      <c r="D164" s="189" t="s">
        <v>123</v>
      </c>
      <c r="E164" s="190" t="s">
        <v>289</v>
      </c>
      <c r="F164" s="191" t="s">
        <v>290</v>
      </c>
      <c r="G164" s="192" t="s">
        <v>222</v>
      </c>
      <c r="H164" s="193">
        <v>394.59500000000003</v>
      </c>
      <c r="I164" s="194"/>
      <c r="J164" s="195">
        <f>ROUND(I164*H164,2)</f>
        <v>0</v>
      </c>
      <c r="K164" s="191" t="s">
        <v>136</v>
      </c>
      <c r="L164" s="60"/>
      <c r="M164" s="196" t="s">
        <v>21</v>
      </c>
      <c r="N164" s="197" t="s">
        <v>41</v>
      </c>
      <c r="O164" s="41"/>
      <c r="P164" s="198">
        <f>O164*H164</f>
        <v>0</v>
      </c>
      <c r="Q164" s="198">
        <v>0</v>
      </c>
      <c r="R164" s="198">
        <f>Q164*H164</f>
        <v>0</v>
      </c>
      <c r="S164" s="198">
        <v>0</v>
      </c>
      <c r="T164" s="199">
        <f>S164*H164</f>
        <v>0</v>
      </c>
      <c r="AR164" s="23" t="s">
        <v>127</v>
      </c>
      <c r="AT164" s="23" t="s">
        <v>123</v>
      </c>
      <c r="AU164" s="23" t="s">
        <v>80</v>
      </c>
      <c r="AY164" s="23" t="s">
        <v>122</v>
      </c>
      <c r="BE164" s="200">
        <f>IF(N164="základní",J164,0)</f>
        <v>0</v>
      </c>
      <c r="BF164" s="200">
        <f>IF(N164="snížená",J164,0)</f>
        <v>0</v>
      </c>
      <c r="BG164" s="200">
        <f>IF(N164="zákl. přenesená",J164,0)</f>
        <v>0</v>
      </c>
      <c r="BH164" s="200">
        <f>IF(N164="sníž. přenesená",J164,0)</f>
        <v>0</v>
      </c>
      <c r="BI164" s="200">
        <f>IF(N164="nulová",J164,0)</f>
        <v>0</v>
      </c>
      <c r="BJ164" s="23" t="s">
        <v>78</v>
      </c>
      <c r="BK164" s="200">
        <f>ROUND(I164*H164,2)</f>
        <v>0</v>
      </c>
      <c r="BL164" s="23" t="s">
        <v>127</v>
      </c>
      <c r="BM164" s="23" t="s">
        <v>291</v>
      </c>
    </row>
    <row r="165" spans="2:65" s="1" customFormat="1" ht="297">
      <c r="B165" s="40"/>
      <c r="C165" s="62"/>
      <c r="D165" s="205" t="s">
        <v>190</v>
      </c>
      <c r="E165" s="62"/>
      <c r="F165" s="219" t="s">
        <v>292</v>
      </c>
      <c r="G165" s="62"/>
      <c r="H165" s="62"/>
      <c r="I165" s="162"/>
      <c r="J165" s="62"/>
      <c r="K165" s="62"/>
      <c r="L165" s="60"/>
      <c r="M165" s="220"/>
      <c r="N165" s="41"/>
      <c r="O165" s="41"/>
      <c r="P165" s="41"/>
      <c r="Q165" s="41"/>
      <c r="R165" s="41"/>
      <c r="S165" s="41"/>
      <c r="T165" s="77"/>
      <c r="AT165" s="23" t="s">
        <v>190</v>
      </c>
      <c r="AU165" s="23" t="s">
        <v>80</v>
      </c>
    </row>
    <row r="166" spans="2:65" s="11" customFormat="1">
      <c r="B166" s="203"/>
      <c r="C166" s="204"/>
      <c r="D166" s="205" t="s">
        <v>144</v>
      </c>
      <c r="E166" s="206" t="s">
        <v>21</v>
      </c>
      <c r="F166" s="207" t="s">
        <v>293</v>
      </c>
      <c r="G166" s="204"/>
      <c r="H166" s="208">
        <v>381.09500000000003</v>
      </c>
      <c r="I166" s="209"/>
      <c r="J166" s="204"/>
      <c r="K166" s="204"/>
      <c r="L166" s="210"/>
      <c r="M166" s="211"/>
      <c r="N166" s="212"/>
      <c r="O166" s="212"/>
      <c r="P166" s="212"/>
      <c r="Q166" s="212"/>
      <c r="R166" s="212"/>
      <c r="S166" s="212"/>
      <c r="T166" s="213"/>
      <c r="AT166" s="214" t="s">
        <v>144</v>
      </c>
      <c r="AU166" s="214" t="s">
        <v>80</v>
      </c>
      <c r="AV166" s="11" t="s">
        <v>80</v>
      </c>
      <c r="AW166" s="11" t="s">
        <v>33</v>
      </c>
      <c r="AX166" s="11" t="s">
        <v>70</v>
      </c>
      <c r="AY166" s="214" t="s">
        <v>122</v>
      </c>
    </row>
    <row r="167" spans="2:65" s="11" customFormat="1">
      <c r="B167" s="203"/>
      <c r="C167" s="204"/>
      <c r="D167" s="205" t="s">
        <v>144</v>
      </c>
      <c r="E167" s="206" t="s">
        <v>21</v>
      </c>
      <c r="F167" s="207" t="s">
        <v>271</v>
      </c>
      <c r="G167" s="204"/>
      <c r="H167" s="208">
        <v>13.5</v>
      </c>
      <c r="I167" s="209"/>
      <c r="J167" s="204"/>
      <c r="K167" s="204"/>
      <c r="L167" s="210"/>
      <c r="M167" s="211"/>
      <c r="N167" s="212"/>
      <c r="O167" s="212"/>
      <c r="P167" s="212"/>
      <c r="Q167" s="212"/>
      <c r="R167" s="212"/>
      <c r="S167" s="212"/>
      <c r="T167" s="213"/>
      <c r="AT167" s="214" t="s">
        <v>144</v>
      </c>
      <c r="AU167" s="214" t="s">
        <v>80</v>
      </c>
      <c r="AV167" s="11" t="s">
        <v>80</v>
      </c>
      <c r="AW167" s="11" t="s">
        <v>33</v>
      </c>
      <c r="AX167" s="11" t="s">
        <v>70</v>
      </c>
      <c r="AY167" s="214" t="s">
        <v>122</v>
      </c>
    </row>
    <row r="168" spans="2:65" s="12" customFormat="1">
      <c r="B168" s="221"/>
      <c r="C168" s="222"/>
      <c r="D168" s="205" t="s">
        <v>144</v>
      </c>
      <c r="E168" s="223" t="s">
        <v>21</v>
      </c>
      <c r="F168" s="224" t="s">
        <v>200</v>
      </c>
      <c r="G168" s="222"/>
      <c r="H168" s="225">
        <v>394.59500000000003</v>
      </c>
      <c r="I168" s="226"/>
      <c r="J168" s="222"/>
      <c r="K168" s="222"/>
      <c r="L168" s="227"/>
      <c r="M168" s="228"/>
      <c r="N168" s="229"/>
      <c r="O168" s="229"/>
      <c r="P168" s="229"/>
      <c r="Q168" s="229"/>
      <c r="R168" s="229"/>
      <c r="S168" s="229"/>
      <c r="T168" s="230"/>
      <c r="AT168" s="231" t="s">
        <v>144</v>
      </c>
      <c r="AU168" s="231" t="s">
        <v>80</v>
      </c>
      <c r="AV168" s="12" t="s">
        <v>127</v>
      </c>
      <c r="AW168" s="12" t="s">
        <v>33</v>
      </c>
      <c r="AX168" s="12" t="s">
        <v>78</v>
      </c>
      <c r="AY168" s="231" t="s">
        <v>122</v>
      </c>
    </row>
    <row r="169" spans="2:65" s="1" customFormat="1" ht="16.5" customHeight="1">
      <c r="B169" s="40"/>
      <c r="C169" s="189" t="s">
        <v>294</v>
      </c>
      <c r="D169" s="189" t="s">
        <v>123</v>
      </c>
      <c r="E169" s="190" t="s">
        <v>295</v>
      </c>
      <c r="F169" s="191" t="s">
        <v>296</v>
      </c>
      <c r="G169" s="192" t="s">
        <v>285</v>
      </c>
      <c r="H169" s="193">
        <v>710.27099999999996</v>
      </c>
      <c r="I169" s="194"/>
      <c r="J169" s="195">
        <f>ROUND(I169*H169,2)</f>
        <v>0</v>
      </c>
      <c r="K169" s="191" t="s">
        <v>136</v>
      </c>
      <c r="L169" s="60"/>
      <c r="M169" s="196" t="s">
        <v>21</v>
      </c>
      <c r="N169" s="197" t="s">
        <v>41</v>
      </c>
      <c r="O169" s="41"/>
      <c r="P169" s="198">
        <f>O169*H169</f>
        <v>0</v>
      </c>
      <c r="Q169" s="198">
        <v>0</v>
      </c>
      <c r="R169" s="198">
        <f>Q169*H169</f>
        <v>0</v>
      </c>
      <c r="S169" s="198">
        <v>0</v>
      </c>
      <c r="T169" s="199">
        <f>S169*H169</f>
        <v>0</v>
      </c>
      <c r="AR169" s="23" t="s">
        <v>127</v>
      </c>
      <c r="AT169" s="23" t="s">
        <v>123</v>
      </c>
      <c r="AU169" s="23" t="s">
        <v>80</v>
      </c>
      <c r="AY169" s="23" t="s">
        <v>122</v>
      </c>
      <c r="BE169" s="200">
        <f>IF(N169="základní",J169,0)</f>
        <v>0</v>
      </c>
      <c r="BF169" s="200">
        <f>IF(N169="snížená",J169,0)</f>
        <v>0</v>
      </c>
      <c r="BG169" s="200">
        <f>IF(N169="zákl. přenesená",J169,0)</f>
        <v>0</v>
      </c>
      <c r="BH169" s="200">
        <f>IF(N169="sníž. přenesená",J169,0)</f>
        <v>0</v>
      </c>
      <c r="BI169" s="200">
        <f>IF(N169="nulová",J169,0)</f>
        <v>0</v>
      </c>
      <c r="BJ169" s="23" t="s">
        <v>78</v>
      </c>
      <c r="BK169" s="200">
        <f>ROUND(I169*H169,2)</f>
        <v>0</v>
      </c>
      <c r="BL169" s="23" t="s">
        <v>127</v>
      </c>
      <c r="BM169" s="23" t="s">
        <v>297</v>
      </c>
    </row>
    <row r="170" spans="2:65" s="1" customFormat="1" ht="297">
      <c r="B170" s="40"/>
      <c r="C170" s="62"/>
      <c r="D170" s="205" t="s">
        <v>190</v>
      </c>
      <c r="E170" s="62"/>
      <c r="F170" s="219" t="s">
        <v>292</v>
      </c>
      <c r="G170" s="62"/>
      <c r="H170" s="62"/>
      <c r="I170" s="162"/>
      <c r="J170" s="62"/>
      <c r="K170" s="62"/>
      <c r="L170" s="60"/>
      <c r="M170" s="220"/>
      <c r="N170" s="41"/>
      <c r="O170" s="41"/>
      <c r="P170" s="41"/>
      <c r="Q170" s="41"/>
      <c r="R170" s="41"/>
      <c r="S170" s="41"/>
      <c r="T170" s="77"/>
      <c r="AT170" s="23" t="s">
        <v>190</v>
      </c>
      <c r="AU170" s="23" t="s">
        <v>80</v>
      </c>
    </row>
    <row r="171" spans="2:65" s="11" customFormat="1">
      <c r="B171" s="203"/>
      <c r="C171" s="204"/>
      <c r="D171" s="205" t="s">
        <v>144</v>
      </c>
      <c r="E171" s="206" t="s">
        <v>21</v>
      </c>
      <c r="F171" s="207" t="s">
        <v>293</v>
      </c>
      <c r="G171" s="204"/>
      <c r="H171" s="208">
        <v>381.09500000000003</v>
      </c>
      <c r="I171" s="209"/>
      <c r="J171" s="204"/>
      <c r="K171" s="204"/>
      <c r="L171" s="210"/>
      <c r="M171" s="211"/>
      <c r="N171" s="212"/>
      <c r="O171" s="212"/>
      <c r="P171" s="212"/>
      <c r="Q171" s="212"/>
      <c r="R171" s="212"/>
      <c r="S171" s="212"/>
      <c r="T171" s="213"/>
      <c r="AT171" s="214" t="s">
        <v>144</v>
      </c>
      <c r="AU171" s="214" t="s">
        <v>80</v>
      </c>
      <c r="AV171" s="11" t="s">
        <v>80</v>
      </c>
      <c r="AW171" s="11" t="s">
        <v>33</v>
      </c>
      <c r="AX171" s="11" t="s">
        <v>70</v>
      </c>
      <c r="AY171" s="214" t="s">
        <v>122</v>
      </c>
    </row>
    <row r="172" spans="2:65" s="11" customFormat="1">
      <c r="B172" s="203"/>
      <c r="C172" s="204"/>
      <c r="D172" s="205" t="s">
        <v>144</v>
      </c>
      <c r="E172" s="206" t="s">
        <v>21</v>
      </c>
      <c r="F172" s="207" t="s">
        <v>271</v>
      </c>
      <c r="G172" s="204"/>
      <c r="H172" s="208">
        <v>13.5</v>
      </c>
      <c r="I172" s="209"/>
      <c r="J172" s="204"/>
      <c r="K172" s="204"/>
      <c r="L172" s="210"/>
      <c r="M172" s="211"/>
      <c r="N172" s="212"/>
      <c r="O172" s="212"/>
      <c r="P172" s="212"/>
      <c r="Q172" s="212"/>
      <c r="R172" s="212"/>
      <c r="S172" s="212"/>
      <c r="T172" s="213"/>
      <c r="AT172" s="214" t="s">
        <v>144</v>
      </c>
      <c r="AU172" s="214" t="s">
        <v>80</v>
      </c>
      <c r="AV172" s="11" t="s">
        <v>80</v>
      </c>
      <c r="AW172" s="11" t="s">
        <v>33</v>
      </c>
      <c r="AX172" s="11" t="s">
        <v>70</v>
      </c>
      <c r="AY172" s="214" t="s">
        <v>122</v>
      </c>
    </row>
    <row r="173" spans="2:65" s="12" customFormat="1">
      <c r="B173" s="221"/>
      <c r="C173" s="222"/>
      <c r="D173" s="205" t="s">
        <v>144</v>
      </c>
      <c r="E173" s="223" t="s">
        <v>21</v>
      </c>
      <c r="F173" s="224" t="s">
        <v>200</v>
      </c>
      <c r="G173" s="222"/>
      <c r="H173" s="225">
        <v>394.59500000000003</v>
      </c>
      <c r="I173" s="226"/>
      <c r="J173" s="222"/>
      <c r="K173" s="222"/>
      <c r="L173" s="227"/>
      <c r="M173" s="228"/>
      <c r="N173" s="229"/>
      <c r="O173" s="229"/>
      <c r="P173" s="229"/>
      <c r="Q173" s="229"/>
      <c r="R173" s="229"/>
      <c r="S173" s="229"/>
      <c r="T173" s="230"/>
      <c r="AT173" s="231" t="s">
        <v>144</v>
      </c>
      <c r="AU173" s="231" t="s">
        <v>80</v>
      </c>
      <c r="AV173" s="12" t="s">
        <v>127</v>
      </c>
      <c r="AW173" s="12" t="s">
        <v>33</v>
      </c>
      <c r="AX173" s="12" t="s">
        <v>78</v>
      </c>
      <c r="AY173" s="231" t="s">
        <v>122</v>
      </c>
    </row>
    <row r="174" spans="2:65" s="11" customFormat="1">
      <c r="B174" s="203"/>
      <c r="C174" s="204"/>
      <c r="D174" s="205" t="s">
        <v>144</v>
      </c>
      <c r="E174" s="204"/>
      <c r="F174" s="207" t="s">
        <v>298</v>
      </c>
      <c r="G174" s="204"/>
      <c r="H174" s="208">
        <v>710.27099999999996</v>
      </c>
      <c r="I174" s="209"/>
      <c r="J174" s="204"/>
      <c r="K174" s="204"/>
      <c r="L174" s="210"/>
      <c r="M174" s="211"/>
      <c r="N174" s="212"/>
      <c r="O174" s="212"/>
      <c r="P174" s="212"/>
      <c r="Q174" s="212"/>
      <c r="R174" s="212"/>
      <c r="S174" s="212"/>
      <c r="T174" s="213"/>
      <c r="AT174" s="214" t="s">
        <v>144</v>
      </c>
      <c r="AU174" s="214" t="s">
        <v>80</v>
      </c>
      <c r="AV174" s="11" t="s">
        <v>80</v>
      </c>
      <c r="AW174" s="11" t="s">
        <v>6</v>
      </c>
      <c r="AX174" s="11" t="s">
        <v>78</v>
      </c>
      <c r="AY174" s="214" t="s">
        <v>122</v>
      </c>
    </row>
    <row r="175" spans="2:65" s="1" customFormat="1" ht="25.5" customHeight="1">
      <c r="B175" s="40"/>
      <c r="C175" s="189" t="s">
        <v>9</v>
      </c>
      <c r="D175" s="189" t="s">
        <v>123</v>
      </c>
      <c r="E175" s="190" t="s">
        <v>299</v>
      </c>
      <c r="F175" s="191" t="s">
        <v>300</v>
      </c>
      <c r="G175" s="192" t="s">
        <v>222</v>
      </c>
      <c r="H175" s="193">
        <v>60</v>
      </c>
      <c r="I175" s="194"/>
      <c r="J175" s="195">
        <f>ROUND(I175*H175,2)</f>
        <v>0</v>
      </c>
      <c r="K175" s="191" t="s">
        <v>136</v>
      </c>
      <c r="L175" s="60"/>
      <c r="M175" s="196" t="s">
        <v>21</v>
      </c>
      <c r="N175" s="197" t="s">
        <v>41</v>
      </c>
      <c r="O175" s="41"/>
      <c r="P175" s="198">
        <f>O175*H175</f>
        <v>0</v>
      </c>
      <c r="Q175" s="198">
        <v>0</v>
      </c>
      <c r="R175" s="198">
        <f>Q175*H175</f>
        <v>0</v>
      </c>
      <c r="S175" s="198">
        <v>0</v>
      </c>
      <c r="T175" s="199">
        <f>S175*H175</f>
        <v>0</v>
      </c>
      <c r="AR175" s="23" t="s">
        <v>127</v>
      </c>
      <c r="AT175" s="23" t="s">
        <v>123</v>
      </c>
      <c r="AU175" s="23" t="s">
        <v>80</v>
      </c>
      <c r="AY175" s="23" t="s">
        <v>122</v>
      </c>
      <c r="BE175" s="200">
        <f>IF(N175="základní",J175,0)</f>
        <v>0</v>
      </c>
      <c r="BF175" s="200">
        <f>IF(N175="snížená",J175,0)</f>
        <v>0</v>
      </c>
      <c r="BG175" s="200">
        <f>IF(N175="zákl. přenesená",J175,0)</f>
        <v>0</v>
      </c>
      <c r="BH175" s="200">
        <f>IF(N175="sníž. přenesená",J175,0)</f>
        <v>0</v>
      </c>
      <c r="BI175" s="200">
        <f>IF(N175="nulová",J175,0)</f>
        <v>0</v>
      </c>
      <c r="BJ175" s="23" t="s">
        <v>78</v>
      </c>
      <c r="BK175" s="200">
        <f>ROUND(I175*H175,2)</f>
        <v>0</v>
      </c>
      <c r="BL175" s="23" t="s">
        <v>127</v>
      </c>
      <c r="BM175" s="23" t="s">
        <v>301</v>
      </c>
    </row>
    <row r="176" spans="2:65" s="1" customFormat="1" ht="409.5">
      <c r="B176" s="40"/>
      <c r="C176" s="62"/>
      <c r="D176" s="205" t="s">
        <v>190</v>
      </c>
      <c r="E176" s="62"/>
      <c r="F176" s="219" t="s">
        <v>302</v>
      </c>
      <c r="G176" s="62"/>
      <c r="H176" s="62"/>
      <c r="I176" s="162"/>
      <c r="J176" s="62"/>
      <c r="K176" s="62"/>
      <c r="L176" s="60"/>
      <c r="M176" s="220"/>
      <c r="N176" s="41"/>
      <c r="O176" s="41"/>
      <c r="P176" s="41"/>
      <c r="Q176" s="41"/>
      <c r="R176" s="41"/>
      <c r="S176" s="41"/>
      <c r="T176" s="77"/>
      <c r="AT176" s="23" t="s">
        <v>190</v>
      </c>
      <c r="AU176" s="23" t="s">
        <v>80</v>
      </c>
    </row>
    <row r="177" spans="2:65" s="11" customFormat="1">
      <c r="B177" s="203"/>
      <c r="C177" s="204"/>
      <c r="D177" s="205" t="s">
        <v>144</v>
      </c>
      <c r="E177" s="206" t="s">
        <v>21</v>
      </c>
      <c r="F177" s="207" t="s">
        <v>303</v>
      </c>
      <c r="G177" s="204"/>
      <c r="H177" s="208">
        <v>60</v>
      </c>
      <c r="I177" s="209"/>
      <c r="J177" s="204"/>
      <c r="K177" s="204"/>
      <c r="L177" s="210"/>
      <c r="M177" s="211"/>
      <c r="N177" s="212"/>
      <c r="O177" s="212"/>
      <c r="P177" s="212"/>
      <c r="Q177" s="212"/>
      <c r="R177" s="212"/>
      <c r="S177" s="212"/>
      <c r="T177" s="213"/>
      <c r="AT177" s="214" t="s">
        <v>144</v>
      </c>
      <c r="AU177" s="214" t="s">
        <v>80</v>
      </c>
      <c r="AV177" s="11" t="s">
        <v>80</v>
      </c>
      <c r="AW177" s="11" t="s">
        <v>33</v>
      </c>
      <c r="AX177" s="11" t="s">
        <v>78</v>
      </c>
      <c r="AY177" s="214" t="s">
        <v>122</v>
      </c>
    </row>
    <row r="178" spans="2:65" s="1" customFormat="1" ht="38.25" customHeight="1">
      <c r="B178" s="40"/>
      <c r="C178" s="189" t="s">
        <v>304</v>
      </c>
      <c r="D178" s="189" t="s">
        <v>123</v>
      </c>
      <c r="E178" s="190" t="s">
        <v>305</v>
      </c>
      <c r="F178" s="191" t="s">
        <v>306</v>
      </c>
      <c r="G178" s="192" t="s">
        <v>188</v>
      </c>
      <c r="H178" s="193">
        <v>4.5</v>
      </c>
      <c r="I178" s="194"/>
      <c r="J178" s="195">
        <f>ROUND(I178*H178,2)</f>
        <v>0</v>
      </c>
      <c r="K178" s="191" t="s">
        <v>136</v>
      </c>
      <c r="L178" s="60"/>
      <c r="M178" s="196" t="s">
        <v>21</v>
      </c>
      <c r="N178" s="197" t="s">
        <v>41</v>
      </c>
      <c r="O178" s="41"/>
      <c r="P178" s="198">
        <f>O178*H178</f>
        <v>0</v>
      </c>
      <c r="Q178" s="198">
        <v>0</v>
      </c>
      <c r="R178" s="198">
        <f>Q178*H178</f>
        <v>0</v>
      </c>
      <c r="S178" s="198">
        <v>0</v>
      </c>
      <c r="T178" s="199">
        <f>S178*H178</f>
        <v>0</v>
      </c>
      <c r="AR178" s="23" t="s">
        <v>127</v>
      </c>
      <c r="AT178" s="23" t="s">
        <v>123</v>
      </c>
      <c r="AU178" s="23" t="s">
        <v>80</v>
      </c>
      <c r="AY178" s="23" t="s">
        <v>122</v>
      </c>
      <c r="BE178" s="200">
        <f>IF(N178="základní",J178,0)</f>
        <v>0</v>
      </c>
      <c r="BF178" s="200">
        <f>IF(N178="snížená",J178,0)</f>
        <v>0</v>
      </c>
      <c r="BG178" s="200">
        <f>IF(N178="zákl. přenesená",J178,0)</f>
        <v>0</v>
      </c>
      <c r="BH178" s="200">
        <f>IF(N178="sníž. přenesená",J178,0)</f>
        <v>0</v>
      </c>
      <c r="BI178" s="200">
        <f>IF(N178="nulová",J178,0)</f>
        <v>0</v>
      </c>
      <c r="BJ178" s="23" t="s">
        <v>78</v>
      </c>
      <c r="BK178" s="200">
        <f>ROUND(I178*H178,2)</f>
        <v>0</v>
      </c>
      <c r="BL178" s="23" t="s">
        <v>127</v>
      </c>
      <c r="BM178" s="23" t="s">
        <v>307</v>
      </c>
    </row>
    <row r="179" spans="2:65" s="1" customFormat="1" ht="94.5">
      <c r="B179" s="40"/>
      <c r="C179" s="62"/>
      <c r="D179" s="205" t="s">
        <v>190</v>
      </c>
      <c r="E179" s="62"/>
      <c r="F179" s="219" t="s">
        <v>308</v>
      </c>
      <c r="G179" s="62"/>
      <c r="H179" s="62"/>
      <c r="I179" s="162"/>
      <c r="J179" s="62"/>
      <c r="K179" s="62"/>
      <c r="L179" s="60"/>
      <c r="M179" s="220"/>
      <c r="N179" s="41"/>
      <c r="O179" s="41"/>
      <c r="P179" s="41"/>
      <c r="Q179" s="41"/>
      <c r="R179" s="41"/>
      <c r="S179" s="41"/>
      <c r="T179" s="77"/>
      <c r="AT179" s="23" t="s">
        <v>190</v>
      </c>
      <c r="AU179" s="23" t="s">
        <v>80</v>
      </c>
    </row>
    <row r="180" spans="2:65" s="11" customFormat="1">
      <c r="B180" s="203"/>
      <c r="C180" s="204"/>
      <c r="D180" s="205" t="s">
        <v>144</v>
      </c>
      <c r="E180" s="206" t="s">
        <v>21</v>
      </c>
      <c r="F180" s="207" t="s">
        <v>309</v>
      </c>
      <c r="G180" s="204"/>
      <c r="H180" s="208">
        <v>4.5</v>
      </c>
      <c r="I180" s="209"/>
      <c r="J180" s="204"/>
      <c r="K180" s="204"/>
      <c r="L180" s="210"/>
      <c r="M180" s="211"/>
      <c r="N180" s="212"/>
      <c r="O180" s="212"/>
      <c r="P180" s="212"/>
      <c r="Q180" s="212"/>
      <c r="R180" s="212"/>
      <c r="S180" s="212"/>
      <c r="T180" s="213"/>
      <c r="AT180" s="214" t="s">
        <v>144</v>
      </c>
      <c r="AU180" s="214" t="s">
        <v>80</v>
      </c>
      <c r="AV180" s="11" t="s">
        <v>80</v>
      </c>
      <c r="AW180" s="11" t="s">
        <v>6</v>
      </c>
      <c r="AX180" s="11" t="s">
        <v>70</v>
      </c>
      <c r="AY180" s="214" t="s">
        <v>122</v>
      </c>
    </row>
    <row r="181" spans="2:65" s="12" customFormat="1">
      <c r="B181" s="221"/>
      <c r="C181" s="222"/>
      <c r="D181" s="205" t="s">
        <v>144</v>
      </c>
      <c r="E181" s="223" t="s">
        <v>21</v>
      </c>
      <c r="F181" s="224" t="s">
        <v>200</v>
      </c>
      <c r="G181" s="222"/>
      <c r="H181" s="225">
        <v>4.5</v>
      </c>
      <c r="I181" s="226"/>
      <c r="J181" s="222"/>
      <c r="K181" s="222"/>
      <c r="L181" s="227"/>
      <c r="M181" s="228"/>
      <c r="N181" s="229"/>
      <c r="O181" s="229"/>
      <c r="P181" s="229"/>
      <c r="Q181" s="229"/>
      <c r="R181" s="229"/>
      <c r="S181" s="229"/>
      <c r="T181" s="230"/>
      <c r="AT181" s="231" t="s">
        <v>144</v>
      </c>
      <c r="AU181" s="231" t="s">
        <v>80</v>
      </c>
      <c r="AV181" s="12" t="s">
        <v>127</v>
      </c>
      <c r="AW181" s="12" t="s">
        <v>33</v>
      </c>
      <c r="AX181" s="12" t="s">
        <v>78</v>
      </c>
      <c r="AY181" s="231" t="s">
        <v>122</v>
      </c>
    </row>
    <row r="182" spans="2:65" s="1" customFormat="1" ht="25.5" customHeight="1">
      <c r="B182" s="40"/>
      <c r="C182" s="189" t="s">
        <v>310</v>
      </c>
      <c r="D182" s="189" t="s">
        <v>123</v>
      </c>
      <c r="E182" s="190" t="s">
        <v>311</v>
      </c>
      <c r="F182" s="191" t="s">
        <v>312</v>
      </c>
      <c r="G182" s="192" t="s">
        <v>188</v>
      </c>
      <c r="H182" s="193">
        <v>4.5</v>
      </c>
      <c r="I182" s="194"/>
      <c r="J182" s="195">
        <f>ROUND(I182*H182,2)</f>
        <v>0</v>
      </c>
      <c r="K182" s="191" t="s">
        <v>136</v>
      </c>
      <c r="L182" s="60"/>
      <c r="M182" s="196" t="s">
        <v>21</v>
      </c>
      <c r="N182" s="197" t="s">
        <v>41</v>
      </c>
      <c r="O182" s="41"/>
      <c r="P182" s="198">
        <f>O182*H182</f>
        <v>0</v>
      </c>
      <c r="Q182" s="198">
        <v>0</v>
      </c>
      <c r="R182" s="198">
        <f>Q182*H182</f>
        <v>0</v>
      </c>
      <c r="S182" s="198">
        <v>0</v>
      </c>
      <c r="T182" s="199">
        <f>S182*H182</f>
        <v>0</v>
      </c>
      <c r="AR182" s="23" t="s">
        <v>127</v>
      </c>
      <c r="AT182" s="23" t="s">
        <v>123</v>
      </c>
      <c r="AU182" s="23" t="s">
        <v>80</v>
      </c>
      <c r="AY182" s="23" t="s">
        <v>122</v>
      </c>
      <c r="BE182" s="200">
        <f>IF(N182="základní",J182,0)</f>
        <v>0</v>
      </c>
      <c r="BF182" s="200">
        <f>IF(N182="snížená",J182,0)</f>
        <v>0</v>
      </c>
      <c r="BG182" s="200">
        <f>IF(N182="zákl. přenesená",J182,0)</f>
        <v>0</v>
      </c>
      <c r="BH182" s="200">
        <f>IF(N182="sníž. přenesená",J182,0)</f>
        <v>0</v>
      </c>
      <c r="BI182" s="200">
        <f>IF(N182="nulová",J182,0)</f>
        <v>0</v>
      </c>
      <c r="BJ182" s="23" t="s">
        <v>78</v>
      </c>
      <c r="BK182" s="200">
        <f>ROUND(I182*H182,2)</f>
        <v>0</v>
      </c>
      <c r="BL182" s="23" t="s">
        <v>127</v>
      </c>
      <c r="BM182" s="23" t="s">
        <v>313</v>
      </c>
    </row>
    <row r="183" spans="2:65" s="1" customFormat="1" ht="121.5">
      <c r="B183" s="40"/>
      <c r="C183" s="62"/>
      <c r="D183" s="205" t="s">
        <v>190</v>
      </c>
      <c r="E183" s="62"/>
      <c r="F183" s="219" t="s">
        <v>314</v>
      </c>
      <c r="G183" s="62"/>
      <c r="H183" s="62"/>
      <c r="I183" s="162"/>
      <c r="J183" s="62"/>
      <c r="K183" s="62"/>
      <c r="L183" s="60"/>
      <c r="M183" s="220"/>
      <c r="N183" s="41"/>
      <c r="O183" s="41"/>
      <c r="P183" s="41"/>
      <c r="Q183" s="41"/>
      <c r="R183" s="41"/>
      <c r="S183" s="41"/>
      <c r="T183" s="77"/>
      <c r="AT183" s="23" t="s">
        <v>190</v>
      </c>
      <c r="AU183" s="23" t="s">
        <v>80</v>
      </c>
    </row>
    <row r="184" spans="2:65" s="1" customFormat="1" ht="25.5" customHeight="1">
      <c r="B184" s="40"/>
      <c r="C184" s="189" t="s">
        <v>315</v>
      </c>
      <c r="D184" s="189" t="s">
        <v>123</v>
      </c>
      <c r="E184" s="190" t="s">
        <v>316</v>
      </c>
      <c r="F184" s="191" t="s">
        <v>317</v>
      </c>
      <c r="G184" s="192" t="s">
        <v>188</v>
      </c>
      <c r="H184" s="193">
        <v>4.5</v>
      </c>
      <c r="I184" s="194"/>
      <c r="J184" s="195">
        <f>ROUND(I184*H184,2)</f>
        <v>0</v>
      </c>
      <c r="K184" s="191" t="s">
        <v>136</v>
      </c>
      <c r="L184" s="60"/>
      <c r="M184" s="196" t="s">
        <v>21</v>
      </c>
      <c r="N184" s="197" t="s">
        <v>41</v>
      </c>
      <c r="O184" s="41"/>
      <c r="P184" s="198">
        <f>O184*H184</f>
        <v>0</v>
      </c>
      <c r="Q184" s="198">
        <v>0</v>
      </c>
      <c r="R184" s="198">
        <f>Q184*H184</f>
        <v>0</v>
      </c>
      <c r="S184" s="198">
        <v>0</v>
      </c>
      <c r="T184" s="199">
        <f>S184*H184</f>
        <v>0</v>
      </c>
      <c r="AR184" s="23" t="s">
        <v>127</v>
      </c>
      <c r="AT184" s="23" t="s">
        <v>123</v>
      </c>
      <c r="AU184" s="23" t="s">
        <v>80</v>
      </c>
      <c r="AY184" s="23" t="s">
        <v>122</v>
      </c>
      <c r="BE184" s="200">
        <f>IF(N184="základní",J184,0)</f>
        <v>0</v>
      </c>
      <c r="BF184" s="200">
        <f>IF(N184="snížená",J184,0)</f>
        <v>0</v>
      </c>
      <c r="BG184" s="200">
        <f>IF(N184="zákl. přenesená",J184,0)</f>
        <v>0</v>
      </c>
      <c r="BH184" s="200">
        <f>IF(N184="sníž. přenesená",J184,0)</f>
        <v>0</v>
      </c>
      <c r="BI184" s="200">
        <f>IF(N184="nulová",J184,0)</f>
        <v>0</v>
      </c>
      <c r="BJ184" s="23" t="s">
        <v>78</v>
      </c>
      <c r="BK184" s="200">
        <f>ROUND(I184*H184,2)</f>
        <v>0</v>
      </c>
      <c r="BL184" s="23" t="s">
        <v>127</v>
      </c>
      <c r="BM184" s="23" t="s">
        <v>318</v>
      </c>
    </row>
    <row r="185" spans="2:65" s="1" customFormat="1" ht="121.5">
      <c r="B185" s="40"/>
      <c r="C185" s="62"/>
      <c r="D185" s="205" t="s">
        <v>190</v>
      </c>
      <c r="E185" s="62"/>
      <c r="F185" s="219" t="s">
        <v>319</v>
      </c>
      <c r="G185" s="62"/>
      <c r="H185" s="62"/>
      <c r="I185" s="162"/>
      <c r="J185" s="62"/>
      <c r="K185" s="62"/>
      <c r="L185" s="60"/>
      <c r="M185" s="220"/>
      <c r="N185" s="41"/>
      <c r="O185" s="41"/>
      <c r="P185" s="41"/>
      <c r="Q185" s="41"/>
      <c r="R185" s="41"/>
      <c r="S185" s="41"/>
      <c r="T185" s="77"/>
      <c r="AT185" s="23" t="s">
        <v>190</v>
      </c>
      <c r="AU185" s="23" t="s">
        <v>80</v>
      </c>
    </row>
    <row r="186" spans="2:65" s="1" customFormat="1" ht="16.5" customHeight="1">
      <c r="B186" s="40"/>
      <c r="C186" s="232" t="s">
        <v>320</v>
      </c>
      <c r="D186" s="232" t="s">
        <v>226</v>
      </c>
      <c r="E186" s="233" t="s">
        <v>321</v>
      </c>
      <c r="F186" s="234" t="s">
        <v>322</v>
      </c>
      <c r="G186" s="235" t="s">
        <v>323</v>
      </c>
      <c r="H186" s="236">
        <v>6.8000000000000005E-2</v>
      </c>
      <c r="I186" s="237"/>
      <c r="J186" s="238">
        <f>ROUND(I186*H186,2)</f>
        <v>0</v>
      </c>
      <c r="K186" s="234" t="s">
        <v>136</v>
      </c>
      <c r="L186" s="239"/>
      <c r="M186" s="240" t="s">
        <v>21</v>
      </c>
      <c r="N186" s="241" t="s">
        <v>41</v>
      </c>
      <c r="O186" s="41"/>
      <c r="P186" s="198">
        <f>O186*H186</f>
        <v>0</v>
      </c>
      <c r="Q186" s="198">
        <v>1E-3</v>
      </c>
      <c r="R186" s="198">
        <f>Q186*H186</f>
        <v>6.8000000000000013E-5</v>
      </c>
      <c r="S186" s="198">
        <v>0</v>
      </c>
      <c r="T186" s="199">
        <f>S186*H186</f>
        <v>0</v>
      </c>
      <c r="AR186" s="23" t="s">
        <v>143</v>
      </c>
      <c r="AT186" s="23" t="s">
        <v>226</v>
      </c>
      <c r="AU186" s="23" t="s">
        <v>80</v>
      </c>
      <c r="AY186" s="23" t="s">
        <v>122</v>
      </c>
      <c r="BE186" s="200">
        <f>IF(N186="základní",J186,0)</f>
        <v>0</v>
      </c>
      <c r="BF186" s="200">
        <f>IF(N186="snížená",J186,0)</f>
        <v>0</v>
      </c>
      <c r="BG186" s="200">
        <f>IF(N186="zákl. přenesená",J186,0)</f>
        <v>0</v>
      </c>
      <c r="BH186" s="200">
        <f>IF(N186="sníž. přenesená",J186,0)</f>
        <v>0</v>
      </c>
      <c r="BI186" s="200">
        <f>IF(N186="nulová",J186,0)</f>
        <v>0</v>
      </c>
      <c r="BJ186" s="23" t="s">
        <v>78</v>
      </c>
      <c r="BK186" s="200">
        <f>ROUND(I186*H186,2)</f>
        <v>0</v>
      </c>
      <c r="BL186" s="23" t="s">
        <v>127</v>
      </c>
      <c r="BM186" s="23" t="s">
        <v>324</v>
      </c>
    </row>
    <row r="187" spans="2:65" s="11" customFormat="1">
      <c r="B187" s="203"/>
      <c r="C187" s="204"/>
      <c r="D187" s="205" t="s">
        <v>144</v>
      </c>
      <c r="E187" s="204"/>
      <c r="F187" s="207" t="s">
        <v>325</v>
      </c>
      <c r="G187" s="204"/>
      <c r="H187" s="208">
        <v>6.8000000000000005E-2</v>
      </c>
      <c r="I187" s="209"/>
      <c r="J187" s="204"/>
      <c r="K187" s="204"/>
      <c r="L187" s="210"/>
      <c r="M187" s="211"/>
      <c r="N187" s="212"/>
      <c r="O187" s="212"/>
      <c r="P187" s="212"/>
      <c r="Q187" s="212"/>
      <c r="R187" s="212"/>
      <c r="S187" s="212"/>
      <c r="T187" s="213"/>
      <c r="AT187" s="214" t="s">
        <v>144</v>
      </c>
      <c r="AU187" s="214" t="s">
        <v>80</v>
      </c>
      <c r="AV187" s="11" t="s">
        <v>80</v>
      </c>
      <c r="AW187" s="11" t="s">
        <v>6</v>
      </c>
      <c r="AX187" s="11" t="s">
        <v>78</v>
      </c>
      <c r="AY187" s="214" t="s">
        <v>122</v>
      </c>
    </row>
    <row r="188" spans="2:65" s="1" customFormat="1" ht="25.5" customHeight="1">
      <c r="B188" s="40"/>
      <c r="C188" s="189" t="s">
        <v>326</v>
      </c>
      <c r="D188" s="189" t="s">
        <v>123</v>
      </c>
      <c r="E188" s="190" t="s">
        <v>327</v>
      </c>
      <c r="F188" s="191" t="s">
        <v>328</v>
      </c>
      <c r="G188" s="192" t="s">
        <v>188</v>
      </c>
      <c r="H188" s="193">
        <v>4.5</v>
      </c>
      <c r="I188" s="194"/>
      <c r="J188" s="195">
        <f>ROUND(I188*H188,2)</f>
        <v>0</v>
      </c>
      <c r="K188" s="191" t="s">
        <v>136</v>
      </c>
      <c r="L188" s="60"/>
      <c r="M188" s="196" t="s">
        <v>21</v>
      </c>
      <c r="N188" s="197" t="s">
        <v>41</v>
      </c>
      <c r="O188" s="41"/>
      <c r="P188" s="198">
        <f>O188*H188</f>
        <v>0</v>
      </c>
      <c r="Q188" s="198">
        <v>0</v>
      </c>
      <c r="R188" s="198">
        <f>Q188*H188</f>
        <v>0</v>
      </c>
      <c r="S188" s="198">
        <v>0</v>
      </c>
      <c r="T188" s="199">
        <f>S188*H188</f>
        <v>0</v>
      </c>
      <c r="AR188" s="23" t="s">
        <v>127</v>
      </c>
      <c r="AT188" s="23" t="s">
        <v>123</v>
      </c>
      <c r="AU188" s="23" t="s">
        <v>80</v>
      </c>
      <c r="AY188" s="23" t="s">
        <v>122</v>
      </c>
      <c r="BE188" s="200">
        <f>IF(N188="základní",J188,0)</f>
        <v>0</v>
      </c>
      <c r="BF188" s="200">
        <f>IF(N188="snížená",J188,0)</f>
        <v>0</v>
      </c>
      <c r="BG188" s="200">
        <f>IF(N188="zákl. přenesená",J188,0)</f>
        <v>0</v>
      </c>
      <c r="BH188" s="200">
        <f>IF(N188="sníž. přenesená",J188,0)</f>
        <v>0</v>
      </c>
      <c r="BI188" s="200">
        <f>IF(N188="nulová",J188,0)</f>
        <v>0</v>
      </c>
      <c r="BJ188" s="23" t="s">
        <v>78</v>
      </c>
      <c r="BK188" s="200">
        <f>ROUND(I188*H188,2)</f>
        <v>0</v>
      </c>
      <c r="BL188" s="23" t="s">
        <v>127</v>
      </c>
      <c r="BM188" s="23" t="s">
        <v>329</v>
      </c>
    </row>
    <row r="189" spans="2:65" s="1" customFormat="1" ht="162">
      <c r="B189" s="40"/>
      <c r="C189" s="62"/>
      <c r="D189" s="205" t="s">
        <v>190</v>
      </c>
      <c r="E189" s="62"/>
      <c r="F189" s="219" t="s">
        <v>330</v>
      </c>
      <c r="G189" s="62"/>
      <c r="H189" s="62"/>
      <c r="I189" s="162"/>
      <c r="J189" s="62"/>
      <c r="K189" s="62"/>
      <c r="L189" s="60"/>
      <c r="M189" s="220"/>
      <c r="N189" s="41"/>
      <c r="O189" s="41"/>
      <c r="P189" s="41"/>
      <c r="Q189" s="41"/>
      <c r="R189" s="41"/>
      <c r="S189" s="41"/>
      <c r="T189" s="77"/>
      <c r="AT189" s="23" t="s">
        <v>190</v>
      </c>
      <c r="AU189" s="23" t="s">
        <v>80</v>
      </c>
    </row>
    <row r="190" spans="2:65" s="1" customFormat="1" ht="38.25" customHeight="1">
      <c r="B190" s="40"/>
      <c r="C190" s="189" t="s">
        <v>331</v>
      </c>
      <c r="D190" s="189" t="s">
        <v>123</v>
      </c>
      <c r="E190" s="190" t="s">
        <v>332</v>
      </c>
      <c r="F190" s="191" t="s">
        <v>333</v>
      </c>
      <c r="G190" s="192" t="s">
        <v>188</v>
      </c>
      <c r="H190" s="193">
        <v>4.5</v>
      </c>
      <c r="I190" s="194"/>
      <c r="J190" s="195">
        <f>ROUND(I190*H190,2)</f>
        <v>0</v>
      </c>
      <c r="K190" s="191" t="s">
        <v>136</v>
      </c>
      <c r="L190" s="60"/>
      <c r="M190" s="196" t="s">
        <v>21</v>
      </c>
      <c r="N190" s="197" t="s">
        <v>41</v>
      </c>
      <c r="O190" s="41"/>
      <c r="P190" s="198">
        <f>O190*H190</f>
        <v>0</v>
      </c>
      <c r="Q190" s="198">
        <v>0</v>
      </c>
      <c r="R190" s="198">
        <f>Q190*H190</f>
        <v>0</v>
      </c>
      <c r="S190" s="198">
        <v>0</v>
      </c>
      <c r="T190" s="199">
        <f>S190*H190</f>
        <v>0</v>
      </c>
      <c r="AR190" s="23" t="s">
        <v>127</v>
      </c>
      <c r="AT190" s="23" t="s">
        <v>123</v>
      </c>
      <c r="AU190" s="23" t="s">
        <v>80</v>
      </c>
      <c r="AY190" s="23" t="s">
        <v>122</v>
      </c>
      <c r="BE190" s="200">
        <f>IF(N190="základní",J190,0)</f>
        <v>0</v>
      </c>
      <c r="BF190" s="200">
        <f>IF(N190="snížená",J190,0)</f>
        <v>0</v>
      </c>
      <c r="BG190" s="200">
        <f>IF(N190="zákl. přenesená",J190,0)</f>
        <v>0</v>
      </c>
      <c r="BH190" s="200">
        <f>IF(N190="sníž. přenesená",J190,0)</f>
        <v>0</v>
      </c>
      <c r="BI190" s="200">
        <f>IF(N190="nulová",J190,0)</f>
        <v>0</v>
      </c>
      <c r="BJ190" s="23" t="s">
        <v>78</v>
      </c>
      <c r="BK190" s="200">
        <f>ROUND(I190*H190,2)</f>
        <v>0</v>
      </c>
      <c r="BL190" s="23" t="s">
        <v>127</v>
      </c>
      <c r="BM190" s="23" t="s">
        <v>334</v>
      </c>
    </row>
    <row r="191" spans="2:65" s="1" customFormat="1" ht="148.5">
      <c r="B191" s="40"/>
      <c r="C191" s="62"/>
      <c r="D191" s="205" t="s">
        <v>190</v>
      </c>
      <c r="E191" s="62"/>
      <c r="F191" s="219" t="s">
        <v>335</v>
      </c>
      <c r="G191" s="62"/>
      <c r="H191" s="62"/>
      <c r="I191" s="162"/>
      <c r="J191" s="62"/>
      <c r="K191" s="62"/>
      <c r="L191" s="60"/>
      <c r="M191" s="220"/>
      <c r="N191" s="41"/>
      <c r="O191" s="41"/>
      <c r="P191" s="41"/>
      <c r="Q191" s="41"/>
      <c r="R191" s="41"/>
      <c r="S191" s="41"/>
      <c r="T191" s="77"/>
      <c r="AT191" s="23" t="s">
        <v>190</v>
      </c>
      <c r="AU191" s="23" t="s">
        <v>80</v>
      </c>
    </row>
    <row r="192" spans="2:65" s="1" customFormat="1" ht="16.5" customHeight="1">
      <c r="B192" s="40"/>
      <c r="C192" s="189" t="s">
        <v>336</v>
      </c>
      <c r="D192" s="189" t="s">
        <v>123</v>
      </c>
      <c r="E192" s="190" t="s">
        <v>337</v>
      </c>
      <c r="F192" s="191" t="s">
        <v>338</v>
      </c>
      <c r="G192" s="192" t="s">
        <v>188</v>
      </c>
      <c r="H192" s="193">
        <v>13.5</v>
      </c>
      <c r="I192" s="194"/>
      <c r="J192" s="195">
        <f>ROUND(I192*H192,2)</f>
        <v>0</v>
      </c>
      <c r="K192" s="191" t="s">
        <v>136</v>
      </c>
      <c r="L192" s="60"/>
      <c r="M192" s="196" t="s">
        <v>21</v>
      </c>
      <c r="N192" s="197" t="s">
        <v>41</v>
      </c>
      <c r="O192" s="41"/>
      <c r="P192" s="198">
        <f>O192*H192</f>
        <v>0</v>
      </c>
      <c r="Q192" s="198">
        <v>0</v>
      </c>
      <c r="R192" s="198">
        <f>Q192*H192</f>
        <v>0</v>
      </c>
      <c r="S192" s="198">
        <v>0</v>
      </c>
      <c r="T192" s="199">
        <f>S192*H192</f>
        <v>0</v>
      </c>
      <c r="AR192" s="23" t="s">
        <v>127</v>
      </c>
      <c r="AT192" s="23" t="s">
        <v>123</v>
      </c>
      <c r="AU192" s="23" t="s">
        <v>80</v>
      </c>
      <c r="AY192" s="23" t="s">
        <v>122</v>
      </c>
      <c r="BE192" s="200">
        <f>IF(N192="základní",J192,0)</f>
        <v>0</v>
      </c>
      <c r="BF192" s="200">
        <f>IF(N192="snížená",J192,0)</f>
        <v>0</v>
      </c>
      <c r="BG192" s="200">
        <f>IF(N192="zákl. přenesená",J192,0)</f>
        <v>0</v>
      </c>
      <c r="BH192" s="200">
        <f>IF(N192="sníž. přenesená",J192,0)</f>
        <v>0</v>
      </c>
      <c r="BI192" s="200">
        <f>IF(N192="nulová",J192,0)</f>
        <v>0</v>
      </c>
      <c r="BJ192" s="23" t="s">
        <v>78</v>
      </c>
      <c r="BK192" s="200">
        <f>ROUND(I192*H192,2)</f>
        <v>0</v>
      </c>
      <c r="BL192" s="23" t="s">
        <v>127</v>
      </c>
      <c r="BM192" s="23" t="s">
        <v>339</v>
      </c>
    </row>
    <row r="193" spans="2:65" s="1" customFormat="1" ht="135">
      <c r="B193" s="40"/>
      <c r="C193" s="62"/>
      <c r="D193" s="205" t="s">
        <v>190</v>
      </c>
      <c r="E193" s="62"/>
      <c r="F193" s="219" t="s">
        <v>340</v>
      </c>
      <c r="G193" s="62"/>
      <c r="H193" s="62"/>
      <c r="I193" s="162"/>
      <c r="J193" s="62"/>
      <c r="K193" s="62"/>
      <c r="L193" s="60"/>
      <c r="M193" s="220"/>
      <c r="N193" s="41"/>
      <c r="O193" s="41"/>
      <c r="P193" s="41"/>
      <c r="Q193" s="41"/>
      <c r="R193" s="41"/>
      <c r="S193" s="41"/>
      <c r="T193" s="77"/>
      <c r="AT193" s="23" t="s">
        <v>190</v>
      </c>
      <c r="AU193" s="23" t="s">
        <v>80</v>
      </c>
    </row>
    <row r="194" spans="2:65" s="11" customFormat="1">
      <c r="B194" s="203"/>
      <c r="C194" s="204"/>
      <c r="D194" s="205" t="s">
        <v>144</v>
      </c>
      <c r="E194" s="206" t="s">
        <v>21</v>
      </c>
      <c r="F194" s="207" t="s">
        <v>341</v>
      </c>
      <c r="G194" s="204"/>
      <c r="H194" s="208">
        <v>13.5</v>
      </c>
      <c r="I194" s="209"/>
      <c r="J194" s="204"/>
      <c r="K194" s="204"/>
      <c r="L194" s="210"/>
      <c r="M194" s="211"/>
      <c r="N194" s="212"/>
      <c r="O194" s="212"/>
      <c r="P194" s="212"/>
      <c r="Q194" s="212"/>
      <c r="R194" s="212"/>
      <c r="S194" s="212"/>
      <c r="T194" s="213"/>
      <c r="AT194" s="214" t="s">
        <v>144</v>
      </c>
      <c r="AU194" s="214" t="s">
        <v>80</v>
      </c>
      <c r="AV194" s="11" t="s">
        <v>80</v>
      </c>
      <c r="AW194" s="11" t="s">
        <v>33</v>
      </c>
      <c r="AX194" s="11" t="s">
        <v>78</v>
      </c>
      <c r="AY194" s="214" t="s">
        <v>122</v>
      </c>
    </row>
    <row r="195" spans="2:65" s="1" customFormat="1" ht="16.5" customHeight="1">
      <c r="B195" s="40"/>
      <c r="C195" s="189" t="s">
        <v>342</v>
      </c>
      <c r="D195" s="189" t="s">
        <v>123</v>
      </c>
      <c r="E195" s="190" t="s">
        <v>343</v>
      </c>
      <c r="F195" s="191" t="s">
        <v>344</v>
      </c>
      <c r="G195" s="192" t="s">
        <v>222</v>
      </c>
      <c r="H195" s="193">
        <v>6.8000000000000005E-2</v>
      </c>
      <c r="I195" s="194"/>
      <c r="J195" s="195">
        <f>ROUND(I195*H195,2)</f>
        <v>0</v>
      </c>
      <c r="K195" s="191" t="s">
        <v>136</v>
      </c>
      <c r="L195" s="60"/>
      <c r="M195" s="196" t="s">
        <v>21</v>
      </c>
      <c r="N195" s="197" t="s">
        <v>41</v>
      </c>
      <c r="O195" s="41"/>
      <c r="P195" s="198">
        <f>O195*H195</f>
        <v>0</v>
      </c>
      <c r="Q195" s="198">
        <v>0</v>
      </c>
      <c r="R195" s="198">
        <f>Q195*H195</f>
        <v>0</v>
      </c>
      <c r="S195" s="198">
        <v>0</v>
      </c>
      <c r="T195" s="199">
        <f>S195*H195</f>
        <v>0</v>
      </c>
      <c r="AR195" s="23" t="s">
        <v>127</v>
      </c>
      <c r="AT195" s="23" t="s">
        <v>123</v>
      </c>
      <c r="AU195" s="23" t="s">
        <v>80</v>
      </c>
      <c r="AY195" s="23" t="s">
        <v>122</v>
      </c>
      <c r="BE195" s="200">
        <f>IF(N195="základní",J195,0)</f>
        <v>0</v>
      </c>
      <c r="BF195" s="200">
        <f>IF(N195="snížená",J195,0)</f>
        <v>0</v>
      </c>
      <c r="BG195" s="200">
        <f>IF(N195="zákl. přenesená",J195,0)</f>
        <v>0</v>
      </c>
      <c r="BH195" s="200">
        <f>IF(N195="sníž. přenesená",J195,0)</f>
        <v>0</v>
      </c>
      <c r="BI195" s="200">
        <f>IF(N195="nulová",J195,0)</f>
        <v>0</v>
      </c>
      <c r="BJ195" s="23" t="s">
        <v>78</v>
      </c>
      <c r="BK195" s="200">
        <f>ROUND(I195*H195,2)</f>
        <v>0</v>
      </c>
      <c r="BL195" s="23" t="s">
        <v>127</v>
      </c>
      <c r="BM195" s="23" t="s">
        <v>345</v>
      </c>
    </row>
    <row r="196" spans="2:65" s="11" customFormat="1">
      <c r="B196" s="203"/>
      <c r="C196" s="204"/>
      <c r="D196" s="205" t="s">
        <v>144</v>
      </c>
      <c r="E196" s="206" t="s">
        <v>21</v>
      </c>
      <c r="F196" s="207" t="s">
        <v>346</v>
      </c>
      <c r="G196" s="204"/>
      <c r="H196" s="208">
        <v>6.8000000000000005E-2</v>
      </c>
      <c r="I196" s="209"/>
      <c r="J196" s="204"/>
      <c r="K196" s="204"/>
      <c r="L196" s="210"/>
      <c r="M196" s="211"/>
      <c r="N196" s="212"/>
      <c r="O196" s="212"/>
      <c r="P196" s="212"/>
      <c r="Q196" s="212"/>
      <c r="R196" s="212"/>
      <c r="S196" s="212"/>
      <c r="T196" s="213"/>
      <c r="AT196" s="214" t="s">
        <v>144</v>
      </c>
      <c r="AU196" s="214" t="s">
        <v>80</v>
      </c>
      <c r="AV196" s="11" t="s">
        <v>80</v>
      </c>
      <c r="AW196" s="11" t="s">
        <v>33</v>
      </c>
      <c r="AX196" s="11" t="s">
        <v>78</v>
      </c>
      <c r="AY196" s="214" t="s">
        <v>122</v>
      </c>
    </row>
    <row r="197" spans="2:65" s="10" customFormat="1" ht="29.85" customHeight="1">
      <c r="B197" s="175"/>
      <c r="C197" s="176"/>
      <c r="D197" s="177" t="s">
        <v>69</v>
      </c>
      <c r="E197" s="201" t="s">
        <v>80</v>
      </c>
      <c r="F197" s="201" t="s">
        <v>347</v>
      </c>
      <c r="G197" s="176"/>
      <c r="H197" s="176"/>
      <c r="I197" s="179"/>
      <c r="J197" s="202">
        <f>BK197</f>
        <v>0</v>
      </c>
      <c r="K197" s="176"/>
      <c r="L197" s="181"/>
      <c r="M197" s="182"/>
      <c r="N197" s="183"/>
      <c r="O197" s="183"/>
      <c r="P197" s="184">
        <f>SUM(P198:P220)</f>
        <v>0</v>
      </c>
      <c r="Q197" s="183"/>
      <c r="R197" s="184">
        <f>SUM(R198:R220)</f>
        <v>0.41471970999999996</v>
      </c>
      <c r="S197" s="183"/>
      <c r="T197" s="185">
        <f>SUM(T198:T220)</f>
        <v>0</v>
      </c>
      <c r="AR197" s="186" t="s">
        <v>78</v>
      </c>
      <c r="AT197" s="187" t="s">
        <v>69</v>
      </c>
      <c r="AU197" s="187" t="s">
        <v>78</v>
      </c>
      <c r="AY197" s="186" t="s">
        <v>122</v>
      </c>
      <c r="BK197" s="188">
        <f>SUM(BK198:BK220)</f>
        <v>0</v>
      </c>
    </row>
    <row r="198" spans="2:65" s="1" customFormat="1" ht="25.5" customHeight="1">
      <c r="B198" s="40"/>
      <c r="C198" s="189" t="s">
        <v>348</v>
      </c>
      <c r="D198" s="189" t="s">
        <v>123</v>
      </c>
      <c r="E198" s="190" t="s">
        <v>349</v>
      </c>
      <c r="F198" s="191" t="s">
        <v>350</v>
      </c>
      <c r="G198" s="192" t="s">
        <v>222</v>
      </c>
      <c r="H198" s="193">
        <v>12.997999999999999</v>
      </c>
      <c r="I198" s="194"/>
      <c r="J198" s="195">
        <f>ROUND(I198*H198,2)</f>
        <v>0</v>
      </c>
      <c r="K198" s="191" t="s">
        <v>136</v>
      </c>
      <c r="L198" s="60"/>
      <c r="M198" s="196" t="s">
        <v>21</v>
      </c>
      <c r="N198" s="197" t="s">
        <v>41</v>
      </c>
      <c r="O198" s="41"/>
      <c r="P198" s="198">
        <f>O198*H198</f>
        <v>0</v>
      </c>
      <c r="Q198" s="198">
        <v>0</v>
      </c>
      <c r="R198" s="198">
        <f>Q198*H198</f>
        <v>0</v>
      </c>
      <c r="S198" s="198">
        <v>0</v>
      </c>
      <c r="T198" s="199">
        <f>S198*H198</f>
        <v>0</v>
      </c>
      <c r="AR198" s="23" t="s">
        <v>127</v>
      </c>
      <c r="AT198" s="23" t="s">
        <v>123</v>
      </c>
      <c r="AU198" s="23" t="s">
        <v>80</v>
      </c>
      <c r="AY198" s="23" t="s">
        <v>122</v>
      </c>
      <c r="BE198" s="200">
        <f>IF(N198="základní",J198,0)</f>
        <v>0</v>
      </c>
      <c r="BF198" s="200">
        <f>IF(N198="snížená",J198,0)</f>
        <v>0</v>
      </c>
      <c r="BG198" s="200">
        <f>IF(N198="zákl. přenesená",J198,0)</f>
        <v>0</v>
      </c>
      <c r="BH198" s="200">
        <f>IF(N198="sníž. přenesená",J198,0)</f>
        <v>0</v>
      </c>
      <c r="BI198" s="200">
        <f>IF(N198="nulová",J198,0)</f>
        <v>0</v>
      </c>
      <c r="BJ198" s="23" t="s">
        <v>78</v>
      </c>
      <c r="BK198" s="200">
        <f>ROUND(I198*H198,2)</f>
        <v>0</v>
      </c>
      <c r="BL198" s="23" t="s">
        <v>127</v>
      </c>
      <c r="BM198" s="23" t="s">
        <v>351</v>
      </c>
    </row>
    <row r="199" spans="2:65" s="1" customFormat="1" ht="81">
      <c r="B199" s="40"/>
      <c r="C199" s="62"/>
      <c r="D199" s="205" t="s">
        <v>190</v>
      </c>
      <c r="E199" s="62"/>
      <c r="F199" s="219" t="s">
        <v>352</v>
      </c>
      <c r="G199" s="62"/>
      <c r="H199" s="62"/>
      <c r="I199" s="162"/>
      <c r="J199" s="62"/>
      <c r="K199" s="62"/>
      <c r="L199" s="60"/>
      <c r="M199" s="220"/>
      <c r="N199" s="41"/>
      <c r="O199" s="41"/>
      <c r="P199" s="41"/>
      <c r="Q199" s="41"/>
      <c r="R199" s="41"/>
      <c r="S199" s="41"/>
      <c r="T199" s="77"/>
      <c r="AT199" s="23" t="s">
        <v>190</v>
      </c>
      <c r="AU199" s="23" t="s">
        <v>80</v>
      </c>
    </row>
    <row r="200" spans="2:65" s="11" customFormat="1">
      <c r="B200" s="203"/>
      <c r="C200" s="204"/>
      <c r="D200" s="205" t="s">
        <v>144</v>
      </c>
      <c r="E200" s="206" t="s">
        <v>21</v>
      </c>
      <c r="F200" s="207" t="s">
        <v>353</v>
      </c>
      <c r="G200" s="204"/>
      <c r="H200" s="208">
        <v>6.4269999999999996</v>
      </c>
      <c r="I200" s="209"/>
      <c r="J200" s="204"/>
      <c r="K200" s="204"/>
      <c r="L200" s="210"/>
      <c r="M200" s="211"/>
      <c r="N200" s="212"/>
      <c r="O200" s="212"/>
      <c r="P200" s="212"/>
      <c r="Q200" s="212"/>
      <c r="R200" s="212"/>
      <c r="S200" s="212"/>
      <c r="T200" s="213"/>
      <c r="AT200" s="214" t="s">
        <v>144</v>
      </c>
      <c r="AU200" s="214" t="s">
        <v>80</v>
      </c>
      <c r="AV200" s="11" t="s">
        <v>80</v>
      </c>
      <c r="AW200" s="11" t="s">
        <v>33</v>
      </c>
      <c r="AX200" s="11" t="s">
        <v>70</v>
      </c>
      <c r="AY200" s="214" t="s">
        <v>122</v>
      </c>
    </row>
    <row r="201" spans="2:65" s="11" customFormat="1">
      <c r="B201" s="203"/>
      <c r="C201" s="204"/>
      <c r="D201" s="205" t="s">
        <v>144</v>
      </c>
      <c r="E201" s="206" t="s">
        <v>21</v>
      </c>
      <c r="F201" s="207" t="s">
        <v>354</v>
      </c>
      <c r="G201" s="204"/>
      <c r="H201" s="208">
        <v>6.5709999999999997</v>
      </c>
      <c r="I201" s="209"/>
      <c r="J201" s="204"/>
      <c r="K201" s="204"/>
      <c r="L201" s="210"/>
      <c r="M201" s="211"/>
      <c r="N201" s="212"/>
      <c r="O201" s="212"/>
      <c r="P201" s="212"/>
      <c r="Q201" s="212"/>
      <c r="R201" s="212"/>
      <c r="S201" s="212"/>
      <c r="T201" s="213"/>
      <c r="AT201" s="214" t="s">
        <v>144</v>
      </c>
      <c r="AU201" s="214" t="s">
        <v>80</v>
      </c>
      <c r="AV201" s="11" t="s">
        <v>80</v>
      </c>
      <c r="AW201" s="11" t="s">
        <v>33</v>
      </c>
      <c r="AX201" s="11" t="s">
        <v>70</v>
      </c>
      <c r="AY201" s="214" t="s">
        <v>122</v>
      </c>
    </row>
    <row r="202" spans="2:65" s="12" customFormat="1">
      <c r="B202" s="221"/>
      <c r="C202" s="222"/>
      <c r="D202" s="205" t="s">
        <v>144</v>
      </c>
      <c r="E202" s="223" t="s">
        <v>21</v>
      </c>
      <c r="F202" s="224" t="s">
        <v>200</v>
      </c>
      <c r="G202" s="222"/>
      <c r="H202" s="225">
        <v>12.997999999999999</v>
      </c>
      <c r="I202" s="226"/>
      <c r="J202" s="222"/>
      <c r="K202" s="222"/>
      <c r="L202" s="227"/>
      <c r="M202" s="228"/>
      <c r="N202" s="229"/>
      <c r="O202" s="229"/>
      <c r="P202" s="229"/>
      <c r="Q202" s="229"/>
      <c r="R202" s="229"/>
      <c r="S202" s="229"/>
      <c r="T202" s="230"/>
      <c r="AT202" s="231" t="s">
        <v>144</v>
      </c>
      <c r="AU202" s="231" t="s">
        <v>80</v>
      </c>
      <c r="AV202" s="12" t="s">
        <v>127</v>
      </c>
      <c r="AW202" s="12" t="s">
        <v>33</v>
      </c>
      <c r="AX202" s="12" t="s">
        <v>78</v>
      </c>
      <c r="AY202" s="231" t="s">
        <v>122</v>
      </c>
    </row>
    <row r="203" spans="2:65" s="1" customFormat="1" ht="16.5" customHeight="1">
      <c r="B203" s="40"/>
      <c r="C203" s="189" t="s">
        <v>355</v>
      </c>
      <c r="D203" s="189" t="s">
        <v>123</v>
      </c>
      <c r="E203" s="190" t="s">
        <v>356</v>
      </c>
      <c r="F203" s="191" t="s">
        <v>357</v>
      </c>
      <c r="G203" s="192" t="s">
        <v>222</v>
      </c>
      <c r="H203" s="193">
        <v>2.8879999999999999</v>
      </c>
      <c r="I203" s="194"/>
      <c r="J203" s="195">
        <f>ROUND(I203*H203,2)</f>
        <v>0</v>
      </c>
      <c r="K203" s="191" t="s">
        <v>136</v>
      </c>
      <c r="L203" s="60"/>
      <c r="M203" s="196" t="s">
        <v>21</v>
      </c>
      <c r="N203" s="197" t="s">
        <v>41</v>
      </c>
      <c r="O203" s="41"/>
      <c r="P203" s="198">
        <f>O203*H203</f>
        <v>0</v>
      </c>
      <c r="Q203" s="198">
        <v>0</v>
      </c>
      <c r="R203" s="198">
        <f>Q203*H203</f>
        <v>0</v>
      </c>
      <c r="S203" s="198">
        <v>0</v>
      </c>
      <c r="T203" s="199">
        <f>S203*H203</f>
        <v>0</v>
      </c>
      <c r="AR203" s="23" t="s">
        <v>127</v>
      </c>
      <c r="AT203" s="23" t="s">
        <v>123</v>
      </c>
      <c r="AU203" s="23" t="s">
        <v>80</v>
      </c>
      <c r="AY203" s="23" t="s">
        <v>122</v>
      </c>
      <c r="BE203" s="200">
        <f>IF(N203="základní",J203,0)</f>
        <v>0</v>
      </c>
      <c r="BF203" s="200">
        <f>IF(N203="snížená",J203,0)</f>
        <v>0</v>
      </c>
      <c r="BG203" s="200">
        <f>IF(N203="zákl. přenesená",J203,0)</f>
        <v>0</v>
      </c>
      <c r="BH203" s="200">
        <f>IF(N203="sníž. přenesená",J203,0)</f>
        <v>0</v>
      </c>
      <c r="BI203" s="200">
        <f>IF(N203="nulová",J203,0)</f>
        <v>0</v>
      </c>
      <c r="BJ203" s="23" t="s">
        <v>78</v>
      </c>
      <c r="BK203" s="200">
        <f>ROUND(I203*H203,2)</f>
        <v>0</v>
      </c>
      <c r="BL203" s="23" t="s">
        <v>127</v>
      </c>
      <c r="BM203" s="23" t="s">
        <v>358</v>
      </c>
    </row>
    <row r="204" spans="2:65" s="1" customFormat="1" ht="40.5">
      <c r="B204" s="40"/>
      <c r="C204" s="62"/>
      <c r="D204" s="205" t="s">
        <v>190</v>
      </c>
      <c r="E204" s="62"/>
      <c r="F204" s="219" t="s">
        <v>359</v>
      </c>
      <c r="G204" s="62"/>
      <c r="H204" s="62"/>
      <c r="I204" s="162"/>
      <c r="J204" s="62"/>
      <c r="K204" s="62"/>
      <c r="L204" s="60"/>
      <c r="M204" s="220"/>
      <c r="N204" s="41"/>
      <c r="O204" s="41"/>
      <c r="P204" s="41"/>
      <c r="Q204" s="41"/>
      <c r="R204" s="41"/>
      <c r="S204" s="41"/>
      <c r="T204" s="77"/>
      <c r="AT204" s="23" t="s">
        <v>190</v>
      </c>
      <c r="AU204" s="23" t="s">
        <v>80</v>
      </c>
    </row>
    <row r="205" spans="2:65" s="11" customFormat="1">
      <c r="B205" s="203"/>
      <c r="C205" s="204"/>
      <c r="D205" s="205" t="s">
        <v>144</v>
      </c>
      <c r="E205" s="206" t="s">
        <v>21</v>
      </c>
      <c r="F205" s="207" t="s">
        <v>360</v>
      </c>
      <c r="G205" s="204"/>
      <c r="H205" s="208">
        <v>2.8879999999999999</v>
      </c>
      <c r="I205" s="209"/>
      <c r="J205" s="204"/>
      <c r="K205" s="204"/>
      <c r="L205" s="210"/>
      <c r="M205" s="211"/>
      <c r="N205" s="212"/>
      <c r="O205" s="212"/>
      <c r="P205" s="212"/>
      <c r="Q205" s="212"/>
      <c r="R205" s="212"/>
      <c r="S205" s="212"/>
      <c r="T205" s="213"/>
      <c r="AT205" s="214" t="s">
        <v>144</v>
      </c>
      <c r="AU205" s="214" t="s">
        <v>80</v>
      </c>
      <c r="AV205" s="11" t="s">
        <v>80</v>
      </c>
      <c r="AW205" s="11" t="s">
        <v>33</v>
      </c>
      <c r="AX205" s="11" t="s">
        <v>78</v>
      </c>
      <c r="AY205" s="214" t="s">
        <v>122</v>
      </c>
    </row>
    <row r="206" spans="2:65" s="1" customFormat="1" ht="16.5" customHeight="1">
      <c r="B206" s="40"/>
      <c r="C206" s="189" t="s">
        <v>361</v>
      </c>
      <c r="D206" s="189" t="s">
        <v>123</v>
      </c>
      <c r="E206" s="190" t="s">
        <v>362</v>
      </c>
      <c r="F206" s="191" t="s">
        <v>363</v>
      </c>
      <c r="G206" s="192" t="s">
        <v>212</v>
      </c>
      <c r="H206" s="193">
        <v>72.209999999999994</v>
      </c>
      <c r="I206" s="194"/>
      <c r="J206" s="195">
        <f>ROUND(I206*H206,2)</f>
        <v>0</v>
      </c>
      <c r="K206" s="191" t="s">
        <v>136</v>
      </c>
      <c r="L206" s="60"/>
      <c r="M206" s="196" t="s">
        <v>21</v>
      </c>
      <c r="N206" s="197" t="s">
        <v>41</v>
      </c>
      <c r="O206" s="41"/>
      <c r="P206" s="198">
        <f>O206*H206</f>
        <v>0</v>
      </c>
      <c r="Q206" s="198">
        <v>1.16E-3</v>
      </c>
      <c r="R206" s="198">
        <f>Q206*H206</f>
        <v>8.3763599999999994E-2</v>
      </c>
      <c r="S206" s="198">
        <v>0</v>
      </c>
      <c r="T206" s="199">
        <f>S206*H206</f>
        <v>0</v>
      </c>
      <c r="AR206" s="23" t="s">
        <v>127</v>
      </c>
      <c r="AT206" s="23" t="s">
        <v>123</v>
      </c>
      <c r="AU206" s="23" t="s">
        <v>80</v>
      </c>
      <c r="AY206" s="23" t="s">
        <v>122</v>
      </c>
      <c r="BE206" s="200">
        <f>IF(N206="základní",J206,0)</f>
        <v>0</v>
      </c>
      <c r="BF206" s="200">
        <f>IF(N206="snížená",J206,0)</f>
        <v>0</v>
      </c>
      <c r="BG206" s="200">
        <f>IF(N206="zákl. přenesená",J206,0)</f>
        <v>0</v>
      </c>
      <c r="BH206" s="200">
        <f>IF(N206="sníž. přenesená",J206,0)</f>
        <v>0</v>
      </c>
      <c r="BI206" s="200">
        <f>IF(N206="nulová",J206,0)</f>
        <v>0</v>
      </c>
      <c r="BJ206" s="23" t="s">
        <v>78</v>
      </c>
      <c r="BK206" s="200">
        <f>ROUND(I206*H206,2)</f>
        <v>0</v>
      </c>
      <c r="BL206" s="23" t="s">
        <v>127</v>
      </c>
      <c r="BM206" s="23" t="s">
        <v>364</v>
      </c>
    </row>
    <row r="207" spans="2:65" s="1" customFormat="1" ht="54">
      <c r="B207" s="40"/>
      <c r="C207" s="62"/>
      <c r="D207" s="205" t="s">
        <v>190</v>
      </c>
      <c r="E207" s="62"/>
      <c r="F207" s="219" t="s">
        <v>365</v>
      </c>
      <c r="G207" s="62"/>
      <c r="H207" s="62"/>
      <c r="I207" s="162"/>
      <c r="J207" s="62"/>
      <c r="K207" s="62"/>
      <c r="L207" s="60"/>
      <c r="M207" s="220"/>
      <c r="N207" s="41"/>
      <c r="O207" s="41"/>
      <c r="P207" s="41"/>
      <c r="Q207" s="41"/>
      <c r="R207" s="41"/>
      <c r="S207" s="41"/>
      <c r="T207" s="77"/>
      <c r="AT207" s="23" t="s">
        <v>190</v>
      </c>
      <c r="AU207" s="23" t="s">
        <v>80</v>
      </c>
    </row>
    <row r="208" spans="2:65" s="11" customFormat="1" ht="27">
      <c r="B208" s="203"/>
      <c r="C208" s="204"/>
      <c r="D208" s="205" t="s">
        <v>144</v>
      </c>
      <c r="E208" s="206" t="s">
        <v>21</v>
      </c>
      <c r="F208" s="207" t="s">
        <v>366</v>
      </c>
      <c r="G208" s="204"/>
      <c r="H208" s="208">
        <v>72.209999999999994</v>
      </c>
      <c r="I208" s="209"/>
      <c r="J208" s="204"/>
      <c r="K208" s="204"/>
      <c r="L208" s="210"/>
      <c r="M208" s="211"/>
      <c r="N208" s="212"/>
      <c r="O208" s="212"/>
      <c r="P208" s="212"/>
      <c r="Q208" s="212"/>
      <c r="R208" s="212"/>
      <c r="S208" s="212"/>
      <c r="T208" s="213"/>
      <c r="AT208" s="214" t="s">
        <v>144</v>
      </c>
      <c r="AU208" s="214" t="s">
        <v>80</v>
      </c>
      <c r="AV208" s="11" t="s">
        <v>80</v>
      </c>
      <c r="AW208" s="11" t="s">
        <v>33</v>
      </c>
      <c r="AX208" s="11" t="s">
        <v>78</v>
      </c>
      <c r="AY208" s="214" t="s">
        <v>122</v>
      </c>
    </row>
    <row r="209" spans="2:65" s="1" customFormat="1" ht="25.5" customHeight="1">
      <c r="B209" s="40"/>
      <c r="C209" s="189" t="s">
        <v>367</v>
      </c>
      <c r="D209" s="189" t="s">
        <v>123</v>
      </c>
      <c r="E209" s="190" t="s">
        <v>368</v>
      </c>
      <c r="F209" s="191" t="s">
        <v>369</v>
      </c>
      <c r="G209" s="192" t="s">
        <v>188</v>
      </c>
      <c r="H209" s="193">
        <v>98.927999999999997</v>
      </c>
      <c r="I209" s="194"/>
      <c r="J209" s="195">
        <f>ROUND(I209*H209,2)</f>
        <v>0</v>
      </c>
      <c r="K209" s="191" t="s">
        <v>136</v>
      </c>
      <c r="L209" s="60"/>
      <c r="M209" s="196" t="s">
        <v>21</v>
      </c>
      <c r="N209" s="197" t="s">
        <v>41</v>
      </c>
      <c r="O209" s="41"/>
      <c r="P209" s="198">
        <f>O209*H209</f>
        <v>0</v>
      </c>
      <c r="Q209" s="198">
        <v>1E-4</v>
      </c>
      <c r="R209" s="198">
        <f>Q209*H209</f>
        <v>9.8928000000000002E-3</v>
      </c>
      <c r="S209" s="198">
        <v>0</v>
      </c>
      <c r="T209" s="199">
        <f>S209*H209</f>
        <v>0</v>
      </c>
      <c r="AR209" s="23" t="s">
        <v>127</v>
      </c>
      <c r="AT209" s="23" t="s">
        <v>123</v>
      </c>
      <c r="AU209" s="23" t="s">
        <v>80</v>
      </c>
      <c r="AY209" s="23" t="s">
        <v>122</v>
      </c>
      <c r="BE209" s="200">
        <f>IF(N209="základní",J209,0)</f>
        <v>0</v>
      </c>
      <c r="BF209" s="200">
        <f>IF(N209="snížená",J209,0)</f>
        <v>0</v>
      </c>
      <c r="BG209" s="200">
        <f>IF(N209="zákl. přenesená",J209,0)</f>
        <v>0</v>
      </c>
      <c r="BH209" s="200">
        <f>IF(N209="sníž. přenesená",J209,0)</f>
        <v>0</v>
      </c>
      <c r="BI209" s="200">
        <f>IF(N209="nulová",J209,0)</f>
        <v>0</v>
      </c>
      <c r="BJ209" s="23" t="s">
        <v>78</v>
      </c>
      <c r="BK209" s="200">
        <f>ROUND(I209*H209,2)</f>
        <v>0</v>
      </c>
      <c r="BL209" s="23" t="s">
        <v>127</v>
      </c>
      <c r="BM209" s="23" t="s">
        <v>370</v>
      </c>
    </row>
    <row r="210" spans="2:65" s="1" customFormat="1" ht="67.5">
      <c r="B210" s="40"/>
      <c r="C210" s="62"/>
      <c r="D210" s="205" t="s">
        <v>190</v>
      </c>
      <c r="E210" s="62"/>
      <c r="F210" s="219" t="s">
        <v>371</v>
      </c>
      <c r="G210" s="62"/>
      <c r="H210" s="62"/>
      <c r="I210" s="162"/>
      <c r="J210" s="62"/>
      <c r="K210" s="62"/>
      <c r="L210" s="60"/>
      <c r="M210" s="220"/>
      <c r="N210" s="41"/>
      <c r="O210" s="41"/>
      <c r="P210" s="41"/>
      <c r="Q210" s="41"/>
      <c r="R210" s="41"/>
      <c r="S210" s="41"/>
      <c r="T210" s="77"/>
      <c r="AT210" s="23" t="s">
        <v>190</v>
      </c>
      <c r="AU210" s="23" t="s">
        <v>80</v>
      </c>
    </row>
    <row r="211" spans="2:65" s="11" customFormat="1">
      <c r="B211" s="203"/>
      <c r="C211" s="204"/>
      <c r="D211" s="205" t="s">
        <v>144</v>
      </c>
      <c r="E211" s="206" t="s">
        <v>21</v>
      </c>
      <c r="F211" s="207" t="s">
        <v>372</v>
      </c>
      <c r="G211" s="204"/>
      <c r="H211" s="208">
        <v>98.927999999999997</v>
      </c>
      <c r="I211" s="209"/>
      <c r="J211" s="204"/>
      <c r="K211" s="204"/>
      <c r="L211" s="210"/>
      <c r="M211" s="211"/>
      <c r="N211" s="212"/>
      <c r="O211" s="212"/>
      <c r="P211" s="212"/>
      <c r="Q211" s="212"/>
      <c r="R211" s="212"/>
      <c r="S211" s="212"/>
      <c r="T211" s="213"/>
      <c r="AT211" s="214" t="s">
        <v>144</v>
      </c>
      <c r="AU211" s="214" t="s">
        <v>80</v>
      </c>
      <c r="AV211" s="11" t="s">
        <v>80</v>
      </c>
      <c r="AW211" s="11" t="s">
        <v>33</v>
      </c>
      <c r="AX211" s="11" t="s">
        <v>78</v>
      </c>
      <c r="AY211" s="214" t="s">
        <v>122</v>
      </c>
    </row>
    <row r="212" spans="2:65" s="1" customFormat="1" ht="16.5" customHeight="1">
      <c r="B212" s="40"/>
      <c r="C212" s="232" t="s">
        <v>373</v>
      </c>
      <c r="D212" s="232" t="s">
        <v>226</v>
      </c>
      <c r="E212" s="233" t="s">
        <v>374</v>
      </c>
      <c r="F212" s="234" t="s">
        <v>375</v>
      </c>
      <c r="G212" s="235" t="s">
        <v>188</v>
      </c>
      <c r="H212" s="236">
        <v>113.767</v>
      </c>
      <c r="I212" s="237"/>
      <c r="J212" s="238">
        <f>ROUND(I212*H212,2)</f>
        <v>0</v>
      </c>
      <c r="K212" s="234" t="s">
        <v>136</v>
      </c>
      <c r="L212" s="239"/>
      <c r="M212" s="240" t="s">
        <v>21</v>
      </c>
      <c r="N212" s="241" t="s">
        <v>41</v>
      </c>
      <c r="O212" s="41"/>
      <c r="P212" s="198">
        <f>O212*H212</f>
        <v>0</v>
      </c>
      <c r="Q212" s="198">
        <v>2.3000000000000001E-4</v>
      </c>
      <c r="R212" s="198">
        <f>Q212*H212</f>
        <v>2.6166410000000001E-2</v>
      </c>
      <c r="S212" s="198">
        <v>0</v>
      </c>
      <c r="T212" s="199">
        <f>S212*H212</f>
        <v>0</v>
      </c>
      <c r="AR212" s="23" t="s">
        <v>143</v>
      </c>
      <c r="AT212" s="23" t="s">
        <v>226</v>
      </c>
      <c r="AU212" s="23" t="s">
        <v>80</v>
      </c>
      <c r="AY212" s="23" t="s">
        <v>122</v>
      </c>
      <c r="BE212" s="200">
        <f>IF(N212="základní",J212,0)</f>
        <v>0</v>
      </c>
      <c r="BF212" s="200">
        <f>IF(N212="snížená",J212,0)</f>
        <v>0</v>
      </c>
      <c r="BG212" s="200">
        <f>IF(N212="zákl. přenesená",J212,0)</f>
        <v>0</v>
      </c>
      <c r="BH212" s="200">
        <f>IF(N212="sníž. přenesená",J212,0)</f>
        <v>0</v>
      </c>
      <c r="BI212" s="200">
        <f>IF(N212="nulová",J212,0)</f>
        <v>0</v>
      </c>
      <c r="BJ212" s="23" t="s">
        <v>78</v>
      </c>
      <c r="BK212" s="200">
        <f>ROUND(I212*H212,2)</f>
        <v>0</v>
      </c>
      <c r="BL212" s="23" t="s">
        <v>127</v>
      </c>
      <c r="BM212" s="23" t="s">
        <v>376</v>
      </c>
    </row>
    <row r="213" spans="2:65" s="11" customFormat="1">
      <c r="B213" s="203"/>
      <c r="C213" s="204"/>
      <c r="D213" s="205" t="s">
        <v>144</v>
      </c>
      <c r="E213" s="204"/>
      <c r="F213" s="207" t="s">
        <v>377</v>
      </c>
      <c r="G213" s="204"/>
      <c r="H213" s="208">
        <v>113.767</v>
      </c>
      <c r="I213" s="209"/>
      <c r="J213" s="204"/>
      <c r="K213" s="204"/>
      <c r="L213" s="210"/>
      <c r="M213" s="211"/>
      <c r="N213" s="212"/>
      <c r="O213" s="212"/>
      <c r="P213" s="212"/>
      <c r="Q213" s="212"/>
      <c r="R213" s="212"/>
      <c r="S213" s="212"/>
      <c r="T213" s="213"/>
      <c r="AT213" s="214" t="s">
        <v>144</v>
      </c>
      <c r="AU213" s="214" t="s">
        <v>80</v>
      </c>
      <c r="AV213" s="11" t="s">
        <v>80</v>
      </c>
      <c r="AW213" s="11" t="s">
        <v>6</v>
      </c>
      <c r="AX213" s="11" t="s">
        <v>78</v>
      </c>
      <c r="AY213" s="214" t="s">
        <v>122</v>
      </c>
    </row>
    <row r="214" spans="2:65" s="1" customFormat="1" ht="38.25" customHeight="1">
      <c r="B214" s="40"/>
      <c r="C214" s="189" t="s">
        <v>378</v>
      </c>
      <c r="D214" s="189" t="s">
        <v>123</v>
      </c>
      <c r="E214" s="190" t="s">
        <v>379</v>
      </c>
      <c r="F214" s="191" t="s">
        <v>380</v>
      </c>
      <c r="G214" s="192" t="s">
        <v>188</v>
      </c>
      <c r="H214" s="193">
        <v>607.54</v>
      </c>
      <c r="I214" s="194"/>
      <c r="J214" s="195">
        <f>ROUND(I214*H214,2)</f>
        <v>0</v>
      </c>
      <c r="K214" s="191" t="s">
        <v>136</v>
      </c>
      <c r="L214" s="60"/>
      <c r="M214" s="196" t="s">
        <v>21</v>
      </c>
      <c r="N214" s="197" t="s">
        <v>41</v>
      </c>
      <c r="O214" s="41"/>
      <c r="P214" s="198">
        <f>O214*H214</f>
        <v>0</v>
      </c>
      <c r="Q214" s="198">
        <v>1.3999999999999999E-4</v>
      </c>
      <c r="R214" s="198">
        <f>Q214*H214</f>
        <v>8.5055599999999981E-2</v>
      </c>
      <c r="S214" s="198">
        <v>0</v>
      </c>
      <c r="T214" s="199">
        <f>S214*H214</f>
        <v>0</v>
      </c>
      <c r="AR214" s="23" t="s">
        <v>127</v>
      </c>
      <c r="AT214" s="23" t="s">
        <v>123</v>
      </c>
      <c r="AU214" s="23" t="s">
        <v>80</v>
      </c>
      <c r="AY214" s="23" t="s">
        <v>122</v>
      </c>
      <c r="BE214" s="200">
        <f>IF(N214="základní",J214,0)</f>
        <v>0</v>
      </c>
      <c r="BF214" s="200">
        <f>IF(N214="snížená",J214,0)</f>
        <v>0</v>
      </c>
      <c r="BG214" s="200">
        <f>IF(N214="zákl. přenesená",J214,0)</f>
        <v>0</v>
      </c>
      <c r="BH214" s="200">
        <f>IF(N214="sníž. přenesená",J214,0)</f>
        <v>0</v>
      </c>
      <c r="BI214" s="200">
        <f>IF(N214="nulová",J214,0)</f>
        <v>0</v>
      </c>
      <c r="BJ214" s="23" t="s">
        <v>78</v>
      </c>
      <c r="BK214" s="200">
        <f>ROUND(I214*H214,2)</f>
        <v>0</v>
      </c>
      <c r="BL214" s="23" t="s">
        <v>127</v>
      </c>
      <c r="BM214" s="23" t="s">
        <v>381</v>
      </c>
    </row>
    <row r="215" spans="2:65" s="1" customFormat="1" ht="67.5">
      <c r="B215" s="40"/>
      <c r="C215" s="62"/>
      <c r="D215" s="205" t="s">
        <v>190</v>
      </c>
      <c r="E215" s="62"/>
      <c r="F215" s="219" t="s">
        <v>371</v>
      </c>
      <c r="G215" s="62"/>
      <c r="H215" s="62"/>
      <c r="I215" s="162"/>
      <c r="J215" s="62"/>
      <c r="K215" s="62"/>
      <c r="L215" s="60"/>
      <c r="M215" s="220"/>
      <c r="N215" s="41"/>
      <c r="O215" s="41"/>
      <c r="P215" s="41"/>
      <c r="Q215" s="41"/>
      <c r="R215" s="41"/>
      <c r="S215" s="41"/>
      <c r="T215" s="77"/>
      <c r="AT215" s="23" t="s">
        <v>190</v>
      </c>
      <c r="AU215" s="23" t="s">
        <v>80</v>
      </c>
    </row>
    <row r="216" spans="2:65" s="11" customFormat="1">
      <c r="B216" s="203"/>
      <c r="C216" s="204"/>
      <c r="D216" s="205" t="s">
        <v>144</v>
      </c>
      <c r="E216" s="206" t="s">
        <v>21</v>
      </c>
      <c r="F216" s="207" t="s">
        <v>382</v>
      </c>
      <c r="G216" s="204"/>
      <c r="H216" s="208">
        <v>607.54</v>
      </c>
      <c r="I216" s="209"/>
      <c r="J216" s="204"/>
      <c r="K216" s="204"/>
      <c r="L216" s="210"/>
      <c r="M216" s="211"/>
      <c r="N216" s="212"/>
      <c r="O216" s="212"/>
      <c r="P216" s="212"/>
      <c r="Q216" s="212"/>
      <c r="R216" s="212"/>
      <c r="S216" s="212"/>
      <c r="T216" s="213"/>
      <c r="AT216" s="214" t="s">
        <v>144</v>
      </c>
      <c r="AU216" s="214" t="s">
        <v>80</v>
      </c>
      <c r="AV216" s="11" t="s">
        <v>80</v>
      </c>
      <c r="AW216" s="11" t="s">
        <v>33</v>
      </c>
      <c r="AX216" s="11" t="s">
        <v>78</v>
      </c>
      <c r="AY216" s="214" t="s">
        <v>122</v>
      </c>
    </row>
    <row r="217" spans="2:65" s="1" customFormat="1" ht="16.5" customHeight="1">
      <c r="B217" s="40"/>
      <c r="C217" s="232" t="s">
        <v>383</v>
      </c>
      <c r="D217" s="232" t="s">
        <v>226</v>
      </c>
      <c r="E217" s="233" t="s">
        <v>384</v>
      </c>
      <c r="F217" s="234" t="s">
        <v>385</v>
      </c>
      <c r="G217" s="235" t="s">
        <v>188</v>
      </c>
      <c r="H217" s="236">
        <v>698.67100000000005</v>
      </c>
      <c r="I217" s="237"/>
      <c r="J217" s="238">
        <f>ROUND(I217*H217,2)</f>
        <v>0</v>
      </c>
      <c r="K217" s="234" t="s">
        <v>136</v>
      </c>
      <c r="L217" s="239"/>
      <c r="M217" s="240" t="s">
        <v>21</v>
      </c>
      <c r="N217" s="241" t="s">
        <v>41</v>
      </c>
      <c r="O217" s="41"/>
      <c r="P217" s="198">
        <f>O217*H217</f>
        <v>0</v>
      </c>
      <c r="Q217" s="198">
        <v>2.9999999999999997E-4</v>
      </c>
      <c r="R217" s="198">
        <f>Q217*H217</f>
        <v>0.20960129999999999</v>
      </c>
      <c r="S217" s="198">
        <v>0</v>
      </c>
      <c r="T217" s="199">
        <f>S217*H217</f>
        <v>0</v>
      </c>
      <c r="AR217" s="23" t="s">
        <v>143</v>
      </c>
      <c r="AT217" s="23" t="s">
        <v>226</v>
      </c>
      <c r="AU217" s="23" t="s">
        <v>80</v>
      </c>
      <c r="AY217" s="23" t="s">
        <v>122</v>
      </c>
      <c r="BE217" s="200">
        <f>IF(N217="základní",J217,0)</f>
        <v>0</v>
      </c>
      <c r="BF217" s="200">
        <f>IF(N217="snížená",J217,0)</f>
        <v>0</v>
      </c>
      <c r="BG217" s="200">
        <f>IF(N217="zákl. přenesená",J217,0)</f>
        <v>0</v>
      </c>
      <c r="BH217" s="200">
        <f>IF(N217="sníž. přenesená",J217,0)</f>
        <v>0</v>
      </c>
      <c r="BI217" s="200">
        <f>IF(N217="nulová",J217,0)</f>
        <v>0</v>
      </c>
      <c r="BJ217" s="23" t="s">
        <v>78</v>
      </c>
      <c r="BK217" s="200">
        <f>ROUND(I217*H217,2)</f>
        <v>0</v>
      </c>
      <c r="BL217" s="23" t="s">
        <v>127</v>
      </c>
      <c r="BM217" s="23" t="s">
        <v>386</v>
      </c>
    </row>
    <row r="218" spans="2:65" s="11" customFormat="1">
      <c r="B218" s="203"/>
      <c r="C218" s="204"/>
      <c r="D218" s="205" t="s">
        <v>144</v>
      </c>
      <c r="E218" s="204"/>
      <c r="F218" s="207" t="s">
        <v>387</v>
      </c>
      <c r="G218" s="204"/>
      <c r="H218" s="208">
        <v>698.67100000000005</v>
      </c>
      <c r="I218" s="209"/>
      <c r="J218" s="204"/>
      <c r="K218" s="204"/>
      <c r="L218" s="210"/>
      <c r="M218" s="211"/>
      <c r="N218" s="212"/>
      <c r="O218" s="212"/>
      <c r="P218" s="212"/>
      <c r="Q218" s="212"/>
      <c r="R218" s="212"/>
      <c r="S218" s="212"/>
      <c r="T218" s="213"/>
      <c r="AT218" s="214" t="s">
        <v>144</v>
      </c>
      <c r="AU218" s="214" t="s">
        <v>80</v>
      </c>
      <c r="AV218" s="11" t="s">
        <v>80</v>
      </c>
      <c r="AW218" s="11" t="s">
        <v>6</v>
      </c>
      <c r="AX218" s="11" t="s">
        <v>78</v>
      </c>
      <c r="AY218" s="214" t="s">
        <v>122</v>
      </c>
    </row>
    <row r="219" spans="2:65" s="1" customFormat="1" ht="25.5" customHeight="1">
      <c r="B219" s="40"/>
      <c r="C219" s="189" t="s">
        <v>388</v>
      </c>
      <c r="D219" s="189" t="s">
        <v>123</v>
      </c>
      <c r="E219" s="190" t="s">
        <v>389</v>
      </c>
      <c r="F219" s="191" t="s">
        <v>390</v>
      </c>
      <c r="G219" s="192" t="s">
        <v>212</v>
      </c>
      <c r="H219" s="193">
        <v>0.48</v>
      </c>
      <c r="I219" s="194"/>
      <c r="J219" s="195">
        <f>ROUND(I219*H219,2)</f>
        <v>0</v>
      </c>
      <c r="K219" s="191" t="s">
        <v>136</v>
      </c>
      <c r="L219" s="60"/>
      <c r="M219" s="196" t="s">
        <v>21</v>
      </c>
      <c r="N219" s="197" t="s">
        <v>41</v>
      </c>
      <c r="O219" s="41"/>
      <c r="P219" s="198">
        <f>O219*H219</f>
        <v>0</v>
      </c>
      <c r="Q219" s="198">
        <v>5.0000000000000001E-4</v>
      </c>
      <c r="R219" s="198">
        <f>Q219*H219</f>
        <v>2.4000000000000001E-4</v>
      </c>
      <c r="S219" s="198">
        <v>0</v>
      </c>
      <c r="T219" s="199">
        <f>S219*H219</f>
        <v>0</v>
      </c>
      <c r="AR219" s="23" t="s">
        <v>127</v>
      </c>
      <c r="AT219" s="23" t="s">
        <v>123</v>
      </c>
      <c r="AU219" s="23" t="s">
        <v>80</v>
      </c>
      <c r="AY219" s="23" t="s">
        <v>122</v>
      </c>
      <c r="BE219" s="200">
        <f>IF(N219="základní",J219,0)</f>
        <v>0</v>
      </c>
      <c r="BF219" s="200">
        <f>IF(N219="snížená",J219,0)</f>
        <v>0</v>
      </c>
      <c r="BG219" s="200">
        <f>IF(N219="zákl. přenesená",J219,0)</f>
        <v>0</v>
      </c>
      <c r="BH219" s="200">
        <f>IF(N219="sníž. přenesená",J219,0)</f>
        <v>0</v>
      </c>
      <c r="BI219" s="200">
        <f>IF(N219="nulová",J219,0)</f>
        <v>0</v>
      </c>
      <c r="BJ219" s="23" t="s">
        <v>78</v>
      </c>
      <c r="BK219" s="200">
        <f>ROUND(I219*H219,2)</f>
        <v>0</v>
      </c>
      <c r="BL219" s="23" t="s">
        <v>127</v>
      </c>
      <c r="BM219" s="23" t="s">
        <v>391</v>
      </c>
    </row>
    <row r="220" spans="2:65" s="11" customFormat="1" ht="27">
      <c r="B220" s="203"/>
      <c r="C220" s="204"/>
      <c r="D220" s="205" t="s">
        <v>144</v>
      </c>
      <c r="E220" s="206" t="s">
        <v>21</v>
      </c>
      <c r="F220" s="207" t="s">
        <v>392</v>
      </c>
      <c r="G220" s="204"/>
      <c r="H220" s="208">
        <v>0.48</v>
      </c>
      <c r="I220" s="209"/>
      <c r="J220" s="204"/>
      <c r="K220" s="204"/>
      <c r="L220" s="210"/>
      <c r="M220" s="211"/>
      <c r="N220" s="212"/>
      <c r="O220" s="212"/>
      <c r="P220" s="212"/>
      <c r="Q220" s="212"/>
      <c r="R220" s="212"/>
      <c r="S220" s="212"/>
      <c r="T220" s="213"/>
      <c r="AT220" s="214" t="s">
        <v>144</v>
      </c>
      <c r="AU220" s="214" t="s">
        <v>80</v>
      </c>
      <c r="AV220" s="11" t="s">
        <v>80</v>
      </c>
      <c r="AW220" s="11" t="s">
        <v>33</v>
      </c>
      <c r="AX220" s="11" t="s">
        <v>78</v>
      </c>
      <c r="AY220" s="214" t="s">
        <v>122</v>
      </c>
    </row>
    <row r="221" spans="2:65" s="10" customFormat="1" ht="29.85" customHeight="1">
      <c r="B221" s="175"/>
      <c r="C221" s="176"/>
      <c r="D221" s="177" t="s">
        <v>69</v>
      </c>
      <c r="E221" s="201" t="s">
        <v>137</v>
      </c>
      <c r="F221" s="201" t="s">
        <v>393</v>
      </c>
      <c r="G221" s="176"/>
      <c r="H221" s="176"/>
      <c r="I221" s="179"/>
      <c r="J221" s="202">
        <f>BK221</f>
        <v>0</v>
      </c>
      <c r="K221" s="176"/>
      <c r="L221" s="181"/>
      <c r="M221" s="182"/>
      <c r="N221" s="183"/>
      <c r="O221" s="183"/>
      <c r="P221" s="184">
        <f>SUM(P222:P223)</f>
        <v>0</v>
      </c>
      <c r="Q221" s="183"/>
      <c r="R221" s="184">
        <f>SUM(R222:R223)</f>
        <v>0</v>
      </c>
      <c r="S221" s="183"/>
      <c r="T221" s="185">
        <f>SUM(T222:T223)</f>
        <v>0</v>
      </c>
      <c r="AR221" s="186" t="s">
        <v>78</v>
      </c>
      <c r="AT221" s="187" t="s">
        <v>69</v>
      </c>
      <c r="AU221" s="187" t="s">
        <v>78</v>
      </c>
      <c r="AY221" s="186" t="s">
        <v>122</v>
      </c>
      <c r="BK221" s="188">
        <f>SUM(BK222:BK223)</f>
        <v>0</v>
      </c>
    </row>
    <row r="222" spans="2:65" s="1" customFormat="1" ht="16.5" customHeight="1">
      <c r="B222" s="40"/>
      <c r="C222" s="189" t="s">
        <v>394</v>
      </c>
      <c r="D222" s="189" t="s">
        <v>123</v>
      </c>
      <c r="E222" s="190" t="s">
        <v>395</v>
      </c>
      <c r="F222" s="191" t="s">
        <v>396</v>
      </c>
      <c r="G222" s="192" t="s">
        <v>212</v>
      </c>
      <c r="H222" s="193">
        <v>11.6</v>
      </c>
      <c r="I222" s="194"/>
      <c r="J222" s="195">
        <f>ROUND(I222*H222,2)</f>
        <v>0</v>
      </c>
      <c r="K222" s="191" t="s">
        <v>136</v>
      </c>
      <c r="L222" s="60"/>
      <c r="M222" s="196" t="s">
        <v>21</v>
      </c>
      <c r="N222" s="197" t="s">
        <v>41</v>
      </c>
      <c r="O222" s="41"/>
      <c r="P222" s="198">
        <f>O222*H222</f>
        <v>0</v>
      </c>
      <c r="Q222" s="198">
        <v>0</v>
      </c>
      <c r="R222" s="198">
        <f>Q222*H222</f>
        <v>0</v>
      </c>
      <c r="S222" s="198">
        <v>0</v>
      </c>
      <c r="T222" s="199">
        <f>S222*H222</f>
        <v>0</v>
      </c>
      <c r="AR222" s="23" t="s">
        <v>127</v>
      </c>
      <c r="AT222" s="23" t="s">
        <v>123</v>
      </c>
      <c r="AU222" s="23" t="s">
        <v>80</v>
      </c>
      <c r="AY222" s="23" t="s">
        <v>122</v>
      </c>
      <c r="BE222" s="200">
        <f>IF(N222="základní",J222,0)</f>
        <v>0</v>
      </c>
      <c r="BF222" s="200">
        <f>IF(N222="snížená",J222,0)</f>
        <v>0</v>
      </c>
      <c r="BG222" s="200">
        <f>IF(N222="zákl. přenesená",J222,0)</f>
        <v>0</v>
      </c>
      <c r="BH222" s="200">
        <f>IF(N222="sníž. přenesená",J222,0)</f>
        <v>0</v>
      </c>
      <c r="BI222" s="200">
        <f>IF(N222="nulová",J222,0)</f>
        <v>0</v>
      </c>
      <c r="BJ222" s="23" t="s">
        <v>78</v>
      </c>
      <c r="BK222" s="200">
        <f>ROUND(I222*H222,2)</f>
        <v>0</v>
      </c>
      <c r="BL222" s="23" t="s">
        <v>127</v>
      </c>
      <c r="BM222" s="23" t="s">
        <v>397</v>
      </c>
    </row>
    <row r="223" spans="2:65" s="1" customFormat="1" ht="27">
      <c r="B223" s="40"/>
      <c r="C223" s="62"/>
      <c r="D223" s="205" t="s">
        <v>190</v>
      </c>
      <c r="E223" s="62"/>
      <c r="F223" s="219" t="s">
        <v>398</v>
      </c>
      <c r="G223" s="62"/>
      <c r="H223" s="62"/>
      <c r="I223" s="162"/>
      <c r="J223" s="62"/>
      <c r="K223" s="62"/>
      <c r="L223" s="60"/>
      <c r="M223" s="220"/>
      <c r="N223" s="41"/>
      <c r="O223" s="41"/>
      <c r="P223" s="41"/>
      <c r="Q223" s="41"/>
      <c r="R223" s="41"/>
      <c r="S223" s="41"/>
      <c r="T223" s="77"/>
      <c r="AT223" s="23" t="s">
        <v>190</v>
      </c>
      <c r="AU223" s="23" t="s">
        <v>80</v>
      </c>
    </row>
    <row r="224" spans="2:65" s="10" customFormat="1" ht="29.85" customHeight="1">
      <c r="B224" s="175"/>
      <c r="C224" s="176"/>
      <c r="D224" s="177" t="s">
        <v>69</v>
      </c>
      <c r="E224" s="201" t="s">
        <v>127</v>
      </c>
      <c r="F224" s="201" t="s">
        <v>399</v>
      </c>
      <c r="G224" s="176"/>
      <c r="H224" s="176"/>
      <c r="I224" s="179"/>
      <c r="J224" s="202">
        <f>BK224</f>
        <v>0</v>
      </c>
      <c r="K224" s="176"/>
      <c r="L224" s="181"/>
      <c r="M224" s="182"/>
      <c r="N224" s="183"/>
      <c r="O224" s="183"/>
      <c r="P224" s="184">
        <f>SUM(P225:P240)</f>
        <v>0</v>
      </c>
      <c r="Q224" s="183"/>
      <c r="R224" s="184">
        <f>SUM(R225:R240)</f>
        <v>0</v>
      </c>
      <c r="S224" s="183"/>
      <c r="T224" s="185">
        <f>SUM(T225:T240)</f>
        <v>0</v>
      </c>
      <c r="AR224" s="186" t="s">
        <v>78</v>
      </c>
      <c r="AT224" s="187" t="s">
        <v>69</v>
      </c>
      <c r="AU224" s="187" t="s">
        <v>78</v>
      </c>
      <c r="AY224" s="186" t="s">
        <v>122</v>
      </c>
      <c r="BK224" s="188">
        <f>SUM(BK225:BK240)</f>
        <v>0</v>
      </c>
    </row>
    <row r="225" spans="2:65" s="1" customFormat="1" ht="25.5" customHeight="1">
      <c r="B225" s="40"/>
      <c r="C225" s="189" t="s">
        <v>400</v>
      </c>
      <c r="D225" s="189" t="s">
        <v>123</v>
      </c>
      <c r="E225" s="190" t="s">
        <v>401</v>
      </c>
      <c r="F225" s="191" t="s">
        <v>402</v>
      </c>
      <c r="G225" s="192" t="s">
        <v>222</v>
      </c>
      <c r="H225" s="193">
        <v>4.5999999999999996</v>
      </c>
      <c r="I225" s="194"/>
      <c r="J225" s="195">
        <f>ROUND(I225*H225,2)</f>
        <v>0</v>
      </c>
      <c r="K225" s="191" t="s">
        <v>136</v>
      </c>
      <c r="L225" s="60"/>
      <c r="M225" s="196" t="s">
        <v>21</v>
      </c>
      <c r="N225" s="197" t="s">
        <v>41</v>
      </c>
      <c r="O225" s="41"/>
      <c r="P225" s="198">
        <f>O225*H225</f>
        <v>0</v>
      </c>
      <c r="Q225" s="198">
        <v>0</v>
      </c>
      <c r="R225" s="198">
        <f>Q225*H225</f>
        <v>0</v>
      </c>
      <c r="S225" s="198">
        <v>0</v>
      </c>
      <c r="T225" s="199">
        <f>S225*H225</f>
        <v>0</v>
      </c>
      <c r="AR225" s="23" t="s">
        <v>127</v>
      </c>
      <c r="AT225" s="23" t="s">
        <v>123</v>
      </c>
      <c r="AU225" s="23" t="s">
        <v>80</v>
      </c>
      <c r="AY225" s="23" t="s">
        <v>122</v>
      </c>
      <c r="BE225" s="200">
        <f>IF(N225="základní",J225,0)</f>
        <v>0</v>
      </c>
      <c r="BF225" s="200">
        <f>IF(N225="snížená",J225,0)</f>
        <v>0</v>
      </c>
      <c r="BG225" s="200">
        <f>IF(N225="zákl. přenesená",J225,0)</f>
        <v>0</v>
      </c>
      <c r="BH225" s="200">
        <f>IF(N225="sníž. přenesená",J225,0)</f>
        <v>0</v>
      </c>
      <c r="BI225" s="200">
        <f>IF(N225="nulová",J225,0)</f>
        <v>0</v>
      </c>
      <c r="BJ225" s="23" t="s">
        <v>78</v>
      </c>
      <c r="BK225" s="200">
        <f>ROUND(I225*H225,2)</f>
        <v>0</v>
      </c>
      <c r="BL225" s="23" t="s">
        <v>127</v>
      </c>
      <c r="BM225" s="23" t="s">
        <v>403</v>
      </c>
    </row>
    <row r="226" spans="2:65" s="1" customFormat="1" ht="54">
      <c r="B226" s="40"/>
      <c r="C226" s="62"/>
      <c r="D226" s="205" t="s">
        <v>190</v>
      </c>
      <c r="E226" s="62"/>
      <c r="F226" s="219" t="s">
        <v>404</v>
      </c>
      <c r="G226" s="62"/>
      <c r="H226" s="62"/>
      <c r="I226" s="162"/>
      <c r="J226" s="62"/>
      <c r="K226" s="62"/>
      <c r="L226" s="60"/>
      <c r="M226" s="220"/>
      <c r="N226" s="41"/>
      <c r="O226" s="41"/>
      <c r="P226" s="41"/>
      <c r="Q226" s="41"/>
      <c r="R226" s="41"/>
      <c r="S226" s="41"/>
      <c r="T226" s="77"/>
      <c r="AT226" s="23" t="s">
        <v>190</v>
      </c>
      <c r="AU226" s="23" t="s">
        <v>80</v>
      </c>
    </row>
    <row r="227" spans="2:65" s="11" customFormat="1">
      <c r="B227" s="203"/>
      <c r="C227" s="204"/>
      <c r="D227" s="205" t="s">
        <v>144</v>
      </c>
      <c r="E227" s="206" t="s">
        <v>21</v>
      </c>
      <c r="F227" s="207" t="s">
        <v>405</v>
      </c>
      <c r="G227" s="204"/>
      <c r="H227" s="208">
        <v>0.7</v>
      </c>
      <c r="I227" s="209"/>
      <c r="J227" s="204"/>
      <c r="K227" s="204"/>
      <c r="L227" s="210"/>
      <c r="M227" s="211"/>
      <c r="N227" s="212"/>
      <c r="O227" s="212"/>
      <c r="P227" s="212"/>
      <c r="Q227" s="212"/>
      <c r="R227" s="212"/>
      <c r="S227" s="212"/>
      <c r="T227" s="213"/>
      <c r="AT227" s="214" t="s">
        <v>144</v>
      </c>
      <c r="AU227" s="214" t="s">
        <v>80</v>
      </c>
      <c r="AV227" s="11" t="s">
        <v>80</v>
      </c>
      <c r="AW227" s="11" t="s">
        <v>33</v>
      </c>
      <c r="AX227" s="11" t="s">
        <v>70</v>
      </c>
      <c r="AY227" s="214" t="s">
        <v>122</v>
      </c>
    </row>
    <row r="228" spans="2:65" s="11" customFormat="1">
      <c r="B228" s="203"/>
      <c r="C228" s="204"/>
      <c r="D228" s="205" t="s">
        <v>144</v>
      </c>
      <c r="E228" s="206" t="s">
        <v>21</v>
      </c>
      <c r="F228" s="207" t="s">
        <v>406</v>
      </c>
      <c r="G228" s="204"/>
      <c r="H228" s="208">
        <v>0.5</v>
      </c>
      <c r="I228" s="209"/>
      <c r="J228" s="204"/>
      <c r="K228" s="204"/>
      <c r="L228" s="210"/>
      <c r="M228" s="211"/>
      <c r="N228" s="212"/>
      <c r="O228" s="212"/>
      <c r="P228" s="212"/>
      <c r="Q228" s="212"/>
      <c r="R228" s="212"/>
      <c r="S228" s="212"/>
      <c r="T228" s="213"/>
      <c r="AT228" s="214" t="s">
        <v>144</v>
      </c>
      <c r="AU228" s="214" t="s">
        <v>80</v>
      </c>
      <c r="AV228" s="11" t="s">
        <v>80</v>
      </c>
      <c r="AW228" s="11" t="s">
        <v>33</v>
      </c>
      <c r="AX228" s="11" t="s">
        <v>70</v>
      </c>
      <c r="AY228" s="214" t="s">
        <v>122</v>
      </c>
    </row>
    <row r="229" spans="2:65" s="11" customFormat="1">
      <c r="B229" s="203"/>
      <c r="C229" s="204"/>
      <c r="D229" s="205" t="s">
        <v>144</v>
      </c>
      <c r="E229" s="206" t="s">
        <v>21</v>
      </c>
      <c r="F229" s="207" t="s">
        <v>407</v>
      </c>
      <c r="G229" s="204"/>
      <c r="H229" s="208">
        <v>0.6</v>
      </c>
      <c r="I229" s="209"/>
      <c r="J229" s="204"/>
      <c r="K229" s="204"/>
      <c r="L229" s="210"/>
      <c r="M229" s="211"/>
      <c r="N229" s="212"/>
      <c r="O229" s="212"/>
      <c r="P229" s="212"/>
      <c r="Q229" s="212"/>
      <c r="R229" s="212"/>
      <c r="S229" s="212"/>
      <c r="T229" s="213"/>
      <c r="AT229" s="214" t="s">
        <v>144</v>
      </c>
      <c r="AU229" s="214" t="s">
        <v>80</v>
      </c>
      <c r="AV229" s="11" t="s">
        <v>80</v>
      </c>
      <c r="AW229" s="11" t="s">
        <v>33</v>
      </c>
      <c r="AX229" s="11" t="s">
        <v>70</v>
      </c>
      <c r="AY229" s="214" t="s">
        <v>122</v>
      </c>
    </row>
    <row r="230" spans="2:65" s="11" customFormat="1">
      <c r="B230" s="203"/>
      <c r="C230" s="204"/>
      <c r="D230" s="205" t="s">
        <v>144</v>
      </c>
      <c r="E230" s="206" t="s">
        <v>21</v>
      </c>
      <c r="F230" s="207" t="s">
        <v>408</v>
      </c>
      <c r="G230" s="204"/>
      <c r="H230" s="208">
        <v>1.5</v>
      </c>
      <c r="I230" s="209"/>
      <c r="J230" s="204"/>
      <c r="K230" s="204"/>
      <c r="L230" s="210"/>
      <c r="M230" s="211"/>
      <c r="N230" s="212"/>
      <c r="O230" s="212"/>
      <c r="P230" s="212"/>
      <c r="Q230" s="212"/>
      <c r="R230" s="212"/>
      <c r="S230" s="212"/>
      <c r="T230" s="213"/>
      <c r="AT230" s="214" t="s">
        <v>144</v>
      </c>
      <c r="AU230" s="214" t="s">
        <v>80</v>
      </c>
      <c r="AV230" s="11" t="s">
        <v>80</v>
      </c>
      <c r="AW230" s="11" t="s">
        <v>33</v>
      </c>
      <c r="AX230" s="11" t="s">
        <v>70</v>
      </c>
      <c r="AY230" s="214" t="s">
        <v>122</v>
      </c>
    </row>
    <row r="231" spans="2:65" s="11" customFormat="1">
      <c r="B231" s="203"/>
      <c r="C231" s="204"/>
      <c r="D231" s="205" t="s">
        <v>144</v>
      </c>
      <c r="E231" s="206" t="s">
        <v>21</v>
      </c>
      <c r="F231" s="207" t="s">
        <v>409</v>
      </c>
      <c r="G231" s="204"/>
      <c r="H231" s="208">
        <v>1.3</v>
      </c>
      <c r="I231" s="209"/>
      <c r="J231" s="204"/>
      <c r="K231" s="204"/>
      <c r="L231" s="210"/>
      <c r="M231" s="211"/>
      <c r="N231" s="212"/>
      <c r="O231" s="212"/>
      <c r="P231" s="212"/>
      <c r="Q231" s="212"/>
      <c r="R231" s="212"/>
      <c r="S231" s="212"/>
      <c r="T231" s="213"/>
      <c r="AT231" s="214" t="s">
        <v>144</v>
      </c>
      <c r="AU231" s="214" t="s">
        <v>80</v>
      </c>
      <c r="AV231" s="11" t="s">
        <v>80</v>
      </c>
      <c r="AW231" s="11" t="s">
        <v>33</v>
      </c>
      <c r="AX231" s="11" t="s">
        <v>70</v>
      </c>
      <c r="AY231" s="214" t="s">
        <v>122</v>
      </c>
    </row>
    <row r="232" spans="2:65" s="12" customFormat="1">
      <c r="B232" s="221"/>
      <c r="C232" s="222"/>
      <c r="D232" s="205" t="s">
        <v>144</v>
      </c>
      <c r="E232" s="223" t="s">
        <v>21</v>
      </c>
      <c r="F232" s="224" t="s">
        <v>200</v>
      </c>
      <c r="G232" s="222"/>
      <c r="H232" s="225">
        <v>4.5999999999999996</v>
      </c>
      <c r="I232" s="226"/>
      <c r="J232" s="222"/>
      <c r="K232" s="222"/>
      <c r="L232" s="227"/>
      <c r="M232" s="228"/>
      <c r="N232" s="229"/>
      <c r="O232" s="229"/>
      <c r="P232" s="229"/>
      <c r="Q232" s="229"/>
      <c r="R232" s="229"/>
      <c r="S232" s="229"/>
      <c r="T232" s="230"/>
      <c r="AT232" s="231" t="s">
        <v>144</v>
      </c>
      <c r="AU232" s="231" t="s">
        <v>80</v>
      </c>
      <c r="AV232" s="12" t="s">
        <v>127</v>
      </c>
      <c r="AW232" s="12" t="s">
        <v>33</v>
      </c>
      <c r="AX232" s="12" t="s">
        <v>78</v>
      </c>
      <c r="AY232" s="231" t="s">
        <v>122</v>
      </c>
    </row>
    <row r="233" spans="2:65" s="1" customFormat="1" ht="25.5" customHeight="1">
      <c r="B233" s="40"/>
      <c r="C233" s="189" t="s">
        <v>410</v>
      </c>
      <c r="D233" s="189" t="s">
        <v>123</v>
      </c>
      <c r="E233" s="190" t="s">
        <v>411</v>
      </c>
      <c r="F233" s="191" t="s">
        <v>412</v>
      </c>
      <c r="G233" s="192" t="s">
        <v>222</v>
      </c>
      <c r="H233" s="193">
        <v>2.4</v>
      </c>
      <c r="I233" s="194"/>
      <c r="J233" s="195">
        <f>ROUND(I233*H233,2)</f>
        <v>0</v>
      </c>
      <c r="K233" s="191" t="s">
        <v>136</v>
      </c>
      <c r="L233" s="60"/>
      <c r="M233" s="196" t="s">
        <v>21</v>
      </c>
      <c r="N233" s="197" t="s">
        <v>41</v>
      </c>
      <c r="O233" s="41"/>
      <c r="P233" s="198">
        <f>O233*H233</f>
        <v>0</v>
      </c>
      <c r="Q233" s="198">
        <v>0</v>
      </c>
      <c r="R233" s="198">
        <f>Q233*H233</f>
        <v>0</v>
      </c>
      <c r="S233" s="198">
        <v>0</v>
      </c>
      <c r="T233" s="199">
        <f>S233*H233</f>
        <v>0</v>
      </c>
      <c r="AR233" s="23" t="s">
        <v>127</v>
      </c>
      <c r="AT233" s="23" t="s">
        <v>123</v>
      </c>
      <c r="AU233" s="23" t="s">
        <v>80</v>
      </c>
      <c r="AY233" s="23" t="s">
        <v>122</v>
      </c>
      <c r="BE233" s="200">
        <f>IF(N233="základní",J233,0)</f>
        <v>0</v>
      </c>
      <c r="BF233" s="200">
        <f>IF(N233="snížená",J233,0)</f>
        <v>0</v>
      </c>
      <c r="BG233" s="200">
        <f>IF(N233="zákl. přenesená",J233,0)</f>
        <v>0</v>
      </c>
      <c r="BH233" s="200">
        <f>IF(N233="sníž. přenesená",J233,0)</f>
        <v>0</v>
      </c>
      <c r="BI233" s="200">
        <f>IF(N233="nulová",J233,0)</f>
        <v>0</v>
      </c>
      <c r="BJ233" s="23" t="s">
        <v>78</v>
      </c>
      <c r="BK233" s="200">
        <f>ROUND(I233*H233,2)</f>
        <v>0</v>
      </c>
      <c r="BL233" s="23" t="s">
        <v>127</v>
      </c>
      <c r="BM233" s="23" t="s">
        <v>413</v>
      </c>
    </row>
    <row r="234" spans="2:65" s="1" customFormat="1" ht="40.5">
      <c r="B234" s="40"/>
      <c r="C234" s="62"/>
      <c r="D234" s="205" t="s">
        <v>190</v>
      </c>
      <c r="E234" s="62"/>
      <c r="F234" s="219" t="s">
        <v>414</v>
      </c>
      <c r="G234" s="62"/>
      <c r="H234" s="62"/>
      <c r="I234" s="162"/>
      <c r="J234" s="62"/>
      <c r="K234" s="62"/>
      <c r="L234" s="60"/>
      <c r="M234" s="220"/>
      <c r="N234" s="41"/>
      <c r="O234" s="41"/>
      <c r="P234" s="41"/>
      <c r="Q234" s="41"/>
      <c r="R234" s="41"/>
      <c r="S234" s="41"/>
      <c r="T234" s="77"/>
      <c r="AT234" s="23" t="s">
        <v>190</v>
      </c>
      <c r="AU234" s="23" t="s">
        <v>80</v>
      </c>
    </row>
    <row r="235" spans="2:65" s="11" customFormat="1">
      <c r="B235" s="203"/>
      <c r="C235" s="204"/>
      <c r="D235" s="205" t="s">
        <v>144</v>
      </c>
      <c r="E235" s="206" t="s">
        <v>21</v>
      </c>
      <c r="F235" s="207" t="s">
        <v>405</v>
      </c>
      <c r="G235" s="204"/>
      <c r="H235" s="208">
        <v>0.7</v>
      </c>
      <c r="I235" s="209"/>
      <c r="J235" s="204"/>
      <c r="K235" s="204"/>
      <c r="L235" s="210"/>
      <c r="M235" s="211"/>
      <c r="N235" s="212"/>
      <c r="O235" s="212"/>
      <c r="P235" s="212"/>
      <c r="Q235" s="212"/>
      <c r="R235" s="212"/>
      <c r="S235" s="212"/>
      <c r="T235" s="213"/>
      <c r="AT235" s="214" t="s">
        <v>144</v>
      </c>
      <c r="AU235" s="214" t="s">
        <v>80</v>
      </c>
      <c r="AV235" s="11" t="s">
        <v>80</v>
      </c>
      <c r="AW235" s="11" t="s">
        <v>33</v>
      </c>
      <c r="AX235" s="11" t="s">
        <v>70</v>
      </c>
      <c r="AY235" s="214" t="s">
        <v>122</v>
      </c>
    </row>
    <row r="236" spans="2:65" s="11" customFormat="1">
      <c r="B236" s="203"/>
      <c r="C236" s="204"/>
      <c r="D236" s="205" t="s">
        <v>144</v>
      </c>
      <c r="E236" s="206" t="s">
        <v>21</v>
      </c>
      <c r="F236" s="207" t="s">
        <v>415</v>
      </c>
      <c r="G236" s="204"/>
      <c r="H236" s="208">
        <v>0.2</v>
      </c>
      <c r="I236" s="209"/>
      <c r="J236" s="204"/>
      <c r="K236" s="204"/>
      <c r="L236" s="210"/>
      <c r="M236" s="211"/>
      <c r="N236" s="212"/>
      <c r="O236" s="212"/>
      <c r="P236" s="212"/>
      <c r="Q236" s="212"/>
      <c r="R236" s="212"/>
      <c r="S236" s="212"/>
      <c r="T236" s="213"/>
      <c r="AT236" s="214" t="s">
        <v>144</v>
      </c>
      <c r="AU236" s="214" t="s">
        <v>80</v>
      </c>
      <c r="AV236" s="11" t="s">
        <v>80</v>
      </c>
      <c r="AW236" s="11" t="s">
        <v>33</v>
      </c>
      <c r="AX236" s="11" t="s">
        <v>70</v>
      </c>
      <c r="AY236" s="214" t="s">
        <v>122</v>
      </c>
    </row>
    <row r="237" spans="2:65" s="11" customFormat="1">
      <c r="B237" s="203"/>
      <c r="C237" s="204"/>
      <c r="D237" s="205" t="s">
        <v>144</v>
      </c>
      <c r="E237" s="206" t="s">
        <v>21</v>
      </c>
      <c r="F237" s="207" t="s">
        <v>416</v>
      </c>
      <c r="G237" s="204"/>
      <c r="H237" s="208">
        <v>0.1</v>
      </c>
      <c r="I237" s="209"/>
      <c r="J237" s="204"/>
      <c r="K237" s="204"/>
      <c r="L237" s="210"/>
      <c r="M237" s="211"/>
      <c r="N237" s="212"/>
      <c r="O237" s="212"/>
      <c r="P237" s="212"/>
      <c r="Q237" s="212"/>
      <c r="R237" s="212"/>
      <c r="S237" s="212"/>
      <c r="T237" s="213"/>
      <c r="AT237" s="214" t="s">
        <v>144</v>
      </c>
      <c r="AU237" s="214" t="s">
        <v>80</v>
      </c>
      <c r="AV237" s="11" t="s">
        <v>80</v>
      </c>
      <c r="AW237" s="11" t="s">
        <v>33</v>
      </c>
      <c r="AX237" s="11" t="s">
        <v>70</v>
      </c>
      <c r="AY237" s="214" t="s">
        <v>122</v>
      </c>
    </row>
    <row r="238" spans="2:65" s="11" customFormat="1">
      <c r="B238" s="203"/>
      <c r="C238" s="204"/>
      <c r="D238" s="205" t="s">
        <v>144</v>
      </c>
      <c r="E238" s="206" t="s">
        <v>21</v>
      </c>
      <c r="F238" s="207" t="s">
        <v>417</v>
      </c>
      <c r="G238" s="204"/>
      <c r="H238" s="208">
        <v>0.9</v>
      </c>
      <c r="I238" s="209"/>
      <c r="J238" s="204"/>
      <c r="K238" s="204"/>
      <c r="L238" s="210"/>
      <c r="M238" s="211"/>
      <c r="N238" s="212"/>
      <c r="O238" s="212"/>
      <c r="P238" s="212"/>
      <c r="Q238" s="212"/>
      <c r="R238" s="212"/>
      <c r="S238" s="212"/>
      <c r="T238" s="213"/>
      <c r="AT238" s="214" t="s">
        <v>144</v>
      </c>
      <c r="AU238" s="214" t="s">
        <v>80</v>
      </c>
      <c r="AV238" s="11" t="s">
        <v>80</v>
      </c>
      <c r="AW238" s="11" t="s">
        <v>33</v>
      </c>
      <c r="AX238" s="11" t="s">
        <v>70</v>
      </c>
      <c r="AY238" s="214" t="s">
        <v>122</v>
      </c>
    </row>
    <row r="239" spans="2:65" s="11" customFormat="1">
      <c r="B239" s="203"/>
      <c r="C239" s="204"/>
      <c r="D239" s="205" t="s">
        <v>144</v>
      </c>
      <c r="E239" s="206" t="s">
        <v>21</v>
      </c>
      <c r="F239" s="207" t="s">
        <v>418</v>
      </c>
      <c r="G239" s="204"/>
      <c r="H239" s="208">
        <v>0.5</v>
      </c>
      <c r="I239" s="209"/>
      <c r="J239" s="204"/>
      <c r="K239" s="204"/>
      <c r="L239" s="210"/>
      <c r="M239" s="211"/>
      <c r="N239" s="212"/>
      <c r="O239" s="212"/>
      <c r="P239" s="212"/>
      <c r="Q239" s="212"/>
      <c r="R239" s="212"/>
      <c r="S239" s="212"/>
      <c r="T239" s="213"/>
      <c r="AT239" s="214" t="s">
        <v>144</v>
      </c>
      <c r="AU239" s="214" t="s">
        <v>80</v>
      </c>
      <c r="AV239" s="11" t="s">
        <v>80</v>
      </c>
      <c r="AW239" s="11" t="s">
        <v>33</v>
      </c>
      <c r="AX239" s="11" t="s">
        <v>70</v>
      </c>
      <c r="AY239" s="214" t="s">
        <v>122</v>
      </c>
    </row>
    <row r="240" spans="2:65" s="12" customFormat="1">
      <c r="B240" s="221"/>
      <c r="C240" s="222"/>
      <c r="D240" s="205" t="s">
        <v>144</v>
      </c>
      <c r="E240" s="223" t="s">
        <v>21</v>
      </c>
      <c r="F240" s="224" t="s">
        <v>200</v>
      </c>
      <c r="G240" s="222"/>
      <c r="H240" s="225">
        <v>2.4</v>
      </c>
      <c r="I240" s="226"/>
      <c r="J240" s="222"/>
      <c r="K240" s="222"/>
      <c r="L240" s="227"/>
      <c r="M240" s="228"/>
      <c r="N240" s="229"/>
      <c r="O240" s="229"/>
      <c r="P240" s="229"/>
      <c r="Q240" s="229"/>
      <c r="R240" s="229"/>
      <c r="S240" s="229"/>
      <c r="T240" s="230"/>
      <c r="AT240" s="231" t="s">
        <v>144</v>
      </c>
      <c r="AU240" s="231" t="s">
        <v>80</v>
      </c>
      <c r="AV240" s="12" t="s">
        <v>127</v>
      </c>
      <c r="AW240" s="12" t="s">
        <v>33</v>
      </c>
      <c r="AX240" s="12" t="s">
        <v>78</v>
      </c>
      <c r="AY240" s="231" t="s">
        <v>122</v>
      </c>
    </row>
    <row r="241" spans="2:65" s="10" customFormat="1" ht="29.85" customHeight="1">
      <c r="B241" s="175"/>
      <c r="C241" s="176"/>
      <c r="D241" s="177" t="s">
        <v>69</v>
      </c>
      <c r="E241" s="201" t="s">
        <v>132</v>
      </c>
      <c r="F241" s="201" t="s">
        <v>419</v>
      </c>
      <c r="G241" s="176"/>
      <c r="H241" s="176"/>
      <c r="I241" s="179"/>
      <c r="J241" s="202">
        <f>BK241</f>
        <v>0</v>
      </c>
      <c r="K241" s="176"/>
      <c r="L241" s="181"/>
      <c r="M241" s="182"/>
      <c r="N241" s="183"/>
      <c r="O241" s="183"/>
      <c r="P241" s="184">
        <f>SUM(P242:P296)</f>
        <v>0</v>
      </c>
      <c r="Q241" s="183"/>
      <c r="R241" s="184">
        <f>SUM(R242:R296)</f>
        <v>76.645665500000007</v>
      </c>
      <c r="S241" s="183"/>
      <c r="T241" s="185">
        <f>SUM(T242:T296)</f>
        <v>0</v>
      </c>
      <c r="AR241" s="186" t="s">
        <v>78</v>
      </c>
      <c r="AT241" s="187" t="s">
        <v>69</v>
      </c>
      <c r="AU241" s="187" t="s">
        <v>78</v>
      </c>
      <c r="AY241" s="186" t="s">
        <v>122</v>
      </c>
      <c r="BK241" s="188">
        <f>SUM(BK242:BK296)</f>
        <v>0</v>
      </c>
    </row>
    <row r="242" spans="2:65" s="1" customFormat="1" ht="25.5" customHeight="1">
      <c r="B242" s="40"/>
      <c r="C242" s="189" t="s">
        <v>420</v>
      </c>
      <c r="D242" s="189" t="s">
        <v>123</v>
      </c>
      <c r="E242" s="190" t="s">
        <v>421</v>
      </c>
      <c r="F242" s="191" t="s">
        <v>422</v>
      </c>
      <c r="G242" s="192" t="s">
        <v>188</v>
      </c>
      <c r="H242" s="193">
        <v>725.67200000000003</v>
      </c>
      <c r="I242" s="194"/>
      <c r="J242" s="195">
        <f>ROUND(I242*H242,2)</f>
        <v>0</v>
      </c>
      <c r="K242" s="191" t="s">
        <v>136</v>
      </c>
      <c r="L242" s="60"/>
      <c r="M242" s="196" t="s">
        <v>21</v>
      </c>
      <c r="N242" s="197" t="s">
        <v>41</v>
      </c>
      <c r="O242" s="41"/>
      <c r="P242" s="198">
        <f>O242*H242</f>
        <v>0</v>
      </c>
      <c r="Q242" s="198">
        <v>0</v>
      </c>
      <c r="R242" s="198">
        <f>Q242*H242</f>
        <v>0</v>
      </c>
      <c r="S242" s="198">
        <v>0</v>
      </c>
      <c r="T242" s="199">
        <f>S242*H242</f>
        <v>0</v>
      </c>
      <c r="AR242" s="23" t="s">
        <v>127</v>
      </c>
      <c r="AT242" s="23" t="s">
        <v>123</v>
      </c>
      <c r="AU242" s="23" t="s">
        <v>80</v>
      </c>
      <c r="AY242" s="23" t="s">
        <v>122</v>
      </c>
      <c r="BE242" s="200">
        <f>IF(N242="základní",J242,0)</f>
        <v>0</v>
      </c>
      <c r="BF242" s="200">
        <f>IF(N242="snížená",J242,0)</f>
        <v>0</v>
      </c>
      <c r="BG242" s="200">
        <f>IF(N242="zákl. přenesená",J242,0)</f>
        <v>0</v>
      </c>
      <c r="BH242" s="200">
        <f>IF(N242="sníž. přenesená",J242,0)</f>
        <v>0</v>
      </c>
      <c r="BI242" s="200">
        <f>IF(N242="nulová",J242,0)</f>
        <v>0</v>
      </c>
      <c r="BJ242" s="23" t="s">
        <v>78</v>
      </c>
      <c r="BK242" s="200">
        <f>ROUND(I242*H242,2)</f>
        <v>0</v>
      </c>
      <c r="BL242" s="23" t="s">
        <v>127</v>
      </c>
      <c r="BM242" s="23" t="s">
        <v>423</v>
      </c>
    </row>
    <row r="243" spans="2:65" s="11" customFormat="1">
      <c r="B243" s="203"/>
      <c r="C243" s="204"/>
      <c r="D243" s="205" t="s">
        <v>144</v>
      </c>
      <c r="E243" s="206" t="s">
        <v>21</v>
      </c>
      <c r="F243" s="207" t="s">
        <v>424</v>
      </c>
      <c r="G243" s="204"/>
      <c r="H243" s="208">
        <v>101.02</v>
      </c>
      <c r="I243" s="209"/>
      <c r="J243" s="204"/>
      <c r="K243" s="204"/>
      <c r="L243" s="210"/>
      <c r="M243" s="211"/>
      <c r="N243" s="212"/>
      <c r="O243" s="212"/>
      <c r="P243" s="212"/>
      <c r="Q243" s="212"/>
      <c r="R243" s="212"/>
      <c r="S243" s="212"/>
      <c r="T243" s="213"/>
      <c r="AT243" s="214" t="s">
        <v>144</v>
      </c>
      <c r="AU243" s="214" t="s">
        <v>80</v>
      </c>
      <c r="AV243" s="11" t="s">
        <v>80</v>
      </c>
      <c r="AW243" s="11" t="s">
        <v>33</v>
      </c>
      <c r="AX243" s="11" t="s">
        <v>70</v>
      </c>
      <c r="AY243" s="214" t="s">
        <v>122</v>
      </c>
    </row>
    <row r="244" spans="2:65" s="11" customFormat="1">
      <c r="B244" s="203"/>
      <c r="C244" s="204"/>
      <c r="D244" s="205" t="s">
        <v>144</v>
      </c>
      <c r="E244" s="206" t="s">
        <v>21</v>
      </c>
      <c r="F244" s="207" t="s">
        <v>425</v>
      </c>
      <c r="G244" s="204"/>
      <c r="H244" s="208">
        <v>422.53199999999998</v>
      </c>
      <c r="I244" s="209"/>
      <c r="J244" s="204"/>
      <c r="K244" s="204"/>
      <c r="L244" s="210"/>
      <c r="M244" s="211"/>
      <c r="N244" s="212"/>
      <c r="O244" s="212"/>
      <c r="P244" s="212"/>
      <c r="Q244" s="212"/>
      <c r="R244" s="212"/>
      <c r="S244" s="212"/>
      <c r="T244" s="213"/>
      <c r="AT244" s="214" t="s">
        <v>144</v>
      </c>
      <c r="AU244" s="214" t="s">
        <v>80</v>
      </c>
      <c r="AV244" s="11" t="s">
        <v>80</v>
      </c>
      <c r="AW244" s="11" t="s">
        <v>33</v>
      </c>
      <c r="AX244" s="11" t="s">
        <v>70</v>
      </c>
      <c r="AY244" s="214" t="s">
        <v>122</v>
      </c>
    </row>
    <row r="245" spans="2:65" s="11" customFormat="1">
      <c r="B245" s="203"/>
      <c r="C245" s="204"/>
      <c r="D245" s="205" t="s">
        <v>144</v>
      </c>
      <c r="E245" s="206" t="s">
        <v>21</v>
      </c>
      <c r="F245" s="207" t="s">
        <v>426</v>
      </c>
      <c r="G245" s="204"/>
      <c r="H245" s="208">
        <v>202.12</v>
      </c>
      <c r="I245" s="209"/>
      <c r="J245" s="204"/>
      <c r="K245" s="204"/>
      <c r="L245" s="210"/>
      <c r="M245" s="211"/>
      <c r="N245" s="212"/>
      <c r="O245" s="212"/>
      <c r="P245" s="212"/>
      <c r="Q245" s="212"/>
      <c r="R245" s="212"/>
      <c r="S245" s="212"/>
      <c r="T245" s="213"/>
      <c r="AT245" s="214" t="s">
        <v>144</v>
      </c>
      <c r="AU245" s="214" t="s">
        <v>80</v>
      </c>
      <c r="AV245" s="11" t="s">
        <v>80</v>
      </c>
      <c r="AW245" s="11" t="s">
        <v>33</v>
      </c>
      <c r="AX245" s="11" t="s">
        <v>70</v>
      </c>
      <c r="AY245" s="214" t="s">
        <v>122</v>
      </c>
    </row>
    <row r="246" spans="2:65" s="12" customFormat="1">
      <c r="B246" s="221"/>
      <c r="C246" s="222"/>
      <c r="D246" s="205" t="s">
        <v>144</v>
      </c>
      <c r="E246" s="223" t="s">
        <v>21</v>
      </c>
      <c r="F246" s="224" t="s">
        <v>200</v>
      </c>
      <c r="G246" s="222"/>
      <c r="H246" s="225">
        <v>725.67200000000003</v>
      </c>
      <c r="I246" s="226"/>
      <c r="J246" s="222"/>
      <c r="K246" s="222"/>
      <c r="L246" s="227"/>
      <c r="M246" s="228"/>
      <c r="N246" s="229"/>
      <c r="O246" s="229"/>
      <c r="P246" s="229"/>
      <c r="Q246" s="229"/>
      <c r="R246" s="229"/>
      <c r="S246" s="229"/>
      <c r="T246" s="230"/>
      <c r="AT246" s="231" t="s">
        <v>144</v>
      </c>
      <c r="AU246" s="231" t="s">
        <v>80</v>
      </c>
      <c r="AV246" s="12" t="s">
        <v>127</v>
      </c>
      <c r="AW246" s="12" t="s">
        <v>33</v>
      </c>
      <c r="AX246" s="12" t="s">
        <v>78</v>
      </c>
      <c r="AY246" s="231" t="s">
        <v>122</v>
      </c>
    </row>
    <row r="247" spans="2:65" s="1" customFormat="1" ht="25.5" customHeight="1">
      <c r="B247" s="40"/>
      <c r="C247" s="189" t="s">
        <v>427</v>
      </c>
      <c r="D247" s="189" t="s">
        <v>123</v>
      </c>
      <c r="E247" s="190" t="s">
        <v>428</v>
      </c>
      <c r="F247" s="191" t="s">
        <v>422</v>
      </c>
      <c r="G247" s="192" t="s">
        <v>188</v>
      </c>
      <c r="H247" s="193">
        <v>396.2</v>
      </c>
      <c r="I247" s="194"/>
      <c r="J247" s="195">
        <f>ROUND(I247*H247,2)</f>
        <v>0</v>
      </c>
      <c r="K247" s="191" t="s">
        <v>21</v>
      </c>
      <c r="L247" s="60"/>
      <c r="M247" s="196" t="s">
        <v>21</v>
      </c>
      <c r="N247" s="197" t="s">
        <v>41</v>
      </c>
      <c r="O247" s="41"/>
      <c r="P247" s="198">
        <f>O247*H247</f>
        <v>0</v>
      </c>
      <c r="Q247" s="198">
        <v>0</v>
      </c>
      <c r="R247" s="198">
        <f>Q247*H247</f>
        <v>0</v>
      </c>
      <c r="S247" s="198">
        <v>0</v>
      </c>
      <c r="T247" s="199">
        <f>S247*H247</f>
        <v>0</v>
      </c>
      <c r="AR247" s="23" t="s">
        <v>127</v>
      </c>
      <c r="AT247" s="23" t="s">
        <v>123</v>
      </c>
      <c r="AU247" s="23" t="s">
        <v>80</v>
      </c>
      <c r="AY247" s="23" t="s">
        <v>122</v>
      </c>
      <c r="BE247" s="200">
        <f>IF(N247="základní",J247,0)</f>
        <v>0</v>
      </c>
      <c r="BF247" s="200">
        <f>IF(N247="snížená",J247,0)</f>
        <v>0</v>
      </c>
      <c r="BG247" s="200">
        <f>IF(N247="zákl. přenesená",J247,0)</f>
        <v>0</v>
      </c>
      <c r="BH247" s="200">
        <f>IF(N247="sníž. přenesená",J247,0)</f>
        <v>0</v>
      </c>
      <c r="BI247" s="200">
        <f>IF(N247="nulová",J247,0)</f>
        <v>0</v>
      </c>
      <c r="BJ247" s="23" t="s">
        <v>78</v>
      </c>
      <c r="BK247" s="200">
        <f>ROUND(I247*H247,2)</f>
        <v>0</v>
      </c>
      <c r="BL247" s="23" t="s">
        <v>127</v>
      </c>
      <c r="BM247" s="23" t="s">
        <v>429</v>
      </c>
    </row>
    <row r="248" spans="2:65" s="11" customFormat="1">
      <c r="B248" s="203"/>
      <c r="C248" s="204"/>
      <c r="D248" s="205" t="s">
        <v>144</v>
      </c>
      <c r="E248" s="206" t="s">
        <v>21</v>
      </c>
      <c r="F248" s="207" t="s">
        <v>430</v>
      </c>
      <c r="G248" s="204"/>
      <c r="H248" s="208">
        <v>396.2</v>
      </c>
      <c r="I248" s="209"/>
      <c r="J248" s="204"/>
      <c r="K248" s="204"/>
      <c r="L248" s="210"/>
      <c r="M248" s="211"/>
      <c r="N248" s="212"/>
      <c r="O248" s="212"/>
      <c r="P248" s="212"/>
      <c r="Q248" s="212"/>
      <c r="R248" s="212"/>
      <c r="S248" s="212"/>
      <c r="T248" s="213"/>
      <c r="AT248" s="214" t="s">
        <v>144</v>
      </c>
      <c r="AU248" s="214" t="s">
        <v>80</v>
      </c>
      <c r="AV248" s="11" t="s">
        <v>80</v>
      </c>
      <c r="AW248" s="11" t="s">
        <v>33</v>
      </c>
      <c r="AX248" s="11" t="s">
        <v>78</v>
      </c>
      <c r="AY248" s="214" t="s">
        <v>122</v>
      </c>
    </row>
    <row r="249" spans="2:65" s="1" customFormat="1" ht="25.5" customHeight="1">
      <c r="B249" s="40"/>
      <c r="C249" s="189" t="s">
        <v>431</v>
      </c>
      <c r="D249" s="189" t="s">
        <v>123</v>
      </c>
      <c r="E249" s="190" t="s">
        <v>432</v>
      </c>
      <c r="F249" s="191" t="s">
        <v>433</v>
      </c>
      <c r="G249" s="192" t="s">
        <v>188</v>
      </c>
      <c r="H249" s="193">
        <v>75.319999999999993</v>
      </c>
      <c r="I249" s="194"/>
      <c r="J249" s="195">
        <f>ROUND(I249*H249,2)</f>
        <v>0</v>
      </c>
      <c r="K249" s="191" t="s">
        <v>136</v>
      </c>
      <c r="L249" s="60"/>
      <c r="M249" s="196" t="s">
        <v>21</v>
      </c>
      <c r="N249" s="197" t="s">
        <v>41</v>
      </c>
      <c r="O249" s="41"/>
      <c r="P249" s="198">
        <f>O249*H249</f>
        <v>0</v>
      </c>
      <c r="Q249" s="198">
        <v>0</v>
      </c>
      <c r="R249" s="198">
        <f>Q249*H249</f>
        <v>0</v>
      </c>
      <c r="S249" s="198">
        <v>0</v>
      </c>
      <c r="T249" s="199">
        <f>S249*H249</f>
        <v>0</v>
      </c>
      <c r="AR249" s="23" t="s">
        <v>127</v>
      </c>
      <c r="AT249" s="23" t="s">
        <v>123</v>
      </c>
      <c r="AU249" s="23" t="s">
        <v>80</v>
      </c>
      <c r="AY249" s="23" t="s">
        <v>122</v>
      </c>
      <c r="BE249" s="200">
        <f>IF(N249="základní",J249,0)</f>
        <v>0</v>
      </c>
      <c r="BF249" s="200">
        <f>IF(N249="snížená",J249,0)</f>
        <v>0</v>
      </c>
      <c r="BG249" s="200">
        <f>IF(N249="zákl. přenesená",J249,0)</f>
        <v>0</v>
      </c>
      <c r="BH249" s="200">
        <f>IF(N249="sníž. přenesená",J249,0)</f>
        <v>0</v>
      </c>
      <c r="BI249" s="200">
        <f>IF(N249="nulová",J249,0)</f>
        <v>0</v>
      </c>
      <c r="BJ249" s="23" t="s">
        <v>78</v>
      </c>
      <c r="BK249" s="200">
        <f>ROUND(I249*H249,2)</f>
        <v>0</v>
      </c>
      <c r="BL249" s="23" t="s">
        <v>127</v>
      </c>
      <c r="BM249" s="23" t="s">
        <v>434</v>
      </c>
    </row>
    <row r="250" spans="2:65" s="11" customFormat="1">
      <c r="B250" s="203"/>
      <c r="C250" s="204"/>
      <c r="D250" s="205" t="s">
        <v>144</v>
      </c>
      <c r="E250" s="206" t="s">
        <v>21</v>
      </c>
      <c r="F250" s="207" t="s">
        <v>435</v>
      </c>
      <c r="G250" s="204"/>
      <c r="H250" s="208">
        <v>75.319999999999993</v>
      </c>
      <c r="I250" s="209"/>
      <c r="J250" s="204"/>
      <c r="K250" s="204"/>
      <c r="L250" s="210"/>
      <c r="M250" s="211"/>
      <c r="N250" s="212"/>
      <c r="O250" s="212"/>
      <c r="P250" s="212"/>
      <c r="Q250" s="212"/>
      <c r="R250" s="212"/>
      <c r="S250" s="212"/>
      <c r="T250" s="213"/>
      <c r="AT250" s="214" t="s">
        <v>144</v>
      </c>
      <c r="AU250" s="214" t="s">
        <v>80</v>
      </c>
      <c r="AV250" s="11" t="s">
        <v>80</v>
      </c>
      <c r="AW250" s="11" t="s">
        <v>33</v>
      </c>
      <c r="AX250" s="11" t="s">
        <v>78</v>
      </c>
      <c r="AY250" s="214" t="s">
        <v>122</v>
      </c>
    </row>
    <row r="251" spans="2:65" s="1" customFormat="1" ht="38.25" customHeight="1">
      <c r="B251" s="40"/>
      <c r="C251" s="189" t="s">
        <v>436</v>
      </c>
      <c r="D251" s="189" t="s">
        <v>123</v>
      </c>
      <c r="E251" s="190" t="s">
        <v>437</v>
      </c>
      <c r="F251" s="191" t="s">
        <v>438</v>
      </c>
      <c r="G251" s="192" t="s">
        <v>188</v>
      </c>
      <c r="H251" s="193">
        <v>365.63</v>
      </c>
      <c r="I251" s="194"/>
      <c r="J251" s="195">
        <f>ROUND(I251*H251,2)</f>
        <v>0</v>
      </c>
      <c r="K251" s="191" t="s">
        <v>136</v>
      </c>
      <c r="L251" s="60"/>
      <c r="M251" s="196" t="s">
        <v>21</v>
      </c>
      <c r="N251" s="197" t="s">
        <v>41</v>
      </c>
      <c r="O251" s="41"/>
      <c r="P251" s="198">
        <f>O251*H251</f>
        <v>0</v>
      </c>
      <c r="Q251" s="198">
        <v>0</v>
      </c>
      <c r="R251" s="198">
        <f>Q251*H251</f>
        <v>0</v>
      </c>
      <c r="S251" s="198">
        <v>0</v>
      </c>
      <c r="T251" s="199">
        <f>S251*H251</f>
        <v>0</v>
      </c>
      <c r="AR251" s="23" t="s">
        <v>127</v>
      </c>
      <c r="AT251" s="23" t="s">
        <v>123</v>
      </c>
      <c r="AU251" s="23" t="s">
        <v>80</v>
      </c>
      <c r="AY251" s="23" t="s">
        <v>122</v>
      </c>
      <c r="BE251" s="200">
        <f>IF(N251="základní",J251,0)</f>
        <v>0</v>
      </c>
      <c r="BF251" s="200">
        <f>IF(N251="snížená",J251,0)</f>
        <v>0</v>
      </c>
      <c r="BG251" s="200">
        <f>IF(N251="zákl. přenesená",J251,0)</f>
        <v>0</v>
      </c>
      <c r="BH251" s="200">
        <f>IF(N251="sníž. přenesená",J251,0)</f>
        <v>0</v>
      </c>
      <c r="BI251" s="200">
        <f>IF(N251="nulová",J251,0)</f>
        <v>0</v>
      </c>
      <c r="BJ251" s="23" t="s">
        <v>78</v>
      </c>
      <c r="BK251" s="200">
        <f>ROUND(I251*H251,2)</f>
        <v>0</v>
      </c>
      <c r="BL251" s="23" t="s">
        <v>127</v>
      </c>
      <c r="BM251" s="23" t="s">
        <v>439</v>
      </c>
    </row>
    <row r="252" spans="2:65" s="1" customFormat="1" ht="27">
      <c r="B252" s="40"/>
      <c r="C252" s="62"/>
      <c r="D252" s="205" t="s">
        <v>190</v>
      </c>
      <c r="E252" s="62"/>
      <c r="F252" s="219" t="s">
        <v>440</v>
      </c>
      <c r="G252" s="62"/>
      <c r="H252" s="62"/>
      <c r="I252" s="162"/>
      <c r="J252" s="62"/>
      <c r="K252" s="62"/>
      <c r="L252" s="60"/>
      <c r="M252" s="220"/>
      <c r="N252" s="41"/>
      <c r="O252" s="41"/>
      <c r="P252" s="41"/>
      <c r="Q252" s="41"/>
      <c r="R252" s="41"/>
      <c r="S252" s="41"/>
      <c r="T252" s="77"/>
      <c r="AT252" s="23" t="s">
        <v>190</v>
      </c>
      <c r="AU252" s="23" t="s">
        <v>80</v>
      </c>
    </row>
    <row r="253" spans="2:65" s="13" customFormat="1">
      <c r="B253" s="242"/>
      <c r="C253" s="243"/>
      <c r="D253" s="205" t="s">
        <v>144</v>
      </c>
      <c r="E253" s="244" t="s">
        <v>21</v>
      </c>
      <c r="F253" s="245" t="s">
        <v>441</v>
      </c>
      <c r="G253" s="243"/>
      <c r="H253" s="244" t="s">
        <v>21</v>
      </c>
      <c r="I253" s="246"/>
      <c r="J253" s="243"/>
      <c r="K253" s="243"/>
      <c r="L253" s="247"/>
      <c r="M253" s="248"/>
      <c r="N253" s="249"/>
      <c r="O253" s="249"/>
      <c r="P253" s="249"/>
      <c r="Q253" s="249"/>
      <c r="R253" s="249"/>
      <c r="S253" s="249"/>
      <c r="T253" s="250"/>
      <c r="AT253" s="251" t="s">
        <v>144</v>
      </c>
      <c r="AU253" s="251" t="s">
        <v>80</v>
      </c>
      <c r="AV253" s="13" t="s">
        <v>78</v>
      </c>
      <c r="AW253" s="13" t="s">
        <v>33</v>
      </c>
      <c r="AX253" s="13" t="s">
        <v>70</v>
      </c>
      <c r="AY253" s="251" t="s">
        <v>122</v>
      </c>
    </row>
    <row r="254" spans="2:65" s="11" customFormat="1">
      <c r="B254" s="203"/>
      <c r="C254" s="204"/>
      <c r="D254" s="205" t="s">
        <v>144</v>
      </c>
      <c r="E254" s="206" t="s">
        <v>21</v>
      </c>
      <c r="F254" s="207" t="s">
        <v>442</v>
      </c>
      <c r="G254" s="204"/>
      <c r="H254" s="208">
        <v>365.63</v>
      </c>
      <c r="I254" s="209"/>
      <c r="J254" s="204"/>
      <c r="K254" s="204"/>
      <c r="L254" s="210"/>
      <c r="M254" s="211"/>
      <c r="N254" s="212"/>
      <c r="O254" s="212"/>
      <c r="P254" s="212"/>
      <c r="Q254" s="212"/>
      <c r="R254" s="212"/>
      <c r="S254" s="212"/>
      <c r="T254" s="213"/>
      <c r="AT254" s="214" t="s">
        <v>144</v>
      </c>
      <c r="AU254" s="214" t="s">
        <v>80</v>
      </c>
      <c r="AV254" s="11" t="s">
        <v>80</v>
      </c>
      <c r="AW254" s="11" t="s">
        <v>33</v>
      </c>
      <c r="AX254" s="11" t="s">
        <v>78</v>
      </c>
      <c r="AY254" s="214" t="s">
        <v>122</v>
      </c>
    </row>
    <row r="255" spans="2:65" s="1" customFormat="1" ht="16.5" customHeight="1">
      <c r="B255" s="40"/>
      <c r="C255" s="189" t="s">
        <v>443</v>
      </c>
      <c r="D255" s="189" t="s">
        <v>123</v>
      </c>
      <c r="E255" s="190" t="s">
        <v>444</v>
      </c>
      <c r="F255" s="191" t="s">
        <v>445</v>
      </c>
      <c r="G255" s="192" t="s">
        <v>188</v>
      </c>
      <c r="H255" s="193">
        <v>365.63</v>
      </c>
      <c r="I255" s="194"/>
      <c r="J255" s="195">
        <f>ROUND(I255*H255,2)</f>
        <v>0</v>
      </c>
      <c r="K255" s="191" t="s">
        <v>136</v>
      </c>
      <c r="L255" s="60"/>
      <c r="M255" s="196" t="s">
        <v>21</v>
      </c>
      <c r="N255" s="197" t="s">
        <v>41</v>
      </c>
      <c r="O255" s="41"/>
      <c r="P255" s="198">
        <f>O255*H255</f>
        <v>0</v>
      </c>
      <c r="Q255" s="198">
        <v>0</v>
      </c>
      <c r="R255" s="198">
        <f>Q255*H255</f>
        <v>0</v>
      </c>
      <c r="S255" s="198">
        <v>0</v>
      </c>
      <c r="T255" s="199">
        <f>S255*H255</f>
        <v>0</v>
      </c>
      <c r="AR255" s="23" t="s">
        <v>127</v>
      </c>
      <c r="AT255" s="23" t="s">
        <v>123</v>
      </c>
      <c r="AU255" s="23" t="s">
        <v>80</v>
      </c>
      <c r="AY255" s="23" t="s">
        <v>122</v>
      </c>
      <c r="BE255" s="200">
        <f>IF(N255="základní",J255,0)</f>
        <v>0</v>
      </c>
      <c r="BF255" s="200">
        <f>IF(N255="snížená",J255,0)</f>
        <v>0</v>
      </c>
      <c r="BG255" s="200">
        <f>IF(N255="zákl. přenesená",J255,0)</f>
        <v>0</v>
      </c>
      <c r="BH255" s="200">
        <f>IF(N255="sníž. přenesená",J255,0)</f>
        <v>0</v>
      </c>
      <c r="BI255" s="200">
        <f>IF(N255="nulová",J255,0)</f>
        <v>0</v>
      </c>
      <c r="BJ255" s="23" t="s">
        <v>78</v>
      </c>
      <c r="BK255" s="200">
        <f>ROUND(I255*H255,2)</f>
        <v>0</v>
      </c>
      <c r="BL255" s="23" t="s">
        <v>127</v>
      </c>
      <c r="BM255" s="23" t="s">
        <v>446</v>
      </c>
    </row>
    <row r="256" spans="2:65" s="1" customFormat="1" ht="40.5">
      <c r="B256" s="40"/>
      <c r="C256" s="62"/>
      <c r="D256" s="205" t="s">
        <v>190</v>
      </c>
      <c r="E256" s="62"/>
      <c r="F256" s="219" t="s">
        <v>447</v>
      </c>
      <c r="G256" s="62"/>
      <c r="H256" s="62"/>
      <c r="I256" s="162"/>
      <c r="J256" s="62"/>
      <c r="K256" s="62"/>
      <c r="L256" s="60"/>
      <c r="M256" s="220"/>
      <c r="N256" s="41"/>
      <c r="O256" s="41"/>
      <c r="P256" s="41"/>
      <c r="Q256" s="41"/>
      <c r="R256" s="41"/>
      <c r="S256" s="41"/>
      <c r="T256" s="77"/>
      <c r="AT256" s="23" t="s">
        <v>190</v>
      </c>
      <c r="AU256" s="23" t="s">
        <v>80</v>
      </c>
    </row>
    <row r="257" spans="2:65" s="11" customFormat="1">
      <c r="B257" s="203"/>
      <c r="C257" s="204"/>
      <c r="D257" s="205" t="s">
        <v>144</v>
      </c>
      <c r="E257" s="206" t="s">
        <v>21</v>
      </c>
      <c r="F257" s="207" t="s">
        <v>442</v>
      </c>
      <c r="G257" s="204"/>
      <c r="H257" s="208">
        <v>365.63</v>
      </c>
      <c r="I257" s="209"/>
      <c r="J257" s="204"/>
      <c r="K257" s="204"/>
      <c r="L257" s="210"/>
      <c r="M257" s="211"/>
      <c r="N257" s="212"/>
      <c r="O257" s="212"/>
      <c r="P257" s="212"/>
      <c r="Q257" s="212"/>
      <c r="R257" s="212"/>
      <c r="S257" s="212"/>
      <c r="T257" s="213"/>
      <c r="AT257" s="214" t="s">
        <v>144</v>
      </c>
      <c r="AU257" s="214" t="s">
        <v>80</v>
      </c>
      <c r="AV257" s="11" t="s">
        <v>80</v>
      </c>
      <c r="AW257" s="11" t="s">
        <v>33</v>
      </c>
      <c r="AX257" s="11" t="s">
        <v>78</v>
      </c>
      <c r="AY257" s="214" t="s">
        <v>122</v>
      </c>
    </row>
    <row r="258" spans="2:65" s="1" customFormat="1" ht="25.5" customHeight="1">
      <c r="B258" s="40"/>
      <c r="C258" s="189" t="s">
        <v>448</v>
      </c>
      <c r="D258" s="189" t="s">
        <v>123</v>
      </c>
      <c r="E258" s="190" t="s">
        <v>449</v>
      </c>
      <c r="F258" s="191" t="s">
        <v>450</v>
      </c>
      <c r="G258" s="192" t="s">
        <v>188</v>
      </c>
      <c r="H258" s="193">
        <v>365.63</v>
      </c>
      <c r="I258" s="194"/>
      <c r="J258" s="195">
        <f>ROUND(I258*H258,2)</f>
        <v>0</v>
      </c>
      <c r="K258" s="191" t="s">
        <v>136</v>
      </c>
      <c r="L258" s="60"/>
      <c r="M258" s="196" t="s">
        <v>21</v>
      </c>
      <c r="N258" s="197" t="s">
        <v>41</v>
      </c>
      <c r="O258" s="41"/>
      <c r="P258" s="198">
        <f>O258*H258</f>
        <v>0</v>
      </c>
      <c r="Q258" s="198">
        <v>0</v>
      </c>
      <c r="R258" s="198">
        <f>Q258*H258</f>
        <v>0</v>
      </c>
      <c r="S258" s="198">
        <v>0</v>
      </c>
      <c r="T258" s="199">
        <f>S258*H258</f>
        <v>0</v>
      </c>
      <c r="AR258" s="23" t="s">
        <v>127</v>
      </c>
      <c r="AT258" s="23" t="s">
        <v>123</v>
      </c>
      <c r="AU258" s="23" t="s">
        <v>80</v>
      </c>
      <c r="AY258" s="23" t="s">
        <v>122</v>
      </c>
      <c r="BE258" s="200">
        <f>IF(N258="základní",J258,0)</f>
        <v>0</v>
      </c>
      <c r="BF258" s="200">
        <f>IF(N258="snížená",J258,0)</f>
        <v>0</v>
      </c>
      <c r="BG258" s="200">
        <f>IF(N258="zákl. přenesená",J258,0)</f>
        <v>0</v>
      </c>
      <c r="BH258" s="200">
        <f>IF(N258="sníž. přenesená",J258,0)</f>
        <v>0</v>
      </c>
      <c r="BI258" s="200">
        <f>IF(N258="nulová",J258,0)</f>
        <v>0</v>
      </c>
      <c r="BJ258" s="23" t="s">
        <v>78</v>
      </c>
      <c r="BK258" s="200">
        <f>ROUND(I258*H258,2)</f>
        <v>0</v>
      </c>
      <c r="BL258" s="23" t="s">
        <v>127</v>
      </c>
      <c r="BM258" s="23" t="s">
        <v>451</v>
      </c>
    </row>
    <row r="259" spans="2:65" s="11" customFormat="1">
      <c r="B259" s="203"/>
      <c r="C259" s="204"/>
      <c r="D259" s="205" t="s">
        <v>144</v>
      </c>
      <c r="E259" s="206" t="s">
        <v>21</v>
      </c>
      <c r="F259" s="207" t="s">
        <v>452</v>
      </c>
      <c r="G259" s="204"/>
      <c r="H259" s="208">
        <v>365.63</v>
      </c>
      <c r="I259" s="209"/>
      <c r="J259" s="204"/>
      <c r="K259" s="204"/>
      <c r="L259" s="210"/>
      <c r="M259" s="211"/>
      <c r="N259" s="212"/>
      <c r="O259" s="212"/>
      <c r="P259" s="212"/>
      <c r="Q259" s="212"/>
      <c r="R259" s="212"/>
      <c r="S259" s="212"/>
      <c r="T259" s="213"/>
      <c r="AT259" s="214" t="s">
        <v>144</v>
      </c>
      <c r="AU259" s="214" t="s">
        <v>80</v>
      </c>
      <c r="AV259" s="11" t="s">
        <v>80</v>
      </c>
      <c r="AW259" s="11" t="s">
        <v>33</v>
      </c>
      <c r="AX259" s="11" t="s">
        <v>78</v>
      </c>
      <c r="AY259" s="214" t="s">
        <v>122</v>
      </c>
    </row>
    <row r="260" spans="2:65" s="1" customFormat="1" ht="38.25" customHeight="1">
      <c r="B260" s="40"/>
      <c r="C260" s="189" t="s">
        <v>453</v>
      </c>
      <c r="D260" s="189" t="s">
        <v>123</v>
      </c>
      <c r="E260" s="190" t="s">
        <v>454</v>
      </c>
      <c r="F260" s="191" t="s">
        <v>455</v>
      </c>
      <c r="G260" s="192" t="s">
        <v>188</v>
      </c>
      <c r="H260" s="193">
        <v>365.63</v>
      </c>
      <c r="I260" s="194"/>
      <c r="J260" s="195">
        <f>ROUND(I260*H260,2)</f>
        <v>0</v>
      </c>
      <c r="K260" s="191" t="s">
        <v>136</v>
      </c>
      <c r="L260" s="60"/>
      <c r="M260" s="196" t="s">
        <v>21</v>
      </c>
      <c r="N260" s="197" t="s">
        <v>41</v>
      </c>
      <c r="O260" s="41"/>
      <c r="P260" s="198">
        <f>O260*H260</f>
        <v>0</v>
      </c>
      <c r="Q260" s="198">
        <v>0</v>
      </c>
      <c r="R260" s="198">
        <f>Q260*H260</f>
        <v>0</v>
      </c>
      <c r="S260" s="198">
        <v>0</v>
      </c>
      <c r="T260" s="199">
        <f>S260*H260</f>
        <v>0</v>
      </c>
      <c r="AR260" s="23" t="s">
        <v>127</v>
      </c>
      <c r="AT260" s="23" t="s">
        <v>123</v>
      </c>
      <c r="AU260" s="23" t="s">
        <v>80</v>
      </c>
      <c r="AY260" s="23" t="s">
        <v>122</v>
      </c>
      <c r="BE260" s="200">
        <f>IF(N260="základní",J260,0)</f>
        <v>0</v>
      </c>
      <c r="BF260" s="200">
        <f>IF(N260="snížená",J260,0)</f>
        <v>0</v>
      </c>
      <c r="BG260" s="200">
        <f>IF(N260="zákl. přenesená",J260,0)</f>
        <v>0</v>
      </c>
      <c r="BH260" s="200">
        <f>IF(N260="sníž. přenesená",J260,0)</f>
        <v>0</v>
      </c>
      <c r="BI260" s="200">
        <f>IF(N260="nulová",J260,0)</f>
        <v>0</v>
      </c>
      <c r="BJ260" s="23" t="s">
        <v>78</v>
      </c>
      <c r="BK260" s="200">
        <f>ROUND(I260*H260,2)</f>
        <v>0</v>
      </c>
      <c r="BL260" s="23" t="s">
        <v>127</v>
      </c>
      <c r="BM260" s="23" t="s">
        <v>456</v>
      </c>
    </row>
    <row r="261" spans="2:65" s="1" customFormat="1" ht="27">
      <c r="B261" s="40"/>
      <c r="C261" s="62"/>
      <c r="D261" s="205" t="s">
        <v>190</v>
      </c>
      <c r="E261" s="62"/>
      <c r="F261" s="219" t="s">
        <v>457</v>
      </c>
      <c r="G261" s="62"/>
      <c r="H261" s="62"/>
      <c r="I261" s="162"/>
      <c r="J261" s="62"/>
      <c r="K261" s="62"/>
      <c r="L261" s="60"/>
      <c r="M261" s="220"/>
      <c r="N261" s="41"/>
      <c r="O261" s="41"/>
      <c r="P261" s="41"/>
      <c r="Q261" s="41"/>
      <c r="R261" s="41"/>
      <c r="S261" s="41"/>
      <c r="T261" s="77"/>
      <c r="AT261" s="23" t="s">
        <v>190</v>
      </c>
      <c r="AU261" s="23" t="s">
        <v>80</v>
      </c>
    </row>
    <row r="262" spans="2:65" s="11" customFormat="1">
      <c r="B262" s="203"/>
      <c r="C262" s="204"/>
      <c r="D262" s="205" t="s">
        <v>144</v>
      </c>
      <c r="E262" s="206" t="s">
        <v>21</v>
      </c>
      <c r="F262" s="207" t="s">
        <v>458</v>
      </c>
      <c r="G262" s="204"/>
      <c r="H262" s="208">
        <v>365.63</v>
      </c>
      <c r="I262" s="209"/>
      <c r="J262" s="204"/>
      <c r="K262" s="204"/>
      <c r="L262" s="210"/>
      <c r="M262" s="211"/>
      <c r="N262" s="212"/>
      <c r="O262" s="212"/>
      <c r="P262" s="212"/>
      <c r="Q262" s="212"/>
      <c r="R262" s="212"/>
      <c r="S262" s="212"/>
      <c r="T262" s="213"/>
      <c r="AT262" s="214" t="s">
        <v>144</v>
      </c>
      <c r="AU262" s="214" t="s">
        <v>80</v>
      </c>
      <c r="AV262" s="11" t="s">
        <v>80</v>
      </c>
      <c r="AW262" s="11" t="s">
        <v>33</v>
      </c>
      <c r="AX262" s="11" t="s">
        <v>78</v>
      </c>
      <c r="AY262" s="214" t="s">
        <v>122</v>
      </c>
    </row>
    <row r="263" spans="2:65" s="1" customFormat="1" ht="51" customHeight="1">
      <c r="B263" s="40"/>
      <c r="C263" s="189" t="s">
        <v>459</v>
      </c>
      <c r="D263" s="189" t="s">
        <v>123</v>
      </c>
      <c r="E263" s="190" t="s">
        <v>460</v>
      </c>
      <c r="F263" s="191" t="s">
        <v>461</v>
      </c>
      <c r="G263" s="192" t="s">
        <v>188</v>
      </c>
      <c r="H263" s="193">
        <v>109.59</v>
      </c>
      <c r="I263" s="194"/>
      <c r="J263" s="195">
        <f>ROUND(I263*H263,2)</f>
        <v>0</v>
      </c>
      <c r="K263" s="191" t="s">
        <v>136</v>
      </c>
      <c r="L263" s="60"/>
      <c r="M263" s="196" t="s">
        <v>21</v>
      </c>
      <c r="N263" s="197" t="s">
        <v>41</v>
      </c>
      <c r="O263" s="41"/>
      <c r="P263" s="198">
        <f>O263*H263</f>
        <v>0</v>
      </c>
      <c r="Q263" s="198">
        <v>8.4250000000000005E-2</v>
      </c>
      <c r="R263" s="198">
        <f>Q263*H263</f>
        <v>9.2329575000000013</v>
      </c>
      <c r="S263" s="198">
        <v>0</v>
      </c>
      <c r="T263" s="199">
        <f>S263*H263</f>
        <v>0</v>
      </c>
      <c r="AR263" s="23" t="s">
        <v>127</v>
      </c>
      <c r="AT263" s="23" t="s">
        <v>123</v>
      </c>
      <c r="AU263" s="23" t="s">
        <v>80</v>
      </c>
      <c r="AY263" s="23" t="s">
        <v>122</v>
      </c>
      <c r="BE263" s="200">
        <f>IF(N263="základní",J263,0)</f>
        <v>0</v>
      </c>
      <c r="BF263" s="200">
        <f>IF(N263="snížená",J263,0)</f>
        <v>0</v>
      </c>
      <c r="BG263" s="200">
        <f>IF(N263="zákl. přenesená",J263,0)</f>
        <v>0</v>
      </c>
      <c r="BH263" s="200">
        <f>IF(N263="sníž. přenesená",J263,0)</f>
        <v>0</v>
      </c>
      <c r="BI263" s="200">
        <f>IF(N263="nulová",J263,0)</f>
        <v>0</v>
      </c>
      <c r="BJ263" s="23" t="s">
        <v>78</v>
      </c>
      <c r="BK263" s="200">
        <f>ROUND(I263*H263,2)</f>
        <v>0</v>
      </c>
      <c r="BL263" s="23" t="s">
        <v>127</v>
      </c>
      <c r="BM263" s="23" t="s">
        <v>462</v>
      </c>
    </row>
    <row r="264" spans="2:65" s="1" customFormat="1" ht="121.5">
      <c r="B264" s="40"/>
      <c r="C264" s="62"/>
      <c r="D264" s="205" t="s">
        <v>190</v>
      </c>
      <c r="E264" s="62"/>
      <c r="F264" s="219" t="s">
        <v>463</v>
      </c>
      <c r="G264" s="62"/>
      <c r="H264" s="62"/>
      <c r="I264" s="162"/>
      <c r="J264" s="62"/>
      <c r="K264" s="62"/>
      <c r="L264" s="60"/>
      <c r="M264" s="220"/>
      <c r="N264" s="41"/>
      <c r="O264" s="41"/>
      <c r="P264" s="41"/>
      <c r="Q264" s="41"/>
      <c r="R264" s="41"/>
      <c r="S264" s="41"/>
      <c r="T264" s="77"/>
      <c r="AT264" s="23" t="s">
        <v>190</v>
      </c>
      <c r="AU264" s="23" t="s">
        <v>80</v>
      </c>
    </row>
    <row r="265" spans="2:65" s="11" customFormat="1">
      <c r="B265" s="203"/>
      <c r="C265" s="204"/>
      <c r="D265" s="205" t="s">
        <v>144</v>
      </c>
      <c r="E265" s="206" t="s">
        <v>21</v>
      </c>
      <c r="F265" s="207" t="s">
        <v>464</v>
      </c>
      <c r="G265" s="204"/>
      <c r="H265" s="208">
        <v>102.63</v>
      </c>
      <c r="I265" s="209"/>
      <c r="J265" s="204"/>
      <c r="K265" s="204"/>
      <c r="L265" s="210"/>
      <c r="M265" s="211"/>
      <c r="N265" s="212"/>
      <c r="O265" s="212"/>
      <c r="P265" s="212"/>
      <c r="Q265" s="212"/>
      <c r="R265" s="212"/>
      <c r="S265" s="212"/>
      <c r="T265" s="213"/>
      <c r="AT265" s="214" t="s">
        <v>144</v>
      </c>
      <c r="AU265" s="214" t="s">
        <v>80</v>
      </c>
      <c r="AV265" s="11" t="s">
        <v>80</v>
      </c>
      <c r="AW265" s="11" t="s">
        <v>33</v>
      </c>
      <c r="AX265" s="11" t="s">
        <v>70</v>
      </c>
      <c r="AY265" s="214" t="s">
        <v>122</v>
      </c>
    </row>
    <row r="266" spans="2:65" s="11" customFormat="1">
      <c r="B266" s="203"/>
      <c r="C266" s="204"/>
      <c r="D266" s="205" t="s">
        <v>144</v>
      </c>
      <c r="E266" s="206" t="s">
        <v>21</v>
      </c>
      <c r="F266" s="207" t="s">
        <v>465</v>
      </c>
      <c r="G266" s="204"/>
      <c r="H266" s="208">
        <v>6.96</v>
      </c>
      <c r="I266" s="209"/>
      <c r="J266" s="204"/>
      <c r="K266" s="204"/>
      <c r="L266" s="210"/>
      <c r="M266" s="211"/>
      <c r="N266" s="212"/>
      <c r="O266" s="212"/>
      <c r="P266" s="212"/>
      <c r="Q266" s="212"/>
      <c r="R266" s="212"/>
      <c r="S266" s="212"/>
      <c r="T266" s="213"/>
      <c r="AT266" s="214" t="s">
        <v>144</v>
      </c>
      <c r="AU266" s="214" t="s">
        <v>80</v>
      </c>
      <c r="AV266" s="11" t="s">
        <v>80</v>
      </c>
      <c r="AW266" s="11" t="s">
        <v>33</v>
      </c>
      <c r="AX266" s="11" t="s">
        <v>70</v>
      </c>
      <c r="AY266" s="214" t="s">
        <v>122</v>
      </c>
    </row>
    <row r="267" spans="2:65" s="12" customFormat="1">
      <c r="B267" s="221"/>
      <c r="C267" s="222"/>
      <c r="D267" s="205" t="s">
        <v>144</v>
      </c>
      <c r="E267" s="223" t="s">
        <v>21</v>
      </c>
      <c r="F267" s="224" t="s">
        <v>200</v>
      </c>
      <c r="G267" s="222"/>
      <c r="H267" s="225">
        <v>109.59</v>
      </c>
      <c r="I267" s="226"/>
      <c r="J267" s="222"/>
      <c r="K267" s="222"/>
      <c r="L267" s="227"/>
      <c r="M267" s="228"/>
      <c r="N267" s="229"/>
      <c r="O267" s="229"/>
      <c r="P267" s="229"/>
      <c r="Q267" s="229"/>
      <c r="R267" s="229"/>
      <c r="S267" s="229"/>
      <c r="T267" s="230"/>
      <c r="AT267" s="231" t="s">
        <v>144</v>
      </c>
      <c r="AU267" s="231" t="s">
        <v>80</v>
      </c>
      <c r="AV267" s="12" t="s">
        <v>127</v>
      </c>
      <c r="AW267" s="12" t="s">
        <v>33</v>
      </c>
      <c r="AX267" s="12" t="s">
        <v>78</v>
      </c>
      <c r="AY267" s="231" t="s">
        <v>122</v>
      </c>
    </row>
    <row r="268" spans="2:65" s="1" customFormat="1" ht="16.5" customHeight="1">
      <c r="B268" s="40"/>
      <c r="C268" s="232" t="s">
        <v>466</v>
      </c>
      <c r="D268" s="232" t="s">
        <v>226</v>
      </c>
      <c r="E268" s="233" t="s">
        <v>467</v>
      </c>
      <c r="F268" s="234" t="s">
        <v>468</v>
      </c>
      <c r="G268" s="235" t="s">
        <v>188</v>
      </c>
      <c r="H268" s="236">
        <v>103.65600000000001</v>
      </c>
      <c r="I268" s="237"/>
      <c r="J268" s="238">
        <f>ROUND(I268*H268,2)</f>
        <v>0</v>
      </c>
      <c r="K268" s="234" t="s">
        <v>136</v>
      </c>
      <c r="L268" s="239"/>
      <c r="M268" s="240" t="s">
        <v>21</v>
      </c>
      <c r="N268" s="241" t="s">
        <v>41</v>
      </c>
      <c r="O268" s="41"/>
      <c r="P268" s="198">
        <f>O268*H268</f>
        <v>0</v>
      </c>
      <c r="Q268" s="198">
        <v>0.13100000000000001</v>
      </c>
      <c r="R268" s="198">
        <f>Q268*H268</f>
        <v>13.578936000000001</v>
      </c>
      <c r="S268" s="198">
        <v>0</v>
      </c>
      <c r="T268" s="199">
        <f>S268*H268</f>
        <v>0</v>
      </c>
      <c r="AR268" s="23" t="s">
        <v>143</v>
      </c>
      <c r="AT268" s="23" t="s">
        <v>226</v>
      </c>
      <c r="AU268" s="23" t="s">
        <v>80</v>
      </c>
      <c r="AY268" s="23" t="s">
        <v>122</v>
      </c>
      <c r="BE268" s="200">
        <f>IF(N268="základní",J268,0)</f>
        <v>0</v>
      </c>
      <c r="BF268" s="200">
        <f>IF(N268="snížená",J268,0)</f>
        <v>0</v>
      </c>
      <c r="BG268" s="200">
        <f>IF(N268="zákl. přenesená",J268,0)</f>
        <v>0</v>
      </c>
      <c r="BH268" s="200">
        <f>IF(N268="sníž. přenesená",J268,0)</f>
        <v>0</v>
      </c>
      <c r="BI268" s="200">
        <f>IF(N268="nulová",J268,0)</f>
        <v>0</v>
      </c>
      <c r="BJ268" s="23" t="s">
        <v>78</v>
      </c>
      <c r="BK268" s="200">
        <f>ROUND(I268*H268,2)</f>
        <v>0</v>
      </c>
      <c r="BL268" s="23" t="s">
        <v>127</v>
      </c>
      <c r="BM268" s="23" t="s">
        <v>469</v>
      </c>
    </row>
    <row r="269" spans="2:65" s="11" customFormat="1">
      <c r="B269" s="203"/>
      <c r="C269" s="204"/>
      <c r="D269" s="205" t="s">
        <v>144</v>
      </c>
      <c r="E269" s="206" t="s">
        <v>21</v>
      </c>
      <c r="F269" s="207" t="s">
        <v>470</v>
      </c>
      <c r="G269" s="204"/>
      <c r="H269" s="208">
        <v>102.63</v>
      </c>
      <c r="I269" s="209"/>
      <c r="J269" s="204"/>
      <c r="K269" s="204"/>
      <c r="L269" s="210"/>
      <c r="M269" s="211"/>
      <c r="N269" s="212"/>
      <c r="O269" s="212"/>
      <c r="P269" s="212"/>
      <c r="Q269" s="212"/>
      <c r="R269" s="212"/>
      <c r="S269" s="212"/>
      <c r="T269" s="213"/>
      <c r="AT269" s="214" t="s">
        <v>144</v>
      </c>
      <c r="AU269" s="214" t="s">
        <v>80</v>
      </c>
      <c r="AV269" s="11" t="s">
        <v>80</v>
      </c>
      <c r="AW269" s="11" t="s">
        <v>33</v>
      </c>
      <c r="AX269" s="11" t="s">
        <v>78</v>
      </c>
      <c r="AY269" s="214" t="s">
        <v>122</v>
      </c>
    </row>
    <row r="270" spans="2:65" s="11" customFormat="1">
      <c r="B270" s="203"/>
      <c r="C270" s="204"/>
      <c r="D270" s="205" t="s">
        <v>144</v>
      </c>
      <c r="E270" s="204"/>
      <c r="F270" s="207" t="s">
        <v>471</v>
      </c>
      <c r="G270" s="204"/>
      <c r="H270" s="208">
        <v>103.65600000000001</v>
      </c>
      <c r="I270" s="209"/>
      <c r="J270" s="204"/>
      <c r="K270" s="204"/>
      <c r="L270" s="210"/>
      <c r="M270" s="211"/>
      <c r="N270" s="212"/>
      <c r="O270" s="212"/>
      <c r="P270" s="212"/>
      <c r="Q270" s="212"/>
      <c r="R270" s="212"/>
      <c r="S270" s="212"/>
      <c r="T270" s="213"/>
      <c r="AT270" s="214" t="s">
        <v>144</v>
      </c>
      <c r="AU270" s="214" t="s">
        <v>80</v>
      </c>
      <c r="AV270" s="11" t="s">
        <v>80</v>
      </c>
      <c r="AW270" s="11" t="s">
        <v>6</v>
      </c>
      <c r="AX270" s="11" t="s">
        <v>78</v>
      </c>
      <c r="AY270" s="214" t="s">
        <v>122</v>
      </c>
    </row>
    <row r="271" spans="2:65" s="1" customFormat="1" ht="16.5" customHeight="1">
      <c r="B271" s="40"/>
      <c r="C271" s="232" t="s">
        <v>472</v>
      </c>
      <c r="D271" s="232" t="s">
        <v>226</v>
      </c>
      <c r="E271" s="233" t="s">
        <v>473</v>
      </c>
      <c r="F271" s="234" t="s">
        <v>474</v>
      </c>
      <c r="G271" s="235" t="s">
        <v>188</v>
      </c>
      <c r="H271" s="236">
        <v>7.1689999999999996</v>
      </c>
      <c r="I271" s="237"/>
      <c r="J271" s="238">
        <f>ROUND(I271*H271,2)</f>
        <v>0</v>
      </c>
      <c r="K271" s="234" t="s">
        <v>136</v>
      </c>
      <c r="L271" s="239"/>
      <c r="M271" s="240" t="s">
        <v>21</v>
      </c>
      <c r="N271" s="241" t="s">
        <v>41</v>
      </c>
      <c r="O271" s="41"/>
      <c r="P271" s="198">
        <f>O271*H271</f>
        <v>0</v>
      </c>
      <c r="Q271" s="198">
        <v>0.13100000000000001</v>
      </c>
      <c r="R271" s="198">
        <f>Q271*H271</f>
        <v>0.93913899999999995</v>
      </c>
      <c r="S271" s="198">
        <v>0</v>
      </c>
      <c r="T271" s="199">
        <f>S271*H271</f>
        <v>0</v>
      </c>
      <c r="AR271" s="23" t="s">
        <v>143</v>
      </c>
      <c r="AT271" s="23" t="s">
        <v>226</v>
      </c>
      <c r="AU271" s="23" t="s">
        <v>80</v>
      </c>
      <c r="AY271" s="23" t="s">
        <v>122</v>
      </c>
      <c r="BE271" s="200">
        <f>IF(N271="základní",J271,0)</f>
        <v>0</v>
      </c>
      <c r="BF271" s="200">
        <f>IF(N271="snížená",J271,0)</f>
        <v>0</v>
      </c>
      <c r="BG271" s="200">
        <f>IF(N271="zákl. přenesená",J271,0)</f>
        <v>0</v>
      </c>
      <c r="BH271" s="200">
        <f>IF(N271="sníž. přenesená",J271,0)</f>
        <v>0</v>
      </c>
      <c r="BI271" s="200">
        <f>IF(N271="nulová",J271,0)</f>
        <v>0</v>
      </c>
      <c r="BJ271" s="23" t="s">
        <v>78</v>
      </c>
      <c r="BK271" s="200">
        <f>ROUND(I271*H271,2)</f>
        <v>0</v>
      </c>
      <c r="BL271" s="23" t="s">
        <v>127</v>
      </c>
      <c r="BM271" s="23" t="s">
        <v>475</v>
      </c>
    </row>
    <row r="272" spans="2:65" s="11" customFormat="1">
      <c r="B272" s="203"/>
      <c r="C272" s="204"/>
      <c r="D272" s="205" t="s">
        <v>144</v>
      </c>
      <c r="E272" s="206" t="s">
        <v>21</v>
      </c>
      <c r="F272" s="207" t="s">
        <v>476</v>
      </c>
      <c r="G272" s="204"/>
      <c r="H272" s="208">
        <v>6.96</v>
      </c>
      <c r="I272" s="209"/>
      <c r="J272" s="204"/>
      <c r="K272" s="204"/>
      <c r="L272" s="210"/>
      <c r="M272" s="211"/>
      <c r="N272" s="212"/>
      <c r="O272" s="212"/>
      <c r="P272" s="212"/>
      <c r="Q272" s="212"/>
      <c r="R272" s="212"/>
      <c r="S272" s="212"/>
      <c r="T272" s="213"/>
      <c r="AT272" s="214" t="s">
        <v>144</v>
      </c>
      <c r="AU272" s="214" t="s">
        <v>80</v>
      </c>
      <c r="AV272" s="11" t="s">
        <v>80</v>
      </c>
      <c r="AW272" s="11" t="s">
        <v>33</v>
      </c>
      <c r="AX272" s="11" t="s">
        <v>78</v>
      </c>
      <c r="AY272" s="214" t="s">
        <v>122</v>
      </c>
    </row>
    <row r="273" spans="2:65" s="11" customFormat="1">
      <c r="B273" s="203"/>
      <c r="C273" s="204"/>
      <c r="D273" s="205" t="s">
        <v>144</v>
      </c>
      <c r="E273" s="204"/>
      <c r="F273" s="207" t="s">
        <v>477</v>
      </c>
      <c r="G273" s="204"/>
      <c r="H273" s="208">
        <v>7.1689999999999996</v>
      </c>
      <c r="I273" s="209"/>
      <c r="J273" s="204"/>
      <c r="K273" s="204"/>
      <c r="L273" s="210"/>
      <c r="M273" s="211"/>
      <c r="N273" s="212"/>
      <c r="O273" s="212"/>
      <c r="P273" s="212"/>
      <c r="Q273" s="212"/>
      <c r="R273" s="212"/>
      <c r="S273" s="212"/>
      <c r="T273" s="213"/>
      <c r="AT273" s="214" t="s">
        <v>144</v>
      </c>
      <c r="AU273" s="214" t="s">
        <v>80</v>
      </c>
      <c r="AV273" s="11" t="s">
        <v>80</v>
      </c>
      <c r="AW273" s="11" t="s">
        <v>6</v>
      </c>
      <c r="AX273" s="11" t="s">
        <v>78</v>
      </c>
      <c r="AY273" s="214" t="s">
        <v>122</v>
      </c>
    </row>
    <row r="274" spans="2:65" s="1" customFormat="1" ht="63.75" customHeight="1">
      <c r="B274" s="40"/>
      <c r="C274" s="189" t="s">
        <v>478</v>
      </c>
      <c r="D274" s="189" t="s">
        <v>123</v>
      </c>
      <c r="E274" s="190" t="s">
        <v>479</v>
      </c>
      <c r="F274" s="191" t="s">
        <v>480</v>
      </c>
      <c r="G274" s="192" t="s">
        <v>188</v>
      </c>
      <c r="H274" s="193">
        <v>109.59</v>
      </c>
      <c r="I274" s="194"/>
      <c r="J274" s="195">
        <f>ROUND(I274*H274,2)</f>
        <v>0</v>
      </c>
      <c r="K274" s="191" t="s">
        <v>136</v>
      </c>
      <c r="L274" s="60"/>
      <c r="M274" s="196" t="s">
        <v>21</v>
      </c>
      <c r="N274" s="197" t="s">
        <v>41</v>
      </c>
      <c r="O274" s="41"/>
      <c r="P274" s="198">
        <f>O274*H274</f>
        <v>0</v>
      </c>
      <c r="Q274" s="198">
        <v>0</v>
      </c>
      <c r="R274" s="198">
        <f>Q274*H274</f>
        <v>0</v>
      </c>
      <c r="S274" s="198">
        <v>0</v>
      </c>
      <c r="T274" s="199">
        <f>S274*H274</f>
        <v>0</v>
      </c>
      <c r="AR274" s="23" t="s">
        <v>127</v>
      </c>
      <c r="AT274" s="23" t="s">
        <v>123</v>
      </c>
      <c r="AU274" s="23" t="s">
        <v>80</v>
      </c>
      <c r="AY274" s="23" t="s">
        <v>122</v>
      </c>
      <c r="BE274" s="200">
        <f>IF(N274="základní",J274,0)</f>
        <v>0</v>
      </c>
      <c r="BF274" s="200">
        <f>IF(N274="snížená",J274,0)</f>
        <v>0</v>
      </c>
      <c r="BG274" s="200">
        <f>IF(N274="zákl. přenesená",J274,0)</f>
        <v>0</v>
      </c>
      <c r="BH274" s="200">
        <f>IF(N274="sníž. přenesená",J274,0)</f>
        <v>0</v>
      </c>
      <c r="BI274" s="200">
        <f>IF(N274="nulová",J274,0)</f>
        <v>0</v>
      </c>
      <c r="BJ274" s="23" t="s">
        <v>78</v>
      </c>
      <c r="BK274" s="200">
        <f>ROUND(I274*H274,2)</f>
        <v>0</v>
      </c>
      <c r="BL274" s="23" t="s">
        <v>127</v>
      </c>
      <c r="BM274" s="23" t="s">
        <v>481</v>
      </c>
    </row>
    <row r="275" spans="2:65" s="1" customFormat="1" ht="121.5">
      <c r="B275" s="40"/>
      <c r="C275" s="62"/>
      <c r="D275" s="205" t="s">
        <v>190</v>
      </c>
      <c r="E275" s="62"/>
      <c r="F275" s="219" t="s">
        <v>463</v>
      </c>
      <c r="G275" s="62"/>
      <c r="H275" s="62"/>
      <c r="I275" s="162"/>
      <c r="J275" s="62"/>
      <c r="K275" s="62"/>
      <c r="L275" s="60"/>
      <c r="M275" s="220"/>
      <c r="N275" s="41"/>
      <c r="O275" s="41"/>
      <c r="P275" s="41"/>
      <c r="Q275" s="41"/>
      <c r="R275" s="41"/>
      <c r="S275" s="41"/>
      <c r="T275" s="77"/>
      <c r="AT275" s="23" t="s">
        <v>190</v>
      </c>
      <c r="AU275" s="23" t="s">
        <v>80</v>
      </c>
    </row>
    <row r="276" spans="2:65" s="11" customFormat="1">
      <c r="B276" s="203"/>
      <c r="C276" s="204"/>
      <c r="D276" s="205" t="s">
        <v>144</v>
      </c>
      <c r="E276" s="206" t="s">
        <v>21</v>
      </c>
      <c r="F276" s="207" t="s">
        <v>464</v>
      </c>
      <c r="G276" s="204"/>
      <c r="H276" s="208">
        <v>102.63</v>
      </c>
      <c r="I276" s="209"/>
      <c r="J276" s="204"/>
      <c r="K276" s="204"/>
      <c r="L276" s="210"/>
      <c r="M276" s="211"/>
      <c r="N276" s="212"/>
      <c r="O276" s="212"/>
      <c r="P276" s="212"/>
      <c r="Q276" s="212"/>
      <c r="R276" s="212"/>
      <c r="S276" s="212"/>
      <c r="T276" s="213"/>
      <c r="AT276" s="214" t="s">
        <v>144</v>
      </c>
      <c r="AU276" s="214" t="s">
        <v>80</v>
      </c>
      <c r="AV276" s="11" t="s">
        <v>80</v>
      </c>
      <c r="AW276" s="11" t="s">
        <v>33</v>
      </c>
      <c r="AX276" s="11" t="s">
        <v>70</v>
      </c>
      <c r="AY276" s="214" t="s">
        <v>122</v>
      </c>
    </row>
    <row r="277" spans="2:65" s="11" customFormat="1">
      <c r="B277" s="203"/>
      <c r="C277" s="204"/>
      <c r="D277" s="205" t="s">
        <v>144</v>
      </c>
      <c r="E277" s="206" t="s">
        <v>21</v>
      </c>
      <c r="F277" s="207" t="s">
        <v>465</v>
      </c>
      <c r="G277" s="204"/>
      <c r="H277" s="208">
        <v>6.96</v>
      </c>
      <c r="I277" s="209"/>
      <c r="J277" s="204"/>
      <c r="K277" s="204"/>
      <c r="L277" s="210"/>
      <c r="M277" s="211"/>
      <c r="N277" s="212"/>
      <c r="O277" s="212"/>
      <c r="P277" s="212"/>
      <c r="Q277" s="212"/>
      <c r="R277" s="212"/>
      <c r="S277" s="212"/>
      <c r="T277" s="213"/>
      <c r="AT277" s="214" t="s">
        <v>144</v>
      </c>
      <c r="AU277" s="214" t="s">
        <v>80</v>
      </c>
      <c r="AV277" s="11" t="s">
        <v>80</v>
      </c>
      <c r="AW277" s="11" t="s">
        <v>33</v>
      </c>
      <c r="AX277" s="11" t="s">
        <v>70</v>
      </c>
      <c r="AY277" s="214" t="s">
        <v>122</v>
      </c>
    </row>
    <row r="278" spans="2:65" s="12" customFormat="1">
      <c r="B278" s="221"/>
      <c r="C278" s="222"/>
      <c r="D278" s="205" t="s">
        <v>144</v>
      </c>
      <c r="E278" s="223" t="s">
        <v>21</v>
      </c>
      <c r="F278" s="224" t="s">
        <v>200</v>
      </c>
      <c r="G278" s="222"/>
      <c r="H278" s="225">
        <v>109.59</v>
      </c>
      <c r="I278" s="226"/>
      <c r="J278" s="222"/>
      <c r="K278" s="222"/>
      <c r="L278" s="227"/>
      <c r="M278" s="228"/>
      <c r="N278" s="229"/>
      <c r="O278" s="229"/>
      <c r="P278" s="229"/>
      <c r="Q278" s="229"/>
      <c r="R278" s="229"/>
      <c r="S278" s="229"/>
      <c r="T278" s="230"/>
      <c r="AT278" s="231" t="s">
        <v>144</v>
      </c>
      <c r="AU278" s="231" t="s">
        <v>80</v>
      </c>
      <c r="AV278" s="12" t="s">
        <v>127</v>
      </c>
      <c r="AW278" s="12" t="s">
        <v>33</v>
      </c>
      <c r="AX278" s="12" t="s">
        <v>78</v>
      </c>
      <c r="AY278" s="231" t="s">
        <v>122</v>
      </c>
    </row>
    <row r="279" spans="2:65" s="1" customFormat="1" ht="51" customHeight="1">
      <c r="B279" s="40"/>
      <c r="C279" s="189" t="s">
        <v>482</v>
      </c>
      <c r="D279" s="189" t="s">
        <v>123</v>
      </c>
      <c r="E279" s="190" t="s">
        <v>483</v>
      </c>
      <c r="F279" s="191" t="s">
        <v>484</v>
      </c>
      <c r="G279" s="192" t="s">
        <v>188</v>
      </c>
      <c r="H279" s="193">
        <v>45.8</v>
      </c>
      <c r="I279" s="194"/>
      <c r="J279" s="195">
        <f>ROUND(I279*H279,2)</f>
        <v>0</v>
      </c>
      <c r="K279" s="191" t="s">
        <v>136</v>
      </c>
      <c r="L279" s="60"/>
      <c r="M279" s="196" t="s">
        <v>21</v>
      </c>
      <c r="N279" s="197" t="s">
        <v>41</v>
      </c>
      <c r="O279" s="41"/>
      <c r="P279" s="198">
        <f>O279*H279</f>
        <v>0</v>
      </c>
      <c r="Q279" s="198">
        <v>0.10362</v>
      </c>
      <c r="R279" s="198">
        <f>Q279*H279</f>
        <v>4.7457959999999995</v>
      </c>
      <c r="S279" s="198">
        <v>0</v>
      </c>
      <c r="T279" s="199">
        <f>S279*H279</f>
        <v>0</v>
      </c>
      <c r="AR279" s="23" t="s">
        <v>127</v>
      </c>
      <c r="AT279" s="23" t="s">
        <v>123</v>
      </c>
      <c r="AU279" s="23" t="s">
        <v>80</v>
      </c>
      <c r="AY279" s="23" t="s">
        <v>122</v>
      </c>
      <c r="BE279" s="200">
        <f>IF(N279="základní",J279,0)</f>
        <v>0</v>
      </c>
      <c r="BF279" s="200">
        <f>IF(N279="snížená",J279,0)</f>
        <v>0</v>
      </c>
      <c r="BG279" s="200">
        <f>IF(N279="zákl. přenesená",J279,0)</f>
        <v>0</v>
      </c>
      <c r="BH279" s="200">
        <f>IF(N279="sníž. přenesená",J279,0)</f>
        <v>0</v>
      </c>
      <c r="BI279" s="200">
        <f>IF(N279="nulová",J279,0)</f>
        <v>0</v>
      </c>
      <c r="BJ279" s="23" t="s">
        <v>78</v>
      </c>
      <c r="BK279" s="200">
        <f>ROUND(I279*H279,2)</f>
        <v>0</v>
      </c>
      <c r="BL279" s="23" t="s">
        <v>127</v>
      </c>
      <c r="BM279" s="23" t="s">
        <v>485</v>
      </c>
    </row>
    <row r="280" spans="2:65" s="1" customFormat="1" ht="121.5">
      <c r="B280" s="40"/>
      <c r="C280" s="62"/>
      <c r="D280" s="205" t="s">
        <v>190</v>
      </c>
      <c r="E280" s="62"/>
      <c r="F280" s="219" t="s">
        <v>486</v>
      </c>
      <c r="G280" s="62"/>
      <c r="H280" s="62"/>
      <c r="I280" s="162"/>
      <c r="J280" s="62"/>
      <c r="K280" s="62"/>
      <c r="L280" s="60"/>
      <c r="M280" s="220"/>
      <c r="N280" s="41"/>
      <c r="O280" s="41"/>
      <c r="P280" s="41"/>
      <c r="Q280" s="41"/>
      <c r="R280" s="41"/>
      <c r="S280" s="41"/>
      <c r="T280" s="77"/>
      <c r="AT280" s="23" t="s">
        <v>190</v>
      </c>
      <c r="AU280" s="23" t="s">
        <v>80</v>
      </c>
    </row>
    <row r="281" spans="2:65" s="11" customFormat="1">
      <c r="B281" s="203"/>
      <c r="C281" s="204"/>
      <c r="D281" s="205" t="s">
        <v>144</v>
      </c>
      <c r="E281" s="206" t="s">
        <v>21</v>
      </c>
      <c r="F281" s="207" t="s">
        <v>487</v>
      </c>
      <c r="G281" s="204"/>
      <c r="H281" s="208">
        <v>45.8</v>
      </c>
      <c r="I281" s="209"/>
      <c r="J281" s="204"/>
      <c r="K281" s="204"/>
      <c r="L281" s="210"/>
      <c r="M281" s="211"/>
      <c r="N281" s="212"/>
      <c r="O281" s="212"/>
      <c r="P281" s="212"/>
      <c r="Q281" s="212"/>
      <c r="R281" s="212"/>
      <c r="S281" s="212"/>
      <c r="T281" s="213"/>
      <c r="AT281" s="214" t="s">
        <v>144</v>
      </c>
      <c r="AU281" s="214" t="s">
        <v>80</v>
      </c>
      <c r="AV281" s="11" t="s">
        <v>80</v>
      </c>
      <c r="AW281" s="11" t="s">
        <v>33</v>
      </c>
      <c r="AX281" s="11" t="s">
        <v>78</v>
      </c>
      <c r="AY281" s="214" t="s">
        <v>122</v>
      </c>
    </row>
    <row r="282" spans="2:65" s="1" customFormat="1" ht="16.5" customHeight="1">
      <c r="B282" s="40"/>
      <c r="C282" s="232" t="s">
        <v>488</v>
      </c>
      <c r="D282" s="232" t="s">
        <v>226</v>
      </c>
      <c r="E282" s="233" t="s">
        <v>489</v>
      </c>
      <c r="F282" s="234" t="s">
        <v>490</v>
      </c>
      <c r="G282" s="235" t="s">
        <v>188</v>
      </c>
      <c r="H282" s="236">
        <v>41.786999999999999</v>
      </c>
      <c r="I282" s="237"/>
      <c r="J282" s="238">
        <f>ROUND(I282*H282,2)</f>
        <v>0</v>
      </c>
      <c r="K282" s="234" t="s">
        <v>136</v>
      </c>
      <c r="L282" s="239"/>
      <c r="M282" s="240" t="s">
        <v>21</v>
      </c>
      <c r="N282" s="241" t="s">
        <v>41</v>
      </c>
      <c r="O282" s="41"/>
      <c r="P282" s="198">
        <f>O282*H282</f>
        <v>0</v>
      </c>
      <c r="Q282" s="198">
        <v>0.17599999999999999</v>
      </c>
      <c r="R282" s="198">
        <f>Q282*H282</f>
        <v>7.3545119999999997</v>
      </c>
      <c r="S282" s="198">
        <v>0</v>
      </c>
      <c r="T282" s="199">
        <f>S282*H282</f>
        <v>0</v>
      </c>
      <c r="AR282" s="23" t="s">
        <v>143</v>
      </c>
      <c r="AT282" s="23" t="s">
        <v>226</v>
      </c>
      <c r="AU282" s="23" t="s">
        <v>80</v>
      </c>
      <c r="AY282" s="23" t="s">
        <v>122</v>
      </c>
      <c r="BE282" s="200">
        <f>IF(N282="základní",J282,0)</f>
        <v>0</v>
      </c>
      <c r="BF282" s="200">
        <f>IF(N282="snížená",J282,0)</f>
        <v>0</v>
      </c>
      <c r="BG282" s="200">
        <f>IF(N282="zákl. přenesená",J282,0)</f>
        <v>0</v>
      </c>
      <c r="BH282" s="200">
        <f>IF(N282="sníž. přenesená",J282,0)</f>
        <v>0</v>
      </c>
      <c r="BI282" s="200">
        <f>IF(N282="nulová",J282,0)</f>
        <v>0</v>
      </c>
      <c r="BJ282" s="23" t="s">
        <v>78</v>
      </c>
      <c r="BK282" s="200">
        <f>ROUND(I282*H282,2)</f>
        <v>0</v>
      </c>
      <c r="BL282" s="23" t="s">
        <v>127</v>
      </c>
      <c r="BM282" s="23" t="s">
        <v>491</v>
      </c>
    </row>
    <row r="283" spans="2:65" s="11" customFormat="1">
      <c r="B283" s="203"/>
      <c r="C283" s="204"/>
      <c r="D283" s="205" t="s">
        <v>144</v>
      </c>
      <c r="E283" s="206" t="s">
        <v>21</v>
      </c>
      <c r="F283" s="207" t="s">
        <v>492</v>
      </c>
      <c r="G283" s="204"/>
      <c r="H283" s="208">
        <v>40.57</v>
      </c>
      <c r="I283" s="209"/>
      <c r="J283" s="204"/>
      <c r="K283" s="204"/>
      <c r="L283" s="210"/>
      <c r="M283" s="211"/>
      <c r="N283" s="212"/>
      <c r="O283" s="212"/>
      <c r="P283" s="212"/>
      <c r="Q283" s="212"/>
      <c r="R283" s="212"/>
      <c r="S283" s="212"/>
      <c r="T283" s="213"/>
      <c r="AT283" s="214" t="s">
        <v>144</v>
      </c>
      <c r="AU283" s="214" t="s">
        <v>80</v>
      </c>
      <c r="AV283" s="11" t="s">
        <v>80</v>
      </c>
      <c r="AW283" s="11" t="s">
        <v>33</v>
      </c>
      <c r="AX283" s="11" t="s">
        <v>78</v>
      </c>
      <c r="AY283" s="214" t="s">
        <v>122</v>
      </c>
    </row>
    <row r="284" spans="2:65" s="11" customFormat="1">
      <c r="B284" s="203"/>
      <c r="C284" s="204"/>
      <c r="D284" s="205" t="s">
        <v>144</v>
      </c>
      <c r="E284" s="204"/>
      <c r="F284" s="207" t="s">
        <v>493</v>
      </c>
      <c r="G284" s="204"/>
      <c r="H284" s="208">
        <v>41.786999999999999</v>
      </c>
      <c r="I284" s="209"/>
      <c r="J284" s="204"/>
      <c r="K284" s="204"/>
      <c r="L284" s="210"/>
      <c r="M284" s="211"/>
      <c r="N284" s="212"/>
      <c r="O284" s="212"/>
      <c r="P284" s="212"/>
      <c r="Q284" s="212"/>
      <c r="R284" s="212"/>
      <c r="S284" s="212"/>
      <c r="T284" s="213"/>
      <c r="AT284" s="214" t="s">
        <v>144</v>
      </c>
      <c r="AU284" s="214" t="s">
        <v>80</v>
      </c>
      <c r="AV284" s="11" t="s">
        <v>80</v>
      </c>
      <c r="AW284" s="11" t="s">
        <v>6</v>
      </c>
      <c r="AX284" s="11" t="s">
        <v>78</v>
      </c>
      <c r="AY284" s="214" t="s">
        <v>122</v>
      </c>
    </row>
    <row r="285" spans="2:65" s="1" customFormat="1" ht="16.5" customHeight="1">
      <c r="B285" s="40"/>
      <c r="C285" s="232" t="s">
        <v>494</v>
      </c>
      <c r="D285" s="232" t="s">
        <v>226</v>
      </c>
      <c r="E285" s="233" t="s">
        <v>495</v>
      </c>
      <c r="F285" s="234" t="s">
        <v>496</v>
      </c>
      <c r="G285" s="235" t="s">
        <v>188</v>
      </c>
      <c r="H285" s="236">
        <v>5.3869999999999996</v>
      </c>
      <c r="I285" s="237"/>
      <c r="J285" s="238">
        <f>ROUND(I285*H285,2)</f>
        <v>0</v>
      </c>
      <c r="K285" s="234" t="s">
        <v>21</v>
      </c>
      <c r="L285" s="239"/>
      <c r="M285" s="240" t="s">
        <v>21</v>
      </c>
      <c r="N285" s="241" t="s">
        <v>41</v>
      </c>
      <c r="O285" s="41"/>
      <c r="P285" s="198">
        <f>O285*H285</f>
        <v>0</v>
      </c>
      <c r="Q285" s="198">
        <v>0.13100000000000001</v>
      </c>
      <c r="R285" s="198">
        <f>Q285*H285</f>
        <v>0.70569700000000002</v>
      </c>
      <c r="S285" s="198">
        <v>0</v>
      </c>
      <c r="T285" s="199">
        <f>S285*H285</f>
        <v>0</v>
      </c>
      <c r="AR285" s="23" t="s">
        <v>143</v>
      </c>
      <c r="AT285" s="23" t="s">
        <v>226</v>
      </c>
      <c r="AU285" s="23" t="s">
        <v>80</v>
      </c>
      <c r="AY285" s="23" t="s">
        <v>122</v>
      </c>
      <c r="BE285" s="200">
        <f>IF(N285="základní",J285,0)</f>
        <v>0</v>
      </c>
      <c r="BF285" s="200">
        <f>IF(N285="snížená",J285,0)</f>
        <v>0</v>
      </c>
      <c r="BG285" s="200">
        <f>IF(N285="zákl. přenesená",J285,0)</f>
        <v>0</v>
      </c>
      <c r="BH285" s="200">
        <f>IF(N285="sníž. přenesená",J285,0)</f>
        <v>0</v>
      </c>
      <c r="BI285" s="200">
        <f>IF(N285="nulová",J285,0)</f>
        <v>0</v>
      </c>
      <c r="BJ285" s="23" t="s">
        <v>78</v>
      </c>
      <c r="BK285" s="200">
        <f>ROUND(I285*H285,2)</f>
        <v>0</v>
      </c>
      <c r="BL285" s="23" t="s">
        <v>127</v>
      </c>
      <c r="BM285" s="23" t="s">
        <v>497</v>
      </c>
    </row>
    <row r="286" spans="2:65" s="11" customFormat="1">
      <c r="B286" s="203"/>
      <c r="C286" s="204"/>
      <c r="D286" s="205" t="s">
        <v>144</v>
      </c>
      <c r="E286" s="204"/>
      <c r="F286" s="207" t="s">
        <v>498</v>
      </c>
      <c r="G286" s="204"/>
      <c r="H286" s="208">
        <v>5.3869999999999996</v>
      </c>
      <c r="I286" s="209"/>
      <c r="J286" s="204"/>
      <c r="K286" s="204"/>
      <c r="L286" s="210"/>
      <c r="M286" s="211"/>
      <c r="N286" s="212"/>
      <c r="O286" s="212"/>
      <c r="P286" s="212"/>
      <c r="Q286" s="212"/>
      <c r="R286" s="212"/>
      <c r="S286" s="212"/>
      <c r="T286" s="213"/>
      <c r="AT286" s="214" t="s">
        <v>144</v>
      </c>
      <c r="AU286" s="214" t="s">
        <v>80</v>
      </c>
      <c r="AV286" s="11" t="s">
        <v>80</v>
      </c>
      <c r="AW286" s="11" t="s">
        <v>6</v>
      </c>
      <c r="AX286" s="11" t="s">
        <v>78</v>
      </c>
      <c r="AY286" s="214" t="s">
        <v>122</v>
      </c>
    </row>
    <row r="287" spans="2:65" s="1" customFormat="1" ht="63.75" customHeight="1">
      <c r="B287" s="40"/>
      <c r="C287" s="189" t="s">
        <v>499</v>
      </c>
      <c r="D287" s="189" t="s">
        <v>123</v>
      </c>
      <c r="E287" s="190" t="s">
        <v>500</v>
      </c>
      <c r="F287" s="191" t="s">
        <v>501</v>
      </c>
      <c r="G287" s="192" t="s">
        <v>188</v>
      </c>
      <c r="H287" s="193">
        <v>45.8</v>
      </c>
      <c r="I287" s="194"/>
      <c r="J287" s="195">
        <f>ROUND(I287*H287,2)</f>
        <v>0</v>
      </c>
      <c r="K287" s="191" t="s">
        <v>136</v>
      </c>
      <c r="L287" s="60"/>
      <c r="M287" s="196" t="s">
        <v>21</v>
      </c>
      <c r="N287" s="197" t="s">
        <v>41</v>
      </c>
      <c r="O287" s="41"/>
      <c r="P287" s="198">
        <f>O287*H287</f>
        <v>0</v>
      </c>
      <c r="Q287" s="198">
        <v>0</v>
      </c>
      <c r="R287" s="198">
        <f>Q287*H287</f>
        <v>0</v>
      </c>
      <c r="S287" s="198">
        <v>0</v>
      </c>
      <c r="T287" s="199">
        <f>S287*H287</f>
        <v>0</v>
      </c>
      <c r="AR287" s="23" t="s">
        <v>127</v>
      </c>
      <c r="AT287" s="23" t="s">
        <v>123</v>
      </c>
      <c r="AU287" s="23" t="s">
        <v>80</v>
      </c>
      <c r="AY287" s="23" t="s">
        <v>122</v>
      </c>
      <c r="BE287" s="200">
        <f>IF(N287="základní",J287,0)</f>
        <v>0</v>
      </c>
      <c r="BF287" s="200">
        <f>IF(N287="snížená",J287,0)</f>
        <v>0</v>
      </c>
      <c r="BG287" s="200">
        <f>IF(N287="zákl. přenesená",J287,0)</f>
        <v>0</v>
      </c>
      <c r="BH287" s="200">
        <f>IF(N287="sníž. přenesená",J287,0)</f>
        <v>0</v>
      </c>
      <c r="BI287" s="200">
        <f>IF(N287="nulová",J287,0)</f>
        <v>0</v>
      </c>
      <c r="BJ287" s="23" t="s">
        <v>78</v>
      </c>
      <c r="BK287" s="200">
        <f>ROUND(I287*H287,2)</f>
        <v>0</v>
      </c>
      <c r="BL287" s="23" t="s">
        <v>127</v>
      </c>
      <c r="BM287" s="23" t="s">
        <v>502</v>
      </c>
    </row>
    <row r="288" spans="2:65" s="1" customFormat="1" ht="121.5">
      <c r="B288" s="40"/>
      <c r="C288" s="62"/>
      <c r="D288" s="205" t="s">
        <v>190</v>
      </c>
      <c r="E288" s="62"/>
      <c r="F288" s="219" t="s">
        <v>486</v>
      </c>
      <c r="G288" s="62"/>
      <c r="H288" s="62"/>
      <c r="I288" s="162"/>
      <c r="J288" s="62"/>
      <c r="K288" s="62"/>
      <c r="L288" s="60"/>
      <c r="M288" s="220"/>
      <c r="N288" s="41"/>
      <c r="O288" s="41"/>
      <c r="P288" s="41"/>
      <c r="Q288" s="41"/>
      <c r="R288" s="41"/>
      <c r="S288" s="41"/>
      <c r="T288" s="77"/>
      <c r="AT288" s="23" t="s">
        <v>190</v>
      </c>
      <c r="AU288" s="23" t="s">
        <v>80</v>
      </c>
    </row>
    <row r="289" spans="2:65" s="11" customFormat="1">
      <c r="B289" s="203"/>
      <c r="C289" s="204"/>
      <c r="D289" s="205" t="s">
        <v>144</v>
      </c>
      <c r="E289" s="206" t="s">
        <v>21</v>
      </c>
      <c r="F289" s="207" t="s">
        <v>487</v>
      </c>
      <c r="G289" s="204"/>
      <c r="H289" s="208">
        <v>45.8</v>
      </c>
      <c r="I289" s="209"/>
      <c r="J289" s="204"/>
      <c r="K289" s="204"/>
      <c r="L289" s="210"/>
      <c r="M289" s="211"/>
      <c r="N289" s="212"/>
      <c r="O289" s="212"/>
      <c r="P289" s="212"/>
      <c r="Q289" s="212"/>
      <c r="R289" s="212"/>
      <c r="S289" s="212"/>
      <c r="T289" s="213"/>
      <c r="AT289" s="214" t="s">
        <v>144</v>
      </c>
      <c r="AU289" s="214" t="s">
        <v>80</v>
      </c>
      <c r="AV289" s="11" t="s">
        <v>80</v>
      </c>
      <c r="AW289" s="11" t="s">
        <v>33</v>
      </c>
      <c r="AX289" s="11" t="s">
        <v>78</v>
      </c>
      <c r="AY289" s="214" t="s">
        <v>122</v>
      </c>
    </row>
    <row r="290" spans="2:65" s="1" customFormat="1" ht="51" customHeight="1">
      <c r="B290" s="40"/>
      <c r="C290" s="189" t="s">
        <v>503</v>
      </c>
      <c r="D290" s="189" t="s">
        <v>123</v>
      </c>
      <c r="E290" s="190" t="s">
        <v>504</v>
      </c>
      <c r="F290" s="191" t="s">
        <v>505</v>
      </c>
      <c r="G290" s="192" t="s">
        <v>188</v>
      </c>
      <c r="H290" s="193">
        <v>193.59</v>
      </c>
      <c r="I290" s="194"/>
      <c r="J290" s="195">
        <f>ROUND(I290*H290,2)</f>
        <v>0</v>
      </c>
      <c r="K290" s="191" t="s">
        <v>136</v>
      </c>
      <c r="L290" s="60"/>
      <c r="M290" s="196" t="s">
        <v>21</v>
      </c>
      <c r="N290" s="197" t="s">
        <v>41</v>
      </c>
      <c r="O290" s="41"/>
      <c r="P290" s="198">
        <f>O290*H290</f>
        <v>0</v>
      </c>
      <c r="Q290" s="198">
        <v>9.8000000000000004E-2</v>
      </c>
      <c r="R290" s="198">
        <f>Q290*H290</f>
        <v>18.971820000000001</v>
      </c>
      <c r="S290" s="198">
        <v>0</v>
      </c>
      <c r="T290" s="199">
        <f>S290*H290</f>
        <v>0</v>
      </c>
      <c r="AR290" s="23" t="s">
        <v>127</v>
      </c>
      <c r="AT290" s="23" t="s">
        <v>123</v>
      </c>
      <c r="AU290" s="23" t="s">
        <v>80</v>
      </c>
      <c r="AY290" s="23" t="s">
        <v>122</v>
      </c>
      <c r="BE290" s="200">
        <f>IF(N290="základní",J290,0)</f>
        <v>0</v>
      </c>
      <c r="BF290" s="200">
        <f>IF(N290="snížená",J290,0)</f>
        <v>0</v>
      </c>
      <c r="BG290" s="200">
        <f>IF(N290="zákl. přenesená",J290,0)</f>
        <v>0</v>
      </c>
      <c r="BH290" s="200">
        <f>IF(N290="sníž. přenesená",J290,0)</f>
        <v>0</v>
      </c>
      <c r="BI290" s="200">
        <f>IF(N290="nulová",J290,0)</f>
        <v>0</v>
      </c>
      <c r="BJ290" s="23" t="s">
        <v>78</v>
      </c>
      <c r="BK290" s="200">
        <f>ROUND(I290*H290,2)</f>
        <v>0</v>
      </c>
      <c r="BL290" s="23" t="s">
        <v>127</v>
      </c>
      <c r="BM290" s="23" t="s">
        <v>506</v>
      </c>
    </row>
    <row r="291" spans="2:65" s="1" customFormat="1" ht="108">
      <c r="B291" s="40"/>
      <c r="C291" s="62"/>
      <c r="D291" s="205" t="s">
        <v>190</v>
      </c>
      <c r="E291" s="62"/>
      <c r="F291" s="219" t="s">
        <v>507</v>
      </c>
      <c r="G291" s="62"/>
      <c r="H291" s="62"/>
      <c r="I291" s="162"/>
      <c r="J291" s="62"/>
      <c r="K291" s="62"/>
      <c r="L291" s="60"/>
      <c r="M291" s="220"/>
      <c r="N291" s="41"/>
      <c r="O291" s="41"/>
      <c r="P291" s="41"/>
      <c r="Q291" s="41"/>
      <c r="R291" s="41"/>
      <c r="S291" s="41"/>
      <c r="T291" s="77"/>
      <c r="AT291" s="23" t="s">
        <v>190</v>
      </c>
      <c r="AU291" s="23" t="s">
        <v>80</v>
      </c>
    </row>
    <row r="292" spans="2:65" s="11" customFormat="1">
      <c r="B292" s="203"/>
      <c r="C292" s="204"/>
      <c r="D292" s="205" t="s">
        <v>144</v>
      </c>
      <c r="E292" s="206" t="s">
        <v>21</v>
      </c>
      <c r="F292" s="207" t="s">
        <v>508</v>
      </c>
      <c r="G292" s="204"/>
      <c r="H292" s="208">
        <v>193.59</v>
      </c>
      <c r="I292" s="209"/>
      <c r="J292" s="204"/>
      <c r="K292" s="204"/>
      <c r="L292" s="210"/>
      <c r="M292" s="211"/>
      <c r="N292" s="212"/>
      <c r="O292" s="212"/>
      <c r="P292" s="212"/>
      <c r="Q292" s="212"/>
      <c r="R292" s="212"/>
      <c r="S292" s="212"/>
      <c r="T292" s="213"/>
      <c r="AT292" s="214" t="s">
        <v>144</v>
      </c>
      <c r="AU292" s="214" t="s">
        <v>80</v>
      </c>
      <c r="AV292" s="11" t="s">
        <v>80</v>
      </c>
      <c r="AW292" s="11" t="s">
        <v>33</v>
      </c>
      <c r="AX292" s="11" t="s">
        <v>78</v>
      </c>
      <c r="AY292" s="214" t="s">
        <v>122</v>
      </c>
    </row>
    <row r="293" spans="2:65" s="1" customFormat="1" ht="16.5" customHeight="1">
      <c r="B293" s="40"/>
      <c r="C293" s="232" t="s">
        <v>509</v>
      </c>
      <c r="D293" s="232" t="s">
        <v>226</v>
      </c>
      <c r="E293" s="233" t="s">
        <v>510</v>
      </c>
      <c r="F293" s="234" t="s">
        <v>511</v>
      </c>
      <c r="G293" s="235" t="s">
        <v>512</v>
      </c>
      <c r="H293" s="236">
        <v>782.10400000000004</v>
      </c>
      <c r="I293" s="237"/>
      <c r="J293" s="238">
        <f>ROUND(I293*H293,2)</f>
        <v>0</v>
      </c>
      <c r="K293" s="234" t="s">
        <v>136</v>
      </c>
      <c r="L293" s="239"/>
      <c r="M293" s="240" t="s">
        <v>21</v>
      </c>
      <c r="N293" s="241" t="s">
        <v>41</v>
      </c>
      <c r="O293" s="41"/>
      <c r="P293" s="198">
        <f>O293*H293</f>
        <v>0</v>
      </c>
      <c r="Q293" s="198">
        <v>2.7E-2</v>
      </c>
      <c r="R293" s="198">
        <f>Q293*H293</f>
        <v>21.116808000000002</v>
      </c>
      <c r="S293" s="198">
        <v>0</v>
      </c>
      <c r="T293" s="199">
        <f>S293*H293</f>
        <v>0</v>
      </c>
      <c r="AR293" s="23" t="s">
        <v>143</v>
      </c>
      <c r="AT293" s="23" t="s">
        <v>226</v>
      </c>
      <c r="AU293" s="23" t="s">
        <v>80</v>
      </c>
      <c r="AY293" s="23" t="s">
        <v>122</v>
      </c>
      <c r="BE293" s="200">
        <f>IF(N293="základní",J293,0)</f>
        <v>0</v>
      </c>
      <c r="BF293" s="200">
        <f>IF(N293="snížená",J293,0)</f>
        <v>0</v>
      </c>
      <c r="BG293" s="200">
        <f>IF(N293="zákl. přenesená",J293,0)</f>
        <v>0</v>
      </c>
      <c r="BH293" s="200">
        <f>IF(N293="sníž. přenesená",J293,0)</f>
        <v>0</v>
      </c>
      <c r="BI293" s="200">
        <f>IF(N293="nulová",J293,0)</f>
        <v>0</v>
      </c>
      <c r="BJ293" s="23" t="s">
        <v>78</v>
      </c>
      <c r="BK293" s="200">
        <f>ROUND(I293*H293,2)</f>
        <v>0</v>
      </c>
      <c r="BL293" s="23" t="s">
        <v>127</v>
      </c>
      <c r="BM293" s="23" t="s">
        <v>513</v>
      </c>
    </row>
    <row r="294" spans="2:65" s="11" customFormat="1">
      <c r="B294" s="203"/>
      <c r="C294" s="204"/>
      <c r="D294" s="205" t="s">
        <v>144</v>
      </c>
      <c r="E294" s="206" t="s">
        <v>21</v>
      </c>
      <c r="F294" s="207" t="s">
        <v>514</v>
      </c>
      <c r="G294" s="204"/>
      <c r="H294" s="208">
        <v>774.36</v>
      </c>
      <c r="I294" s="209"/>
      <c r="J294" s="204"/>
      <c r="K294" s="204"/>
      <c r="L294" s="210"/>
      <c r="M294" s="211"/>
      <c r="N294" s="212"/>
      <c r="O294" s="212"/>
      <c r="P294" s="212"/>
      <c r="Q294" s="212"/>
      <c r="R294" s="212"/>
      <c r="S294" s="212"/>
      <c r="T294" s="213"/>
      <c r="AT294" s="214" t="s">
        <v>144</v>
      </c>
      <c r="AU294" s="214" t="s">
        <v>80</v>
      </c>
      <c r="AV294" s="11" t="s">
        <v>80</v>
      </c>
      <c r="AW294" s="11" t="s">
        <v>33</v>
      </c>
      <c r="AX294" s="11" t="s">
        <v>70</v>
      </c>
      <c r="AY294" s="214" t="s">
        <v>122</v>
      </c>
    </row>
    <row r="295" spans="2:65" s="12" customFormat="1">
      <c r="B295" s="221"/>
      <c r="C295" s="222"/>
      <c r="D295" s="205" t="s">
        <v>144</v>
      </c>
      <c r="E295" s="223" t="s">
        <v>21</v>
      </c>
      <c r="F295" s="224" t="s">
        <v>200</v>
      </c>
      <c r="G295" s="222"/>
      <c r="H295" s="225">
        <v>774.36</v>
      </c>
      <c r="I295" s="226"/>
      <c r="J295" s="222"/>
      <c r="K295" s="222"/>
      <c r="L295" s="227"/>
      <c r="M295" s="228"/>
      <c r="N295" s="229"/>
      <c r="O295" s="229"/>
      <c r="P295" s="229"/>
      <c r="Q295" s="229"/>
      <c r="R295" s="229"/>
      <c r="S295" s="229"/>
      <c r="T295" s="230"/>
      <c r="AT295" s="231" t="s">
        <v>144</v>
      </c>
      <c r="AU295" s="231" t="s">
        <v>80</v>
      </c>
      <c r="AV295" s="12" t="s">
        <v>127</v>
      </c>
      <c r="AW295" s="12" t="s">
        <v>33</v>
      </c>
      <c r="AX295" s="12" t="s">
        <v>78</v>
      </c>
      <c r="AY295" s="231" t="s">
        <v>122</v>
      </c>
    </row>
    <row r="296" spans="2:65" s="11" customFormat="1">
      <c r="B296" s="203"/>
      <c r="C296" s="204"/>
      <c r="D296" s="205" t="s">
        <v>144</v>
      </c>
      <c r="E296" s="204"/>
      <c r="F296" s="207" t="s">
        <v>515</v>
      </c>
      <c r="G296" s="204"/>
      <c r="H296" s="208">
        <v>782.10400000000004</v>
      </c>
      <c r="I296" s="209"/>
      <c r="J296" s="204"/>
      <c r="K296" s="204"/>
      <c r="L296" s="210"/>
      <c r="M296" s="211"/>
      <c r="N296" s="212"/>
      <c r="O296" s="212"/>
      <c r="P296" s="212"/>
      <c r="Q296" s="212"/>
      <c r="R296" s="212"/>
      <c r="S296" s="212"/>
      <c r="T296" s="213"/>
      <c r="AT296" s="214" t="s">
        <v>144</v>
      </c>
      <c r="AU296" s="214" t="s">
        <v>80</v>
      </c>
      <c r="AV296" s="11" t="s">
        <v>80</v>
      </c>
      <c r="AW296" s="11" t="s">
        <v>6</v>
      </c>
      <c r="AX296" s="11" t="s">
        <v>78</v>
      </c>
      <c r="AY296" s="214" t="s">
        <v>122</v>
      </c>
    </row>
    <row r="297" spans="2:65" s="10" customFormat="1" ht="29.85" customHeight="1">
      <c r="B297" s="175"/>
      <c r="C297" s="176"/>
      <c r="D297" s="177" t="s">
        <v>69</v>
      </c>
      <c r="E297" s="201" t="s">
        <v>140</v>
      </c>
      <c r="F297" s="201" t="s">
        <v>516</v>
      </c>
      <c r="G297" s="176"/>
      <c r="H297" s="176"/>
      <c r="I297" s="179"/>
      <c r="J297" s="202">
        <f>BK297</f>
        <v>0</v>
      </c>
      <c r="K297" s="176"/>
      <c r="L297" s="181"/>
      <c r="M297" s="182"/>
      <c r="N297" s="183"/>
      <c r="O297" s="183"/>
      <c r="P297" s="184">
        <f>SUM(P298:P300)</f>
        <v>0</v>
      </c>
      <c r="Q297" s="183"/>
      <c r="R297" s="184">
        <f>SUM(R298:R300)</f>
        <v>2.7180089999999999</v>
      </c>
      <c r="S297" s="183"/>
      <c r="T297" s="185">
        <f>SUM(T298:T300)</f>
        <v>0</v>
      </c>
      <c r="AR297" s="186" t="s">
        <v>78</v>
      </c>
      <c r="AT297" s="187" t="s">
        <v>69</v>
      </c>
      <c r="AU297" s="187" t="s">
        <v>78</v>
      </c>
      <c r="AY297" s="186" t="s">
        <v>122</v>
      </c>
      <c r="BK297" s="188">
        <f>SUM(BK298:BK300)</f>
        <v>0</v>
      </c>
    </row>
    <row r="298" spans="2:65" s="1" customFormat="1" ht="25.5" customHeight="1">
      <c r="B298" s="40"/>
      <c r="C298" s="189" t="s">
        <v>517</v>
      </c>
      <c r="D298" s="189" t="s">
        <v>123</v>
      </c>
      <c r="E298" s="190" t="s">
        <v>518</v>
      </c>
      <c r="F298" s="191" t="s">
        <v>519</v>
      </c>
      <c r="G298" s="192" t="s">
        <v>188</v>
      </c>
      <c r="H298" s="193">
        <v>86.286000000000001</v>
      </c>
      <c r="I298" s="194"/>
      <c r="J298" s="195">
        <f>ROUND(I298*H298,2)</f>
        <v>0</v>
      </c>
      <c r="K298" s="191" t="s">
        <v>136</v>
      </c>
      <c r="L298" s="60"/>
      <c r="M298" s="196" t="s">
        <v>21</v>
      </c>
      <c r="N298" s="197" t="s">
        <v>41</v>
      </c>
      <c r="O298" s="41"/>
      <c r="P298" s="198">
        <f>O298*H298</f>
        <v>0</v>
      </c>
      <c r="Q298" s="198">
        <v>3.15E-2</v>
      </c>
      <c r="R298" s="198">
        <f>Q298*H298</f>
        <v>2.7180089999999999</v>
      </c>
      <c r="S298" s="198">
        <v>0</v>
      </c>
      <c r="T298" s="199">
        <f>S298*H298</f>
        <v>0</v>
      </c>
      <c r="AR298" s="23" t="s">
        <v>127</v>
      </c>
      <c r="AT298" s="23" t="s">
        <v>123</v>
      </c>
      <c r="AU298" s="23" t="s">
        <v>80</v>
      </c>
      <c r="AY298" s="23" t="s">
        <v>122</v>
      </c>
      <c r="BE298" s="200">
        <f>IF(N298="základní",J298,0)</f>
        <v>0</v>
      </c>
      <c r="BF298" s="200">
        <f>IF(N298="snížená",J298,0)</f>
        <v>0</v>
      </c>
      <c r="BG298" s="200">
        <f>IF(N298="zákl. přenesená",J298,0)</f>
        <v>0</v>
      </c>
      <c r="BH298" s="200">
        <f>IF(N298="sníž. přenesená",J298,0)</f>
        <v>0</v>
      </c>
      <c r="BI298" s="200">
        <f>IF(N298="nulová",J298,0)</f>
        <v>0</v>
      </c>
      <c r="BJ298" s="23" t="s">
        <v>78</v>
      </c>
      <c r="BK298" s="200">
        <f>ROUND(I298*H298,2)</f>
        <v>0</v>
      </c>
      <c r="BL298" s="23" t="s">
        <v>127</v>
      </c>
      <c r="BM298" s="23" t="s">
        <v>520</v>
      </c>
    </row>
    <row r="299" spans="2:65" s="1" customFormat="1" ht="54">
      <c r="B299" s="40"/>
      <c r="C299" s="62"/>
      <c r="D299" s="205" t="s">
        <v>190</v>
      </c>
      <c r="E299" s="62"/>
      <c r="F299" s="219" t="s">
        <v>521</v>
      </c>
      <c r="G299" s="62"/>
      <c r="H299" s="62"/>
      <c r="I299" s="162"/>
      <c r="J299" s="62"/>
      <c r="K299" s="62"/>
      <c r="L299" s="60"/>
      <c r="M299" s="220"/>
      <c r="N299" s="41"/>
      <c r="O299" s="41"/>
      <c r="P299" s="41"/>
      <c r="Q299" s="41"/>
      <c r="R299" s="41"/>
      <c r="S299" s="41"/>
      <c r="T299" s="77"/>
      <c r="AT299" s="23" t="s">
        <v>190</v>
      </c>
      <c r="AU299" s="23" t="s">
        <v>80</v>
      </c>
    </row>
    <row r="300" spans="2:65" s="11" customFormat="1">
      <c r="B300" s="203"/>
      <c r="C300" s="204"/>
      <c r="D300" s="205" t="s">
        <v>144</v>
      </c>
      <c r="E300" s="206" t="s">
        <v>21</v>
      </c>
      <c r="F300" s="207" t="s">
        <v>522</v>
      </c>
      <c r="G300" s="204"/>
      <c r="H300" s="208">
        <v>86.286000000000001</v>
      </c>
      <c r="I300" s="209"/>
      <c r="J300" s="204"/>
      <c r="K300" s="204"/>
      <c r="L300" s="210"/>
      <c r="M300" s="211"/>
      <c r="N300" s="212"/>
      <c r="O300" s="212"/>
      <c r="P300" s="212"/>
      <c r="Q300" s="212"/>
      <c r="R300" s="212"/>
      <c r="S300" s="212"/>
      <c r="T300" s="213"/>
      <c r="AT300" s="214" t="s">
        <v>144</v>
      </c>
      <c r="AU300" s="214" t="s">
        <v>80</v>
      </c>
      <c r="AV300" s="11" t="s">
        <v>80</v>
      </c>
      <c r="AW300" s="11" t="s">
        <v>33</v>
      </c>
      <c r="AX300" s="11" t="s">
        <v>78</v>
      </c>
      <c r="AY300" s="214" t="s">
        <v>122</v>
      </c>
    </row>
    <row r="301" spans="2:65" s="10" customFormat="1" ht="29.85" customHeight="1">
      <c r="B301" s="175"/>
      <c r="C301" s="176"/>
      <c r="D301" s="177" t="s">
        <v>69</v>
      </c>
      <c r="E301" s="201" t="s">
        <v>143</v>
      </c>
      <c r="F301" s="201" t="s">
        <v>523</v>
      </c>
      <c r="G301" s="176"/>
      <c r="H301" s="176"/>
      <c r="I301" s="179"/>
      <c r="J301" s="202">
        <f>BK301</f>
        <v>0</v>
      </c>
      <c r="K301" s="176"/>
      <c r="L301" s="181"/>
      <c r="M301" s="182"/>
      <c r="N301" s="183"/>
      <c r="O301" s="183"/>
      <c r="P301" s="184">
        <f>SUM(P302:P372)</f>
        <v>0</v>
      </c>
      <c r="Q301" s="183"/>
      <c r="R301" s="184">
        <f>SUM(R302:R372)</f>
        <v>19.212524999999999</v>
      </c>
      <c r="S301" s="183"/>
      <c r="T301" s="185">
        <f>SUM(T302:T372)</f>
        <v>4.6850000000000005</v>
      </c>
      <c r="AR301" s="186" t="s">
        <v>78</v>
      </c>
      <c r="AT301" s="187" t="s">
        <v>69</v>
      </c>
      <c r="AU301" s="187" t="s">
        <v>78</v>
      </c>
      <c r="AY301" s="186" t="s">
        <v>122</v>
      </c>
      <c r="BK301" s="188">
        <f>SUM(BK302:BK372)</f>
        <v>0</v>
      </c>
    </row>
    <row r="302" spans="2:65" s="1" customFormat="1" ht="25.5" customHeight="1">
      <c r="B302" s="40"/>
      <c r="C302" s="189" t="s">
        <v>524</v>
      </c>
      <c r="D302" s="189" t="s">
        <v>123</v>
      </c>
      <c r="E302" s="190" t="s">
        <v>525</v>
      </c>
      <c r="F302" s="191" t="s">
        <v>526</v>
      </c>
      <c r="G302" s="192" t="s">
        <v>212</v>
      </c>
      <c r="H302" s="193">
        <v>11.6</v>
      </c>
      <c r="I302" s="194"/>
      <c r="J302" s="195">
        <f>ROUND(I302*H302,2)</f>
        <v>0</v>
      </c>
      <c r="K302" s="191" t="s">
        <v>136</v>
      </c>
      <c r="L302" s="60"/>
      <c r="M302" s="196" t="s">
        <v>21</v>
      </c>
      <c r="N302" s="197" t="s">
        <v>41</v>
      </c>
      <c r="O302" s="41"/>
      <c r="P302" s="198">
        <f>O302*H302</f>
        <v>0</v>
      </c>
      <c r="Q302" s="198">
        <v>4.0000000000000003E-5</v>
      </c>
      <c r="R302" s="198">
        <f>Q302*H302</f>
        <v>4.64E-4</v>
      </c>
      <c r="S302" s="198">
        <v>0</v>
      </c>
      <c r="T302" s="199">
        <f>S302*H302</f>
        <v>0</v>
      </c>
      <c r="AR302" s="23" t="s">
        <v>127</v>
      </c>
      <c r="AT302" s="23" t="s">
        <v>123</v>
      </c>
      <c r="AU302" s="23" t="s">
        <v>80</v>
      </c>
      <c r="AY302" s="23" t="s">
        <v>122</v>
      </c>
      <c r="BE302" s="200">
        <f>IF(N302="základní",J302,0)</f>
        <v>0</v>
      </c>
      <c r="BF302" s="200">
        <f>IF(N302="snížená",J302,0)</f>
        <v>0</v>
      </c>
      <c r="BG302" s="200">
        <f>IF(N302="zákl. přenesená",J302,0)</f>
        <v>0</v>
      </c>
      <c r="BH302" s="200">
        <f>IF(N302="sníž. přenesená",J302,0)</f>
        <v>0</v>
      </c>
      <c r="BI302" s="200">
        <f>IF(N302="nulová",J302,0)</f>
        <v>0</v>
      </c>
      <c r="BJ302" s="23" t="s">
        <v>78</v>
      </c>
      <c r="BK302" s="200">
        <f>ROUND(I302*H302,2)</f>
        <v>0</v>
      </c>
      <c r="BL302" s="23" t="s">
        <v>127</v>
      </c>
      <c r="BM302" s="23" t="s">
        <v>527</v>
      </c>
    </row>
    <row r="303" spans="2:65" s="1" customFormat="1" ht="94.5">
      <c r="B303" s="40"/>
      <c r="C303" s="62"/>
      <c r="D303" s="205" t="s">
        <v>190</v>
      </c>
      <c r="E303" s="62"/>
      <c r="F303" s="219" t="s">
        <v>528</v>
      </c>
      <c r="G303" s="62"/>
      <c r="H303" s="62"/>
      <c r="I303" s="162"/>
      <c r="J303" s="62"/>
      <c r="K303" s="62"/>
      <c r="L303" s="60"/>
      <c r="M303" s="220"/>
      <c r="N303" s="41"/>
      <c r="O303" s="41"/>
      <c r="P303" s="41"/>
      <c r="Q303" s="41"/>
      <c r="R303" s="41"/>
      <c r="S303" s="41"/>
      <c r="T303" s="77"/>
      <c r="AT303" s="23" t="s">
        <v>190</v>
      </c>
      <c r="AU303" s="23" t="s">
        <v>80</v>
      </c>
    </row>
    <row r="304" spans="2:65" s="11" customFormat="1">
      <c r="B304" s="203"/>
      <c r="C304" s="204"/>
      <c r="D304" s="205" t="s">
        <v>144</v>
      </c>
      <c r="E304" s="206" t="s">
        <v>21</v>
      </c>
      <c r="F304" s="207" t="s">
        <v>529</v>
      </c>
      <c r="G304" s="204"/>
      <c r="H304" s="208">
        <v>1.82</v>
      </c>
      <c r="I304" s="209"/>
      <c r="J304" s="204"/>
      <c r="K304" s="204"/>
      <c r="L304" s="210"/>
      <c r="M304" s="211"/>
      <c r="N304" s="212"/>
      <c r="O304" s="212"/>
      <c r="P304" s="212"/>
      <c r="Q304" s="212"/>
      <c r="R304" s="212"/>
      <c r="S304" s="212"/>
      <c r="T304" s="213"/>
      <c r="AT304" s="214" t="s">
        <v>144</v>
      </c>
      <c r="AU304" s="214" t="s">
        <v>80</v>
      </c>
      <c r="AV304" s="11" t="s">
        <v>80</v>
      </c>
      <c r="AW304" s="11" t="s">
        <v>33</v>
      </c>
      <c r="AX304" s="11" t="s">
        <v>70</v>
      </c>
      <c r="AY304" s="214" t="s">
        <v>122</v>
      </c>
    </row>
    <row r="305" spans="2:65" s="11" customFormat="1">
      <c r="B305" s="203"/>
      <c r="C305" s="204"/>
      <c r="D305" s="205" t="s">
        <v>144</v>
      </c>
      <c r="E305" s="206" t="s">
        <v>21</v>
      </c>
      <c r="F305" s="207" t="s">
        <v>530</v>
      </c>
      <c r="G305" s="204"/>
      <c r="H305" s="208">
        <v>1.3</v>
      </c>
      <c r="I305" s="209"/>
      <c r="J305" s="204"/>
      <c r="K305" s="204"/>
      <c r="L305" s="210"/>
      <c r="M305" s="211"/>
      <c r="N305" s="212"/>
      <c r="O305" s="212"/>
      <c r="P305" s="212"/>
      <c r="Q305" s="212"/>
      <c r="R305" s="212"/>
      <c r="S305" s="212"/>
      <c r="T305" s="213"/>
      <c r="AT305" s="214" t="s">
        <v>144</v>
      </c>
      <c r="AU305" s="214" t="s">
        <v>80</v>
      </c>
      <c r="AV305" s="11" t="s">
        <v>80</v>
      </c>
      <c r="AW305" s="11" t="s">
        <v>33</v>
      </c>
      <c r="AX305" s="11" t="s">
        <v>70</v>
      </c>
      <c r="AY305" s="214" t="s">
        <v>122</v>
      </c>
    </row>
    <row r="306" spans="2:65" s="11" customFormat="1">
      <c r="B306" s="203"/>
      <c r="C306" s="204"/>
      <c r="D306" s="205" t="s">
        <v>144</v>
      </c>
      <c r="E306" s="206" t="s">
        <v>21</v>
      </c>
      <c r="F306" s="207" t="s">
        <v>531</v>
      </c>
      <c r="G306" s="204"/>
      <c r="H306" s="208">
        <v>0.82</v>
      </c>
      <c r="I306" s="209"/>
      <c r="J306" s="204"/>
      <c r="K306" s="204"/>
      <c r="L306" s="210"/>
      <c r="M306" s="211"/>
      <c r="N306" s="212"/>
      <c r="O306" s="212"/>
      <c r="P306" s="212"/>
      <c r="Q306" s="212"/>
      <c r="R306" s="212"/>
      <c r="S306" s="212"/>
      <c r="T306" s="213"/>
      <c r="AT306" s="214" t="s">
        <v>144</v>
      </c>
      <c r="AU306" s="214" t="s">
        <v>80</v>
      </c>
      <c r="AV306" s="11" t="s">
        <v>80</v>
      </c>
      <c r="AW306" s="11" t="s">
        <v>33</v>
      </c>
      <c r="AX306" s="11" t="s">
        <v>70</v>
      </c>
      <c r="AY306" s="214" t="s">
        <v>122</v>
      </c>
    </row>
    <row r="307" spans="2:65" s="11" customFormat="1">
      <c r="B307" s="203"/>
      <c r="C307" s="204"/>
      <c r="D307" s="205" t="s">
        <v>144</v>
      </c>
      <c r="E307" s="206" t="s">
        <v>21</v>
      </c>
      <c r="F307" s="207" t="s">
        <v>532</v>
      </c>
      <c r="G307" s="204"/>
      <c r="H307" s="208">
        <v>7.66</v>
      </c>
      <c r="I307" s="209"/>
      <c r="J307" s="204"/>
      <c r="K307" s="204"/>
      <c r="L307" s="210"/>
      <c r="M307" s="211"/>
      <c r="N307" s="212"/>
      <c r="O307" s="212"/>
      <c r="P307" s="212"/>
      <c r="Q307" s="212"/>
      <c r="R307" s="212"/>
      <c r="S307" s="212"/>
      <c r="T307" s="213"/>
      <c r="AT307" s="214" t="s">
        <v>144</v>
      </c>
      <c r="AU307" s="214" t="s">
        <v>80</v>
      </c>
      <c r="AV307" s="11" t="s">
        <v>80</v>
      </c>
      <c r="AW307" s="11" t="s">
        <v>33</v>
      </c>
      <c r="AX307" s="11" t="s">
        <v>70</v>
      </c>
      <c r="AY307" s="214" t="s">
        <v>122</v>
      </c>
    </row>
    <row r="308" spans="2:65" s="12" customFormat="1">
      <c r="B308" s="221"/>
      <c r="C308" s="222"/>
      <c r="D308" s="205" t="s">
        <v>144</v>
      </c>
      <c r="E308" s="223" t="s">
        <v>21</v>
      </c>
      <c r="F308" s="224" t="s">
        <v>200</v>
      </c>
      <c r="G308" s="222"/>
      <c r="H308" s="225">
        <v>11.6</v>
      </c>
      <c r="I308" s="226"/>
      <c r="J308" s="222"/>
      <c r="K308" s="222"/>
      <c r="L308" s="227"/>
      <c r="M308" s="228"/>
      <c r="N308" s="229"/>
      <c r="O308" s="229"/>
      <c r="P308" s="229"/>
      <c r="Q308" s="229"/>
      <c r="R308" s="229"/>
      <c r="S308" s="229"/>
      <c r="T308" s="230"/>
      <c r="AT308" s="231" t="s">
        <v>144</v>
      </c>
      <c r="AU308" s="231" t="s">
        <v>80</v>
      </c>
      <c r="AV308" s="12" t="s">
        <v>127</v>
      </c>
      <c r="AW308" s="12" t="s">
        <v>33</v>
      </c>
      <c r="AX308" s="12" t="s">
        <v>78</v>
      </c>
      <c r="AY308" s="231" t="s">
        <v>122</v>
      </c>
    </row>
    <row r="309" spans="2:65" s="1" customFormat="1" ht="25.5" customHeight="1">
      <c r="B309" s="40"/>
      <c r="C309" s="232" t="s">
        <v>533</v>
      </c>
      <c r="D309" s="232" t="s">
        <v>226</v>
      </c>
      <c r="E309" s="233" t="s">
        <v>534</v>
      </c>
      <c r="F309" s="234" t="s">
        <v>535</v>
      </c>
      <c r="G309" s="235" t="s">
        <v>212</v>
      </c>
      <c r="H309" s="236">
        <v>13.647</v>
      </c>
      <c r="I309" s="237"/>
      <c r="J309" s="238">
        <f>ROUND(I309*H309,2)</f>
        <v>0</v>
      </c>
      <c r="K309" s="234" t="s">
        <v>136</v>
      </c>
      <c r="L309" s="239"/>
      <c r="M309" s="240" t="s">
        <v>21</v>
      </c>
      <c r="N309" s="241" t="s">
        <v>41</v>
      </c>
      <c r="O309" s="41"/>
      <c r="P309" s="198">
        <f>O309*H309</f>
        <v>0</v>
      </c>
      <c r="Q309" s="198">
        <v>4.2999999999999997E-2</v>
      </c>
      <c r="R309" s="198">
        <f>Q309*H309</f>
        <v>0.58682099999999993</v>
      </c>
      <c r="S309" s="198">
        <v>0</v>
      </c>
      <c r="T309" s="199">
        <f>S309*H309</f>
        <v>0</v>
      </c>
      <c r="AR309" s="23" t="s">
        <v>536</v>
      </c>
      <c r="AT309" s="23" t="s">
        <v>226</v>
      </c>
      <c r="AU309" s="23" t="s">
        <v>80</v>
      </c>
      <c r="AY309" s="23" t="s">
        <v>122</v>
      </c>
      <c r="BE309" s="200">
        <f>IF(N309="základní",J309,0)</f>
        <v>0</v>
      </c>
      <c r="BF309" s="200">
        <f>IF(N309="snížená",J309,0)</f>
        <v>0</v>
      </c>
      <c r="BG309" s="200">
        <f>IF(N309="zákl. přenesená",J309,0)</f>
        <v>0</v>
      </c>
      <c r="BH309" s="200">
        <f>IF(N309="sníž. přenesená",J309,0)</f>
        <v>0</v>
      </c>
      <c r="BI309" s="200">
        <f>IF(N309="nulová",J309,0)</f>
        <v>0</v>
      </c>
      <c r="BJ309" s="23" t="s">
        <v>78</v>
      </c>
      <c r="BK309" s="200">
        <f>ROUND(I309*H309,2)</f>
        <v>0</v>
      </c>
      <c r="BL309" s="23" t="s">
        <v>536</v>
      </c>
      <c r="BM309" s="23" t="s">
        <v>537</v>
      </c>
    </row>
    <row r="310" spans="2:65" s="1" customFormat="1" ht="25.5" customHeight="1">
      <c r="B310" s="40"/>
      <c r="C310" s="189" t="s">
        <v>538</v>
      </c>
      <c r="D310" s="189" t="s">
        <v>123</v>
      </c>
      <c r="E310" s="190" t="s">
        <v>539</v>
      </c>
      <c r="F310" s="191" t="s">
        <v>540</v>
      </c>
      <c r="G310" s="192" t="s">
        <v>212</v>
      </c>
      <c r="H310" s="193">
        <v>2</v>
      </c>
      <c r="I310" s="194"/>
      <c r="J310" s="195">
        <f>ROUND(I310*H310,2)</f>
        <v>0</v>
      </c>
      <c r="K310" s="191" t="s">
        <v>136</v>
      </c>
      <c r="L310" s="60"/>
      <c r="M310" s="196" t="s">
        <v>21</v>
      </c>
      <c r="N310" s="197" t="s">
        <v>41</v>
      </c>
      <c r="O310" s="41"/>
      <c r="P310" s="198">
        <f>O310*H310</f>
        <v>0</v>
      </c>
      <c r="Q310" s="198">
        <v>1.4999999999999999E-4</v>
      </c>
      <c r="R310" s="198">
        <f>Q310*H310</f>
        <v>2.9999999999999997E-4</v>
      </c>
      <c r="S310" s="198">
        <v>0</v>
      </c>
      <c r="T310" s="199">
        <f>S310*H310</f>
        <v>0</v>
      </c>
      <c r="AR310" s="23" t="s">
        <v>127</v>
      </c>
      <c r="AT310" s="23" t="s">
        <v>123</v>
      </c>
      <c r="AU310" s="23" t="s">
        <v>80</v>
      </c>
      <c r="AY310" s="23" t="s">
        <v>122</v>
      </c>
      <c r="BE310" s="200">
        <f>IF(N310="základní",J310,0)</f>
        <v>0</v>
      </c>
      <c r="BF310" s="200">
        <f>IF(N310="snížená",J310,0)</f>
        <v>0</v>
      </c>
      <c r="BG310" s="200">
        <f>IF(N310="zákl. přenesená",J310,0)</f>
        <v>0</v>
      </c>
      <c r="BH310" s="200">
        <f>IF(N310="sníž. přenesená",J310,0)</f>
        <v>0</v>
      </c>
      <c r="BI310" s="200">
        <f>IF(N310="nulová",J310,0)</f>
        <v>0</v>
      </c>
      <c r="BJ310" s="23" t="s">
        <v>78</v>
      </c>
      <c r="BK310" s="200">
        <f>ROUND(I310*H310,2)</f>
        <v>0</v>
      </c>
      <c r="BL310" s="23" t="s">
        <v>127</v>
      </c>
      <c r="BM310" s="23" t="s">
        <v>541</v>
      </c>
    </row>
    <row r="311" spans="2:65" s="1" customFormat="1" ht="94.5">
      <c r="B311" s="40"/>
      <c r="C311" s="62"/>
      <c r="D311" s="205" t="s">
        <v>190</v>
      </c>
      <c r="E311" s="62"/>
      <c r="F311" s="219" t="s">
        <v>528</v>
      </c>
      <c r="G311" s="62"/>
      <c r="H311" s="62"/>
      <c r="I311" s="162"/>
      <c r="J311" s="62"/>
      <c r="K311" s="62"/>
      <c r="L311" s="60"/>
      <c r="M311" s="220"/>
      <c r="N311" s="41"/>
      <c r="O311" s="41"/>
      <c r="P311" s="41"/>
      <c r="Q311" s="41"/>
      <c r="R311" s="41"/>
      <c r="S311" s="41"/>
      <c r="T311" s="77"/>
      <c r="AT311" s="23" t="s">
        <v>190</v>
      </c>
      <c r="AU311" s="23" t="s">
        <v>80</v>
      </c>
    </row>
    <row r="312" spans="2:65" s="1" customFormat="1" ht="16.5" customHeight="1">
      <c r="B312" s="40"/>
      <c r="C312" s="232" t="s">
        <v>542</v>
      </c>
      <c r="D312" s="232" t="s">
        <v>226</v>
      </c>
      <c r="E312" s="233" t="s">
        <v>543</v>
      </c>
      <c r="F312" s="234" t="s">
        <v>544</v>
      </c>
      <c r="G312" s="235" t="s">
        <v>212</v>
      </c>
      <c r="H312" s="236">
        <v>2.0299999999999998</v>
      </c>
      <c r="I312" s="237"/>
      <c r="J312" s="238">
        <f>ROUND(I312*H312,2)</f>
        <v>0</v>
      </c>
      <c r="K312" s="234" t="s">
        <v>136</v>
      </c>
      <c r="L312" s="239"/>
      <c r="M312" s="240" t="s">
        <v>21</v>
      </c>
      <c r="N312" s="241" t="s">
        <v>41</v>
      </c>
      <c r="O312" s="41"/>
      <c r="P312" s="198">
        <f>O312*H312</f>
        <v>0</v>
      </c>
      <c r="Q312" s="198">
        <v>0.32600000000000001</v>
      </c>
      <c r="R312" s="198">
        <f>Q312*H312</f>
        <v>0.66177999999999992</v>
      </c>
      <c r="S312" s="198">
        <v>0</v>
      </c>
      <c r="T312" s="199">
        <f>S312*H312</f>
        <v>0</v>
      </c>
      <c r="AR312" s="23" t="s">
        <v>143</v>
      </c>
      <c r="AT312" s="23" t="s">
        <v>226</v>
      </c>
      <c r="AU312" s="23" t="s">
        <v>80</v>
      </c>
      <c r="AY312" s="23" t="s">
        <v>122</v>
      </c>
      <c r="BE312" s="200">
        <f>IF(N312="základní",J312,0)</f>
        <v>0</v>
      </c>
      <c r="BF312" s="200">
        <f>IF(N312="snížená",J312,0)</f>
        <v>0</v>
      </c>
      <c r="BG312" s="200">
        <f>IF(N312="zákl. přenesená",J312,0)</f>
        <v>0</v>
      </c>
      <c r="BH312" s="200">
        <f>IF(N312="sníž. přenesená",J312,0)</f>
        <v>0</v>
      </c>
      <c r="BI312" s="200">
        <f>IF(N312="nulová",J312,0)</f>
        <v>0</v>
      </c>
      <c r="BJ312" s="23" t="s">
        <v>78</v>
      </c>
      <c r="BK312" s="200">
        <f>ROUND(I312*H312,2)</f>
        <v>0</v>
      </c>
      <c r="BL312" s="23" t="s">
        <v>127</v>
      </c>
      <c r="BM312" s="23" t="s">
        <v>545</v>
      </c>
    </row>
    <row r="313" spans="2:65" s="11" customFormat="1">
      <c r="B313" s="203"/>
      <c r="C313" s="204"/>
      <c r="D313" s="205" t="s">
        <v>144</v>
      </c>
      <c r="E313" s="204"/>
      <c r="F313" s="207" t="s">
        <v>546</v>
      </c>
      <c r="G313" s="204"/>
      <c r="H313" s="208">
        <v>2.0299999999999998</v>
      </c>
      <c r="I313" s="209"/>
      <c r="J313" s="204"/>
      <c r="K313" s="204"/>
      <c r="L313" s="210"/>
      <c r="M313" s="211"/>
      <c r="N313" s="212"/>
      <c r="O313" s="212"/>
      <c r="P313" s="212"/>
      <c r="Q313" s="212"/>
      <c r="R313" s="212"/>
      <c r="S313" s="212"/>
      <c r="T313" s="213"/>
      <c r="AT313" s="214" t="s">
        <v>144</v>
      </c>
      <c r="AU313" s="214" t="s">
        <v>80</v>
      </c>
      <c r="AV313" s="11" t="s">
        <v>80</v>
      </c>
      <c r="AW313" s="11" t="s">
        <v>6</v>
      </c>
      <c r="AX313" s="11" t="s">
        <v>78</v>
      </c>
      <c r="AY313" s="214" t="s">
        <v>122</v>
      </c>
    </row>
    <row r="314" spans="2:65" s="1" customFormat="1" ht="25.5" customHeight="1">
      <c r="B314" s="40"/>
      <c r="C314" s="189" t="s">
        <v>547</v>
      </c>
      <c r="D314" s="189" t="s">
        <v>123</v>
      </c>
      <c r="E314" s="190" t="s">
        <v>548</v>
      </c>
      <c r="F314" s="191" t="s">
        <v>549</v>
      </c>
      <c r="G314" s="192" t="s">
        <v>512</v>
      </c>
      <c r="H314" s="193">
        <v>11</v>
      </c>
      <c r="I314" s="194"/>
      <c r="J314" s="195">
        <f>ROUND(I314*H314,2)</f>
        <v>0</v>
      </c>
      <c r="K314" s="191" t="s">
        <v>136</v>
      </c>
      <c r="L314" s="60"/>
      <c r="M314" s="196" t="s">
        <v>21</v>
      </c>
      <c r="N314" s="197" t="s">
        <v>41</v>
      </c>
      <c r="O314" s="41"/>
      <c r="P314" s="198">
        <f>O314*H314</f>
        <v>0</v>
      </c>
      <c r="Q314" s="198">
        <v>6.9999999999999994E-5</v>
      </c>
      <c r="R314" s="198">
        <f>Q314*H314</f>
        <v>7.6999999999999996E-4</v>
      </c>
      <c r="S314" s="198">
        <v>0</v>
      </c>
      <c r="T314" s="199">
        <f>S314*H314</f>
        <v>0</v>
      </c>
      <c r="AR314" s="23" t="s">
        <v>127</v>
      </c>
      <c r="AT314" s="23" t="s">
        <v>123</v>
      </c>
      <c r="AU314" s="23" t="s">
        <v>80</v>
      </c>
      <c r="AY314" s="23" t="s">
        <v>122</v>
      </c>
      <c r="BE314" s="200">
        <f>IF(N314="základní",J314,0)</f>
        <v>0</v>
      </c>
      <c r="BF314" s="200">
        <f>IF(N314="snížená",J314,0)</f>
        <v>0</v>
      </c>
      <c r="BG314" s="200">
        <f>IF(N314="zákl. přenesená",J314,0)</f>
        <v>0</v>
      </c>
      <c r="BH314" s="200">
        <f>IF(N314="sníž. přenesená",J314,0)</f>
        <v>0</v>
      </c>
      <c r="BI314" s="200">
        <f>IF(N314="nulová",J314,0)</f>
        <v>0</v>
      </c>
      <c r="BJ314" s="23" t="s">
        <v>78</v>
      </c>
      <c r="BK314" s="200">
        <f>ROUND(I314*H314,2)</f>
        <v>0</v>
      </c>
      <c r="BL314" s="23" t="s">
        <v>127</v>
      </c>
      <c r="BM314" s="23" t="s">
        <v>550</v>
      </c>
    </row>
    <row r="315" spans="2:65" s="1" customFormat="1" ht="67.5">
      <c r="B315" s="40"/>
      <c r="C315" s="62"/>
      <c r="D315" s="205" t="s">
        <v>190</v>
      </c>
      <c r="E315" s="62"/>
      <c r="F315" s="219" t="s">
        <v>551</v>
      </c>
      <c r="G315" s="62"/>
      <c r="H315" s="62"/>
      <c r="I315" s="162"/>
      <c r="J315" s="62"/>
      <c r="K315" s="62"/>
      <c r="L315" s="60"/>
      <c r="M315" s="220"/>
      <c r="N315" s="41"/>
      <c r="O315" s="41"/>
      <c r="P315" s="41"/>
      <c r="Q315" s="41"/>
      <c r="R315" s="41"/>
      <c r="S315" s="41"/>
      <c r="T315" s="77"/>
      <c r="AT315" s="23" t="s">
        <v>190</v>
      </c>
      <c r="AU315" s="23" t="s">
        <v>80</v>
      </c>
    </row>
    <row r="316" spans="2:65" s="11" customFormat="1">
      <c r="B316" s="203"/>
      <c r="C316" s="204"/>
      <c r="D316" s="205" t="s">
        <v>144</v>
      </c>
      <c r="E316" s="206" t="s">
        <v>21</v>
      </c>
      <c r="F316" s="207" t="s">
        <v>552</v>
      </c>
      <c r="G316" s="204"/>
      <c r="H316" s="208">
        <v>3</v>
      </c>
      <c r="I316" s="209"/>
      <c r="J316" s="204"/>
      <c r="K316" s="204"/>
      <c r="L316" s="210"/>
      <c r="M316" s="211"/>
      <c r="N316" s="212"/>
      <c r="O316" s="212"/>
      <c r="P316" s="212"/>
      <c r="Q316" s="212"/>
      <c r="R316" s="212"/>
      <c r="S316" s="212"/>
      <c r="T316" s="213"/>
      <c r="AT316" s="214" t="s">
        <v>144</v>
      </c>
      <c r="AU316" s="214" t="s">
        <v>80</v>
      </c>
      <c r="AV316" s="11" t="s">
        <v>80</v>
      </c>
      <c r="AW316" s="11" t="s">
        <v>33</v>
      </c>
      <c r="AX316" s="11" t="s">
        <v>70</v>
      </c>
      <c r="AY316" s="214" t="s">
        <v>122</v>
      </c>
    </row>
    <row r="317" spans="2:65" s="11" customFormat="1">
      <c r="B317" s="203"/>
      <c r="C317" s="204"/>
      <c r="D317" s="205" t="s">
        <v>144</v>
      </c>
      <c r="E317" s="206" t="s">
        <v>21</v>
      </c>
      <c r="F317" s="207" t="s">
        <v>553</v>
      </c>
      <c r="G317" s="204"/>
      <c r="H317" s="208">
        <v>5</v>
      </c>
      <c r="I317" s="209"/>
      <c r="J317" s="204"/>
      <c r="K317" s="204"/>
      <c r="L317" s="210"/>
      <c r="M317" s="211"/>
      <c r="N317" s="212"/>
      <c r="O317" s="212"/>
      <c r="P317" s="212"/>
      <c r="Q317" s="212"/>
      <c r="R317" s="212"/>
      <c r="S317" s="212"/>
      <c r="T317" s="213"/>
      <c r="AT317" s="214" t="s">
        <v>144</v>
      </c>
      <c r="AU317" s="214" t="s">
        <v>80</v>
      </c>
      <c r="AV317" s="11" t="s">
        <v>80</v>
      </c>
      <c r="AW317" s="11" t="s">
        <v>33</v>
      </c>
      <c r="AX317" s="11" t="s">
        <v>70</v>
      </c>
      <c r="AY317" s="214" t="s">
        <v>122</v>
      </c>
    </row>
    <row r="318" spans="2:65" s="11" customFormat="1">
      <c r="B318" s="203"/>
      <c r="C318" s="204"/>
      <c r="D318" s="205" t="s">
        <v>144</v>
      </c>
      <c r="E318" s="206" t="s">
        <v>21</v>
      </c>
      <c r="F318" s="207" t="s">
        <v>554</v>
      </c>
      <c r="G318" s="204"/>
      <c r="H318" s="208">
        <v>3</v>
      </c>
      <c r="I318" s="209"/>
      <c r="J318" s="204"/>
      <c r="K318" s="204"/>
      <c r="L318" s="210"/>
      <c r="M318" s="211"/>
      <c r="N318" s="212"/>
      <c r="O318" s="212"/>
      <c r="P318" s="212"/>
      <c r="Q318" s="212"/>
      <c r="R318" s="212"/>
      <c r="S318" s="212"/>
      <c r="T318" s="213"/>
      <c r="AT318" s="214" t="s">
        <v>144</v>
      </c>
      <c r="AU318" s="214" t="s">
        <v>80</v>
      </c>
      <c r="AV318" s="11" t="s">
        <v>80</v>
      </c>
      <c r="AW318" s="11" t="s">
        <v>33</v>
      </c>
      <c r="AX318" s="11" t="s">
        <v>70</v>
      </c>
      <c r="AY318" s="214" t="s">
        <v>122</v>
      </c>
    </row>
    <row r="319" spans="2:65" s="11" customFormat="1">
      <c r="B319" s="203"/>
      <c r="C319" s="204"/>
      <c r="D319" s="205" t="s">
        <v>144</v>
      </c>
      <c r="E319" s="206" t="s">
        <v>21</v>
      </c>
      <c r="F319" s="207" t="s">
        <v>555</v>
      </c>
      <c r="G319" s="204"/>
      <c r="H319" s="208">
        <v>0</v>
      </c>
      <c r="I319" s="209"/>
      <c r="J319" s="204"/>
      <c r="K319" s="204"/>
      <c r="L319" s="210"/>
      <c r="M319" s="211"/>
      <c r="N319" s="212"/>
      <c r="O319" s="212"/>
      <c r="P319" s="212"/>
      <c r="Q319" s="212"/>
      <c r="R319" s="212"/>
      <c r="S319" s="212"/>
      <c r="T319" s="213"/>
      <c r="AT319" s="214" t="s">
        <v>144</v>
      </c>
      <c r="AU319" s="214" t="s">
        <v>80</v>
      </c>
      <c r="AV319" s="11" t="s">
        <v>80</v>
      </c>
      <c r="AW319" s="11" t="s">
        <v>33</v>
      </c>
      <c r="AX319" s="11" t="s">
        <v>70</v>
      </c>
      <c r="AY319" s="214" t="s">
        <v>122</v>
      </c>
    </row>
    <row r="320" spans="2:65" s="12" customFormat="1">
      <c r="B320" s="221"/>
      <c r="C320" s="222"/>
      <c r="D320" s="205" t="s">
        <v>144</v>
      </c>
      <c r="E320" s="223" t="s">
        <v>21</v>
      </c>
      <c r="F320" s="224" t="s">
        <v>200</v>
      </c>
      <c r="G320" s="222"/>
      <c r="H320" s="225">
        <v>11</v>
      </c>
      <c r="I320" s="226"/>
      <c r="J320" s="222"/>
      <c r="K320" s="222"/>
      <c r="L320" s="227"/>
      <c r="M320" s="228"/>
      <c r="N320" s="229"/>
      <c r="O320" s="229"/>
      <c r="P320" s="229"/>
      <c r="Q320" s="229"/>
      <c r="R320" s="229"/>
      <c r="S320" s="229"/>
      <c r="T320" s="230"/>
      <c r="AT320" s="231" t="s">
        <v>144</v>
      </c>
      <c r="AU320" s="231" t="s">
        <v>80</v>
      </c>
      <c r="AV320" s="12" t="s">
        <v>127</v>
      </c>
      <c r="AW320" s="12" t="s">
        <v>33</v>
      </c>
      <c r="AX320" s="12" t="s">
        <v>78</v>
      </c>
      <c r="AY320" s="231" t="s">
        <v>122</v>
      </c>
    </row>
    <row r="321" spans="2:65" s="1" customFormat="1" ht="16.5" customHeight="1">
      <c r="B321" s="40"/>
      <c r="C321" s="232" t="s">
        <v>556</v>
      </c>
      <c r="D321" s="232" t="s">
        <v>226</v>
      </c>
      <c r="E321" s="233" t="s">
        <v>557</v>
      </c>
      <c r="F321" s="234" t="s">
        <v>558</v>
      </c>
      <c r="G321" s="235" t="s">
        <v>512</v>
      </c>
      <c r="H321" s="236">
        <v>3.0449999999999999</v>
      </c>
      <c r="I321" s="237"/>
      <c r="J321" s="238">
        <f>ROUND(I321*H321,2)</f>
        <v>0</v>
      </c>
      <c r="K321" s="234" t="s">
        <v>136</v>
      </c>
      <c r="L321" s="239"/>
      <c r="M321" s="240" t="s">
        <v>21</v>
      </c>
      <c r="N321" s="241" t="s">
        <v>41</v>
      </c>
      <c r="O321" s="41"/>
      <c r="P321" s="198">
        <f>O321*H321</f>
        <v>0</v>
      </c>
      <c r="Q321" s="198">
        <v>2.1999999999999999E-2</v>
      </c>
      <c r="R321" s="198">
        <f>Q321*H321</f>
        <v>6.6989999999999994E-2</v>
      </c>
      <c r="S321" s="198">
        <v>0</v>
      </c>
      <c r="T321" s="199">
        <f>S321*H321</f>
        <v>0</v>
      </c>
      <c r="AR321" s="23" t="s">
        <v>143</v>
      </c>
      <c r="AT321" s="23" t="s">
        <v>226</v>
      </c>
      <c r="AU321" s="23" t="s">
        <v>80</v>
      </c>
      <c r="AY321" s="23" t="s">
        <v>122</v>
      </c>
      <c r="BE321" s="200">
        <f>IF(N321="základní",J321,0)</f>
        <v>0</v>
      </c>
      <c r="BF321" s="200">
        <f>IF(N321="snížená",J321,0)</f>
        <v>0</v>
      </c>
      <c r="BG321" s="200">
        <f>IF(N321="zákl. přenesená",J321,0)</f>
        <v>0</v>
      </c>
      <c r="BH321" s="200">
        <f>IF(N321="sníž. přenesená",J321,0)</f>
        <v>0</v>
      </c>
      <c r="BI321" s="200">
        <f>IF(N321="nulová",J321,0)</f>
        <v>0</v>
      </c>
      <c r="BJ321" s="23" t="s">
        <v>78</v>
      </c>
      <c r="BK321" s="200">
        <f>ROUND(I321*H321,2)</f>
        <v>0</v>
      </c>
      <c r="BL321" s="23" t="s">
        <v>127</v>
      </c>
      <c r="BM321" s="23" t="s">
        <v>559</v>
      </c>
    </row>
    <row r="322" spans="2:65" s="11" customFormat="1">
      <c r="B322" s="203"/>
      <c r="C322" s="204"/>
      <c r="D322" s="205" t="s">
        <v>144</v>
      </c>
      <c r="E322" s="204"/>
      <c r="F322" s="207" t="s">
        <v>560</v>
      </c>
      <c r="G322" s="204"/>
      <c r="H322" s="208">
        <v>3.0449999999999999</v>
      </c>
      <c r="I322" s="209"/>
      <c r="J322" s="204"/>
      <c r="K322" s="204"/>
      <c r="L322" s="210"/>
      <c r="M322" s="211"/>
      <c r="N322" s="212"/>
      <c r="O322" s="212"/>
      <c r="P322" s="212"/>
      <c r="Q322" s="212"/>
      <c r="R322" s="212"/>
      <c r="S322" s="212"/>
      <c r="T322" s="213"/>
      <c r="AT322" s="214" t="s">
        <v>144</v>
      </c>
      <c r="AU322" s="214" t="s">
        <v>80</v>
      </c>
      <c r="AV322" s="11" t="s">
        <v>80</v>
      </c>
      <c r="AW322" s="11" t="s">
        <v>6</v>
      </c>
      <c r="AX322" s="11" t="s">
        <v>78</v>
      </c>
      <c r="AY322" s="214" t="s">
        <v>122</v>
      </c>
    </row>
    <row r="323" spans="2:65" s="1" customFormat="1" ht="16.5" customHeight="1">
      <c r="B323" s="40"/>
      <c r="C323" s="232" t="s">
        <v>561</v>
      </c>
      <c r="D323" s="232" t="s">
        <v>226</v>
      </c>
      <c r="E323" s="233" t="s">
        <v>562</v>
      </c>
      <c r="F323" s="234" t="s">
        <v>563</v>
      </c>
      <c r="G323" s="235" t="s">
        <v>512</v>
      </c>
      <c r="H323" s="236">
        <v>5.0750000000000002</v>
      </c>
      <c r="I323" s="237"/>
      <c r="J323" s="238">
        <f>ROUND(I323*H323,2)</f>
        <v>0</v>
      </c>
      <c r="K323" s="234" t="s">
        <v>136</v>
      </c>
      <c r="L323" s="239"/>
      <c r="M323" s="240" t="s">
        <v>21</v>
      </c>
      <c r="N323" s="241" t="s">
        <v>41</v>
      </c>
      <c r="O323" s="41"/>
      <c r="P323" s="198">
        <f>O323*H323</f>
        <v>0</v>
      </c>
      <c r="Q323" s="198">
        <v>2.1999999999999999E-2</v>
      </c>
      <c r="R323" s="198">
        <f>Q323*H323</f>
        <v>0.11165</v>
      </c>
      <c r="S323" s="198">
        <v>0</v>
      </c>
      <c r="T323" s="199">
        <f>S323*H323</f>
        <v>0</v>
      </c>
      <c r="AR323" s="23" t="s">
        <v>143</v>
      </c>
      <c r="AT323" s="23" t="s">
        <v>226</v>
      </c>
      <c r="AU323" s="23" t="s">
        <v>80</v>
      </c>
      <c r="AY323" s="23" t="s">
        <v>122</v>
      </c>
      <c r="BE323" s="200">
        <f>IF(N323="základní",J323,0)</f>
        <v>0</v>
      </c>
      <c r="BF323" s="200">
        <f>IF(N323="snížená",J323,0)</f>
        <v>0</v>
      </c>
      <c r="BG323" s="200">
        <f>IF(N323="zákl. přenesená",J323,0)</f>
        <v>0</v>
      </c>
      <c r="BH323" s="200">
        <f>IF(N323="sníž. přenesená",J323,0)</f>
        <v>0</v>
      </c>
      <c r="BI323" s="200">
        <f>IF(N323="nulová",J323,0)</f>
        <v>0</v>
      </c>
      <c r="BJ323" s="23" t="s">
        <v>78</v>
      </c>
      <c r="BK323" s="200">
        <f>ROUND(I323*H323,2)</f>
        <v>0</v>
      </c>
      <c r="BL323" s="23" t="s">
        <v>127</v>
      </c>
      <c r="BM323" s="23" t="s">
        <v>564</v>
      </c>
    </row>
    <row r="324" spans="2:65" s="11" customFormat="1">
      <c r="B324" s="203"/>
      <c r="C324" s="204"/>
      <c r="D324" s="205" t="s">
        <v>144</v>
      </c>
      <c r="E324" s="204"/>
      <c r="F324" s="207" t="s">
        <v>565</v>
      </c>
      <c r="G324" s="204"/>
      <c r="H324" s="208">
        <v>5.0750000000000002</v>
      </c>
      <c r="I324" s="209"/>
      <c r="J324" s="204"/>
      <c r="K324" s="204"/>
      <c r="L324" s="210"/>
      <c r="M324" s="211"/>
      <c r="N324" s="212"/>
      <c r="O324" s="212"/>
      <c r="P324" s="212"/>
      <c r="Q324" s="212"/>
      <c r="R324" s="212"/>
      <c r="S324" s="212"/>
      <c r="T324" s="213"/>
      <c r="AT324" s="214" t="s">
        <v>144</v>
      </c>
      <c r="AU324" s="214" t="s">
        <v>80</v>
      </c>
      <c r="AV324" s="11" t="s">
        <v>80</v>
      </c>
      <c r="AW324" s="11" t="s">
        <v>6</v>
      </c>
      <c r="AX324" s="11" t="s">
        <v>78</v>
      </c>
      <c r="AY324" s="214" t="s">
        <v>122</v>
      </c>
    </row>
    <row r="325" spans="2:65" s="1" customFormat="1" ht="16.5" customHeight="1">
      <c r="B325" s="40"/>
      <c r="C325" s="232" t="s">
        <v>566</v>
      </c>
      <c r="D325" s="232" t="s">
        <v>226</v>
      </c>
      <c r="E325" s="233" t="s">
        <v>567</v>
      </c>
      <c r="F325" s="234" t="s">
        <v>568</v>
      </c>
      <c r="G325" s="235" t="s">
        <v>512</v>
      </c>
      <c r="H325" s="236">
        <v>3.0449999999999999</v>
      </c>
      <c r="I325" s="237"/>
      <c r="J325" s="238">
        <f>ROUND(I325*H325,2)</f>
        <v>0</v>
      </c>
      <c r="K325" s="234" t="s">
        <v>136</v>
      </c>
      <c r="L325" s="239"/>
      <c r="M325" s="240" t="s">
        <v>21</v>
      </c>
      <c r="N325" s="241" t="s">
        <v>41</v>
      </c>
      <c r="O325" s="41"/>
      <c r="P325" s="198">
        <f>O325*H325</f>
        <v>0</v>
      </c>
      <c r="Q325" s="198">
        <v>2.1999999999999999E-2</v>
      </c>
      <c r="R325" s="198">
        <f>Q325*H325</f>
        <v>6.6989999999999994E-2</v>
      </c>
      <c r="S325" s="198">
        <v>0</v>
      </c>
      <c r="T325" s="199">
        <f>S325*H325</f>
        <v>0</v>
      </c>
      <c r="AR325" s="23" t="s">
        <v>143</v>
      </c>
      <c r="AT325" s="23" t="s">
        <v>226</v>
      </c>
      <c r="AU325" s="23" t="s">
        <v>80</v>
      </c>
      <c r="AY325" s="23" t="s">
        <v>122</v>
      </c>
      <c r="BE325" s="200">
        <f>IF(N325="základní",J325,0)</f>
        <v>0</v>
      </c>
      <c r="BF325" s="200">
        <f>IF(N325="snížená",J325,0)</f>
        <v>0</v>
      </c>
      <c r="BG325" s="200">
        <f>IF(N325="zákl. přenesená",J325,0)</f>
        <v>0</v>
      </c>
      <c r="BH325" s="200">
        <f>IF(N325="sníž. přenesená",J325,0)</f>
        <v>0</v>
      </c>
      <c r="BI325" s="200">
        <f>IF(N325="nulová",J325,0)</f>
        <v>0</v>
      </c>
      <c r="BJ325" s="23" t="s">
        <v>78</v>
      </c>
      <c r="BK325" s="200">
        <f>ROUND(I325*H325,2)</f>
        <v>0</v>
      </c>
      <c r="BL325" s="23" t="s">
        <v>127</v>
      </c>
      <c r="BM325" s="23" t="s">
        <v>569</v>
      </c>
    </row>
    <row r="326" spans="2:65" s="11" customFormat="1">
      <c r="B326" s="203"/>
      <c r="C326" s="204"/>
      <c r="D326" s="205" t="s">
        <v>144</v>
      </c>
      <c r="E326" s="204"/>
      <c r="F326" s="207" t="s">
        <v>560</v>
      </c>
      <c r="G326" s="204"/>
      <c r="H326" s="208">
        <v>3.0449999999999999</v>
      </c>
      <c r="I326" s="209"/>
      <c r="J326" s="204"/>
      <c r="K326" s="204"/>
      <c r="L326" s="210"/>
      <c r="M326" s="211"/>
      <c r="N326" s="212"/>
      <c r="O326" s="212"/>
      <c r="P326" s="212"/>
      <c r="Q326" s="212"/>
      <c r="R326" s="212"/>
      <c r="S326" s="212"/>
      <c r="T326" s="213"/>
      <c r="AT326" s="214" t="s">
        <v>144</v>
      </c>
      <c r="AU326" s="214" t="s">
        <v>80</v>
      </c>
      <c r="AV326" s="11" t="s">
        <v>80</v>
      </c>
      <c r="AW326" s="11" t="s">
        <v>6</v>
      </c>
      <c r="AX326" s="11" t="s">
        <v>78</v>
      </c>
      <c r="AY326" s="214" t="s">
        <v>122</v>
      </c>
    </row>
    <row r="327" spans="2:65" s="1" customFormat="1" ht="25.5" customHeight="1">
      <c r="B327" s="40"/>
      <c r="C327" s="189" t="s">
        <v>570</v>
      </c>
      <c r="D327" s="189" t="s">
        <v>123</v>
      </c>
      <c r="E327" s="190" t="s">
        <v>571</v>
      </c>
      <c r="F327" s="191" t="s">
        <v>572</v>
      </c>
      <c r="G327" s="192" t="s">
        <v>512</v>
      </c>
      <c r="H327" s="193">
        <v>4</v>
      </c>
      <c r="I327" s="194"/>
      <c r="J327" s="195">
        <f>ROUND(I327*H327,2)</f>
        <v>0</v>
      </c>
      <c r="K327" s="191" t="s">
        <v>136</v>
      </c>
      <c r="L327" s="60"/>
      <c r="M327" s="196" t="s">
        <v>21</v>
      </c>
      <c r="N327" s="197" t="s">
        <v>41</v>
      </c>
      <c r="O327" s="41"/>
      <c r="P327" s="198">
        <f>O327*H327</f>
        <v>0</v>
      </c>
      <c r="Q327" s="198">
        <v>1.4732499999999999</v>
      </c>
      <c r="R327" s="198">
        <f>Q327*H327</f>
        <v>5.8929999999999998</v>
      </c>
      <c r="S327" s="198">
        <v>0</v>
      </c>
      <c r="T327" s="199">
        <f>S327*H327</f>
        <v>0</v>
      </c>
      <c r="AR327" s="23" t="s">
        <v>127</v>
      </c>
      <c r="AT327" s="23" t="s">
        <v>123</v>
      </c>
      <c r="AU327" s="23" t="s">
        <v>80</v>
      </c>
      <c r="AY327" s="23" t="s">
        <v>122</v>
      </c>
      <c r="BE327" s="200">
        <f>IF(N327="základní",J327,0)</f>
        <v>0</v>
      </c>
      <c r="BF327" s="200">
        <f>IF(N327="snížená",J327,0)</f>
        <v>0</v>
      </c>
      <c r="BG327" s="200">
        <f>IF(N327="zákl. přenesená",J327,0)</f>
        <v>0</v>
      </c>
      <c r="BH327" s="200">
        <f>IF(N327="sníž. přenesená",J327,0)</f>
        <v>0</v>
      </c>
      <c r="BI327" s="200">
        <f>IF(N327="nulová",J327,0)</f>
        <v>0</v>
      </c>
      <c r="BJ327" s="23" t="s">
        <v>78</v>
      </c>
      <c r="BK327" s="200">
        <f>ROUND(I327*H327,2)</f>
        <v>0</v>
      </c>
      <c r="BL327" s="23" t="s">
        <v>127</v>
      </c>
      <c r="BM327" s="23" t="s">
        <v>573</v>
      </c>
    </row>
    <row r="328" spans="2:65" s="1" customFormat="1" ht="67.5">
      <c r="B328" s="40"/>
      <c r="C328" s="62"/>
      <c r="D328" s="205" t="s">
        <v>190</v>
      </c>
      <c r="E328" s="62"/>
      <c r="F328" s="219" t="s">
        <v>574</v>
      </c>
      <c r="G328" s="62"/>
      <c r="H328" s="62"/>
      <c r="I328" s="162"/>
      <c r="J328" s="62"/>
      <c r="K328" s="62"/>
      <c r="L328" s="60"/>
      <c r="M328" s="220"/>
      <c r="N328" s="41"/>
      <c r="O328" s="41"/>
      <c r="P328" s="41"/>
      <c r="Q328" s="41"/>
      <c r="R328" s="41"/>
      <c r="S328" s="41"/>
      <c r="T328" s="77"/>
      <c r="AT328" s="23" t="s">
        <v>190</v>
      </c>
      <c r="AU328" s="23" t="s">
        <v>80</v>
      </c>
    </row>
    <row r="329" spans="2:65" s="1" customFormat="1" ht="25.5" customHeight="1">
      <c r="B329" s="40"/>
      <c r="C329" s="189" t="s">
        <v>575</v>
      </c>
      <c r="D329" s="189" t="s">
        <v>123</v>
      </c>
      <c r="E329" s="190" t="s">
        <v>576</v>
      </c>
      <c r="F329" s="191" t="s">
        <v>577</v>
      </c>
      <c r="G329" s="192" t="s">
        <v>212</v>
      </c>
      <c r="H329" s="193">
        <v>2</v>
      </c>
      <c r="I329" s="194"/>
      <c r="J329" s="195">
        <f>ROUND(I329*H329,2)</f>
        <v>0</v>
      </c>
      <c r="K329" s="191" t="s">
        <v>136</v>
      </c>
      <c r="L329" s="60"/>
      <c r="M329" s="196" t="s">
        <v>21</v>
      </c>
      <c r="N329" s="197" t="s">
        <v>41</v>
      </c>
      <c r="O329" s="41"/>
      <c r="P329" s="198">
        <f>O329*H329</f>
        <v>0</v>
      </c>
      <c r="Q329" s="198">
        <v>1.0000000000000001E-5</v>
      </c>
      <c r="R329" s="198">
        <f>Q329*H329</f>
        <v>2.0000000000000002E-5</v>
      </c>
      <c r="S329" s="198">
        <v>0</v>
      </c>
      <c r="T329" s="199">
        <f>S329*H329</f>
        <v>0</v>
      </c>
      <c r="AR329" s="23" t="s">
        <v>127</v>
      </c>
      <c r="AT329" s="23" t="s">
        <v>123</v>
      </c>
      <c r="AU329" s="23" t="s">
        <v>80</v>
      </c>
      <c r="AY329" s="23" t="s">
        <v>122</v>
      </c>
      <c r="BE329" s="200">
        <f>IF(N329="základní",J329,0)</f>
        <v>0</v>
      </c>
      <c r="BF329" s="200">
        <f>IF(N329="snížená",J329,0)</f>
        <v>0</v>
      </c>
      <c r="BG329" s="200">
        <f>IF(N329="zákl. přenesená",J329,0)</f>
        <v>0</v>
      </c>
      <c r="BH329" s="200">
        <f>IF(N329="sníž. přenesená",J329,0)</f>
        <v>0</v>
      </c>
      <c r="BI329" s="200">
        <f>IF(N329="nulová",J329,0)</f>
        <v>0</v>
      </c>
      <c r="BJ329" s="23" t="s">
        <v>78</v>
      </c>
      <c r="BK329" s="200">
        <f>ROUND(I329*H329,2)</f>
        <v>0</v>
      </c>
      <c r="BL329" s="23" t="s">
        <v>127</v>
      </c>
      <c r="BM329" s="23" t="s">
        <v>578</v>
      </c>
    </row>
    <row r="330" spans="2:65" s="1" customFormat="1" ht="94.5">
      <c r="B330" s="40"/>
      <c r="C330" s="62"/>
      <c r="D330" s="205" t="s">
        <v>190</v>
      </c>
      <c r="E330" s="62"/>
      <c r="F330" s="219" t="s">
        <v>579</v>
      </c>
      <c r="G330" s="62"/>
      <c r="H330" s="62"/>
      <c r="I330" s="162"/>
      <c r="J330" s="62"/>
      <c r="K330" s="62"/>
      <c r="L330" s="60"/>
      <c r="M330" s="220"/>
      <c r="N330" s="41"/>
      <c r="O330" s="41"/>
      <c r="P330" s="41"/>
      <c r="Q330" s="41"/>
      <c r="R330" s="41"/>
      <c r="S330" s="41"/>
      <c r="T330" s="77"/>
      <c r="AT330" s="23" t="s">
        <v>190</v>
      </c>
      <c r="AU330" s="23" t="s">
        <v>80</v>
      </c>
    </row>
    <row r="331" spans="2:65" s="1" customFormat="1" ht="16.5" customHeight="1">
      <c r="B331" s="40"/>
      <c r="C331" s="232" t="s">
        <v>580</v>
      </c>
      <c r="D331" s="232" t="s">
        <v>226</v>
      </c>
      <c r="E331" s="233" t="s">
        <v>581</v>
      </c>
      <c r="F331" s="234" t="s">
        <v>582</v>
      </c>
      <c r="G331" s="235" t="s">
        <v>512</v>
      </c>
      <c r="H331" s="236">
        <v>2</v>
      </c>
      <c r="I331" s="237"/>
      <c r="J331" s="238">
        <f>ROUND(I331*H331,2)</f>
        <v>0</v>
      </c>
      <c r="K331" s="234" t="s">
        <v>136</v>
      </c>
      <c r="L331" s="239"/>
      <c r="M331" s="240" t="s">
        <v>21</v>
      </c>
      <c r="N331" s="241" t="s">
        <v>41</v>
      </c>
      <c r="O331" s="41"/>
      <c r="P331" s="198">
        <f>O331*H331</f>
        <v>0</v>
      </c>
      <c r="Q331" s="198">
        <v>2.6700000000000001E-3</v>
      </c>
      <c r="R331" s="198">
        <f>Q331*H331</f>
        <v>5.3400000000000001E-3</v>
      </c>
      <c r="S331" s="198">
        <v>0</v>
      </c>
      <c r="T331" s="199">
        <f>S331*H331</f>
        <v>0</v>
      </c>
      <c r="AR331" s="23" t="s">
        <v>143</v>
      </c>
      <c r="AT331" s="23" t="s">
        <v>226</v>
      </c>
      <c r="AU331" s="23" t="s">
        <v>80</v>
      </c>
      <c r="AY331" s="23" t="s">
        <v>122</v>
      </c>
      <c r="BE331" s="200">
        <f>IF(N331="základní",J331,0)</f>
        <v>0</v>
      </c>
      <c r="BF331" s="200">
        <f>IF(N331="snížená",J331,0)</f>
        <v>0</v>
      </c>
      <c r="BG331" s="200">
        <f>IF(N331="zákl. přenesená",J331,0)</f>
        <v>0</v>
      </c>
      <c r="BH331" s="200">
        <f>IF(N331="sníž. přenesená",J331,0)</f>
        <v>0</v>
      </c>
      <c r="BI331" s="200">
        <f>IF(N331="nulová",J331,0)</f>
        <v>0</v>
      </c>
      <c r="BJ331" s="23" t="s">
        <v>78</v>
      </c>
      <c r="BK331" s="200">
        <f>ROUND(I331*H331,2)</f>
        <v>0</v>
      </c>
      <c r="BL331" s="23" t="s">
        <v>127</v>
      </c>
      <c r="BM331" s="23" t="s">
        <v>583</v>
      </c>
    </row>
    <row r="332" spans="2:65" s="1" customFormat="1" ht="16.5" customHeight="1">
      <c r="B332" s="40"/>
      <c r="C332" s="189" t="s">
        <v>584</v>
      </c>
      <c r="D332" s="189" t="s">
        <v>123</v>
      </c>
      <c r="E332" s="190" t="s">
        <v>585</v>
      </c>
      <c r="F332" s="191" t="s">
        <v>586</v>
      </c>
      <c r="G332" s="192" t="s">
        <v>587</v>
      </c>
      <c r="H332" s="193">
        <v>4</v>
      </c>
      <c r="I332" s="194"/>
      <c r="J332" s="195">
        <f>ROUND(I332*H332,2)</f>
        <v>0</v>
      </c>
      <c r="K332" s="191" t="s">
        <v>136</v>
      </c>
      <c r="L332" s="60"/>
      <c r="M332" s="196" t="s">
        <v>21</v>
      </c>
      <c r="N332" s="197" t="s">
        <v>41</v>
      </c>
      <c r="O332" s="41"/>
      <c r="P332" s="198">
        <f>O332*H332</f>
        <v>0</v>
      </c>
      <c r="Q332" s="198">
        <v>1.8000000000000001E-4</v>
      </c>
      <c r="R332" s="198">
        <f>Q332*H332</f>
        <v>7.2000000000000005E-4</v>
      </c>
      <c r="S332" s="198">
        <v>0</v>
      </c>
      <c r="T332" s="199">
        <f>S332*H332</f>
        <v>0</v>
      </c>
      <c r="AR332" s="23" t="s">
        <v>127</v>
      </c>
      <c r="AT332" s="23" t="s">
        <v>123</v>
      </c>
      <c r="AU332" s="23" t="s">
        <v>80</v>
      </c>
      <c r="AY332" s="23" t="s">
        <v>122</v>
      </c>
      <c r="BE332" s="200">
        <f>IF(N332="základní",J332,0)</f>
        <v>0</v>
      </c>
      <c r="BF332" s="200">
        <f>IF(N332="snížená",J332,0)</f>
        <v>0</v>
      </c>
      <c r="BG332" s="200">
        <f>IF(N332="zákl. přenesená",J332,0)</f>
        <v>0</v>
      </c>
      <c r="BH332" s="200">
        <f>IF(N332="sníž. přenesená",J332,0)</f>
        <v>0</v>
      </c>
      <c r="BI332" s="200">
        <f>IF(N332="nulová",J332,0)</f>
        <v>0</v>
      </c>
      <c r="BJ332" s="23" t="s">
        <v>78</v>
      </c>
      <c r="BK332" s="200">
        <f>ROUND(I332*H332,2)</f>
        <v>0</v>
      </c>
      <c r="BL332" s="23" t="s">
        <v>127</v>
      </c>
      <c r="BM332" s="23" t="s">
        <v>588</v>
      </c>
    </row>
    <row r="333" spans="2:65" s="1" customFormat="1" ht="81">
      <c r="B333" s="40"/>
      <c r="C333" s="62"/>
      <c r="D333" s="205" t="s">
        <v>190</v>
      </c>
      <c r="E333" s="62"/>
      <c r="F333" s="219" t="s">
        <v>589</v>
      </c>
      <c r="G333" s="62"/>
      <c r="H333" s="62"/>
      <c r="I333" s="162"/>
      <c r="J333" s="62"/>
      <c r="K333" s="62"/>
      <c r="L333" s="60"/>
      <c r="M333" s="220"/>
      <c r="N333" s="41"/>
      <c r="O333" s="41"/>
      <c r="P333" s="41"/>
      <c r="Q333" s="41"/>
      <c r="R333" s="41"/>
      <c r="S333" s="41"/>
      <c r="T333" s="77"/>
      <c r="AT333" s="23" t="s">
        <v>190</v>
      </c>
      <c r="AU333" s="23" t="s">
        <v>80</v>
      </c>
    </row>
    <row r="334" spans="2:65" s="1" customFormat="1" ht="25.5" customHeight="1">
      <c r="B334" s="40"/>
      <c r="C334" s="189" t="s">
        <v>590</v>
      </c>
      <c r="D334" s="189" t="s">
        <v>123</v>
      </c>
      <c r="E334" s="190" t="s">
        <v>591</v>
      </c>
      <c r="F334" s="191" t="s">
        <v>592</v>
      </c>
      <c r="G334" s="192" t="s">
        <v>512</v>
      </c>
      <c r="H334" s="193">
        <v>1</v>
      </c>
      <c r="I334" s="194"/>
      <c r="J334" s="195">
        <f>ROUND(I334*H334,2)</f>
        <v>0</v>
      </c>
      <c r="K334" s="191" t="s">
        <v>593</v>
      </c>
      <c r="L334" s="60"/>
      <c r="M334" s="196" t="s">
        <v>21</v>
      </c>
      <c r="N334" s="197" t="s">
        <v>41</v>
      </c>
      <c r="O334" s="41"/>
      <c r="P334" s="198">
        <f>O334*H334</f>
        <v>0</v>
      </c>
      <c r="Q334" s="198">
        <v>2.1167600000000002</v>
      </c>
      <c r="R334" s="198">
        <f>Q334*H334</f>
        <v>2.1167600000000002</v>
      </c>
      <c r="S334" s="198">
        <v>0</v>
      </c>
      <c r="T334" s="199">
        <f>S334*H334</f>
        <v>0</v>
      </c>
      <c r="AR334" s="23" t="s">
        <v>127</v>
      </c>
      <c r="AT334" s="23" t="s">
        <v>123</v>
      </c>
      <c r="AU334" s="23" t="s">
        <v>80</v>
      </c>
      <c r="AY334" s="23" t="s">
        <v>122</v>
      </c>
      <c r="BE334" s="200">
        <f>IF(N334="základní",J334,0)</f>
        <v>0</v>
      </c>
      <c r="BF334" s="200">
        <f>IF(N334="snížená",J334,0)</f>
        <v>0</v>
      </c>
      <c r="BG334" s="200">
        <f>IF(N334="zákl. přenesená",J334,0)</f>
        <v>0</v>
      </c>
      <c r="BH334" s="200">
        <f>IF(N334="sníž. přenesená",J334,0)</f>
        <v>0</v>
      </c>
      <c r="BI334" s="200">
        <f>IF(N334="nulová",J334,0)</f>
        <v>0</v>
      </c>
      <c r="BJ334" s="23" t="s">
        <v>78</v>
      </c>
      <c r="BK334" s="200">
        <f>ROUND(I334*H334,2)</f>
        <v>0</v>
      </c>
      <c r="BL334" s="23" t="s">
        <v>127</v>
      </c>
      <c r="BM334" s="23" t="s">
        <v>594</v>
      </c>
    </row>
    <row r="335" spans="2:65" s="1" customFormat="1" ht="108">
      <c r="B335" s="40"/>
      <c r="C335" s="62"/>
      <c r="D335" s="205" t="s">
        <v>190</v>
      </c>
      <c r="E335" s="62"/>
      <c r="F335" s="219" t="s">
        <v>595</v>
      </c>
      <c r="G335" s="62"/>
      <c r="H335" s="62"/>
      <c r="I335" s="162"/>
      <c r="J335" s="62"/>
      <c r="K335" s="62"/>
      <c r="L335" s="60"/>
      <c r="M335" s="220"/>
      <c r="N335" s="41"/>
      <c r="O335" s="41"/>
      <c r="P335" s="41"/>
      <c r="Q335" s="41"/>
      <c r="R335" s="41"/>
      <c r="S335" s="41"/>
      <c r="T335" s="77"/>
      <c r="AT335" s="23" t="s">
        <v>190</v>
      </c>
      <c r="AU335" s="23" t="s">
        <v>80</v>
      </c>
    </row>
    <row r="336" spans="2:65" s="1" customFormat="1" ht="25.5" customHeight="1">
      <c r="B336" s="40"/>
      <c r="C336" s="232" t="s">
        <v>596</v>
      </c>
      <c r="D336" s="232" t="s">
        <v>226</v>
      </c>
      <c r="E336" s="233" t="s">
        <v>597</v>
      </c>
      <c r="F336" s="234" t="s">
        <v>598</v>
      </c>
      <c r="G336" s="235" t="s">
        <v>599</v>
      </c>
      <c r="H336" s="236">
        <v>1</v>
      </c>
      <c r="I336" s="237"/>
      <c r="J336" s="238">
        <f>ROUND(I336*H336,2)</f>
        <v>0</v>
      </c>
      <c r="K336" s="234" t="s">
        <v>21</v>
      </c>
      <c r="L336" s="239"/>
      <c r="M336" s="240" t="s">
        <v>21</v>
      </c>
      <c r="N336" s="241" t="s">
        <v>41</v>
      </c>
      <c r="O336" s="41"/>
      <c r="P336" s="198">
        <f>O336*H336</f>
        <v>0</v>
      </c>
      <c r="Q336" s="198">
        <v>2.8940000000000001</v>
      </c>
      <c r="R336" s="198">
        <f>Q336*H336</f>
        <v>2.8940000000000001</v>
      </c>
      <c r="S336" s="198">
        <v>0</v>
      </c>
      <c r="T336" s="199">
        <f>S336*H336</f>
        <v>0</v>
      </c>
      <c r="AR336" s="23" t="s">
        <v>143</v>
      </c>
      <c r="AT336" s="23" t="s">
        <v>226</v>
      </c>
      <c r="AU336" s="23" t="s">
        <v>80</v>
      </c>
      <c r="AY336" s="23" t="s">
        <v>122</v>
      </c>
      <c r="BE336" s="200">
        <f>IF(N336="základní",J336,0)</f>
        <v>0</v>
      </c>
      <c r="BF336" s="200">
        <f>IF(N336="snížená",J336,0)</f>
        <v>0</v>
      </c>
      <c r="BG336" s="200">
        <f>IF(N336="zákl. přenesená",J336,0)</f>
        <v>0</v>
      </c>
      <c r="BH336" s="200">
        <f>IF(N336="sníž. přenesená",J336,0)</f>
        <v>0</v>
      </c>
      <c r="BI336" s="200">
        <f>IF(N336="nulová",J336,0)</f>
        <v>0</v>
      </c>
      <c r="BJ336" s="23" t="s">
        <v>78</v>
      </c>
      <c r="BK336" s="200">
        <f>ROUND(I336*H336,2)</f>
        <v>0</v>
      </c>
      <c r="BL336" s="23" t="s">
        <v>127</v>
      </c>
      <c r="BM336" s="23" t="s">
        <v>600</v>
      </c>
    </row>
    <row r="337" spans="2:65" s="13" customFormat="1">
      <c r="B337" s="242"/>
      <c r="C337" s="243"/>
      <c r="D337" s="205" t="s">
        <v>144</v>
      </c>
      <c r="E337" s="244" t="s">
        <v>21</v>
      </c>
      <c r="F337" s="245" t="s">
        <v>601</v>
      </c>
      <c r="G337" s="243"/>
      <c r="H337" s="244" t="s">
        <v>21</v>
      </c>
      <c r="I337" s="246"/>
      <c r="J337" s="243"/>
      <c r="K337" s="243"/>
      <c r="L337" s="247"/>
      <c r="M337" s="248"/>
      <c r="N337" s="249"/>
      <c r="O337" s="249"/>
      <c r="P337" s="249"/>
      <c r="Q337" s="249"/>
      <c r="R337" s="249"/>
      <c r="S337" s="249"/>
      <c r="T337" s="250"/>
      <c r="AT337" s="251" t="s">
        <v>144</v>
      </c>
      <c r="AU337" s="251" t="s">
        <v>80</v>
      </c>
      <c r="AV337" s="13" t="s">
        <v>78</v>
      </c>
      <c r="AW337" s="13" t="s">
        <v>33</v>
      </c>
      <c r="AX337" s="13" t="s">
        <v>70</v>
      </c>
      <c r="AY337" s="251" t="s">
        <v>122</v>
      </c>
    </row>
    <row r="338" spans="2:65" s="13" customFormat="1">
      <c r="B338" s="242"/>
      <c r="C338" s="243"/>
      <c r="D338" s="205" t="s">
        <v>144</v>
      </c>
      <c r="E338" s="244" t="s">
        <v>21</v>
      </c>
      <c r="F338" s="245" t="s">
        <v>602</v>
      </c>
      <c r="G338" s="243"/>
      <c r="H338" s="244" t="s">
        <v>21</v>
      </c>
      <c r="I338" s="246"/>
      <c r="J338" s="243"/>
      <c r="K338" s="243"/>
      <c r="L338" s="247"/>
      <c r="M338" s="248"/>
      <c r="N338" s="249"/>
      <c r="O338" s="249"/>
      <c r="P338" s="249"/>
      <c r="Q338" s="249"/>
      <c r="R338" s="249"/>
      <c r="S338" s="249"/>
      <c r="T338" s="250"/>
      <c r="AT338" s="251" t="s">
        <v>144</v>
      </c>
      <c r="AU338" s="251" t="s">
        <v>80</v>
      </c>
      <c r="AV338" s="13" t="s">
        <v>78</v>
      </c>
      <c r="AW338" s="13" t="s">
        <v>33</v>
      </c>
      <c r="AX338" s="13" t="s">
        <v>70</v>
      </c>
      <c r="AY338" s="251" t="s">
        <v>122</v>
      </c>
    </row>
    <row r="339" spans="2:65" s="13" customFormat="1">
      <c r="B339" s="242"/>
      <c r="C339" s="243"/>
      <c r="D339" s="205" t="s">
        <v>144</v>
      </c>
      <c r="E339" s="244" t="s">
        <v>21</v>
      </c>
      <c r="F339" s="245" t="s">
        <v>603</v>
      </c>
      <c r="G339" s="243"/>
      <c r="H339" s="244" t="s">
        <v>21</v>
      </c>
      <c r="I339" s="246"/>
      <c r="J339" s="243"/>
      <c r="K339" s="243"/>
      <c r="L339" s="247"/>
      <c r="M339" s="248"/>
      <c r="N339" s="249"/>
      <c r="O339" s="249"/>
      <c r="P339" s="249"/>
      <c r="Q339" s="249"/>
      <c r="R339" s="249"/>
      <c r="S339" s="249"/>
      <c r="T339" s="250"/>
      <c r="AT339" s="251" t="s">
        <v>144</v>
      </c>
      <c r="AU339" s="251" t="s">
        <v>80</v>
      </c>
      <c r="AV339" s="13" t="s">
        <v>78</v>
      </c>
      <c r="AW339" s="13" t="s">
        <v>33</v>
      </c>
      <c r="AX339" s="13" t="s">
        <v>70</v>
      </c>
      <c r="AY339" s="251" t="s">
        <v>122</v>
      </c>
    </row>
    <row r="340" spans="2:65" s="13" customFormat="1">
      <c r="B340" s="242"/>
      <c r="C340" s="243"/>
      <c r="D340" s="205" t="s">
        <v>144</v>
      </c>
      <c r="E340" s="244" t="s">
        <v>21</v>
      </c>
      <c r="F340" s="245" t="s">
        <v>604</v>
      </c>
      <c r="G340" s="243"/>
      <c r="H340" s="244" t="s">
        <v>21</v>
      </c>
      <c r="I340" s="246"/>
      <c r="J340" s="243"/>
      <c r="K340" s="243"/>
      <c r="L340" s="247"/>
      <c r="M340" s="248"/>
      <c r="N340" s="249"/>
      <c r="O340" s="249"/>
      <c r="P340" s="249"/>
      <c r="Q340" s="249"/>
      <c r="R340" s="249"/>
      <c r="S340" s="249"/>
      <c r="T340" s="250"/>
      <c r="AT340" s="251" t="s">
        <v>144</v>
      </c>
      <c r="AU340" s="251" t="s">
        <v>80</v>
      </c>
      <c r="AV340" s="13" t="s">
        <v>78</v>
      </c>
      <c r="AW340" s="13" t="s">
        <v>33</v>
      </c>
      <c r="AX340" s="13" t="s">
        <v>70</v>
      </c>
      <c r="AY340" s="251" t="s">
        <v>122</v>
      </c>
    </row>
    <row r="341" spans="2:65" s="13" customFormat="1">
      <c r="B341" s="242"/>
      <c r="C341" s="243"/>
      <c r="D341" s="205" t="s">
        <v>144</v>
      </c>
      <c r="E341" s="244" t="s">
        <v>21</v>
      </c>
      <c r="F341" s="245" t="s">
        <v>605</v>
      </c>
      <c r="G341" s="243"/>
      <c r="H341" s="244" t="s">
        <v>21</v>
      </c>
      <c r="I341" s="246"/>
      <c r="J341" s="243"/>
      <c r="K341" s="243"/>
      <c r="L341" s="247"/>
      <c r="M341" s="248"/>
      <c r="N341" s="249"/>
      <c r="O341" s="249"/>
      <c r="P341" s="249"/>
      <c r="Q341" s="249"/>
      <c r="R341" s="249"/>
      <c r="S341" s="249"/>
      <c r="T341" s="250"/>
      <c r="AT341" s="251" t="s">
        <v>144</v>
      </c>
      <c r="AU341" s="251" t="s">
        <v>80</v>
      </c>
      <c r="AV341" s="13" t="s">
        <v>78</v>
      </c>
      <c r="AW341" s="13" t="s">
        <v>33</v>
      </c>
      <c r="AX341" s="13" t="s">
        <v>70</v>
      </c>
      <c r="AY341" s="251" t="s">
        <v>122</v>
      </c>
    </row>
    <row r="342" spans="2:65" s="13" customFormat="1">
      <c r="B342" s="242"/>
      <c r="C342" s="243"/>
      <c r="D342" s="205" t="s">
        <v>144</v>
      </c>
      <c r="E342" s="244" t="s">
        <v>21</v>
      </c>
      <c r="F342" s="245" t="s">
        <v>606</v>
      </c>
      <c r="G342" s="243"/>
      <c r="H342" s="244" t="s">
        <v>21</v>
      </c>
      <c r="I342" s="246"/>
      <c r="J342" s="243"/>
      <c r="K342" s="243"/>
      <c r="L342" s="247"/>
      <c r="M342" s="248"/>
      <c r="N342" s="249"/>
      <c r="O342" s="249"/>
      <c r="P342" s="249"/>
      <c r="Q342" s="249"/>
      <c r="R342" s="249"/>
      <c r="S342" s="249"/>
      <c r="T342" s="250"/>
      <c r="AT342" s="251" t="s">
        <v>144</v>
      </c>
      <c r="AU342" s="251" t="s">
        <v>80</v>
      </c>
      <c r="AV342" s="13" t="s">
        <v>78</v>
      </c>
      <c r="AW342" s="13" t="s">
        <v>33</v>
      </c>
      <c r="AX342" s="13" t="s">
        <v>70</v>
      </c>
      <c r="AY342" s="251" t="s">
        <v>122</v>
      </c>
    </row>
    <row r="343" spans="2:65" s="11" customFormat="1">
      <c r="B343" s="203"/>
      <c r="C343" s="204"/>
      <c r="D343" s="205" t="s">
        <v>144</v>
      </c>
      <c r="E343" s="206" t="s">
        <v>21</v>
      </c>
      <c r="F343" s="207" t="s">
        <v>607</v>
      </c>
      <c r="G343" s="204"/>
      <c r="H343" s="208">
        <v>1</v>
      </c>
      <c r="I343" s="209"/>
      <c r="J343" s="204"/>
      <c r="K343" s="204"/>
      <c r="L343" s="210"/>
      <c r="M343" s="211"/>
      <c r="N343" s="212"/>
      <c r="O343" s="212"/>
      <c r="P343" s="212"/>
      <c r="Q343" s="212"/>
      <c r="R343" s="212"/>
      <c r="S343" s="212"/>
      <c r="T343" s="213"/>
      <c r="AT343" s="214" t="s">
        <v>144</v>
      </c>
      <c r="AU343" s="214" t="s">
        <v>80</v>
      </c>
      <c r="AV343" s="11" t="s">
        <v>80</v>
      </c>
      <c r="AW343" s="11" t="s">
        <v>33</v>
      </c>
      <c r="AX343" s="11" t="s">
        <v>78</v>
      </c>
      <c r="AY343" s="214" t="s">
        <v>122</v>
      </c>
    </row>
    <row r="344" spans="2:65" s="1" customFormat="1" ht="25.5" customHeight="1">
      <c r="B344" s="40"/>
      <c r="C344" s="189" t="s">
        <v>608</v>
      </c>
      <c r="D344" s="189" t="s">
        <v>123</v>
      </c>
      <c r="E344" s="190" t="s">
        <v>609</v>
      </c>
      <c r="F344" s="191" t="s">
        <v>610</v>
      </c>
      <c r="G344" s="192" t="s">
        <v>512</v>
      </c>
      <c r="H344" s="193">
        <v>2</v>
      </c>
      <c r="I344" s="194"/>
      <c r="J344" s="195">
        <f>ROUND(I344*H344,2)</f>
        <v>0</v>
      </c>
      <c r="K344" s="191" t="s">
        <v>593</v>
      </c>
      <c r="L344" s="60"/>
      <c r="M344" s="196" t="s">
        <v>21</v>
      </c>
      <c r="N344" s="197" t="s">
        <v>41</v>
      </c>
      <c r="O344" s="41"/>
      <c r="P344" s="198">
        <f>O344*H344</f>
        <v>0</v>
      </c>
      <c r="Q344" s="198">
        <v>3.5729999999999998E-2</v>
      </c>
      <c r="R344" s="198">
        <f>Q344*H344</f>
        <v>7.1459999999999996E-2</v>
      </c>
      <c r="S344" s="198">
        <v>0</v>
      </c>
      <c r="T344" s="199">
        <f>S344*H344</f>
        <v>0</v>
      </c>
      <c r="AR344" s="23" t="s">
        <v>127</v>
      </c>
      <c r="AT344" s="23" t="s">
        <v>123</v>
      </c>
      <c r="AU344" s="23" t="s">
        <v>80</v>
      </c>
      <c r="AY344" s="23" t="s">
        <v>122</v>
      </c>
      <c r="BE344" s="200">
        <f>IF(N344="základní",J344,0)</f>
        <v>0</v>
      </c>
      <c r="BF344" s="200">
        <f>IF(N344="snížená",J344,0)</f>
        <v>0</v>
      </c>
      <c r="BG344" s="200">
        <f>IF(N344="zákl. přenesená",J344,0)</f>
        <v>0</v>
      </c>
      <c r="BH344" s="200">
        <f>IF(N344="sníž. přenesená",J344,0)</f>
        <v>0</v>
      </c>
      <c r="BI344" s="200">
        <f>IF(N344="nulová",J344,0)</f>
        <v>0</v>
      </c>
      <c r="BJ344" s="23" t="s">
        <v>78</v>
      </c>
      <c r="BK344" s="200">
        <f>ROUND(I344*H344,2)</f>
        <v>0</v>
      </c>
      <c r="BL344" s="23" t="s">
        <v>127</v>
      </c>
      <c r="BM344" s="23" t="s">
        <v>611</v>
      </c>
    </row>
    <row r="345" spans="2:65" s="1" customFormat="1" ht="121.5">
      <c r="B345" s="40"/>
      <c r="C345" s="62"/>
      <c r="D345" s="205" t="s">
        <v>190</v>
      </c>
      <c r="E345" s="62"/>
      <c r="F345" s="219" t="s">
        <v>612</v>
      </c>
      <c r="G345" s="62"/>
      <c r="H345" s="62"/>
      <c r="I345" s="162"/>
      <c r="J345" s="62"/>
      <c r="K345" s="62"/>
      <c r="L345" s="60"/>
      <c r="M345" s="220"/>
      <c r="N345" s="41"/>
      <c r="O345" s="41"/>
      <c r="P345" s="41"/>
      <c r="Q345" s="41"/>
      <c r="R345" s="41"/>
      <c r="S345" s="41"/>
      <c r="T345" s="77"/>
      <c r="AT345" s="23" t="s">
        <v>190</v>
      </c>
      <c r="AU345" s="23" t="s">
        <v>80</v>
      </c>
    </row>
    <row r="346" spans="2:65" s="11" customFormat="1">
      <c r="B346" s="203"/>
      <c r="C346" s="204"/>
      <c r="D346" s="205" t="s">
        <v>144</v>
      </c>
      <c r="E346" s="206" t="s">
        <v>21</v>
      </c>
      <c r="F346" s="207" t="s">
        <v>613</v>
      </c>
      <c r="G346" s="204"/>
      <c r="H346" s="208">
        <v>2</v>
      </c>
      <c r="I346" s="209"/>
      <c r="J346" s="204"/>
      <c r="K346" s="204"/>
      <c r="L346" s="210"/>
      <c r="M346" s="211"/>
      <c r="N346" s="212"/>
      <c r="O346" s="212"/>
      <c r="P346" s="212"/>
      <c r="Q346" s="212"/>
      <c r="R346" s="212"/>
      <c r="S346" s="212"/>
      <c r="T346" s="213"/>
      <c r="AT346" s="214" t="s">
        <v>144</v>
      </c>
      <c r="AU346" s="214" t="s">
        <v>80</v>
      </c>
      <c r="AV346" s="11" t="s">
        <v>80</v>
      </c>
      <c r="AW346" s="11" t="s">
        <v>33</v>
      </c>
      <c r="AX346" s="11" t="s">
        <v>78</v>
      </c>
      <c r="AY346" s="214" t="s">
        <v>122</v>
      </c>
    </row>
    <row r="347" spans="2:65" s="1" customFormat="1" ht="16.5" customHeight="1">
      <c r="B347" s="40"/>
      <c r="C347" s="189" t="s">
        <v>614</v>
      </c>
      <c r="D347" s="189" t="s">
        <v>123</v>
      </c>
      <c r="E347" s="190" t="s">
        <v>615</v>
      </c>
      <c r="F347" s="191" t="s">
        <v>616</v>
      </c>
      <c r="G347" s="192" t="s">
        <v>512</v>
      </c>
      <c r="H347" s="193">
        <v>4</v>
      </c>
      <c r="I347" s="194"/>
      <c r="J347" s="195">
        <f>ROUND(I347*H347,2)</f>
        <v>0</v>
      </c>
      <c r="K347" s="191" t="s">
        <v>136</v>
      </c>
      <c r="L347" s="60"/>
      <c r="M347" s="196" t="s">
        <v>21</v>
      </c>
      <c r="N347" s="197" t="s">
        <v>41</v>
      </c>
      <c r="O347" s="41"/>
      <c r="P347" s="198">
        <f>O347*H347</f>
        <v>0</v>
      </c>
      <c r="Q347" s="198">
        <v>0.34089999999999998</v>
      </c>
      <c r="R347" s="198">
        <f>Q347*H347</f>
        <v>1.3635999999999999</v>
      </c>
      <c r="S347" s="198">
        <v>0</v>
      </c>
      <c r="T347" s="199">
        <f>S347*H347</f>
        <v>0</v>
      </c>
      <c r="AR347" s="23" t="s">
        <v>127</v>
      </c>
      <c r="AT347" s="23" t="s">
        <v>123</v>
      </c>
      <c r="AU347" s="23" t="s">
        <v>80</v>
      </c>
      <c r="AY347" s="23" t="s">
        <v>122</v>
      </c>
      <c r="BE347" s="200">
        <f>IF(N347="základní",J347,0)</f>
        <v>0</v>
      </c>
      <c r="BF347" s="200">
        <f>IF(N347="snížená",J347,0)</f>
        <v>0</v>
      </c>
      <c r="BG347" s="200">
        <f>IF(N347="zákl. přenesená",J347,0)</f>
        <v>0</v>
      </c>
      <c r="BH347" s="200">
        <f>IF(N347="sníž. přenesená",J347,0)</f>
        <v>0</v>
      </c>
      <c r="BI347" s="200">
        <f>IF(N347="nulová",J347,0)</f>
        <v>0</v>
      </c>
      <c r="BJ347" s="23" t="s">
        <v>78</v>
      </c>
      <c r="BK347" s="200">
        <f>ROUND(I347*H347,2)</f>
        <v>0</v>
      </c>
      <c r="BL347" s="23" t="s">
        <v>127</v>
      </c>
      <c r="BM347" s="23" t="s">
        <v>617</v>
      </c>
    </row>
    <row r="348" spans="2:65" s="1" customFormat="1" ht="108">
      <c r="B348" s="40"/>
      <c r="C348" s="62"/>
      <c r="D348" s="205" t="s">
        <v>190</v>
      </c>
      <c r="E348" s="62"/>
      <c r="F348" s="219" t="s">
        <v>618</v>
      </c>
      <c r="G348" s="62"/>
      <c r="H348" s="62"/>
      <c r="I348" s="162"/>
      <c r="J348" s="62"/>
      <c r="K348" s="62"/>
      <c r="L348" s="60"/>
      <c r="M348" s="220"/>
      <c r="N348" s="41"/>
      <c r="O348" s="41"/>
      <c r="P348" s="41"/>
      <c r="Q348" s="41"/>
      <c r="R348" s="41"/>
      <c r="S348" s="41"/>
      <c r="T348" s="77"/>
      <c r="AT348" s="23" t="s">
        <v>190</v>
      </c>
      <c r="AU348" s="23" t="s">
        <v>80</v>
      </c>
    </row>
    <row r="349" spans="2:65" s="1" customFormat="1" ht="16.5" customHeight="1">
      <c r="B349" s="40"/>
      <c r="C349" s="232" t="s">
        <v>619</v>
      </c>
      <c r="D349" s="232" t="s">
        <v>226</v>
      </c>
      <c r="E349" s="233" t="s">
        <v>620</v>
      </c>
      <c r="F349" s="234" t="s">
        <v>621</v>
      </c>
      <c r="G349" s="235" t="s">
        <v>512</v>
      </c>
      <c r="H349" s="236">
        <v>4</v>
      </c>
      <c r="I349" s="237"/>
      <c r="J349" s="238">
        <f t="shared" ref="J349:J355" si="0">ROUND(I349*H349,2)</f>
        <v>0</v>
      </c>
      <c r="K349" s="234" t="s">
        <v>21</v>
      </c>
      <c r="L349" s="239"/>
      <c r="M349" s="240" t="s">
        <v>21</v>
      </c>
      <c r="N349" s="241" t="s">
        <v>41</v>
      </c>
      <c r="O349" s="41"/>
      <c r="P349" s="198">
        <f t="shared" ref="P349:P355" si="1">O349*H349</f>
        <v>0</v>
      </c>
      <c r="Q349" s="198">
        <v>0.23200000000000001</v>
      </c>
      <c r="R349" s="198">
        <f t="shared" ref="R349:R355" si="2">Q349*H349</f>
        <v>0.92800000000000005</v>
      </c>
      <c r="S349" s="198">
        <v>0</v>
      </c>
      <c r="T349" s="199">
        <f t="shared" ref="T349:T355" si="3">S349*H349</f>
        <v>0</v>
      </c>
      <c r="AR349" s="23" t="s">
        <v>143</v>
      </c>
      <c r="AT349" s="23" t="s">
        <v>226</v>
      </c>
      <c r="AU349" s="23" t="s">
        <v>80</v>
      </c>
      <c r="AY349" s="23" t="s">
        <v>122</v>
      </c>
      <c r="BE349" s="200">
        <f t="shared" ref="BE349:BE355" si="4">IF(N349="základní",J349,0)</f>
        <v>0</v>
      </c>
      <c r="BF349" s="200">
        <f t="shared" ref="BF349:BF355" si="5">IF(N349="snížená",J349,0)</f>
        <v>0</v>
      </c>
      <c r="BG349" s="200">
        <f t="shared" ref="BG349:BG355" si="6">IF(N349="zákl. přenesená",J349,0)</f>
        <v>0</v>
      </c>
      <c r="BH349" s="200">
        <f t="shared" ref="BH349:BH355" si="7">IF(N349="sníž. přenesená",J349,0)</f>
        <v>0</v>
      </c>
      <c r="BI349" s="200">
        <f t="shared" ref="BI349:BI355" si="8">IF(N349="nulová",J349,0)</f>
        <v>0</v>
      </c>
      <c r="BJ349" s="23" t="s">
        <v>78</v>
      </c>
      <c r="BK349" s="200">
        <f t="shared" ref="BK349:BK355" si="9">ROUND(I349*H349,2)</f>
        <v>0</v>
      </c>
      <c r="BL349" s="23" t="s">
        <v>127</v>
      </c>
      <c r="BM349" s="23" t="s">
        <v>622</v>
      </c>
    </row>
    <row r="350" spans="2:65" s="1" customFormat="1" ht="16.5" customHeight="1">
      <c r="B350" s="40"/>
      <c r="C350" s="232" t="s">
        <v>623</v>
      </c>
      <c r="D350" s="232" t="s">
        <v>226</v>
      </c>
      <c r="E350" s="233" t="s">
        <v>624</v>
      </c>
      <c r="F350" s="234" t="s">
        <v>625</v>
      </c>
      <c r="G350" s="235" t="s">
        <v>512</v>
      </c>
      <c r="H350" s="236">
        <v>4</v>
      </c>
      <c r="I350" s="237"/>
      <c r="J350" s="238">
        <f t="shared" si="0"/>
        <v>0</v>
      </c>
      <c r="K350" s="234" t="s">
        <v>21</v>
      </c>
      <c r="L350" s="239"/>
      <c r="M350" s="240" t="s">
        <v>21</v>
      </c>
      <c r="N350" s="241" t="s">
        <v>41</v>
      </c>
      <c r="O350" s="41"/>
      <c r="P350" s="198">
        <f t="shared" si="1"/>
        <v>0</v>
      </c>
      <c r="Q350" s="198">
        <v>0.17</v>
      </c>
      <c r="R350" s="198">
        <f t="shared" si="2"/>
        <v>0.68</v>
      </c>
      <c r="S350" s="198">
        <v>0</v>
      </c>
      <c r="T350" s="199">
        <f t="shared" si="3"/>
        <v>0</v>
      </c>
      <c r="AR350" s="23" t="s">
        <v>143</v>
      </c>
      <c r="AT350" s="23" t="s">
        <v>226</v>
      </c>
      <c r="AU350" s="23" t="s">
        <v>80</v>
      </c>
      <c r="AY350" s="23" t="s">
        <v>122</v>
      </c>
      <c r="BE350" s="200">
        <f t="shared" si="4"/>
        <v>0</v>
      </c>
      <c r="BF350" s="200">
        <f t="shared" si="5"/>
        <v>0</v>
      </c>
      <c r="BG350" s="200">
        <f t="shared" si="6"/>
        <v>0</v>
      </c>
      <c r="BH350" s="200">
        <f t="shared" si="7"/>
        <v>0</v>
      </c>
      <c r="BI350" s="200">
        <f t="shared" si="8"/>
        <v>0</v>
      </c>
      <c r="BJ350" s="23" t="s">
        <v>78</v>
      </c>
      <c r="BK350" s="200">
        <f t="shared" si="9"/>
        <v>0</v>
      </c>
      <c r="BL350" s="23" t="s">
        <v>127</v>
      </c>
      <c r="BM350" s="23" t="s">
        <v>626</v>
      </c>
    </row>
    <row r="351" spans="2:65" s="1" customFormat="1" ht="16.5" customHeight="1">
      <c r="B351" s="40"/>
      <c r="C351" s="232" t="s">
        <v>627</v>
      </c>
      <c r="D351" s="232" t="s">
        <v>226</v>
      </c>
      <c r="E351" s="233" t="s">
        <v>628</v>
      </c>
      <c r="F351" s="234" t="s">
        <v>629</v>
      </c>
      <c r="G351" s="235" t="s">
        <v>512</v>
      </c>
      <c r="H351" s="236">
        <v>4</v>
      </c>
      <c r="I351" s="237"/>
      <c r="J351" s="238">
        <f t="shared" si="0"/>
        <v>0</v>
      </c>
      <c r="K351" s="234" t="s">
        <v>21</v>
      </c>
      <c r="L351" s="239"/>
      <c r="M351" s="240" t="s">
        <v>21</v>
      </c>
      <c r="N351" s="241" t="s">
        <v>41</v>
      </c>
      <c r="O351" s="41"/>
      <c r="P351" s="198">
        <f t="shared" si="1"/>
        <v>0</v>
      </c>
      <c r="Q351" s="198">
        <v>8.6999999999999994E-2</v>
      </c>
      <c r="R351" s="198">
        <f t="shared" si="2"/>
        <v>0.34799999999999998</v>
      </c>
      <c r="S351" s="198">
        <v>0</v>
      </c>
      <c r="T351" s="199">
        <f t="shared" si="3"/>
        <v>0</v>
      </c>
      <c r="AR351" s="23" t="s">
        <v>143</v>
      </c>
      <c r="AT351" s="23" t="s">
        <v>226</v>
      </c>
      <c r="AU351" s="23" t="s">
        <v>80</v>
      </c>
      <c r="AY351" s="23" t="s">
        <v>122</v>
      </c>
      <c r="BE351" s="200">
        <f t="shared" si="4"/>
        <v>0</v>
      </c>
      <c r="BF351" s="200">
        <f t="shared" si="5"/>
        <v>0</v>
      </c>
      <c r="BG351" s="200">
        <f t="shared" si="6"/>
        <v>0</v>
      </c>
      <c r="BH351" s="200">
        <f t="shared" si="7"/>
        <v>0</v>
      </c>
      <c r="BI351" s="200">
        <f t="shared" si="8"/>
        <v>0</v>
      </c>
      <c r="BJ351" s="23" t="s">
        <v>78</v>
      </c>
      <c r="BK351" s="200">
        <f t="shared" si="9"/>
        <v>0</v>
      </c>
      <c r="BL351" s="23" t="s">
        <v>127</v>
      </c>
      <c r="BM351" s="23" t="s">
        <v>630</v>
      </c>
    </row>
    <row r="352" spans="2:65" s="1" customFormat="1" ht="16.5" customHeight="1">
      <c r="B352" s="40"/>
      <c r="C352" s="232" t="s">
        <v>631</v>
      </c>
      <c r="D352" s="232" t="s">
        <v>226</v>
      </c>
      <c r="E352" s="233" t="s">
        <v>632</v>
      </c>
      <c r="F352" s="234" t="s">
        <v>633</v>
      </c>
      <c r="G352" s="235" t="s">
        <v>512</v>
      </c>
      <c r="H352" s="236">
        <v>1</v>
      </c>
      <c r="I352" s="237"/>
      <c r="J352" s="238">
        <f t="shared" si="0"/>
        <v>0</v>
      </c>
      <c r="K352" s="234" t="s">
        <v>136</v>
      </c>
      <c r="L352" s="239"/>
      <c r="M352" s="240" t="s">
        <v>21</v>
      </c>
      <c r="N352" s="241" t="s">
        <v>41</v>
      </c>
      <c r="O352" s="41"/>
      <c r="P352" s="198">
        <f t="shared" si="1"/>
        <v>0</v>
      </c>
      <c r="Q352" s="198">
        <v>0.08</v>
      </c>
      <c r="R352" s="198">
        <f t="shared" si="2"/>
        <v>0.08</v>
      </c>
      <c r="S352" s="198">
        <v>0</v>
      </c>
      <c r="T352" s="199">
        <f t="shared" si="3"/>
        <v>0</v>
      </c>
      <c r="AR352" s="23" t="s">
        <v>143</v>
      </c>
      <c r="AT352" s="23" t="s">
        <v>226</v>
      </c>
      <c r="AU352" s="23" t="s">
        <v>80</v>
      </c>
      <c r="AY352" s="23" t="s">
        <v>122</v>
      </c>
      <c r="BE352" s="200">
        <f t="shared" si="4"/>
        <v>0</v>
      </c>
      <c r="BF352" s="200">
        <f t="shared" si="5"/>
        <v>0</v>
      </c>
      <c r="BG352" s="200">
        <f t="shared" si="6"/>
        <v>0</v>
      </c>
      <c r="BH352" s="200">
        <f t="shared" si="7"/>
        <v>0</v>
      </c>
      <c r="BI352" s="200">
        <f t="shared" si="8"/>
        <v>0</v>
      </c>
      <c r="BJ352" s="23" t="s">
        <v>78</v>
      </c>
      <c r="BK352" s="200">
        <f t="shared" si="9"/>
        <v>0</v>
      </c>
      <c r="BL352" s="23" t="s">
        <v>127</v>
      </c>
      <c r="BM352" s="23" t="s">
        <v>634</v>
      </c>
    </row>
    <row r="353" spans="2:65" s="1" customFormat="1" ht="16.5" customHeight="1">
      <c r="B353" s="40"/>
      <c r="C353" s="232" t="s">
        <v>635</v>
      </c>
      <c r="D353" s="232" t="s">
        <v>226</v>
      </c>
      <c r="E353" s="233" t="s">
        <v>636</v>
      </c>
      <c r="F353" s="234" t="s">
        <v>637</v>
      </c>
      <c r="G353" s="235" t="s">
        <v>512</v>
      </c>
      <c r="H353" s="236">
        <v>4</v>
      </c>
      <c r="I353" s="237"/>
      <c r="J353" s="238">
        <f t="shared" si="0"/>
        <v>0</v>
      </c>
      <c r="K353" s="234" t="s">
        <v>21</v>
      </c>
      <c r="L353" s="239"/>
      <c r="M353" s="240" t="s">
        <v>21</v>
      </c>
      <c r="N353" s="241" t="s">
        <v>41</v>
      </c>
      <c r="O353" s="41"/>
      <c r="P353" s="198">
        <f t="shared" si="1"/>
        <v>0</v>
      </c>
      <c r="Q353" s="198">
        <v>0.10299999999999999</v>
      </c>
      <c r="R353" s="198">
        <f t="shared" si="2"/>
        <v>0.41199999999999998</v>
      </c>
      <c r="S353" s="198">
        <v>0</v>
      </c>
      <c r="T353" s="199">
        <f t="shared" si="3"/>
        <v>0</v>
      </c>
      <c r="AR353" s="23" t="s">
        <v>143</v>
      </c>
      <c r="AT353" s="23" t="s">
        <v>226</v>
      </c>
      <c r="AU353" s="23" t="s">
        <v>80</v>
      </c>
      <c r="AY353" s="23" t="s">
        <v>122</v>
      </c>
      <c r="BE353" s="200">
        <f t="shared" si="4"/>
        <v>0</v>
      </c>
      <c r="BF353" s="200">
        <f t="shared" si="5"/>
        <v>0</v>
      </c>
      <c r="BG353" s="200">
        <f t="shared" si="6"/>
        <v>0</v>
      </c>
      <c r="BH353" s="200">
        <f t="shared" si="7"/>
        <v>0</v>
      </c>
      <c r="BI353" s="200">
        <f t="shared" si="8"/>
        <v>0</v>
      </c>
      <c r="BJ353" s="23" t="s">
        <v>78</v>
      </c>
      <c r="BK353" s="200">
        <f t="shared" si="9"/>
        <v>0</v>
      </c>
      <c r="BL353" s="23" t="s">
        <v>127</v>
      </c>
      <c r="BM353" s="23" t="s">
        <v>638</v>
      </c>
    </row>
    <row r="354" spans="2:65" s="1" customFormat="1" ht="16.5" customHeight="1">
      <c r="B354" s="40"/>
      <c r="C354" s="232" t="s">
        <v>639</v>
      </c>
      <c r="D354" s="232" t="s">
        <v>226</v>
      </c>
      <c r="E354" s="233" t="s">
        <v>640</v>
      </c>
      <c r="F354" s="234" t="s">
        <v>641</v>
      </c>
      <c r="G354" s="235" t="s">
        <v>512</v>
      </c>
      <c r="H354" s="236">
        <v>4</v>
      </c>
      <c r="I354" s="237"/>
      <c r="J354" s="238">
        <f t="shared" si="0"/>
        <v>0</v>
      </c>
      <c r="K354" s="234" t="s">
        <v>21</v>
      </c>
      <c r="L354" s="239"/>
      <c r="M354" s="240" t="s">
        <v>21</v>
      </c>
      <c r="N354" s="241" t="s">
        <v>41</v>
      </c>
      <c r="O354" s="41"/>
      <c r="P354" s="198">
        <f t="shared" si="1"/>
        <v>0</v>
      </c>
      <c r="Q354" s="198">
        <v>4.0000000000000001E-3</v>
      </c>
      <c r="R354" s="198">
        <f t="shared" si="2"/>
        <v>1.6E-2</v>
      </c>
      <c r="S354" s="198">
        <v>0</v>
      </c>
      <c r="T354" s="199">
        <f t="shared" si="3"/>
        <v>0</v>
      </c>
      <c r="AR354" s="23" t="s">
        <v>143</v>
      </c>
      <c r="AT354" s="23" t="s">
        <v>226</v>
      </c>
      <c r="AU354" s="23" t="s">
        <v>80</v>
      </c>
      <c r="AY354" s="23" t="s">
        <v>122</v>
      </c>
      <c r="BE354" s="200">
        <f t="shared" si="4"/>
        <v>0</v>
      </c>
      <c r="BF354" s="200">
        <f t="shared" si="5"/>
        <v>0</v>
      </c>
      <c r="BG354" s="200">
        <f t="shared" si="6"/>
        <v>0</v>
      </c>
      <c r="BH354" s="200">
        <f t="shared" si="7"/>
        <v>0</v>
      </c>
      <c r="BI354" s="200">
        <f t="shared" si="8"/>
        <v>0</v>
      </c>
      <c r="BJ354" s="23" t="s">
        <v>78</v>
      </c>
      <c r="BK354" s="200">
        <f t="shared" si="9"/>
        <v>0</v>
      </c>
      <c r="BL354" s="23" t="s">
        <v>127</v>
      </c>
      <c r="BM354" s="23" t="s">
        <v>642</v>
      </c>
    </row>
    <row r="355" spans="2:65" s="1" customFormat="1" ht="25.5" customHeight="1">
      <c r="B355" s="40"/>
      <c r="C355" s="189" t="s">
        <v>643</v>
      </c>
      <c r="D355" s="189" t="s">
        <v>123</v>
      </c>
      <c r="E355" s="190" t="s">
        <v>644</v>
      </c>
      <c r="F355" s="191" t="s">
        <v>645</v>
      </c>
      <c r="G355" s="192" t="s">
        <v>512</v>
      </c>
      <c r="H355" s="193">
        <v>1</v>
      </c>
      <c r="I355" s="194"/>
      <c r="J355" s="195">
        <f t="shared" si="0"/>
        <v>0</v>
      </c>
      <c r="K355" s="191" t="s">
        <v>593</v>
      </c>
      <c r="L355" s="60"/>
      <c r="M355" s="196" t="s">
        <v>21</v>
      </c>
      <c r="N355" s="197" t="s">
        <v>41</v>
      </c>
      <c r="O355" s="41"/>
      <c r="P355" s="198">
        <f t="shared" si="1"/>
        <v>0</v>
      </c>
      <c r="Q355" s="198">
        <v>7.0200000000000002E-3</v>
      </c>
      <c r="R355" s="198">
        <f t="shared" si="2"/>
        <v>7.0200000000000002E-3</v>
      </c>
      <c r="S355" s="198">
        <v>0</v>
      </c>
      <c r="T355" s="199">
        <f t="shared" si="3"/>
        <v>0</v>
      </c>
      <c r="AR355" s="23" t="s">
        <v>127</v>
      </c>
      <c r="AT355" s="23" t="s">
        <v>123</v>
      </c>
      <c r="AU355" s="23" t="s">
        <v>80</v>
      </c>
      <c r="AY355" s="23" t="s">
        <v>122</v>
      </c>
      <c r="BE355" s="200">
        <f t="shared" si="4"/>
        <v>0</v>
      </c>
      <c r="BF355" s="200">
        <f t="shared" si="5"/>
        <v>0</v>
      </c>
      <c r="BG355" s="200">
        <f t="shared" si="6"/>
        <v>0</v>
      </c>
      <c r="BH355" s="200">
        <f t="shared" si="7"/>
        <v>0</v>
      </c>
      <c r="BI355" s="200">
        <f t="shared" si="8"/>
        <v>0</v>
      </c>
      <c r="BJ355" s="23" t="s">
        <v>78</v>
      </c>
      <c r="BK355" s="200">
        <f t="shared" si="9"/>
        <v>0</v>
      </c>
      <c r="BL355" s="23" t="s">
        <v>127</v>
      </c>
      <c r="BM355" s="23" t="s">
        <v>646</v>
      </c>
    </row>
    <row r="356" spans="2:65" s="1" customFormat="1" ht="40.5">
      <c r="B356" s="40"/>
      <c r="C356" s="62"/>
      <c r="D356" s="205" t="s">
        <v>190</v>
      </c>
      <c r="E356" s="62"/>
      <c r="F356" s="219" t="s">
        <v>647</v>
      </c>
      <c r="G356" s="62"/>
      <c r="H356" s="62"/>
      <c r="I356" s="162"/>
      <c r="J356" s="62"/>
      <c r="K356" s="62"/>
      <c r="L356" s="60"/>
      <c r="M356" s="220"/>
      <c r="N356" s="41"/>
      <c r="O356" s="41"/>
      <c r="P356" s="41"/>
      <c r="Q356" s="41"/>
      <c r="R356" s="41"/>
      <c r="S356" s="41"/>
      <c r="T356" s="77"/>
      <c r="AT356" s="23" t="s">
        <v>190</v>
      </c>
      <c r="AU356" s="23" t="s">
        <v>80</v>
      </c>
    </row>
    <row r="357" spans="2:65" s="1" customFormat="1" ht="16.5" customHeight="1">
      <c r="B357" s="40"/>
      <c r="C357" s="232" t="s">
        <v>648</v>
      </c>
      <c r="D357" s="232" t="s">
        <v>226</v>
      </c>
      <c r="E357" s="233" t="s">
        <v>649</v>
      </c>
      <c r="F357" s="234" t="s">
        <v>650</v>
      </c>
      <c r="G357" s="235" t="s">
        <v>512</v>
      </c>
      <c r="H357" s="236">
        <v>1</v>
      </c>
      <c r="I357" s="237"/>
      <c r="J357" s="238">
        <f>ROUND(I357*H357,2)</f>
        <v>0</v>
      </c>
      <c r="K357" s="234" t="s">
        <v>593</v>
      </c>
      <c r="L357" s="239"/>
      <c r="M357" s="240" t="s">
        <v>21</v>
      </c>
      <c r="N357" s="241" t="s">
        <v>41</v>
      </c>
      <c r="O357" s="41"/>
      <c r="P357" s="198">
        <f>O357*H357</f>
        <v>0</v>
      </c>
      <c r="Q357" s="198">
        <v>0.16500000000000001</v>
      </c>
      <c r="R357" s="198">
        <f>Q357*H357</f>
        <v>0.16500000000000001</v>
      </c>
      <c r="S357" s="198">
        <v>0</v>
      </c>
      <c r="T357" s="199">
        <f>S357*H357</f>
        <v>0</v>
      </c>
      <c r="AR357" s="23" t="s">
        <v>143</v>
      </c>
      <c r="AT357" s="23" t="s">
        <v>226</v>
      </c>
      <c r="AU357" s="23" t="s">
        <v>80</v>
      </c>
      <c r="AY357" s="23" t="s">
        <v>122</v>
      </c>
      <c r="BE357" s="200">
        <f>IF(N357="základní",J357,0)</f>
        <v>0</v>
      </c>
      <c r="BF357" s="200">
        <f>IF(N357="snížená",J357,0)</f>
        <v>0</v>
      </c>
      <c r="BG357" s="200">
        <f>IF(N357="zákl. přenesená",J357,0)</f>
        <v>0</v>
      </c>
      <c r="BH357" s="200">
        <f>IF(N357="sníž. přenesená",J357,0)</f>
        <v>0</v>
      </c>
      <c r="BI357" s="200">
        <f>IF(N357="nulová",J357,0)</f>
        <v>0</v>
      </c>
      <c r="BJ357" s="23" t="s">
        <v>78</v>
      </c>
      <c r="BK357" s="200">
        <f>ROUND(I357*H357,2)</f>
        <v>0</v>
      </c>
      <c r="BL357" s="23" t="s">
        <v>127</v>
      </c>
      <c r="BM357" s="23" t="s">
        <v>651</v>
      </c>
    </row>
    <row r="358" spans="2:65" s="1" customFormat="1" ht="25.5" customHeight="1">
      <c r="B358" s="40"/>
      <c r="C358" s="189" t="s">
        <v>652</v>
      </c>
      <c r="D358" s="189" t="s">
        <v>123</v>
      </c>
      <c r="E358" s="190" t="s">
        <v>653</v>
      </c>
      <c r="F358" s="191" t="s">
        <v>654</v>
      </c>
      <c r="G358" s="192" t="s">
        <v>512</v>
      </c>
      <c r="H358" s="193">
        <v>4</v>
      </c>
      <c r="I358" s="194"/>
      <c r="J358" s="195">
        <f>ROUND(I358*H358,2)</f>
        <v>0</v>
      </c>
      <c r="K358" s="191" t="s">
        <v>136</v>
      </c>
      <c r="L358" s="60"/>
      <c r="M358" s="196" t="s">
        <v>21</v>
      </c>
      <c r="N358" s="197" t="s">
        <v>41</v>
      </c>
      <c r="O358" s="41"/>
      <c r="P358" s="198">
        <f>O358*H358</f>
        <v>0</v>
      </c>
      <c r="Q358" s="198">
        <v>0.21734000000000001</v>
      </c>
      <c r="R358" s="198">
        <f>Q358*H358</f>
        <v>0.86936000000000002</v>
      </c>
      <c r="S358" s="198">
        <v>0</v>
      </c>
      <c r="T358" s="199">
        <f>S358*H358</f>
        <v>0</v>
      </c>
      <c r="AR358" s="23" t="s">
        <v>127</v>
      </c>
      <c r="AT358" s="23" t="s">
        <v>123</v>
      </c>
      <c r="AU358" s="23" t="s">
        <v>80</v>
      </c>
      <c r="AY358" s="23" t="s">
        <v>122</v>
      </c>
      <c r="BE358" s="200">
        <f>IF(N358="základní",J358,0)</f>
        <v>0</v>
      </c>
      <c r="BF358" s="200">
        <f>IF(N358="snížená",J358,0)</f>
        <v>0</v>
      </c>
      <c r="BG358" s="200">
        <f>IF(N358="zákl. přenesená",J358,0)</f>
        <v>0</v>
      </c>
      <c r="BH358" s="200">
        <f>IF(N358="sníž. přenesená",J358,0)</f>
        <v>0</v>
      </c>
      <c r="BI358" s="200">
        <f>IF(N358="nulová",J358,0)</f>
        <v>0</v>
      </c>
      <c r="BJ358" s="23" t="s">
        <v>78</v>
      </c>
      <c r="BK358" s="200">
        <f>ROUND(I358*H358,2)</f>
        <v>0</v>
      </c>
      <c r="BL358" s="23" t="s">
        <v>127</v>
      </c>
      <c r="BM358" s="23" t="s">
        <v>655</v>
      </c>
    </row>
    <row r="359" spans="2:65" s="1" customFormat="1" ht="40.5">
      <c r="B359" s="40"/>
      <c r="C359" s="62"/>
      <c r="D359" s="205" t="s">
        <v>190</v>
      </c>
      <c r="E359" s="62"/>
      <c r="F359" s="219" t="s">
        <v>656</v>
      </c>
      <c r="G359" s="62"/>
      <c r="H359" s="62"/>
      <c r="I359" s="162"/>
      <c r="J359" s="62"/>
      <c r="K359" s="62"/>
      <c r="L359" s="60"/>
      <c r="M359" s="220"/>
      <c r="N359" s="41"/>
      <c r="O359" s="41"/>
      <c r="P359" s="41"/>
      <c r="Q359" s="41"/>
      <c r="R359" s="41"/>
      <c r="S359" s="41"/>
      <c r="T359" s="77"/>
      <c r="AT359" s="23" t="s">
        <v>190</v>
      </c>
      <c r="AU359" s="23" t="s">
        <v>80</v>
      </c>
    </row>
    <row r="360" spans="2:65" s="1" customFormat="1" ht="25.5" customHeight="1">
      <c r="B360" s="40"/>
      <c r="C360" s="189" t="s">
        <v>657</v>
      </c>
      <c r="D360" s="189" t="s">
        <v>123</v>
      </c>
      <c r="E360" s="190" t="s">
        <v>658</v>
      </c>
      <c r="F360" s="191" t="s">
        <v>659</v>
      </c>
      <c r="G360" s="192" t="s">
        <v>512</v>
      </c>
      <c r="H360" s="193">
        <v>6</v>
      </c>
      <c r="I360" s="194"/>
      <c r="J360" s="195">
        <f>ROUND(I360*H360,2)</f>
        <v>0</v>
      </c>
      <c r="K360" s="191" t="s">
        <v>136</v>
      </c>
      <c r="L360" s="60"/>
      <c r="M360" s="196" t="s">
        <v>21</v>
      </c>
      <c r="N360" s="197" t="s">
        <v>41</v>
      </c>
      <c r="O360" s="41"/>
      <c r="P360" s="198">
        <f>O360*H360</f>
        <v>0</v>
      </c>
      <c r="Q360" s="198">
        <v>0.31108000000000002</v>
      </c>
      <c r="R360" s="198">
        <f>Q360*H360</f>
        <v>1.8664800000000001</v>
      </c>
      <c r="S360" s="198">
        <v>0</v>
      </c>
      <c r="T360" s="199">
        <f>S360*H360</f>
        <v>0</v>
      </c>
      <c r="AR360" s="23" t="s">
        <v>127</v>
      </c>
      <c r="AT360" s="23" t="s">
        <v>123</v>
      </c>
      <c r="AU360" s="23" t="s">
        <v>80</v>
      </c>
      <c r="AY360" s="23" t="s">
        <v>122</v>
      </c>
      <c r="BE360" s="200">
        <f>IF(N360="základní",J360,0)</f>
        <v>0</v>
      </c>
      <c r="BF360" s="200">
        <f>IF(N360="snížená",J360,0)</f>
        <v>0</v>
      </c>
      <c r="BG360" s="200">
        <f>IF(N360="zákl. přenesená",J360,0)</f>
        <v>0</v>
      </c>
      <c r="BH360" s="200">
        <f>IF(N360="sníž. přenesená",J360,0)</f>
        <v>0</v>
      </c>
      <c r="BI360" s="200">
        <f>IF(N360="nulová",J360,0)</f>
        <v>0</v>
      </c>
      <c r="BJ360" s="23" t="s">
        <v>78</v>
      </c>
      <c r="BK360" s="200">
        <f>ROUND(I360*H360,2)</f>
        <v>0</v>
      </c>
      <c r="BL360" s="23" t="s">
        <v>127</v>
      </c>
      <c r="BM360" s="23" t="s">
        <v>660</v>
      </c>
    </row>
    <row r="361" spans="2:65" s="1" customFormat="1" ht="108">
      <c r="B361" s="40"/>
      <c r="C361" s="62"/>
      <c r="D361" s="205" t="s">
        <v>190</v>
      </c>
      <c r="E361" s="62"/>
      <c r="F361" s="219" t="s">
        <v>661</v>
      </c>
      <c r="G361" s="62"/>
      <c r="H361" s="62"/>
      <c r="I361" s="162"/>
      <c r="J361" s="62"/>
      <c r="K361" s="62"/>
      <c r="L361" s="60"/>
      <c r="M361" s="220"/>
      <c r="N361" s="41"/>
      <c r="O361" s="41"/>
      <c r="P361" s="41"/>
      <c r="Q361" s="41"/>
      <c r="R361" s="41"/>
      <c r="S361" s="41"/>
      <c r="T361" s="77"/>
      <c r="AT361" s="23" t="s">
        <v>190</v>
      </c>
      <c r="AU361" s="23" t="s">
        <v>80</v>
      </c>
    </row>
    <row r="362" spans="2:65" s="1" customFormat="1" ht="25.5" customHeight="1">
      <c r="B362" s="40"/>
      <c r="C362" s="189" t="s">
        <v>662</v>
      </c>
      <c r="D362" s="189" t="s">
        <v>123</v>
      </c>
      <c r="E362" s="190" t="s">
        <v>663</v>
      </c>
      <c r="F362" s="191" t="s">
        <v>664</v>
      </c>
      <c r="G362" s="192" t="s">
        <v>222</v>
      </c>
      <c r="H362" s="193">
        <v>6.5</v>
      </c>
      <c r="I362" s="194"/>
      <c r="J362" s="195">
        <f>ROUND(I362*H362,2)</f>
        <v>0</v>
      </c>
      <c r="K362" s="191" t="s">
        <v>136</v>
      </c>
      <c r="L362" s="60"/>
      <c r="M362" s="196" t="s">
        <v>21</v>
      </c>
      <c r="N362" s="197" t="s">
        <v>41</v>
      </c>
      <c r="O362" s="41"/>
      <c r="P362" s="198">
        <f>O362*H362</f>
        <v>0</v>
      </c>
      <c r="Q362" s="198">
        <v>0</v>
      </c>
      <c r="R362" s="198">
        <f>Q362*H362</f>
        <v>0</v>
      </c>
      <c r="S362" s="198">
        <v>0</v>
      </c>
      <c r="T362" s="199">
        <f>S362*H362</f>
        <v>0</v>
      </c>
      <c r="AR362" s="23" t="s">
        <v>127</v>
      </c>
      <c r="AT362" s="23" t="s">
        <v>123</v>
      </c>
      <c r="AU362" s="23" t="s">
        <v>80</v>
      </c>
      <c r="AY362" s="23" t="s">
        <v>122</v>
      </c>
      <c r="BE362" s="200">
        <f>IF(N362="základní",J362,0)</f>
        <v>0</v>
      </c>
      <c r="BF362" s="200">
        <f>IF(N362="snížená",J362,0)</f>
        <v>0</v>
      </c>
      <c r="BG362" s="200">
        <f>IF(N362="zákl. přenesená",J362,0)</f>
        <v>0</v>
      </c>
      <c r="BH362" s="200">
        <f>IF(N362="sníž. přenesená",J362,0)</f>
        <v>0</v>
      </c>
      <c r="BI362" s="200">
        <f>IF(N362="nulová",J362,0)</f>
        <v>0</v>
      </c>
      <c r="BJ362" s="23" t="s">
        <v>78</v>
      </c>
      <c r="BK362" s="200">
        <f>ROUND(I362*H362,2)</f>
        <v>0</v>
      </c>
      <c r="BL362" s="23" t="s">
        <v>127</v>
      </c>
      <c r="BM362" s="23" t="s">
        <v>665</v>
      </c>
    </row>
    <row r="363" spans="2:65" s="1" customFormat="1" ht="40.5">
      <c r="B363" s="40"/>
      <c r="C363" s="62"/>
      <c r="D363" s="205" t="s">
        <v>190</v>
      </c>
      <c r="E363" s="62"/>
      <c r="F363" s="219" t="s">
        <v>666</v>
      </c>
      <c r="G363" s="62"/>
      <c r="H363" s="62"/>
      <c r="I363" s="162"/>
      <c r="J363" s="62"/>
      <c r="K363" s="62"/>
      <c r="L363" s="60"/>
      <c r="M363" s="220"/>
      <c r="N363" s="41"/>
      <c r="O363" s="41"/>
      <c r="P363" s="41"/>
      <c r="Q363" s="41"/>
      <c r="R363" s="41"/>
      <c r="S363" s="41"/>
      <c r="T363" s="77"/>
      <c r="AT363" s="23" t="s">
        <v>190</v>
      </c>
      <c r="AU363" s="23" t="s">
        <v>80</v>
      </c>
    </row>
    <row r="364" spans="2:65" s="11" customFormat="1">
      <c r="B364" s="203"/>
      <c r="C364" s="204"/>
      <c r="D364" s="205" t="s">
        <v>144</v>
      </c>
      <c r="E364" s="206" t="s">
        <v>21</v>
      </c>
      <c r="F364" s="207" t="s">
        <v>405</v>
      </c>
      <c r="G364" s="204"/>
      <c r="H364" s="208">
        <v>0.7</v>
      </c>
      <c r="I364" s="209"/>
      <c r="J364" s="204"/>
      <c r="K364" s="204"/>
      <c r="L364" s="210"/>
      <c r="M364" s="211"/>
      <c r="N364" s="212"/>
      <c r="O364" s="212"/>
      <c r="P364" s="212"/>
      <c r="Q364" s="212"/>
      <c r="R364" s="212"/>
      <c r="S364" s="212"/>
      <c r="T364" s="213"/>
      <c r="AT364" s="214" t="s">
        <v>144</v>
      </c>
      <c r="AU364" s="214" t="s">
        <v>80</v>
      </c>
      <c r="AV364" s="11" t="s">
        <v>80</v>
      </c>
      <c r="AW364" s="11" t="s">
        <v>33</v>
      </c>
      <c r="AX364" s="11" t="s">
        <v>70</v>
      </c>
      <c r="AY364" s="214" t="s">
        <v>122</v>
      </c>
    </row>
    <row r="365" spans="2:65" s="11" customFormat="1">
      <c r="B365" s="203"/>
      <c r="C365" s="204"/>
      <c r="D365" s="205" t="s">
        <v>144</v>
      </c>
      <c r="E365" s="206" t="s">
        <v>21</v>
      </c>
      <c r="F365" s="207" t="s">
        <v>415</v>
      </c>
      <c r="G365" s="204"/>
      <c r="H365" s="208">
        <v>0.2</v>
      </c>
      <c r="I365" s="209"/>
      <c r="J365" s="204"/>
      <c r="K365" s="204"/>
      <c r="L365" s="210"/>
      <c r="M365" s="211"/>
      <c r="N365" s="212"/>
      <c r="O365" s="212"/>
      <c r="P365" s="212"/>
      <c r="Q365" s="212"/>
      <c r="R365" s="212"/>
      <c r="S365" s="212"/>
      <c r="T365" s="213"/>
      <c r="AT365" s="214" t="s">
        <v>144</v>
      </c>
      <c r="AU365" s="214" t="s">
        <v>80</v>
      </c>
      <c r="AV365" s="11" t="s">
        <v>80</v>
      </c>
      <c r="AW365" s="11" t="s">
        <v>33</v>
      </c>
      <c r="AX365" s="11" t="s">
        <v>70</v>
      </c>
      <c r="AY365" s="214" t="s">
        <v>122</v>
      </c>
    </row>
    <row r="366" spans="2:65" s="11" customFormat="1">
      <c r="B366" s="203"/>
      <c r="C366" s="204"/>
      <c r="D366" s="205" t="s">
        <v>144</v>
      </c>
      <c r="E366" s="206" t="s">
        <v>21</v>
      </c>
      <c r="F366" s="207" t="s">
        <v>667</v>
      </c>
      <c r="G366" s="204"/>
      <c r="H366" s="208">
        <v>0.5</v>
      </c>
      <c r="I366" s="209"/>
      <c r="J366" s="204"/>
      <c r="K366" s="204"/>
      <c r="L366" s="210"/>
      <c r="M366" s="211"/>
      <c r="N366" s="212"/>
      <c r="O366" s="212"/>
      <c r="P366" s="212"/>
      <c r="Q366" s="212"/>
      <c r="R366" s="212"/>
      <c r="S366" s="212"/>
      <c r="T366" s="213"/>
      <c r="AT366" s="214" t="s">
        <v>144</v>
      </c>
      <c r="AU366" s="214" t="s">
        <v>80</v>
      </c>
      <c r="AV366" s="11" t="s">
        <v>80</v>
      </c>
      <c r="AW366" s="11" t="s">
        <v>33</v>
      </c>
      <c r="AX366" s="11" t="s">
        <v>70</v>
      </c>
      <c r="AY366" s="214" t="s">
        <v>122</v>
      </c>
    </row>
    <row r="367" spans="2:65" s="11" customFormat="1">
      <c r="B367" s="203"/>
      <c r="C367" s="204"/>
      <c r="D367" s="205" t="s">
        <v>144</v>
      </c>
      <c r="E367" s="206" t="s">
        <v>21</v>
      </c>
      <c r="F367" s="207" t="s">
        <v>668</v>
      </c>
      <c r="G367" s="204"/>
      <c r="H367" s="208">
        <v>2.8</v>
      </c>
      <c r="I367" s="209"/>
      <c r="J367" s="204"/>
      <c r="K367" s="204"/>
      <c r="L367" s="210"/>
      <c r="M367" s="211"/>
      <c r="N367" s="212"/>
      <c r="O367" s="212"/>
      <c r="P367" s="212"/>
      <c r="Q367" s="212"/>
      <c r="R367" s="212"/>
      <c r="S367" s="212"/>
      <c r="T367" s="213"/>
      <c r="AT367" s="214" t="s">
        <v>144</v>
      </c>
      <c r="AU367" s="214" t="s">
        <v>80</v>
      </c>
      <c r="AV367" s="11" t="s">
        <v>80</v>
      </c>
      <c r="AW367" s="11" t="s">
        <v>33</v>
      </c>
      <c r="AX367" s="11" t="s">
        <v>70</v>
      </c>
      <c r="AY367" s="214" t="s">
        <v>122</v>
      </c>
    </row>
    <row r="368" spans="2:65" s="11" customFormat="1">
      <c r="B368" s="203"/>
      <c r="C368" s="204"/>
      <c r="D368" s="205" t="s">
        <v>144</v>
      </c>
      <c r="E368" s="206" t="s">
        <v>21</v>
      </c>
      <c r="F368" s="207" t="s">
        <v>669</v>
      </c>
      <c r="G368" s="204"/>
      <c r="H368" s="208">
        <v>2.2999999999999998</v>
      </c>
      <c r="I368" s="209"/>
      <c r="J368" s="204"/>
      <c r="K368" s="204"/>
      <c r="L368" s="210"/>
      <c r="M368" s="211"/>
      <c r="N368" s="212"/>
      <c r="O368" s="212"/>
      <c r="P368" s="212"/>
      <c r="Q368" s="212"/>
      <c r="R368" s="212"/>
      <c r="S368" s="212"/>
      <c r="T368" s="213"/>
      <c r="AT368" s="214" t="s">
        <v>144</v>
      </c>
      <c r="AU368" s="214" t="s">
        <v>80</v>
      </c>
      <c r="AV368" s="11" t="s">
        <v>80</v>
      </c>
      <c r="AW368" s="11" t="s">
        <v>33</v>
      </c>
      <c r="AX368" s="11" t="s">
        <v>70</v>
      </c>
      <c r="AY368" s="214" t="s">
        <v>122</v>
      </c>
    </row>
    <row r="369" spans="2:65" s="12" customFormat="1">
      <c r="B369" s="221"/>
      <c r="C369" s="222"/>
      <c r="D369" s="205" t="s">
        <v>144</v>
      </c>
      <c r="E369" s="223" t="s">
        <v>21</v>
      </c>
      <c r="F369" s="224" t="s">
        <v>200</v>
      </c>
      <c r="G369" s="222"/>
      <c r="H369" s="225">
        <v>6.5</v>
      </c>
      <c r="I369" s="226"/>
      <c r="J369" s="222"/>
      <c r="K369" s="222"/>
      <c r="L369" s="227"/>
      <c r="M369" s="228"/>
      <c r="N369" s="229"/>
      <c r="O369" s="229"/>
      <c r="P369" s="229"/>
      <c r="Q369" s="229"/>
      <c r="R369" s="229"/>
      <c r="S369" s="229"/>
      <c r="T369" s="230"/>
      <c r="AT369" s="231" t="s">
        <v>144</v>
      </c>
      <c r="AU369" s="231" t="s">
        <v>80</v>
      </c>
      <c r="AV369" s="12" t="s">
        <v>127</v>
      </c>
      <c r="AW369" s="12" t="s">
        <v>33</v>
      </c>
      <c r="AX369" s="12" t="s">
        <v>78</v>
      </c>
      <c r="AY369" s="231" t="s">
        <v>122</v>
      </c>
    </row>
    <row r="370" spans="2:65" s="1" customFormat="1" ht="16.5" customHeight="1">
      <c r="B370" s="40"/>
      <c r="C370" s="189" t="s">
        <v>670</v>
      </c>
      <c r="D370" s="189" t="s">
        <v>123</v>
      </c>
      <c r="E370" s="190" t="s">
        <v>671</v>
      </c>
      <c r="F370" s="191" t="s">
        <v>672</v>
      </c>
      <c r="G370" s="192" t="s">
        <v>599</v>
      </c>
      <c r="H370" s="193">
        <v>4</v>
      </c>
      <c r="I370" s="194"/>
      <c r="J370" s="195">
        <f>ROUND(I370*H370,2)</f>
        <v>0</v>
      </c>
      <c r="K370" s="191" t="s">
        <v>21</v>
      </c>
      <c r="L370" s="60"/>
      <c r="M370" s="196" t="s">
        <v>21</v>
      </c>
      <c r="N370" s="197" t="s">
        <v>41</v>
      </c>
      <c r="O370" s="41"/>
      <c r="P370" s="198">
        <f>O370*H370</f>
        <v>0</v>
      </c>
      <c r="Q370" s="198">
        <v>0</v>
      </c>
      <c r="R370" s="198">
        <f>Q370*H370</f>
        <v>0</v>
      </c>
      <c r="S370" s="198">
        <v>0.93700000000000006</v>
      </c>
      <c r="T370" s="199">
        <f>S370*H370</f>
        <v>3.7480000000000002</v>
      </c>
      <c r="AR370" s="23" t="s">
        <v>127</v>
      </c>
      <c r="AT370" s="23" t="s">
        <v>123</v>
      </c>
      <c r="AU370" s="23" t="s">
        <v>80</v>
      </c>
      <c r="AY370" s="23" t="s">
        <v>122</v>
      </c>
      <c r="BE370" s="200">
        <f>IF(N370="základní",J370,0)</f>
        <v>0</v>
      </c>
      <c r="BF370" s="200">
        <f>IF(N370="snížená",J370,0)</f>
        <v>0</v>
      </c>
      <c r="BG370" s="200">
        <f>IF(N370="zákl. přenesená",J370,0)</f>
        <v>0</v>
      </c>
      <c r="BH370" s="200">
        <f>IF(N370="sníž. přenesená",J370,0)</f>
        <v>0</v>
      </c>
      <c r="BI370" s="200">
        <f>IF(N370="nulová",J370,0)</f>
        <v>0</v>
      </c>
      <c r="BJ370" s="23" t="s">
        <v>78</v>
      </c>
      <c r="BK370" s="200">
        <f>ROUND(I370*H370,2)</f>
        <v>0</v>
      </c>
      <c r="BL370" s="23" t="s">
        <v>127</v>
      </c>
      <c r="BM370" s="23" t="s">
        <v>673</v>
      </c>
    </row>
    <row r="371" spans="2:65" s="1" customFormat="1" ht="16.5" customHeight="1">
      <c r="B371" s="40"/>
      <c r="C371" s="189" t="s">
        <v>674</v>
      </c>
      <c r="D371" s="189" t="s">
        <v>123</v>
      </c>
      <c r="E371" s="190" t="s">
        <v>675</v>
      </c>
      <c r="F371" s="191" t="s">
        <v>676</v>
      </c>
      <c r="G371" s="192" t="s">
        <v>599</v>
      </c>
      <c r="H371" s="193">
        <v>1</v>
      </c>
      <c r="I371" s="194"/>
      <c r="J371" s="195">
        <f>ROUND(I371*H371,2)</f>
        <v>0</v>
      </c>
      <c r="K371" s="191" t="s">
        <v>21</v>
      </c>
      <c r="L371" s="60"/>
      <c r="M371" s="196" t="s">
        <v>21</v>
      </c>
      <c r="N371" s="197" t="s">
        <v>41</v>
      </c>
      <c r="O371" s="41"/>
      <c r="P371" s="198">
        <f>O371*H371</f>
        <v>0</v>
      </c>
      <c r="Q371" s="198">
        <v>0</v>
      </c>
      <c r="R371" s="198">
        <f>Q371*H371</f>
        <v>0</v>
      </c>
      <c r="S371" s="198">
        <v>0.93700000000000006</v>
      </c>
      <c r="T371" s="199">
        <f>S371*H371</f>
        <v>0.93700000000000006</v>
      </c>
      <c r="AR371" s="23" t="s">
        <v>127</v>
      </c>
      <c r="AT371" s="23" t="s">
        <v>123</v>
      </c>
      <c r="AU371" s="23" t="s">
        <v>80</v>
      </c>
      <c r="AY371" s="23" t="s">
        <v>122</v>
      </c>
      <c r="BE371" s="200">
        <f>IF(N371="základní",J371,0)</f>
        <v>0</v>
      </c>
      <c r="BF371" s="200">
        <f>IF(N371="snížená",J371,0)</f>
        <v>0</v>
      </c>
      <c r="BG371" s="200">
        <f>IF(N371="zákl. přenesená",J371,0)</f>
        <v>0</v>
      </c>
      <c r="BH371" s="200">
        <f>IF(N371="sníž. přenesená",J371,0)</f>
        <v>0</v>
      </c>
      <c r="BI371" s="200">
        <f>IF(N371="nulová",J371,0)</f>
        <v>0</v>
      </c>
      <c r="BJ371" s="23" t="s">
        <v>78</v>
      </c>
      <c r="BK371" s="200">
        <f>ROUND(I371*H371,2)</f>
        <v>0</v>
      </c>
      <c r="BL371" s="23" t="s">
        <v>127</v>
      </c>
      <c r="BM371" s="23" t="s">
        <v>677</v>
      </c>
    </row>
    <row r="372" spans="2:65" s="1" customFormat="1" ht="16.5" customHeight="1">
      <c r="B372" s="40"/>
      <c r="C372" s="189" t="s">
        <v>678</v>
      </c>
      <c r="D372" s="189" t="s">
        <v>123</v>
      </c>
      <c r="E372" s="190" t="s">
        <v>679</v>
      </c>
      <c r="F372" s="191" t="s">
        <v>680</v>
      </c>
      <c r="G372" s="192" t="s">
        <v>212</v>
      </c>
      <c r="H372" s="193">
        <v>11.6</v>
      </c>
      <c r="I372" s="194"/>
      <c r="J372" s="195">
        <f>ROUND(I372*H372,2)</f>
        <v>0</v>
      </c>
      <c r="K372" s="191" t="s">
        <v>21</v>
      </c>
      <c r="L372" s="60"/>
      <c r="M372" s="196" t="s">
        <v>21</v>
      </c>
      <c r="N372" s="197" t="s">
        <v>41</v>
      </c>
      <c r="O372" s="41"/>
      <c r="P372" s="198">
        <f>O372*H372</f>
        <v>0</v>
      </c>
      <c r="Q372" s="198">
        <v>0</v>
      </c>
      <c r="R372" s="198">
        <f>Q372*H372</f>
        <v>0</v>
      </c>
      <c r="S372" s="198">
        <v>0</v>
      </c>
      <c r="T372" s="199">
        <f>S372*H372</f>
        <v>0</v>
      </c>
      <c r="AR372" s="23" t="s">
        <v>127</v>
      </c>
      <c r="AT372" s="23" t="s">
        <v>123</v>
      </c>
      <c r="AU372" s="23" t="s">
        <v>80</v>
      </c>
      <c r="AY372" s="23" t="s">
        <v>122</v>
      </c>
      <c r="BE372" s="200">
        <f>IF(N372="základní",J372,0)</f>
        <v>0</v>
      </c>
      <c r="BF372" s="200">
        <f>IF(N372="snížená",J372,0)</f>
        <v>0</v>
      </c>
      <c r="BG372" s="200">
        <f>IF(N372="zákl. přenesená",J372,0)</f>
        <v>0</v>
      </c>
      <c r="BH372" s="200">
        <f>IF(N372="sníž. přenesená",J372,0)</f>
        <v>0</v>
      </c>
      <c r="BI372" s="200">
        <f>IF(N372="nulová",J372,0)</f>
        <v>0</v>
      </c>
      <c r="BJ372" s="23" t="s">
        <v>78</v>
      </c>
      <c r="BK372" s="200">
        <f>ROUND(I372*H372,2)</f>
        <v>0</v>
      </c>
      <c r="BL372" s="23" t="s">
        <v>127</v>
      </c>
      <c r="BM372" s="23" t="s">
        <v>681</v>
      </c>
    </row>
    <row r="373" spans="2:65" s="10" customFormat="1" ht="29.85" customHeight="1">
      <c r="B373" s="175"/>
      <c r="C373" s="176"/>
      <c r="D373" s="177" t="s">
        <v>69</v>
      </c>
      <c r="E373" s="201" t="s">
        <v>163</v>
      </c>
      <c r="F373" s="201" t="s">
        <v>682</v>
      </c>
      <c r="G373" s="176"/>
      <c r="H373" s="176"/>
      <c r="I373" s="179"/>
      <c r="J373" s="202">
        <f>BK373</f>
        <v>0</v>
      </c>
      <c r="K373" s="176"/>
      <c r="L373" s="181"/>
      <c r="M373" s="182"/>
      <c r="N373" s="183"/>
      <c r="O373" s="183"/>
      <c r="P373" s="184">
        <f>SUM(P374:P408)</f>
        <v>0</v>
      </c>
      <c r="Q373" s="183"/>
      <c r="R373" s="184">
        <f>SUM(R374:R408)</f>
        <v>48.6626671</v>
      </c>
      <c r="S373" s="183"/>
      <c r="T373" s="185">
        <f>SUM(T374:T408)</f>
        <v>0</v>
      </c>
      <c r="AR373" s="186" t="s">
        <v>78</v>
      </c>
      <c r="AT373" s="187" t="s">
        <v>69</v>
      </c>
      <c r="AU373" s="187" t="s">
        <v>78</v>
      </c>
      <c r="AY373" s="186" t="s">
        <v>122</v>
      </c>
      <c r="BK373" s="188">
        <f>SUM(BK374:BK408)</f>
        <v>0</v>
      </c>
    </row>
    <row r="374" spans="2:65" s="1" customFormat="1" ht="25.5" customHeight="1">
      <c r="B374" s="40"/>
      <c r="C374" s="189" t="s">
        <v>683</v>
      </c>
      <c r="D374" s="189" t="s">
        <v>123</v>
      </c>
      <c r="E374" s="190" t="s">
        <v>684</v>
      </c>
      <c r="F374" s="191" t="s">
        <v>685</v>
      </c>
      <c r="G374" s="192" t="s">
        <v>512</v>
      </c>
      <c r="H374" s="193">
        <v>2</v>
      </c>
      <c r="I374" s="194"/>
      <c r="J374" s="195">
        <f>ROUND(I374*H374,2)</f>
        <v>0</v>
      </c>
      <c r="K374" s="191" t="s">
        <v>136</v>
      </c>
      <c r="L374" s="60"/>
      <c r="M374" s="196" t="s">
        <v>21</v>
      </c>
      <c r="N374" s="197" t="s">
        <v>41</v>
      </c>
      <c r="O374" s="41"/>
      <c r="P374" s="198">
        <f>O374*H374</f>
        <v>0</v>
      </c>
      <c r="Q374" s="198">
        <v>0</v>
      </c>
      <c r="R374" s="198">
        <f>Q374*H374</f>
        <v>0</v>
      </c>
      <c r="S374" s="198">
        <v>0</v>
      </c>
      <c r="T374" s="199">
        <f>S374*H374</f>
        <v>0</v>
      </c>
      <c r="AR374" s="23" t="s">
        <v>127</v>
      </c>
      <c r="AT374" s="23" t="s">
        <v>123</v>
      </c>
      <c r="AU374" s="23" t="s">
        <v>80</v>
      </c>
      <c r="AY374" s="23" t="s">
        <v>122</v>
      </c>
      <c r="BE374" s="200">
        <f>IF(N374="základní",J374,0)</f>
        <v>0</v>
      </c>
      <c r="BF374" s="200">
        <f>IF(N374="snížená",J374,0)</f>
        <v>0</v>
      </c>
      <c r="BG374" s="200">
        <f>IF(N374="zákl. přenesená",J374,0)</f>
        <v>0</v>
      </c>
      <c r="BH374" s="200">
        <f>IF(N374="sníž. přenesená",J374,0)</f>
        <v>0</v>
      </c>
      <c r="BI374" s="200">
        <f>IF(N374="nulová",J374,0)</f>
        <v>0</v>
      </c>
      <c r="BJ374" s="23" t="s">
        <v>78</v>
      </c>
      <c r="BK374" s="200">
        <f>ROUND(I374*H374,2)</f>
        <v>0</v>
      </c>
      <c r="BL374" s="23" t="s">
        <v>127</v>
      </c>
      <c r="BM374" s="23" t="s">
        <v>686</v>
      </c>
    </row>
    <row r="375" spans="2:65" s="1" customFormat="1" ht="81">
      <c r="B375" s="40"/>
      <c r="C375" s="62"/>
      <c r="D375" s="205" t="s">
        <v>190</v>
      </c>
      <c r="E375" s="62"/>
      <c r="F375" s="219" t="s">
        <v>687</v>
      </c>
      <c r="G375" s="62"/>
      <c r="H375" s="62"/>
      <c r="I375" s="162"/>
      <c r="J375" s="62"/>
      <c r="K375" s="62"/>
      <c r="L375" s="60"/>
      <c r="M375" s="220"/>
      <c r="N375" s="41"/>
      <c r="O375" s="41"/>
      <c r="P375" s="41"/>
      <c r="Q375" s="41"/>
      <c r="R375" s="41"/>
      <c r="S375" s="41"/>
      <c r="T375" s="77"/>
      <c r="AT375" s="23" t="s">
        <v>190</v>
      </c>
      <c r="AU375" s="23" t="s">
        <v>80</v>
      </c>
    </row>
    <row r="376" spans="2:65" s="1" customFormat="1" ht="16.5" customHeight="1">
      <c r="B376" s="40"/>
      <c r="C376" s="232" t="s">
        <v>688</v>
      </c>
      <c r="D376" s="232" t="s">
        <v>226</v>
      </c>
      <c r="E376" s="233" t="s">
        <v>689</v>
      </c>
      <c r="F376" s="234" t="s">
        <v>690</v>
      </c>
      <c r="G376" s="235" t="s">
        <v>512</v>
      </c>
      <c r="H376" s="236">
        <v>2</v>
      </c>
      <c r="I376" s="237"/>
      <c r="J376" s="238">
        <f>ROUND(I376*H376,2)</f>
        <v>0</v>
      </c>
      <c r="K376" s="234" t="s">
        <v>136</v>
      </c>
      <c r="L376" s="239"/>
      <c r="M376" s="240" t="s">
        <v>21</v>
      </c>
      <c r="N376" s="241" t="s">
        <v>41</v>
      </c>
      <c r="O376" s="41"/>
      <c r="P376" s="198">
        <f>O376*H376</f>
        <v>0</v>
      </c>
      <c r="Q376" s="198">
        <v>2.0999999999999999E-3</v>
      </c>
      <c r="R376" s="198">
        <f>Q376*H376</f>
        <v>4.1999999999999997E-3</v>
      </c>
      <c r="S376" s="198">
        <v>0</v>
      </c>
      <c r="T376" s="199">
        <f>S376*H376</f>
        <v>0</v>
      </c>
      <c r="AR376" s="23" t="s">
        <v>143</v>
      </c>
      <c r="AT376" s="23" t="s">
        <v>226</v>
      </c>
      <c r="AU376" s="23" t="s">
        <v>80</v>
      </c>
      <c r="AY376" s="23" t="s">
        <v>122</v>
      </c>
      <c r="BE376" s="200">
        <f>IF(N376="základní",J376,0)</f>
        <v>0</v>
      </c>
      <c r="BF376" s="200">
        <f>IF(N376="snížená",J376,0)</f>
        <v>0</v>
      </c>
      <c r="BG376" s="200">
        <f>IF(N376="zákl. přenesená",J376,0)</f>
        <v>0</v>
      </c>
      <c r="BH376" s="200">
        <f>IF(N376="sníž. přenesená",J376,0)</f>
        <v>0</v>
      </c>
      <c r="BI376" s="200">
        <f>IF(N376="nulová",J376,0)</f>
        <v>0</v>
      </c>
      <c r="BJ376" s="23" t="s">
        <v>78</v>
      </c>
      <c r="BK376" s="200">
        <f>ROUND(I376*H376,2)</f>
        <v>0</v>
      </c>
      <c r="BL376" s="23" t="s">
        <v>127</v>
      </c>
      <c r="BM376" s="23" t="s">
        <v>691</v>
      </c>
    </row>
    <row r="377" spans="2:65" s="1" customFormat="1" ht="25.5" customHeight="1">
      <c r="B377" s="40"/>
      <c r="C377" s="189" t="s">
        <v>692</v>
      </c>
      <c r="D377" s="189" t="s">
        <v>123</v>
      </c>
      <c r="E377" s="190" t="s">
        <v>693</v>
      </c>
      <c r="F377" s="191" t="s">
        <v>694</v>
      </c>
      <c r="G377" s="192" t="s">
        <v>212</v>
      </c>
      <c r="H377" s="193">
        <v>17.5</v>
      </c>
      <c r="I377" s="194"/>
      <c r="J377" s="195">
        <f>ROUND(I377*H377,2)</f>
        <v>0</v>
      </c>
      <c r="K377" s="191" t="s">
        <v>136</v>
      </c>
      <c r="L377" s="60"/>
      <c r="M377" s="196" t="s">
        <v>21</v>
      </c>
      <c r="N377" s="197" t="s">
        <v>41</v>
      </c>
      <c r="O377" s="41"/>
      <c r="P377" s="198">
        <f>O377*H377</f>
        <v>0</v>
      </c>
      <c r="Q377" s="198">
        <v>1.2999999999999999E-4</v>
      </c>
      <c r="R377" s="198">
        <f>Q377*H377</f>
        <v>2.2749999999999997E-3</v>
      </c>
      <c r="S377" s="198">
        <v>0</v>
      </c>
      <c r="T377" s="199">
        <f>S377*H377</f>
        <v>0</v>
      </c>
      <c r="AR377" s="23" t="s">
        <v>127</v>
      </c>
      <c r="AT377" s="23" t="s">
        <v>123</v>
      </c>
      <c r="AU377" s="23" t="s">
        <v>80</v>
      </c>
      <c r="AY377" s="23" t="s">
        <v>122</v>
      </c>
      <c r="BE377" s="200">
        <f>IF(N377="základní",J377,0)</f>
        <v>0</v>
      </c>
      <c r="BF377" s="200">
        <f>IF(N377="snížená",J377,0)</f>
        <v>0</v>
      </c>
      <c r="BG377" s="200">
        <f>IF(N377="zákl. přenesená",J377,0)</f>
        <v>0</v>
      </c>
      <c r="BH377" s="200">
        <f>IF(N377="sníž. přenesená",J377,0)</f>
        <v>0</v>
      </c>
      <c r="BI377" s="200">
        <f>IF(N377="nulová",J377,0)</f>
        <v>0</v>
      </c>
      <c r="BJ377" s="23" t="s">
        <v>78</v>
      </c>
      <c r="BK377" s="200">
        <f>ROUND(I377*H377,2)</f>
        <v>0</v>
      </c>
      <c r="BL377" s="23" t="s">
        <v>127</v>
      </c>
      <c r="BM377" s="23" t="s">
        <v>695</v>
      </c>
    </row>
    <row r="378" spans="2:65" s="1" customFormat="1" ht="108">
      <c r="B378" s="40"/>
      <c r="C378" s="62"/>
      <c r="D378" s="205" t="s">
        <v>190</v>
      </c>
      <c r="E378" s="62"/>
      <c r="F378" s="219" t="s">
        <v>696</v>
      </c>
      <c r="G378" s="62"/>
      <c r="H378" s="62"/>
      <c r="I378" s="162"/>
      <c r="J378" s="62"/>
      <c r="K378" s="62"/>
      <c r="L378" s="60"/>
      <c r="M378" s="220"/>
      <c r="N378" s="41"/>
      <c r="O378" s="41"/>
      <c r="P378" s="41"/>
      <c r="Q378" s="41"/>
      <c r="R378" s="41"/>
      <c r="S378" s="41"/>
      <c r="T378" s="77"/>
      <c r="AT378" s="23" t="s">
        <v>190</v>
      </c>
      <c r="AU378" s="23" t="s">
        <v>80</v>
      </c>
    </row>
    <row r="379" spans="2:65" s="11" customFormat="1">
      <c r="B379" s="203"/>
      <c r="C379" s="204"/>
      <c r="D379" s="205" t="s">
        <v>144</v>
      </c>
      <c r="E379" s="206" t="s">
        <v>21</v>
      </c>
      <c r="F379" s="207" t="s">
        <v>697</v>
      </c>
      <c r="G379" s="204"/>
      <c r="H379" s="208">
        <v>17.5</v>
      </c>
      <c r="I379" s="209"/>
      <c r="J379" s="204"/>
      <c r="K379" s="204"/>
      <c r="L379" s="210"/>
      <c r="M379" s="211"/>
      <c r="N379" s="212"/>
      <c r="O379" s="212"/>
      <c r="P379" s="212"/>
      <c r="Q379" s="212"/>
      <c r="R379" s="212"/>
      <c r="S379" s="212"/>
      <c r="T379" s="213"/>
      <c r="AT379" s="214" t="s">
        <v>144</v>
      </c>
      <c r="AU379" s="214" t="s">
        <v>80</v>
      </c>
      <c r="AV379" s="11" t="s">
        <v>80</v>
      </c>
      <c r="AW379" s="11" t="s">
        <v>33</v>
      </c>
      <c r="AX379" s="11" t="s">
        <v>78</v>
      </c>
      <c r="AY379" s="214" t="s">
        <v>122</v>
      </c>
    </row>
    <row r="380" spans="2:65" s="1" customFormat="1" ht="25.5" customHeight="1">
      <c r="B380" s="40"/>
      <c r="C380" s="189" t="s">
        <v>698</v>
      </c>
      <c r="D380" s="189" t="s">
        <v>123</v>
      </c>
      <c r="E380" s="190" t="s">
        <v>699</v>
      </c>
      <c r="F380" s="191" t="s">
        <v>700</v>
      </c>
      <c r="G380" s="192" t="s">
        <v>188</v>
      </c>
      <c r="H380" s="193">
        <v>1.02</v>
      </c>
      <c r="I380" s="194"/>
      <c r="J380" s="195">
        <f>ROUND(I380*H380,2)</f>
        <v>0</v>
      </c>
      <c r="K380" s="191" t="s">
        <v>136</v>
      </c>
      <c r="L380" s="60"/>
      <c r="M380" s="196" t="s">
        <v>21</v>
      </c>
      <c r="N380" s="197" t="s">
        <v>41</v>
      </c>
      <c r="O380" s="41"/>
      <c r="P380" s="198">
        <f>O380*H380</f>
        <v>0</v>
      </c>
      <c r="Q380" s="198">
        <v>1.6000000000000001E-3</v>
      </c>
      <c r="R380" s="198">
        <f>Q380*H380</f>
        <v>1.6320000000000002E-3</v>
      </c>
      <c r="S380" s="198">
        <v>0</v>
      </c>
      <c r="T380" s="199">
        <f>S380*H380</f>
        <v>0</v>
      </c>
      <c r="AR380" s="23" t="s">
        <v>127</v>
      </c>
      <c r="AT380" s="23" t="s">
        <v>123</v>
      </c>
      <c r="AU380" s="23" t="s">
        <v>80</v>
      </c>
      <c r="AY380" s="23" t="s">
        <v>122</v>
      </c>
      <c r="BE380" s="200">
        <f>IF(N380="základní",J380,0)</f>
        <v>0</v>
      </c>
      <c r="BF380" s="200">
        <f>IF(N380="snížená",J380,0)</f>
        <v>0</v>
      </c>
      <c r="BG380" s="200">
        <f>IF(N380="zákl. přenesená",J380,0)</f>
        <v>0</v>
      </c>
      <c r="BH380" s="200">
        <f>IF(N380="sníž. přenesená",J380,0)</f>
        <v>0</v>
      </c>
      <c r="BI380" s="200">
        <f>IF(N380="nulová",J380,0)</f>
        <v>0</v>
      </c>
      <c r="BJ380" s="23" t="s">
        <v>78</v>
      </c>
      <c r="BK380" s="200">
        <f>ROUND(I380*H380,2)</f>
        <v>0</v>
      </c>
      <c r="BL380" s="23" t="s">
        <v>127</v>
      </c>
      <c r="BM380" s="23" t="s">
        <v>701</v>
      </c>
    </row>
    <row r="381" spans="2:65" s="1" customFormat="1" ht="108">
      <c r="B381" s="40"/>
      <c r="C381" s="62"/>
      <c r="D381" s="205" t="s">
        <v>190</v>
      </c>
      <c r="E381" s="62"/>
      <c r="F381" s="219" t="s">
        <v>696</v>
      </c>
      <c r="G381" s="62"/>
      <c r="H381" s="62"/>
      <c r="I381" s="162"/>
      <c r="J381" s="62"/>
      <c r="K381" s="62"/>
      <c r="L381" s="60"/>
      <c r="M381" s="220"/>
      <c r="N381" s="41"/>
      <c r="O381" s="41"/>
      <c r="P381" s="41"/>
      <c r="Q381" s="41"/>
      <c r="R381" s="41"/>
      <c r="S381" s="41"/>
      <c r="T381" s="77"/>
      <c r="AT381" s="23" t="s">
        <v>190</v>
      </c>
      <c r="AU381" s="23" t="s">
        <v>80</v>
      </c>
    </row>
    <row r="382" spans="2:65" s="11" customFormat="1">
      <c r="B382" s="203"/>
      <c r="C382" s="204"/>
      <c r="D382" s="205" t="s">
        <v>144</v>
      </c>
      <c r="E382" s="206" t="s">
        <v>21</v>
      </c>
      <c r="F382" s="207" t="s">
        <v>702</v>
      </c>
      <c r="G382" s="204"/>
      <c r="H382" s="208">
        <v>1.02</v>
      </c>
      <c r="I382" s="209"/>
      <c r="J382" s="204"/>
      <c r="K382" s="204"/>
      <c r="L382" s="210"/>
      <c r="M382" s="211"/>
      <c r="N382" s="212"/>
      <c r="O382" s="212"/>
      <c r="P382" s="212"/>
      <c r="Q382" s="212"/>
      <c r="R382" s="212"/>
      <c r="S382" s="212"/>
      <c r="T382" s="213"/>
      <c r="AT382" s="214" t="s">
        <v>144</v>
      </c>
      <c r="AU382" s="214" t="s">
        <v>80</v>
      </c>
      <c r="AV382" s="11" t="s">
        <v>80</v>
      </c>
      <c r="AW382" s="11" t="s">
        <v>33</v>
      </c>
      <c r="AX382" s="11" t="s">
        <v>78</v>
      </c>
      <c r="AY382" s="214" t="s">
        <v>122</v>
      </c>
    </row>
    <row r="383" spans="2:65" s="1" customFormat="1" ht="38.25" customHeight="1">
      <c r="B383" s="40"/>
      <c r="C383" s="189" t="s">
        <v>703</v>
      </c>
      <c r="D383" s="189" t="s">
        <v>123</v>
      </c>
      <c r="E383" s="190" t="s">
        <v>704</v>
      </c>
      <c r="F383" s="191" t="s">
        <v>705</v>
      </c>
      <c r="G383" s="192" t="s">
        <v>212</v>
      </c>
      <c r="H383" s="193">
        <v>24</v>
      </c>
      <c r="I383" s="194"/>
      <c r="J383" s="195">
        <f>ROUND(I383*H383,2)</f>
        <v>0</v>
      </c>
      <c r="K383" s="191" t="s">
        <v>21</v>
      </c>
      <c r="L383" s="60"/>
      <c r="M383" s="196" t="s">
        <v>21</v>
      </c>
      <c r="N383" s="197" t="s">
        <v>41</v>
      </c>
      <c r="O383" s="41"/>
      <c r="P383" s="198">
        <f>O383*H383</f>
        <v>0</v>
      </c>
      <c r="Q383" s="198">
        <v>0.16849</v>
      </c>
      <c r="R383" s="198">
        <f>Q383*H383</f>
        <v>4.0437599999999998</v>
      </c>
      <c r="S383" s="198">
        <v>0</v>
      </c>
      <c r="T383" s="199">
        <f>S383*H383</f>
        <v>0</v>
      </c>
      <c r="AR383" s="23" t="s">
        <v>127</v>
      </c>
      <c r="AT383" s="23" t="s">
        <v>123</v>
      </c>
      <c r="AU383" s="23" t="s">
        <v>80</v>
      </c>
      <c r="AY383" s="23" t="s">
        <v>122</v>
      </c>
      <c r="BE383" s="200">
        <f>IF(N383="základní",J383,0)</f>
        <v>0</v>
      </c>
      <c r="BF383" s="200">
        <f>IF(N383="snížená",J383,0)</f>
        <v>0</v>
      </c>
      <c r="BG383" s="200">
        <f>IF(N383="zákl. přenesená",J383,0)</f>
        <v>0</v>
      </c>
      <c r="BH383" s="200">
        <f>IF(N383="sníž. přenesená",J383,0)</f>
        <v>0</v>
      </c>
      <c r="BI383" s="200">
        <f>IF(N383="nulová",J383,0)</f>
        <v>0</v>
      </c>
      <c r="BJ383" s="23" t="s">
        <v>78</v>
      </c>
      <c r="BK383" s="200">
        <f>ROUND(I383*H383,2)</f>
        <v>0</v>
      </c>
      <c r="BL383" s="23" t="s">
        <v>127</v>
      </c>
      <c r="BM383" s="23" t="s">
        <v>706</v>
      </c>
    </row>
    <row r="384" spans="2:65" s="1" customFormat="1" ht="94.5">
      <c r="B384" s="40"/>
      <c r="C384" s="62"/>
      <c r="D384" s="205" t="s">
        <v>190</v>
      </c>
      <c r="E384" s="62"/>
      <c r="F384" s="219" t="s">
        <v>707</v>
      </c>
      <c r="G384" s="62"/>
      <c r="H384" s="62"/>
      <c r="I384" s="162"/>
      <c r="J384" s="62"/>
      <c r="K384" s="62"/>
      <c r="L384" s="60"/>
      <c r="M384" s="220"/>
      <c r="N384" s="41"/>
      <c r="O384" s="41"/>
      <c r="P384" s="41"/>
      <c r="Q384" s="41"/>
      <c r="R384" s="41"/>
      <c r="S384" s="41"/>
      <c r="T384" s="77"/>
      <c r="AT384" s="23" t="s">
        <v>190</v>
      </c>
      <c r="AU384" s="23" t="s">
        <v>80</v>
      </c>
    </row>
    <row r="385" spans="2:65" s="11" customFormat="1">
      <c r="B385" s="203"/>
      <c r="C385" s="204"/>
      <c r="D385" s="205" t="s">
        <v>144</v>
      </c>
      <c r="E385" s="206" t="s">
        <v>21</v>
      </c>
      <c r="F385" s="207" t="s">
        <v>708</v>
      </c>
      <c r="G385" s="204"/>
      <c r="H385" s="208">
        <v>24</v>
      </c>
      <c r="I385" s="209"/>
      <c r="J385" s="204"/>
      <c r="K385" s="204"/>
      <c r="L385" s="210"/>
      <c r="M385" s="211"/>
      <c r="N385" s="212"/>
      <c r="O385" s="212"/>
      <c r="P385" s="212"/>
      <c r="Q385" s="212"/>
      <c r="R385" s="212"/>
      <c r="S385" s="212"/>
      <c r="T385" s="213"/>
      <c r="AT385" s="214" t="s">
        <v>144</v>
      </c>
      <c r="AU385" s="214" t="s">
        <v>80</v>
      </c>
      <c r="AV385" s="11" t="s">
        <v>80</v>
      </c>
      <c r="AW385" s="11" t="s">
        <v>33</v>
      </c>
      <c r="AX385" s="11" t="s">
        <v>78</v>
      </c>
      <c r="AY385" s="214" t="s">
        <v>122</v>
      </c>
    </row>
    <row r="386" spans="2:65" s="1" customFormat="1" ht="16.5" customHeight="1">
      <c r="B386" s="40"/>
      <c r="C386" s="232" t="s">
        <v>709</v>
      </c>
      <c r="D386" s="232" t="s">
        <v>226</v>
      </c>
      <c r="E386" s="233" t="s">
        <v>710</v>
      </c>
      <c r="F386" s="234" t="s">
        <v>711</v>
      </c>
      <c r="G386" s="235" t="s">
        <v>599</v>
      </c>
      <c r="H386" s="236">
        <v>16.16</v>
      </c>
      <c r="I386" s="237"/>
      <c r="J386" s="238">
        <f>ROUND(I386*H386,2)</f>
        <v>0</v>
      </c>
      <c r="K386" s="234" t="s">
        <v>21</v>
      </c>
      <c r="L386" s="239"/>
      <c r="M386" s="240" t="s">
        <v>21</v>
      </c>
      <c r="N386" s="241" t="s">
        <v>41</v>
      </c>
      <c r="O386" s="41"/>
      <c r="P386" s="198">
        <f>O386*H386</f>
        <v>0</v>
      </c>
      <c r="Q386" s="198">
        <v>6.7000000000000004E-2</v>
      </c>
      <c r="R386" s="198">
        <f>Q386*H386</f>
        <v>1.0827200000000001</v>
      </c>
      <c r="S386" s="198">
        <v>0</v>
      </c>
      <c r="T386" s="199">
        <f>S386*H386</f>
        <v>0</v>
      </c>
      <c r="AR386" s="23" t="s">
        <v>143</v>
      </c>
      <c r="AT386" s="23" t="s">
        <v>226</v>
      </c>
      <c r="AU386" s="23" t="s">
        <v>80</v>
      </c>
      <c r="AY386" s="23" t="s">
        <v>122</v>
      </c>
      <c r="BE386" s="200">
        <f>IF(N386="základní",J386,0)</f>
        <v>0</v>
      </c>
      <c r="BF386" s="200">
        <f>IF(N386="snížená",J386,0)</f>
        <v>0</v>
      </c>
      <c r="BG386" s="200">
        <f>IF(N386="zákl. přenesená",J386,0)</f>
        <v>0</v>
      </c>
      <c r="BH386" s="200">
        <f>IF(N386="sníž. přenesená",J386,0)</f>
        <v>0</v>
      </c>
      <c r="BI386" s="200">
        <f>IF(N386="nulová",J386,0)</f>
        <v>0</v>
      </c>
      <c r="BJ386" s="23" t="s">
        <v>78</v>
      </c>
      <c r="BK386" s="200">
        <f>ROUND(I386*H386,2)</f>
        <v>0</v>
      </c>
      <c r="BL386" s="23" t="s">
        <v>127</v>
      </c>
      <c r="BM386" s="23" t="s">
        <v>712</v>
      </c>
    </row>
    <row r="387" spans="2:65" s="11" customFormat="1">
      <c r="B387" s="203"/>
      <c r="C387" s="204"/>
      <c r="D387" s="205" t="s">
        <v>144</v>
      </c>
      <c r="E387" s="204"/>
      <c r="F387" s="207" t="s">
        <v>713</v>
      </c>
      <c r="G387" s="204"/>
      <c r="H387" s="208">
        <v>16.16</v>
      </c>
      <c r="I387" s="209"/>
      <c r="J387" s="204"/>
      <c r="K387" s="204"/>
      <c r="L387" s="210"/>
      <c r="M387" s="211"/>
      <c r="N387" s="212"/>
      <c r="O387" s="212"/>
      <c r="P387" s="212"/>
      <c r="Q387" s="212"/>
      <c r="R387" s="212"/>
      <c r="S387" s="212"/>
      <c r="T387" s="213"/>
      <c r="AT387" s="214" t="s">
        <v>144</v>
      </c>
      <c r="AU387" s="214" t="s">
        <v>80</v>
      </c>
      <c r="AV387" s="11" t="s">
        <v>80</v>
      </c>
      <c r="AW387" s="11" t="s">
        <v>6</v>
      </c>
      <c r="AX387" s="11" t="s">
        <v>78</v>
      </c>
      <c r="AY387" s="214" t="s">
        <v>122</v>
      </c>
    </row>
    <row r="388" spans="2:65" s="1" customFormat="1" ht="16.5" customHeight="1">
      <c r="B388" s="40"/>
      <c r="C388" s="232" t="s">
        <v>714</v>
      </c>
      <c r="D388" s="232" t="s">
        <v>226</v>
      </c>
      <c r="E388" s="233" t="s">
        <v>715</v>
      </c>
      <c r="F388" s="234" t="s">
        <v>716</v>
      </c>
      <c r="G388" s="235" t="s">
        <v>599</v>
      </c>
      <c r="H388" s="236">
        <v>4.04</v>
      </c>
      <c r="I388" s="237"/>
      <c r="J388" s="238">
        <f>ROUND(I388*H388,2)</f>
        <v>0</v>
      </c>
      <c r="K388" s="234" t="s">
        <v>21</v>
      </c>
      <c r="L388" s="239"/>
      <c r="M388" s="240" t="s">
        <v>21</v>
      </c>
      <c r="N388" s="241" t="s">
        <v>41</v>
      </c>
      <c r="O388" s="41"/>
      <c r="P388" s="198">
        <f>O388*H388</f>
        <v>0</v>
      </c>
      <c r="Q388" s="198">
        <v>6.3E-2</v>
      </c>
      <c r="R388" s="198">
        <f>Q388*H388</f>
        <v>0.25452000000000002</v>
      </c>
      <c r="S388" s="198">
        <v>0</v>
      </c>
      <c r="T388" s="199">
        <f>S388*H388</f>
        <v>0</v>
      </c>
      <c r="AR388" s="23" t="s">
        <v>143</v>
      </c>
      <c r="AT388" s="23" t="s">
        <v>226</v>
      </c>
      <c r="AU388" s="23" t="s">
        <v>80</v>
      </c>
      <c r="AY388" s="23" t="s">
        <v>122</v>
      </c>
      <c r="BE388" s="200">
        <f>IF(N388="základní",J388,0)</f>
        <v>0</v>
      </c>
      <c r="BF388" s="200">
        <f>IF(N388="snížená",J388,0)</f>
        <v>0</v>
      </c>
      <c r="BG388" s="200">
        <f>IF(N388="zákl. přenesená",J388,0)</f>
        <v>0</v>
      </c>
      <c r="BH388" s="200">
        <f>IF(N388="sníž. přenesená",J388,0)</f>
        <v>0</v>
      </c>
      <c r="BI388" s="200">
        <f>IF(N388="nulová",J388,0)</f>
        <v>0</v>
      </c>
      <c r="BJ388" s="23" t="s">
        <v>78</v>
      </c>
      <c r="BK388" s="200">
        <f>ROUND(I388*H388,2)</f>
        <v>0</v>
      </c>
      <c r="BL388" s="23" t="s">
        <v>127</v>
      </c>
      <c r="BM388" s="23" t="s">
        <v>717</v>
      </c>
    </row>
    <row r="389" spans="2:65" s="11" customFormat="1">
      <c r="B389" s="203"/>
      <c r="C389" s="204"/>
      <c r="D389" s="205" t="s">
        <v>144</v>
      </c>
      <c r="E389" s="204"/>
      <c r="F389" s="207" t="s">
        <v>718</v>
      </c>
      <c r="G389" s="204"/>
      <c r="H389" s="208">
        <v>4.04</v>
      </c>
      <c r="I389" s="209"/>
      <c r="J389" s="204"/>
      <c r="K389" s="204"/>
      <c r="L389" s="210"/>
      <c r="M389" s="211"/>
      <c r="N389" s="212"/>
      <c r="O389" s="212"/>
      <c r="P389" s="212"/>
      <c r="Q389" s="212"/>
      <c r="R389" s="212"/>
      <c r="S389" s="212"/>
      <c r="T389" s="213"/>
      <c r="AT389" s="214" t="s">
        <v>144</v>
      </c>
      <c r="AU389" s="214" t="s">
        <v>80</v>
      </c>
      <c r="AV389" s="11" t="s">
        <v>80</v>
      </c>
      <c r="AW389" s="11" t="s">
        <v>6</v>
      </c>
      <c r="AX389" s="11" t="s">
        <v>78</v>
      </c>
      <c r="AY389" s="214" t="s">
        <v>122</v>
      </c>
    </row>
    <row r="390" spans="2:65" s="1" customFormat="1" ht="16.5" customHeight="1">
      <c r="B390" s="40"/>
      <c r="C390" s="232" t="s">
        <v>719</v>
      </c>
      <c r="D390" s="232" t="s">
        <v>226</v>
      </c>
      <c r="E390" s="233" t="s">
        <v>720</v>
      </c>
      <c r="F390" s="234" t="s">
        <v>721</v>
      </c>
      <c r="G390" s="235" t="s">
        <v>599</v>
      </c>
      <c r="H390" s="236">
        <v>4.04</v>
      </c>
      <c r="I390" s="237"/>
      <c r="J390" s="238">
        <f>ROUND(I390*H390,2)</f>
        <v>0</v>
      </c>
      <c r="K390" s="234" t="s">
        <v>21</v>
      </c>
      <c r="L390" s="239"/>
      <c r="M390" s="240" t="s">
        <v>21</v>
      </c>
      <c r="N390" s="241" t="s">
        <v>41</v>
      </c>
      <c r="O390" s="41"/>
      <c r="P390" s="198">
        <f>O390*H390</f>
        <v>0</v>
      </c>
      <c r="Q390" s="198">
        <v>6.3E-2</v>
      </c>
      <c r="R390" s="198">
        <f>Q390*H390</f>
        <v>0.25452000000000002</v>
      </c>
      <c r="S390" s="198">
        <v>0</v>
      </c>
      <c r="T390" s="199">
        <f>S390*H390</f>
        <v>0</v>
      </c>
      <c r="AR390" s="23" t="s">
        <v>143</v>
      </c>
      <c r="AT390" s="23" t="s">
        <v>226</v>
      </c>
      <c r="AU390" s="23" t="s">
        <v>80</v>
      </c>
      <c r="AY390" s="23" t="s">
        <v>122</v>
      </c>
      <c r="BE390" s="200">
        <f>IF(N390="základní",J390,0)</f>
        <v>0</v>
      </c>
      <c r="BF390" s="200">
        <f>IF(N390="snížená",J390,0)</f>
        <v>0</v>
      </c>
      <c r="BG390" s="200">
        <f>IF(N390="zákl. přenesená",J390,0)</f>
        <v>0</v>
      </c>
      <c r="BH390" s="200">
        <f>IF(N390="sníž. přenesená",J390,0)</f>
        <v>0</v>
      </c>
      <c r="BI390" s="200">
        <f>IF(N390="nulová",J390,0)</f>
        <v>0</v>
      </c>
      <c r="BJ390" s="23" t="s">
        <v>78</v>
      </c>
      <c r="BK390" s="200">
        <f>ROUND(I390*H390,2)</f>
        <v>0</v>
      </c>
      <c r="BL390" s="23" t="s">
        <v>127</v>
      </c>
      <c r="BM390" s="23" t="s">
        <v>722</v>
      </c>
    </row>
    <row r="391" spans="2:65" s="11" customFormat="1">
      <c r="B391" s="203"/>
      <c r="C391" s="204"/>
      <c r="D391" s="205" t="s">
        <v>144</v>
      </c>
      <c r="E391" s="204"/>
      <c r="F391" s="207" t="s">
        <v>718</v>
      </c>
      <c r="G391" s="204"/>
      <c r="H391" s="208">
        <v>4.04</v>
      </c>
      <c r="I391" s="209"/>
      <c r="J391" s="204"/>
      <c r="K391" s="204"/>
      <c r="L391" s="210"/>
      <c r="M391" s="211"/>
      <c r="N391" s="212"/>
      <c r="O391" s="212"/>
      <c r="P391" s="212"/>
      <c r="Q391" s="212"/>
      <c r="R391" s="212"/>
      <c r="S391" s="212"/>
      <c r="T391" s="213"/>
      <c r="AT391" s="214" t="s">
        <v>144</v>
      </c>
      <c r="AU391" s="214" t="s">
        <v>80</v>
      </c>
      <c r="AV391" s="11" t="s">
        <v>80</v>
      </c>
      <c r="AW391" s="11" t="s">
        <v>6</v>
      </c>
      <c r="AX391" s="11" t="s">
        <v>78</v>
      </c>
      <c r="AY391" s="214" t="s">
        <v>122</v>
      </c>
    </row>
    <row r="392" spans="2:65" s="1" customFormat="1" ht="38.25" customHeight="1">
      <c r="B392" s="40"/>
      <c r="C392" s="189" t="s">
        <v>723</v>
      </c>
      <c r="D392" s="189" t="s">
        <v>123</v>
      </c>
      <c r="E392" s="190" t="s">
        <v>724</v>
      </c>
      <c r="F392" s="191" t="s">
        <v>725</v>
      </c>
      <c r="G392" s="192" t="s">
        <v>212</v>
      </c>
      <c r="H392" s="193">
        <v>200.1</v>
      </c>
      <c r="I392" s="194"/>
      <c r="J392" s="195">
        <f>ROUND(I392*H392,2)</f>
        <v>0</v>
      </c>
      <c r="K392" s="191" t="s">
        <v>21</v>
      </c>
      <c r="L392" s="60"/>
      <c r="M392" s="196" t="s">
        <v>21</v>
      </c>
      <c r="N392" s="197" t="s">
        <v>41</v>
      </c>
      <c r="O392" s="41"/>
      <c r="P392" s="198">
        <f>O392*H392</f>
        <v>0</v>
      </c>
      <c r="Q392" s="198">
        <v>0.1295</v>
      </c>
      <c r="R392" s="198">
        <f>Q392*H392</f>
        <v>25.912949999999999</v>
      </c>
      <c r="S392" s="198">
        <v>0</v>
      </c>
      <c r="T392" s="199">
        <f>S392*H392</f>
        <v>0</v>
      </c>
      <c r="AR392" s="23" t="s">
        <v>127</v>
      </c>
      <c r="AT392" s="23" t="s">
        <v>123</v>
      </c>
      <c r="AU392" s="23" t="s">
        <v>80</v>
      </c>
      <c r="AY392" s="23" t="s">
        <v>122</v>
      </c>
      <c r="BE392" s="200">
        <f>IF(N392="základní",J392,0)</f>
        <v>0</v>
      </c>
      <c r="BF392" s="200">
        <f>IF(N392="snížená",J392,0)</f>
        <v>0</v>
      </c>
      <c r="BG392" s="200">
        <f>IF(N392="zákl. přenesená",J392,0)</f>
        <v>0</v>
      </c>
      <c r="BH392" s="200">
        <f>IF(N392="sníž. přenesená",J392,0)</f>
        <v>0</v>
      </c>
      <c r="BI392" s="200">
        <f>IF(N392="nulová",J392,0)</f>
        <v>0</v>
      </c>
      <c r="BJ392" s="23" t="s">
        <v>78</v>
      </c>
      <c r="BK392" s="200">
        <f>ROUND(I392*H392,2)</f>
        <v>0</v>
      </c>
      <c r="BL392" s="23" t="s">
        <v>127</v>
      </c>
      <c r="BM392" s="23" t="s">
        <v>726</v>
      </c>
    </row>
    <row r="393" spans="2:65" s="1" customFormat="1" ht="94.5">
      <c r="B393" s="40"/>
      <c r="C393" s="62"/>
      <c r="D393" s="205" t="s">
        <v>190</v>
      </c>
      <c r="E393" s="62"/>
      <c r="F393" s="219" t="s">
        <v>707</v>
      </c>
      <c r="G393" s="62"/>
      <c r="H393" s="62"/>
      <c r="I393" s="162"/>
      <c r="J393" s="62"/>
      <c r="K393" s="62"/>
      <c r="L393" s="60"/>
      <c r="M393" s="220"/>
      <c r="N393" s="41"/>
      <c r="O393" s="41"/>
      <c r="P393" s="41"/>
      <c r="Q393" s="41"/>
      <c r="R393" s="41"/>
      <c r="S393" s="41"/>
      <c r="T393" s="77"/>
      <c r="AT393" s="23" t="s">
        <v>190</v>
      </c>
      <c r="AU393" s="23" t="s">
        <v>80</v>
      </c>
    </row>
    <row r="394" spans="2:65" s="11" customFormat="1">
      <c r="B394" s="203"/>
      <c r="C394" s="204"/>
      <c r="D394" s="205" t="s">
        <v>144</v>
      </c>
      <c r="E394" s="206" t="s">
        <v>21</v>
      </c>
      <c r="F394" s="207" t="s">
        <v>727</v>
      </c>
      <c r="G394" s="204"/>
      <c r="H394" s="208">
        <v>200.1</v>
      </c>
      <c r="I394" s="209"/>
      <c r="J394" s="204"/>
      <c r="K394" s="204"/>
      <c r="L394" s="210"/>
      <c r="M394" s="211"/>
      <c r="N394" s="212"/>
      <c r="O394" s="212"/>
      <c r="P394" s="212"/>
      <c r="Q394" s="212"/>
      <c r="R394" s="212"/>
      <c r="S394" s="212"/>
      <c r="T394" s="213"/>
      <c r="AT394" s="214" t="s">
        <v>144</v>
      </c>
      <c r="AU394" s="214" t="s">
        <v>80</v>
      </c>
      <c r="AV394" s="11" t="s">
        <v>80</v>
      </c>
      <c r="AW394" s="11" t="s">
        <v>33</v>
      </c>
      <c r="AX394" s="11" t="s">
        <v>78</v>
      </c>
      <c r="AY394" s="214" t="s">
        <v>122</v>
      </c>
    </row>
    <row r="395" spans="2:65" s="1" customFormat="1" ht="16.5" customHeight="1">
      <c r="B395" s="40"/>
      <c r="C395" s="232" t="s">
        <v>728</v>
      </c>
      <c r="D395" s="232" t="s">
        <v>226</v>
      </c>
      <c r="E395" s="233" t="s">
        <v>729</v>
      </c>
      <c r="F395" s="234" t="s">
        <v>730</v>
      </c>
      <c r="G395" s="235" t="s">
        <v>512</v>
      </c>
      <c r="H395" s="236">
        <v>202.101</v>
      </c>
      <c r="I395" s="237"/>
      <c r="J395" s="238">
        <f>ROUND(I395*H395,2)</f>
        <v>0</v>
      </c>
      <c r="K395" s="234" t="s">
        <v>136</v>
      </c>
      <c r="L395" s="239"/>
      <c r="M395" s="240" t="s">
        <v>21</v>
      </c>
      <c r="N395" s="241" t="s">
        <v>41</v>
      </c>
      <c r="O395" s="41"/>
      <c r="P395" s="198">
        <f>O395*H395</f>
        <v>0</v>
      </c>
      <c r="Q395" s="198">
        <v>8.2100000000000006E-2</v>
      </c>
      <c r="R395" s="198">
        <f>Q395*H395</f>
        <v>16.592492100000001</v>
      </c>
      <c r="S395" s="198">
        <v>0</v>
      </c>
      <c r="T395" s="199">
        <f>S395*H395</f>
        <v>0</v>
      </c>
      <c r="AR395" s="23" t="s">
        <v>143</v>
      </c>
      <c r="AT395" s="23" t="s">
        <v>226</v>
      </c>
      <c r="AU395" s="23" t="s">
        <v>80</v>
      </c>
      <c r="AY395" s="23" t="s">
        <v>122</v>
      </c>
      <c r="BE395" s="200">
        <f>IF(N395="základní",J395,0)</f>
        <v>0</v>
      </c>
      <c r="BF395" s="200">
        <f>IF(N395="snížená",J395,0)</f>
        <v>0</v>
      </c>
      <c r="BG395" s="200">
        <f>IF(N395="zákl. přenesená",J395,0)</f>
        <v>0</v>
      </c>
      <c r="BH395" s="200">
        <f>IF(N395="sníž. přenesená",J395,0)</f>
        <v>0</v>
      </c>
      <c r="BI395" s="200">
        <f>IF(N395="nulová",J395,0)</f>
        <v>0</v>
      </c>
      <c r="BJ395" s="23" t="s">
        <v>78</v>
      </c>
      <c r="BK395" s="200">
        <f>ROUND(I395*H395,2)</f>
        <v>0</v>
      </c>
      <c r="BL395" s="23" t="s">
        <v>127</v>
      </c>
      <c r="BM395" s="23" t="s">
        <v>731</v>
      </c>
    </row>
    <row r="396" spans="2:65" s="11" customFormat="1">
      <c r="B396" s="203"/>
      <c r="C396" s="204"/>
      <c r="D396" s="205" t="s">
        <v>144</v>
      </c>
      <c r="E396" s="204"/>
      <c r="F396" s="207" t="s">
        <v>732</v>
      </c>
      <c r="G396" s="204"/>
      <c r="H396" s="208">
        <v>202.101</v>
      </c>
      <c r="I396" s="209"/>
      <c r="J396" s="204"/>
      <c r="K396" s="204"/>
      <c r="L396" s="210"/>
      <c r="M396" s="211"/>
      <c r="N396" s="212"/>
      <c r="O396" s="212"/>
      <c r="P396" s="212"/>
      <c r="Q396" s="212"/>
      <c r="R396" s="212"/>
      <c r="S396" s="212"/>
      <c r="T396" s="213"/>
      <c r="AT396" s="214" t="s">
        <v>144</v>
      </c>
      <c r="AU396" s="214" t="s">
        <v>80</v>
      </c>
      <c r="AV396" s="11" t="s">
        <v>80</v>
      </c>
      <c r="AW396" s="11" t="s">
        <v>6</v>
      </c>
      <c r="AX396" s="11" t="s">
        <v>78</v>
      </c>
      <c r="AY396" s="214" t="s">
        <v>122</v>
      </c>
    </row>
    <row r="397" spans="2:65" s="1" customFormat="1" ht="38.25" customHeight="1">
      <c r="B397" s="40"/>
      <c r="C397" s="189" t="s">
        <v>733</v>
      </c>
      <c r="D397" s="189" t="s">
        <v>123</v>
      </c>
      <c r="E397" s="190" t="s">
        <v>734</v>
      </c>
      <c r="F397" s="191" t="s">
        <v>735</v>
      </c>
      <c r="G397" s="192" t="s">
        <v>212</v>
      </c>
      <c r="H397" s="193">
        <v>4</v>
      </c>
      <c r="I397" s="194"/>
      <c r="J397" s="195">
        <f>ROUND(I397*H397,2)</f>
        <v>0</v>
      </c>
      <c r="K397" s="191" t="s">
        <v>21</v>
      </c>
      <c r="L397" s="60"/>
      <c r="M397" s="196" t="s">
        <v>21</v>
      </c>
      <c r="N397" s="197" t="s">
        <v>41</v>
      </c>
      <c r="O397" s="41"/>
      <c r="P397" s="198">
        <f>O397*H397</f>
        <v>0</v>
      </c>
      <c r="Q397" s="198">
        <v>0.10095</v>
      </c>
      <c r="R397" s="198">
        <f>Q397*H397</f>
        <v>0.40379999999999999</v>
      </c>
      <c r="S397" s="198">
        <v>0</v>
      </c>
      <c r="T397" s="199">
        <f>S397*H397</f>
        <v>0</v>
      </c>
      <c r="AR397" s="23" t="s">
        <v>127</v>
      </c>
      <c r="AT397" s="23" t="s">
        <v>123</v>
      </c>
      <c r="AU397" s="23" t="s">
        <v>80</v>
      </c>
      <c r="AY397" s="23" t="s">
        <v>122</v>
      </c>
      <c r="BE397" s="200">
        <f>IF(N397="základní",J397,0)</f>
        <v>0</v>
      </c>
      <c r="BF397" s="200">
        <f>IF(N397="snížená",J397,0)</f>
        <v>0</v>
      </c>
      <c r="BG397" s="200">
        <f>IF(N397="zákl. přenesená",J397,0)</f>
        <v>0</v>
      </c>
      <c r="BH397" s="200">
        <f>IF(N397="sníž. přenesená",J397,0)</f>
        <v>0</v>
      </c>
      <c r="BI397" s="200">
        <f>IF(N397="nulová",J397,0)</f>
        <v>0</v>
      </c>
      <c r="BJ397" s="23" t="s">
        <v>78</v>
      </c>
      <c r="BK397" s="200">
        <f>ROUND(I397*H397,2)</f>
        <v>0</v>
      </c>
      <c r="BL397" s="23" t="s">
        <v>127</v>
      </c>
      <c r="BM397" s="23" t="s">
        <v>736</v>
      </c>
    </row>
    <row r="398" spans="2:65" s="1" customFormat="1" ht="67.5">
      <c r="B398" s="40"/>
      <c r="C398" s="62"/>
      <c r="D398" s="205" t="s">
        <v>190</v>
      </c>
      <c r="E398" s="62"/>
      <c r="F398" s="219" t="s">
        <v>737</v>
      </c>
      <c r="G398" s="62"/>
      <c r="H398" s="62"/>
      <c r="I398" s="162"/>
      <c r="J398" s="62"/>
      <c r="K398" s="62"/>
      <c r="L398" s="60"/>
      <c r="M398" s="220"/>
      <c r="N398" s="41"/>
      <c r="O398" s="41"/>
      <c r="P398" s="41"/>
      <c r="Q398" s="41"/>
      <c r="R398" s="41"/>
      <c r="S398" s="41"/>
      <c r="T398" s="77"/>
      <c r="AT398" s="23" t="s">
        <v>190</v>
      </c>
      <c r="AU398" s="23" t="s">
        <v>80</v>
      </c>
    </row>
    <row r="399" spans="2:65" s="11" customFormat="1">
      <c r="B399" s="203"/>
      <c r="C399" s="204"/>
      <c r="D399" s="205" t="s">
        <v>144</v>
      </c>
      <c r="E399" s="206" t="s">
        <v>21</v>
      </c>
      <c r="F399" s="207" t="s">
        <v>738</v>
      </c>
      <c r="G399" s="204"/>
      <c r="H399" s="208">
        <v>4</v>
      </c>
      <c r="I399" s="209"/>
      <c r="J399" s="204"/>
      <c r="K399" s="204"/>
      <c r="L399" s="210"/>
      <c r="M399" s="211"/>
      <c r="N399" s="212"/>
      <c r="O399" s="212"/>
      <c r="P399" s="212"/>
      <c r="Q399" s="212"/>
      <c r="R399" s="212"/>
      <c r="S399" s="212"/>
      <c r="T399" s="213"/>
      <c r="AT399" s="214" t="s">
        <v>144</v>
      </c>
      <c r="AU399" s="214" t="s">
        <v>80</v>
      </c>
      <c r="AV399" s="11" t="s">
        <v>80</v>
      </c>
      <c r="AW399" s="11" t="s">
        <v>33</v>
      </c>
      <c r="AX399" s="11" t="s">
        <v>78</v>
      </c>
      <c r="AY399" s="214" t="s">
        <v>122</v>
      </c>
    </row>
    <row r="400" spans="2:65" s="1" customFormat="1" ht="16.5" customHeight="1">
      <c r="B400" s="40"/>
      <c r="C400" s="232" t="s">
        <v>739</v>
      </c>
      <c r="D400" s="232" t="s">
        <v>226</v>
      </c>
      <c r="E400" s="233" t="s">
        <v>740</v>
      </c>
      <c r="F400" s="234" t="s">
        <v>741</v>
      </c>
      <c r="G400" s="235" t="s">
        <v>512</v>
      </c>
      <c r="H400" s="236">
        <v>4.04</v>
      </c>
      <c r="I400" s="237"/>
      <c r="J400" s="238">
        <f>ROUND(I400*H400,2)</f>
        <v>0</v>
      </c>
      <c r="K400" s="234" t="s">
        <v>136</v>
      </c>
      <c r="L400" s="239"/>
      <c r="M400" s="240" t="s">
        <v>21</v>
      </c>
      <c r="N400" s="241" t="s">
        <v>41</v>
      </c>
      <c r="O400" s="41"/>
      <c r="P400" s="198">
        <f>O400*H400</f>
        <v>0</v>
      </c>
      <c r="Q400" s="198">
        <v>2.4E-2</v>
      </c>
      <c r="R400" s="198">
        <f>Q400*H400</f>
        <v>9.6960000000000005E-2</v>
      </c>
      <c r="S400" s="198">
        <v>0</v>
      </c>
      <c r="T400" s="199">
        <f>S400*H400</f>
        <v>0</v>
      </c>
      <c r="AR400" s="23" t="s">
        <v>143</v>
      </c>
      <c r="AT400" s="23" t="s">
        <v>226</v>
      </c>
      <c r="AU400" s="23" t="s">
        <v>80</v>
      </c>
      <c r="AY400" s="23" t="s">
        <v>122</v>
      </c>
      <c r="BE400" s="200">
        <f>IF(N400="základní",J400,0)</f>
        <v>0</v>
      </c>
      <c r="BF400" s="200">
        <f>IF(N400="snížená",J400,0)</f>
        <v>0</v>
      </c>
      <c r="BG400" s="200">
        <f>IF(N400="zákl. přenesená",J400,0)</f>
        <v>0</v>
      </c>
      <c r="BH400" s="200">
        <f>IF(N400="sníž. přenesená",J400,0)</f>
        <v>0</v>
      </c>
      <c r="BI400" s="200">
        <f>IF(N400="nulová",J400,0)</f>
        <v>0</v>
      </c>
      <c r="BJ400" s="23" t="s">
        <v>78</v>
      </c>
      <c r="BK400" s="200">
        <f>ROUND(I400*H400,2)</f>
        <v>0</v>
      </c>
      <c r="BL400" s="23" t="s">
        <v>127</v>
      </c>
      <c r="BM400" s="23" t="s">
        <v>742</v>
      </c>
    </row>
    <row r="401" spans="2:65" s="11" customFormat="1">
      <c r="B401" s="203"/>
      <c r="C401" s="204"/>
      <c r="D401" s="205" t="s">
        <v>144</v>
      </c>
      <c r="E401" s="204"/>
      <c r="F401" s="207" t="s">
        <v>718</v>
      </c>
      <c r="G401" s="204"/>
      <c r="H401" s="208">
        <v>4.04</v>
      </c>
      <c r="I401" s="209"/>
      <c r="J401" s="204"/>
      <c r="K401" s="204"/>
      <c r="L401" s="210"/>
      <c r="M401" s="211"/>
      <c r="N401" s="212"/>
      <c r="O401" s="212"/>
      <c r="P401" s="212"/>
      <c r="Q401" s="212"/>
      <c r="R401" s="212"/>
      <c r="S401" s="212"/>
      <c r="T401" s="213"/>
      <c r="AT401" s="214" t="s">
        <v>144</v>
      </c>
      <c r="AU401" s="214" t="s">
        <v>80</v>
      </c>
      <c r="AV401" s="11" t="s">
        <v>80</v>
      </c>
      <c r="AW401" s="11" t="s">
        <v>6</v>
      </c>
      <c r="AX401" s="11" t="s">
        <v>78</v>
      </c>
      <c r="AY401" s="214" t="s">
        <v>122</v>
      </c>
    </row>
    <row r="402" spans="2:65" s="1" customFormat="1" ht="25.5" customHeight="1">
      <c r="B402" s="40"/>
      <c r="C402" s="189" t="s">
        <v>743</v>
      </c>
      <c r="D402" s="189" t="s">
        <v>123</v>
      </c>
      <c r="E402" s="190" t="s">
        <v>744</v>
      </c>
      <c r="F402" s="191" t="s">
        <v>745</v>
      </c>
      <c r="G402" s="192" t="s">
        <v>212</v>
      </c>
      <c r="H402" s="193">
        <v>36.68</v>
      </c>
      <c r="I402" s="194"/>
      <c r="J402" s="195">
        <f>ROUND(I402*H402,2)</f>
        <v>0</v>
      </c>
      <c r="K402" s="191" t="s">
        <v>136</v>
      </c>
      <c r="L402" s="60"/>
      <c r="M402" s="196" t="s">
        <v>21</v>
      </c>
      <c r="N402" s="197" t="s">
        <v>41</v>
      </c>
      <c r="O402" s="41"/>
      <c r="P402" s="198">
        <f>O402*H402</f>
        <v>0</v>
      </c>
      <c r="Q402" s="198">
        <v>1.0000000000000001E-5</v>
      </c>
      <c r="R402" s="198">
        <f>Q402*H402</f>
        <v>3.6680000000000003E-4</v>
      </c>
      <c r="S402" s="198">
        <v>0</v>
      </c>
      <c r="T402" s="199">
        <f>S402*H402</f>
        <v>0</v>
      </c>
      <c r="AR402" s="23" t="s">
        <v>127</v>
      </c>
      <c r="AT402" s="23" t="s">
        <v>123</v>
      </c>
      <c r="AU402" s="23" t="s">
        <v>80</v>
      </c>
      <c r="AY402" s="23" t="s">
        <v>122</v>
      </c>
      <c r="BE402" s="200">
        <f>IF(N402="základní",J402,0)</f>
        <v>0</v>
      </c>
      <c r="BF402" s="200">
        <f>IF(N402="snížená",J402,0)</f>
        <v>0</v>
      </c>
      <c r="BG402" s="200">
        <f>IF(N402="zákl. přenesená",J402,0)</f>
        <v>0</v>
      </c>
      <c r="BH402" s="200">
        <f>IF(N402="sníž. přenesená",J402,0)</f>
        <v>0</v>
      </c>
      <c r="BI402" s="200">
        <f>IF(N402="nulová",J402,0)</f>
        <v>0</v>
      </c>
      <c r="BJ402" s="23" t="s">
        <v>78</v>
      </c>
      <c r="BK402" s="200">
        <f>ROUND(I402*H402,2)</f>
        <v>0</v>
      </c>
      <c r="BL402" s="23" t="s">
        <v>127</v>
      </c>
      <c r="BM402" s="23" t="s">
        <v>746</v>
      </c>
    </row>
    <row r="403" spans="2:65" s="1" customFormat="1" ht="27">
      <c r="B403" s="40"/>
      <c r="C403" s="62"/>
      <c r="D403" s="205" t="s">
        <v>190</v>
      </c>
      <c r="E403" s="62"/>
      <c r="F403" s="219" t="s">
        <v>747</v>
      </c>
      <c r="G403" s="62"/>
      <c r="H403" s="62"/>
      <c r="I403" s="162"/>
      <c r="J403" s="62"/>
      <c r="K403" s="62"/>
      <c r="L403" s="60"/>
      <c r="M403" s="220"/>
      <c r="N403" s="41"/>
      <c r="O403" s="41"/>
      <c r="P403" s="41"/>
      <c r="Q403" s="41"/>
      <c r="R403" s="41"/>
      <c r="S403" s="41"/>
      <c r="T403" s="77"/>
      <c r="AT403" s="23" t="s">
        <v>190</v>
      </c>
      <c r="AU403" s="23" t="s">
        <v>80</v>
      </c>
    </row>
    <row r="404" spans="2:65" s="1" customFormat="1" ht="38.25" customHeight="1">
      <c r="B404" s="40"/>
      <c r="C404" s="189" t="s">
        <v>748</v>
      </c>
      <c r="D404" s="189" t="s">
        <v>123</v>
      </c>
      <c r="E404" s="190" t="s">
        <v>749</v>
      </c>
      <c r="F404" s="191" t="s">
        <v>750</v>
      </c>
      <c r="G404" s="192" t="s">
        <v>212</v>
      </c>
      <c r="H404" s="193">
        <v>36.68</v>
      </c>
      <c r="I404" s="194"/>
      <c r="J404" s="195">
        <f>ROUND(I404*H404,2)</f>
        <v>0</v>
      </c>
      <c r="K404" s="191" t="s">
        <v>136</v>
      </c>
      <c r="L404" s="60"/>
      <c r="M404" s="196" t="s">
        <v>21</v>
      </c>
      <c r="N404" s="197" t="s">
        <v>41</v>
      </c>
      <c r="O404" s="41"/>
      <c r="P404" s="198">
        <f>O404*H404</f>
        <v>0</v>
      </c>
      <c r="Q404" s="198">
        <v>3.4000000000000002E-4</v>
      </c>
      <c r="R404" s="198">
        <f>Q404*H404</f>
        <v>1.24712E-2</v>
      </c>
      <c r="S404" s="198">
        <v>0</v>
      </c>
      <c r="T404" s="199">
        <f>S404*H404</f>
        <v>0</v>
      </c>
      <c r="AR404" s="23" t="s">
        <v>127</v>
      </c>
      <c r="AT404" s="23" t="s">
        <v>123</v>
      </c>
      <c r="AU404" s="23" t="s">
        <v>80</v>
      </c>
      <c r="AY404" s="23" t="s">
        <v>122</v>
      </c>
      <c r="BE404" s="200">
        <f>IF(N404="základní",J404,0)</f>
        <v>0</v>
      </c>
      <c r="BF404" s="200">
        <f>IF(N404="snížená",J404,0)</f>
        <v>0</v>
      </c>
      <c r="BG404" s="200">
        <f>IF(N404="zákl. přenesená",J404,0)</f>
        <v>0</v>
      </c>
      <c r="BH404" s="200">
        <f>IF(N404="sníž. přenesená",J404,0)</f>
        <v>0</v>
      </c>
      <c r="BI404" s="200">
        <f>IF(N404="nulová",J404,0)</f>
        <v>0</v>
      </c>
      <c r="BJ404" s="23" t="s">
        <v>78</v>
      </c>
      <c r="BK404" s="200">
        <f>ROUND(I404*H404,2)</f>
        <v>0</v>
      </c>
      <c r="BL404" s="23" t="s">
        <v>127</v>
      </c>
      <c r="BM404" s="23" t="s">
        <v>751</v>
      </c>
    </row>
    <row r="405" spans="2:65" s="1" customFormat="1" ht="40.5">
      <c r="B405" s="40"/>
      <c r="C405" s="62"/>
      <c r="D405" s="205" t="s">
        <v>190</v>
      </c>
      <c r="E405" s="62"/>
      <c r="F405" s="219" t="s">
        <v>752</v>
      </c>
      <c r="G405" s="62"/>
      <c r="H405" s="62"/>
      <c r="I405" s="162"/>
      <c r="J405" s="62"/>
      <c r="K405" s="62"/>
      <c r="L405" s="60"/>
      <c r="M405" s="220"/>
      <c r="N405" s="41"/>
      <c r="O405" s="41"/>
      <c r="P405" s="41"/>
      <c r="Q405" s="41"/>
      <c r="R405" s="41"/>
      <c r="S405" s="41"/>
      <c r="T405" s="77"/>
      <c r="AT405" s="23" t="s">
        <v>190</v>
      </c>
      <c r="AU405" s="23" t="s">
        <v>80</v>
      </c>
    </row>
    <row r="406" spans="2:65" s="1" customFormat="1" ht="25.5" customHeight="1">
      <c r="B406" s="40"/>
      <c r="C406" s="189" t="s">
        <v>753</v>
      </c>
      <c r="D406" s="189" t="s">
        <v>123</v>
      </c>
      <c r="E406" s="190" t="s">
        <v>754</v>
      </c>
      <c r="F406" s="191" t="s">
        <v>755</v>
      </c>
      <c r="G406" s="192" t="s">
        <v>212</v>
      </c>
      <c r="H406" s="193">
        <v>36.68</v>
      </c>
      <c r="I406" s="194"/>
      <c r="J406" s="195">
        <f>ROUND(I406*H406,2)</f>
        <v>0</v>
      </c>
      <c r="K406" s="191" t="s">
        <v>136</v>
      </c>
      <c r="L406" s="60"/>
      <c r="M406" s="196" t="s">
        <v>21</v>
      </c>
      <c r="N406" s="197" t="s">
        <v>41</v>
      </c>
      <c r="O406" s="41"/>
      <c r="P406" s="198">
        <f>O406*H406</f>
        <v>0</v>
      </c>
      <c r="Q406" s="198">
        <v>0</v>
      </c>
      <c r="R406" s="198">
        <f>Q406*H406</f>
        <v>0</v>
      </c>
      <c r="S406" s="198">
        <v>0</v>
      </c>
      <c r="T406" s="199">
        <f>S406*H406</f>
        <v>0</v>
      </c>
      <c r="AR406" s="23" t="s">
        <v>127</v>
      </c>
      <c r="AT406" s="23" t="s">
        <v>123</v>
      </c>
      <c r="AU406" s="23" t="s">
        <v>80</v>
      </c>
      <c r="AY406" s="23" t="s">
        <v>122</v>
      </c>
      <c r="BE406" s="200">
        <f>IF(N406="základní",J406,0)</f>
        <v>0</v>
      </c>
      <c r="BF406" s="200">
        <f>IF(N406="snížená",J406,0)</f>
        <v>0</v>
      </c>
      <c r="BG406" s="200">
        <f>IF(N406="zákl. přenesená",J406,0)</f>
        <v>0</v>
      </c>
      <c r="BH406" s="200">
        <f>IF(N406="sníž. přenesená",J406,0)</f>
        <v>0</v>
      </c>
      <c r="BI406" s="200">
        <f>IF(N406="nulová",J406,0)</f>
        <v>0</v>
      </c>
      <c r="BJ406" s="23" t="s">
        <v>78</v>
      </c>
      <c r="BK406" s="200">
        <f>ROUND(I406*H406,2)</f>
        <v>0</v>
      </c>
      <c r="BL406" s="23" t="s">
        <v>127</v>
      </c>
      <c r="BM406" s="23" t="s">
        <v>756</v>
      </c>
    </row>
    <row r="407" spans="2:65" s="11" customFormat="1">
      <c r="B407" s="203"/>
      <c r="C407" s="204"/>
      <c r="D407" s="205" t="s">
        <v>144</v>
      </c>
      <c r="E407" s="206" t="s">
        <v>21</v>
      </c>
      <c r="F407" s="207" t="s">
        <v>757</v>
      </c>
      <c r="G407" s="204"/>
      <c r="H407" s="208">
        <v>36.68</v>
      </c>
      <c r="I407" s="209"/>
      <c r="J407" s="204"/>
      <c r="K407" s="204"/>
      <c r="L407" s="210"/>
      <c r="M407" s="211"/>
      <c r="N407" s="212"/>
      <c r="O407" s="212"/>
      <c r="P407" s="212"/>
      <c r="Q407" s="212"/>
      <c r="R407" s="212"/>
      <c r="S407" s="212"/>
      <c r="T407" s="213"/>
      <c r="AT407" s="214" t="s">
        <v>144</v>
      </c>
      <c r="AU407" s="214" t="s">
        <v>80</v>
      </c>
      <c r="AV407" s="11" t="s">
        <v>80</v>
      </c>
      <c r="AW407" s="11" t="s">
        <v>33</v>
      </c>
      <c r="AX407" s="11" t="s">
        <v>78</v>
      </c>
      <c r="AY407" s="214" t="s">
        <v>122</v>
      </c>
    </row>
    <row r="408" spans="2:65" s="1" customFormat="1" ht="25.5" customHeight="1">
      <c r="B408" s="40"/>
      <c r="C408" s="189" t="s">
        <v>758</v>
      </c>
      <c r="D408" s="189" t="s">
        <v>123</v>
      </c>
      <c r="E408" s="190" t="s">
        <v>759</v>
      </c>
      <c r="F408" s="191" t="s">
        <v>760</v>
      </c>
      <c r="G408" s="192" t="s">
        <v>599</v>
      </c>
      <c r="H408" s="193">
        <v>1</v>
      </c>
      <c r="I408" s="194"/>
      <c r="J408" s="195">
        <f>ROUND(I408*H408,2)</f>
        <v>0</v>
      </c>
      <c r="K408" s="191" t="s">
        <v>21</v>
      </c>
      <c r="L408" s="60"/>
      <c r="M408" s="196" t="s">
        <v>21</v>
      </c>
      <c r="N408" s="197" t="s">
        <v>41</v>
      </c>
      <c r="O408" s="41"/>
      <c r="P408" s="198">
        <f>O408*H408</f>
        <v>0</v>
      </c>
      <c r="Q408" s="198">
        <v>0</v>
      </c>
      <c r="R408" s="198">
        <f>Q408*H408</f>
        <v>0</v>
      </c>
      <c r="S408" s="198">
        <v>0</v>
      </c>
      <c r="T408" s="199">
        <f>S408*H408</f>
        <v>0</v>
      </c>
      <c r="AR408" s="23" t="s">
        <v>127</v>
      </c>
      <c r="AT408" s="23" t="s">
        <v>123</v>
      </c>
      <c r="AU408" s="23" t="s">
        <v>80</v>
      </c>
      <c r="AY408" s="23" t="s">
        <v>122</v>
      </c>
      <c r="BE408" s="200">
        <f>IF(N408="základní",J408,0)</f>
        <v>0</v>
      </c>
      <c r="BF408" s="200">
        <f>IF(N408="snížená",J408,0)</f>
        <v>0</v>
      </c>
      <c r="BG408" s="200">
        <f>IF(N408="zákl. přenesená",J408,0)</f>
        <v>0</v>
      </c>
      <c r="BH408" s="200">
        <f>IF(N408="sníž. přenesená",J408,0)</f>
        <v>0</v>
      </c>
      <c r="BI408" s="200">
        <f>IF(N408="nulová",J408,0)</f>
        <v>0</v>
      </c>
      <c r="BJ408" s="23" t="s">
        <v>78</v>
      </c>
      <c r="BK408" s="200">
        <f>ROUND(I408*H408,2)</f>
        <v>0</v>
      </c>
      <c r="BL408" s="23" t="s">
        <v>127</v>
      </c>
      <c r="BM408" s="23" t="s">
        <v>761</v>
      </c>
    </row>
    <row r="409" spans="2:65" s="10" customFormat="1" ht="29.85" customHeight="1">
      <c r="B409" s="175"/>
      <c r="C409" s="176"/>
      <c r="D409" s="177" t="s">
        <v>69</v>
      </c>
      <c r="E409" s="201" t="s">
        <v>762</v>
      </c>
      <c r="F409" s="201" t="s">
        <v>763</v>
      </c>
      <c r="G409" s="176"/>
      <c r="H409" s="176"/>
      <c r="I409" s="179"/>
      <c r="J409" s="202">
        <f>BK409</f>
        <v>0</v>
      </c>
      <c r="K409" s="176"/>
      <c r="L409" s="181"/>
      <c r="M409" s="182"/>
      <c r="N409" s="183"/>
      <c r="O409" s="183"/>
      <c r="P409" s="184">
        <f>SUM(P410:P426)</f>
        <v>0</v>
      </c>
      <c r="Q409" s="183"/>
      <c r="R409" s="184">
        <f>SUM(R410:R426)</f>
        <v>0</v>
      </c>
      <c r="S409" s="183"/>
      <c r="T409" s="185">
        <f>SUM(T410:T426)</f>
        <v>0</v>
      </c>
      <c r="AR409" s="186" t="s">
        <v>78</v>
      </c>
      <c r="AT409" s="187" t="s">
        <v>69</v>
      </c>
      <c r="AU409" s="187" t="s">
        <v>78</v>
      </c>
      <c r="AY409" s="186" t="s">
        <v>122</v>
      </c>
      <c r="BK409" s="188">
        <f>SUM(BK410:BK426)</f>
        <v>0</v>
      </c>
    </row>
    <row r="410" spans="2:65" s="1" customFormat="1" ht="25.5" customHeight="1">
      <c r="B410" s="40"/>
      <c r="C410" s="189" t="s">
        <v>764</v>
      </c>
      <c r="D410" s="189" t="s">
        <v>123</v>
      </c>
      <c r="E410" s="190" t="s">
        <v>765</v>
      </c>
      <c r="F410" s="191" t="s">
        <v>766</v>
      </c>
      <c r="G410" s="192" t="s">
        <v>285</v>
      </c>
      <c r="H410" s="193">
        <v>745.08600000000001</v>
      </c>
      <c r="I410" s="194"/>
      <c r="J410" s="195">
        <f>ROUND(I410*H410,2)</f>
        <v>0</v>
      </c>
      <c r="K410" s="191" t="s">
        <v>136</v>
      </c>
      <c r="L410" s="60"/>
      <c r="M410" s="196" t="s">
        <v>21</v>
      </c>
      <c r="N410" s="197" t="s">
        <v>41</v>
      </c>
      <c r="O410" s="41"/>
      <c r="P410" s="198">
        <f>O410*H410</f>
        <v>0</v>
      </c>
      <c r="Q410" s="198">
        <v>0</v>
      </c>
      <c r="R410" s="198">
        <f>Q410*H410</f>
        <v>0</v>
      </c>
      <c r="S410" s="198">
        <v>0</v>
      </c>
      <c r="T410" s="199">
        <f>S410*H410</f>
        <v>0</v>
      </c>
      <c r="AR410" s="23" t="s">
        <v>127</v>
      </c>
      <c r="AT410" s="23" t="s">
        <v>123</v>
      </c>
      <c r="AU410" s="23" t="s">
        <v>80</v>
      </c>
      <c r="AY410" s="23" t="s">
        <v>122</v>
      </c>
      <c r="BE410" s="200">
        <f>IF(N410="základní",J410,0)</f>
        <v>0</v>
      </c>
      <c r="BF410" s="200">
        <f>IF(N410="snížená",J410,0)</f>
        <v>0</v>
      </c>
      <c r="BG410" s="200">
        <f>IF(N410="zákl. přenesená",J410,0)</f>
        <v>0</v>
      </c>
      <c r="BH410" s="200">
        <f>IF(N410="sníž. přenesená",J410,0)</f>
        <v>0</v>
      </c>
      <c r="BI410" s="200">
        <f>IF(N410="nulová",J410,0)</f>
        <v>0</v>
      </c>
      <c r="BJ410" s="23" t="s">
        <v>78</v>
      </c>
      <c r="BK410" s="200">
        <f>ROUND(I410*H410,2)</f>
        <v>0</v>
      </c>
      <c r="BL410" s="23" t="s">
        <v>127</v>
      </c>
      <c r="BM410" s="23" t="s">
        <v>767</v>
      </c>
    </row>
    <row r="411" spans="2:65" s="1" customFormat="1" ht="94.5">
      <c r="B411" s="40"/>
      <c r="C411" s="62"/>
      <c r="D411" s="205" t="s">
        <v>190</v>
      </c>
      <c r="E411" s="62"/>
      <c r="F411" s="219" t="s">
        <v>768</v>
      </c>
      <c r="G411" s="62"/>
      <c r="H411" s="62"/>
      <c r="I411" s="162"/>
      <c r="J411" s="62"/>
      <c r="K411" s="62"/>
      <c r="L411" s="60"/>
      <c r="M411" s="220"/>
      <c r="N411" s="41"/>
      <c r="O411" s="41"/>
      <c r="P411" s="41"/>
      <c r="Q411" s="41"/>
      <c r="R411" s="41"/>
      <c r="S411" s="41"/>
      <c r="T411" s="77"/>
      <c r="AT411" s="23" t="s">
        <v>190</v>
      </c>
      <c r="AU411" s="23" t="s">
        <v>80</v>
      </c>
    </row>
    <row r="412" spans="2:65" s="1" customFormat="1" ht="25.5" customHeight="1">
      <c r="B412" s="40"/>
      <c r="C412" s="189" t="s">
        <v>769</v>
      </c>
      <c r="D412" s="189" t="s">
        <v>123</v>
      </c>
      <c r="E412" s="190" t="s">
        <v>770</v>
      </c>
      <c r="F412" s="191" t="s">
        <v>771</v>
      </c>
      <c r="G412" s="192" t="s">
        <v>285</v>
      </c>
      <c r="H412" s="193">
        <v>14156.634</v>
      </c>
      <c r="I412" s="194"/>
      <c r="J412" s="195">
        <f>ROUND(I412*H412,2)</f>
        <v>0</v>
      </c>
      <c r="K412" s="191" t="s">
        <v>136</v>
      </c>
      <c r="L412" s="60"/>
      <c r="M412" s="196" t="s">
        <v>21</v>
      </c>
      <c r="N412" s="197" t="s">
        <v>41</v>
      </c>
      <c r="O412" s="41"/>
      <c r="P412" s="198">
        <f>O412*H412</f>
        <v>0</v>
      </c>
      <c r="Q412" s="198">
        <v>0</v>
      </c>
      <c r="R412" s="198">
        <f>Q412*H412</f>
        <v>0</v>
      </c>
      <c r="S412" s="198">
        <v>0</v>
      </c>
      <c r="T412" s="199">
        <f>S412*H412</f>
        <v>0</v>
      </c>
      <c r="AR412" s="23" t="s">
        <v>127</v>
      </c>
      <c r="AT412" s="23" t="s">
        <v>123</v>
      </c>
      <c r="AU412" s="23" t="s">
        <v>80</v>
      </c>
      <c r="AY412" s="23" t="s">
        <v>122</v>
      </c>
      <c r="BE412" s="200">
        <f>IF(N412="základní",J412,0)</f>
        <v>0</v>
      </c>
      <c r="BF412" s="200">
        <f>IF(N412="snížená",J412,0)</f>
        <v>0</v>
      </c>
      <c r="BG412" s="200">
        <f>IF(N412="zákl. přenesená",J412,0)</f>
        <v>0</v>
      </c>
      <c r="BH412" s="200">
        <f>IF(N412="sníž. přenesená",J412,0)</f>
        <v>0</v>
      </c>
      <c r="BI412" s="200">
        <f>IF(N412="nulová",J412,0)</f>
        <v>0</v>
      </c>
      <c r="BJ412" s="23" t="s">
        <v>78</v>
      </c>
      <c r="BK412" s="200">
        <f>ROUND(I412*H412,2)</f>
        <v>0</v>
      </c>
      <c r="BL412" s="23" t="s">
        <v>127</v>
      </c>
      <c r="BM412" s="23" t="s">
        <v>772</v>
      </c>
    </row>
    <row r="413" spans="2:65" s="1" customFormat="1" ht="94.5">
      <c r="B413" s="40"/>
      <c r="C413" s="62"/>
      <c r="D413" s="205" t="s">
        <v>190</v>
      </c>
      <c r="E413" s="62"/>
      <c r="F413" s="219" t="s">
        <v>768</v>
      </c>
      <c r="G413" s="62"/>
      <c r="H413" s="62"/>
      <c r="I413" s="162"/>
      <c r="J413" s="62"/>
      <c r="K413" s="62"/>
      <c r="L413" s="60"/>
      <c r="M413" s="220"/>
      <c r="N413" s="41"/>
      <c r="O413" s="41"/>
      <c r="P413" s="41"/>
      <c r="Q413" s="41"/>
      <c r="R413" s="41"/>
      <c r="S413" s="41"/>
      <c r="T413" s="77"/>
      <c r="AT413" s="23" t="s">
        <v>190</v>
      </c>
      <c r="AU413" s="23" t="s">
        <v>80</v>
      </c>
    </row>
    <row r="414" spans="2:65" s="11" customFormat="1">
      <c r="B414" s="203"/>
      <c r="C414" s="204"/>
      <c r="D414" s="205" t="s">
        <v>144</v>
      </c>
      <c r="E414" s="204"/>
      <c r="F414" s="207" t="s">
        <v>773</v>
      </c>
      <c r="G414" s="204"/>
      <c r="H414" s="208">
        <v>14156.634</v>
      </c>
      <c r="I414" s="209"/>
      <c r="J414" s="204"/>
      <c r="K414" s="204"/>
      <c r="L414" s="210"/>
      <c r="M414" s="211"/>
      <c r="N414" s="212"/>
      <c r="O414" s="212"/>
      <c r="P414" s="212"/>
      <c r="Q414" s="212"/>
      <c r="R414" s="212"/>
      <c r="S414" s="212"/>
      <c r="T414" s="213"/>
      <c r="AT414" s="214" t="s">
        <v>144</v>
      </c>
      <c r="AU414" s="214" t="s">
        <v>80</v>
      </c>
      <c r="AV414" s="11" t="s">
        <v>80</v>
      </c>
      <c r="AW414" s="11" t="s">
        <v>6</v>
      </c>
      <c r="AX414" s="11" t="s">
        <v>78</v>
      </c>
      <c r="AY414" s="214" t="s">
        <v>122</v>
      </c>
    </row>
    <row r="415" spans="2:65" s="1" customFormat="1" ht="16.5" customHeight="1">
      <c r="B415" s="40"/>
      <c r="C415" s="189" t="s">
        <v>774</v>
      </c>
      <c r="D415" s="189" t="s">
        <v>123</v>
      </c>
      <c r="E415" s="190" t="s">
        <v>775</v>
      </c>
      <c r="F415" s="191" t="s">
        <v>776</v>
      </c>
      <c r="G415" s="192" t="s">
        <v>285</v>
      </c>
      <c r="H415" s="193">
        <v>37.158000000000001</v>
      </c>
      <c r="I415" s="194"/>
      <c r="J415" s="195">
        <f>ROUND(I415*H415,2)</f>
        <v>0</v>
      </c>
      <c r="K415" s="191" t="s">
        <v>136</v>
      </c>
      <c r="L415" s="60"/>
      <c r="M415" s="196" t="s">
        <v>21</v>
      </c>
      <c r="N415" s="197" t="s">
        <v>41</v>
      </c>
      <c r="O415" s="41"/>
      <c r="P415" s="198">
        <f>O415*H415</f>
        <v>0</v>
      </c>
      <c r="Q415" s="198">
        <v>0</v>
      </c>
      <c r="R415" s="198">
        <f>Q415*H415</f>
        <v>0</v>
      </c>
      <c r="S415" s="198">
        <v>0</v>
      </c>
      <c r="T415" s="199">
        <f>S415*H415</f>
        <v>0</v>
      </c>
      <c r="AR415" s="23" t="s">
        <v>127</v>
      </c>
      <c r="AT415" s="23" t="s">
        <v>123</v>
      </c>
      <c r="AU415" s="23" t="s">
        <v>80</v>
      </c>
      <c r="AY415" s="23" t="s">
        <v>122</v>
      </c>
      <c r="BE415" s="200">
        <f>IF(N415="základní",J415,0)</f>
        <v>0</v>
      </c>
      <c r="BF415" s="200">
        <f>IF(N415="snížená",J415,0)</f>
        <v>0</v>
      </c>
      <c r="BG415" s="200">
        <f>IF(N415="zákl. přenesená",J415,0)</f>
        <v>0</v>
      </c>
      <c r="BH415" s="200">
        <f>IF(N415="sníž. přenesená",J415,0)</f>
        <v>0</v>
      </c>
      <c r="BI415" s="200">
        <f>IF(N415="nulová",J415,0)</f>
        <v>0</v>
      </c>
      <c r="BJ415" s="23" t="s">
        <v>78</v>
      </c>
      <c r="BK415" s="200">
        <f>ROUND(I415*H415,2)</f>
        <v>0</v>
      </c>
      <c r="BL415" s="23" t="s">
        <v>127</v>
      </c>
      <c r="BM415" s="23" t="s">
        <v>777</v>
      </c>
    </row>
    <row r="416" spans="2:65" s="1" customFormat="1" ht="67.5">
      <c r="B416" s="40"/>
      <c r="C416" s="62"/>
      <c r="D416" s="205" t="s">
        <v>190</v>
      </c>
      <c r="E416" s="62"/>
      <c r="F416" s="219" t="s">
        <v>778</v>
      </c>
      <c r="G416" s="62"/>
      <c r="H416" s="62"/>
      <c r="I416" s="162"/>
      <c r="J416" s="62"/>
      <c r="K416" s="62"/>
      <c r="L416" s="60"/>
      <c r="M416" s="220"/>
      <c r="N416" s="41"/>
      <c r="O416" s="41"/>
      <c r="P416" s="41"/>
      <c r="Q416" s="41"/>
      <c r="R416" s="41"/>
      <c r="S416" s="41"/>
      <c r="T416" s="77"/>
      <c r="AT416" s="23" t="s">
        <v>190</v>
      </c>
      <c r="AU416" s="23" t="s">
        <v>80</v>
      </c>
    </row>
    <row r="417" spans="2:65" s="11" customFormat="1">
      <c r="B417" s="203"/>
      <c r="C417" s="204"/>
      <c r="D417" s="205" t="s">
        <v>144</v>
      </c>
      <c r="E417" s="206" t="s">
        <v>21</v>
      </c>
      <c r="F417" s="207" t="s">
        <v>779</v>
      </c>
      <c r="G417" s="204"/>
      <c r="H417" s="208">
        <v>743.26199999999994</v>
      </c>
      <c r="I417" s="209"/>
      <c r="J417" s="204"/>
      <c r="K417" s="204"/>
      <c r="L417" s="210"/>
      <c r="M417" s="211"/>
      <c r="N417" s="212"/>
      <c r="O417" s="212"/>
      <c r="P417" s="212"/>
      <c r="Q417" s="212"/>
      <c r="R417" s="212"/>
      <c r="S417" s="212"/>
      <c r="T417" s="213"/>
      <c r="AT417" s="214" t="s">
        <v>144</v>
      </c>
      <c r="AU417" s="214" t="s">
        <v>80</v>
      </c>
      <c r="AV417" s="11" t="s">
        <v>80</v>
      </c>
      <c r="AW417" s="11" t="s">
        <v>33</v>
      </c>
      <c r="AX417" s="11" t="s">
        <v>70</v>
      </c>
      <c r="AY417" s="214" t="s">
        <v>122</v>
      </c>
    </row>
    <row r="418" spans="2:65" s="11" customFormat="1">
      <c r="B418" s="203"/>
      <c r="C418" s="204"/>
      <c r="D418" s="205" t="s">
        <v>144</v>
      </c>
      <c r="E418" s="206" t="s">
        <v>21</v>
      </c>
      <c r="F418" s="207" t="s">
        <v>780</v>
      </c>
      <c r="G418" s="204"/>
      <c r="H418" s="208">
        <v>-358.06299999999999</v>
      </c>
      <c r="I418" s="209"/>
      <c r="J418" s="204"/>
      <c r="K418" s="204"/>
      <c r="L418" s="210"/>
      <c r="M418" s="211"/>
      <c r="N418" s="212"/>
      <c r="O418" s="212"/>
      <c r="P418" s="212"/>
      <c r="Q418" s="212"/>
      <c r="R418" s="212"/>
      <c r="S418" s="212"/>
      <c r="T418" s="213"/>
      <c r="AT418" s="214" t="s">
        <v>144</v>
      </c>
      <c r="AU418" s="214" t="s">
        <v>80</v>
      </c>
      <c r="AV418" s="11" t="s">
        <v>80</v>
      </c>
      <c r="AW418" s="11" t="s">
        <v>33</v>
      </c>
      <c r="AX418" s="11" t="s">
        <v>70</v>
      </c>
      <c r="AY418" s="214" t="s">
        <v>122</v>
      </c>
    </row>
    <row r="419" spans="2:65" s="11" customFormat="1">
      <c r="B419" s="203"/>
      <c r="C419" s="204"/>
      <c r="D419" s="205" t="s">
        <v>144</v>
      </c>
      <c r="E419" s="206" t="s">
        <v>21</v>
      </c>
      <c r="F419" s="207" t="s">
        <v>781</v>
      </c>
      <c r="G419" s="204"/>
      <c r="H419" s="208">
        <v>-348.041</v>
      </c>
      <c r="I419" s="209"/>
      <c r="J419" s="204"/>
      <c r="K419" s="204"/>
      <c r="L419" s="210"/>
      <c r="M419" s="211"/>
      <c r="N419" s="212"/>
      <c r="O419" s="212"/>
      <c r="P419" s="212"/>
      <c r="Q419" s="212"/>
      <c r="R419" s="212"/>
      <c r="S419" s="212"/>
      <c r="T419" s="213"/>
      <c r="AT419" s="214" t="s">
        <v>144</v>
      </c>
      <c r="AU419" s="214" t="s">
        <v>80</v>
      </c>
      <c r="AV419" s="11" t="s">
        <v>80</v>
      </c>
      <c r="AW419" s="11" t="s">
        <v>33</v>
      </c>
      <c r="AX419" s="11" t="s">
        <v>70</v>
      </c>
      <c r="AY419" s="214" t="s">
        <v>122</v>
      </c>
    </row>
    <row r="420" spans="2:65" s="12" customFormat="1">
      <c r="B420" s="221"/>
      <c r="C420" s="222"/>
      <c r="D420" s="205" t="s">
        <v>144</v>
      </c>
      <c r="E420" s="223" t="s">
        <v>21</v>
      </c>
      <c r="F420" s="224" t="s">
        <v>200</v>
      </c>
      <c r="G420" s="222"/>
      <c r="H420" s="225">
        <v>37.158000000000001</v>
      </c>
      <c r="I420" s="226"/>
      <c r="J420" s="222"/>
      <c r="K420" s="222"/>
      <c r="L420" s="227"/>
      <c r="M420" s="228"/>
      <c r="N420" s="229"/>
      <c r="O420" s="229"/>
      <c r="P420" s="229"/>
      <c r="Q420" s="229"/>
      <c r="R420" s="229"/>
      <c r="S420" s="229"/>
      <c r="T420" s="230"/>
      <c r="AT420" s="231" t="s">
        <v>144</v>
      </c>
      <c r="AU420" s="231" t="s">
        <v>80</v>
      </c>
      <c r="AV420" s="12" t="s">
        <v>127</v>
      </c>
      <c r="AW420" s="12" t="s">
        <v>33</v>
      </c>
      <c r="AX420" s="12" t="s">
        <v>78</v>
      </c>
      <c r="AY420" s="231" t="s">
        <v>122</v>
      </c>
    </row>
    <row r="421" spans="2:65" s="1" customFormat="1" ht="25.5" customHeight="1">
      <c r="B421" s="40"/>
      <c r="C421" s="189" t="s">
        <v>782</v>
      </c>
      <c r="D421" s="189" t="s">
        <v>123</v>
      </c>
      <c r="E421" s="190" t="s">
        <v>783</v>
      </c>
      <c r="F421" s="191" t="s">
        <v>784</v>
      </c>
      <c r="G421" s="192" t="s">
        <v>285</v>
      </c>
      <c r="H421" s="193">
        <v>348.84100000000001</v>
      </c>
      <c r="I421" s="194"/>
      <c r="J421" s="195">
        <f>ROUND(I421*H421,2)</f>
        <v>0</v>
      </c>
      <c r="K421" s="191" t="s">
        <v>136</v>
      </c>
      <c r="L421" s="60"/>
      <c r="M421" s="196" t="s">
        <v>21</v>
      </c>
      <c r="N421" s="197" t="s">
        <v>41</v>
      </c>
      <c r="O421" s="41"/>
      <c r="P421" s="198">
        <f>O421*H421</f>
        <v>0</v>
      </c>
      <c r="Q421" s="198">
        <v>0</v>
      </c>
      <c r="R421" s="198">
        <f>Q421*H421</f>
        <v>0</v>
      </c>
      <c r="S421" s="198">
        <v>0</v>
      </c>
      <c r="T421" s="199">
        <f>S421*H421</f>
        <v>0</v>
      </c>
      <c r="AR421" s="23" t="s">
        <v>127</v>
      </c>
      <c r="AT421" s="23" t="s">
        <v>123</v>
      </c>
      <c r="AU421" s="23" t="s">
        <v>80</v>
      </c>
      <c r="AY421" s="23" t="s">
        <v>122</v>
      </c>
      <c r="BE421" s="200">
        <f>IF(N421="základní",J421,0)</f>
        <v>0</v>
      </c>
      <c r="BF421" s="200">
        <f>IF(N421="snížená",J421,0)</f>
        <v>0</v>
      </c>
      <c r="BG421" s="200">
        <f>IF(N421="zákl. přenesená",J421,0)</f>
        <v>0</v>
      </c>
      <c r="BH421" s="200">
        <f>IF(N421="sníž. přenesená",J421,0)</f>
        <v>0</v>
      </c>
      <c r="BI421" s="200">
        <f>IF(N421="nulová",J421,0)</f>
        <v>0</v>
      </c>
      <c r="BJ421" s="23" t="s">
        <v>78</v>
      </c>
      <c r="BK421" s="200">
        <f>ROUND(I421*H421,2)</f>
        <v>0</v>
      </c>
      <c r="BL421" s="23" t="s">
        <v>127</v>
      </c>
      <c r="BM421" s="23" t="s">
        <v>785</v>
      </c>
    </row>
    <row r="422" spans="2:65" s="1" customFormat="1" ht="67.5">
      <c r="B422" s="40"/>
      <c r="C422" s="62"/>
      <c r="D422" s="205" t="s">
        <v>190</v>
      </c>
      <c r="E422" s="62"/>
      <c r="F422" s="219" t="s">
        <v>778</v>
      </c>
      <c r="G422" s="62"/>
      <c r="H422" s="62"/>
      <c r="I422" s="162"/>
      <c r="J422" s="62"/>
      <c r="K422" s="62"/>
      <c r="L422" s="60"/>
      <c r="M422" s="220"/>
      <c r="N422" s="41"/>
      <c r="O422" s="41"/>
      <c r="P422" s="41"/>
      <c r="Q422" s="41"/>
      <c r="R422" s="41"/>
      <c r="S422" s="41"/>
      <c r="T422" s="77"/>
      <c r="AT422" s="23" t="s">
        <v>190</v>
      </c>
      <c r="AU422" s="23" t="s">
        <v>80</v>
      </c>
    </row>
    <row r="423" spans="2:65" s="11" customFormat="1">
      <c r="B423" s="203"/>
      <c r="C423" s="204"/>
      <c r="D423" s="205" t="s">
        <v>144</v>
      </c>
      <c r="E423" s="206" t="s">
        <v>21</v>
      </c>
      <c r="F423" s="207" t="s">
        <v>786</v>
      </c>
      <c r="G423" s="204"/>
      <c r="H423" s="208">
        <v>348.84100000000001</v>
      </c>
      <c r="I423" s="209"/>
      <c r="J423" s="204"/>
      <c r="K423" s="204"/>
      <c r="L423" s="210"/>
      <c r="M423" s="211"/>
      <c r="N423" s="212"/>
      <c r="O423" s="212"/>
      <c r="P423" s="212"/>
      <c r="Q423" s="212"/>
      <c r="R423" s="212"/>
      <c r="S423" s="212"/>
      <c r="T423" s="213"/>
      <c r="AT423" s="214" t="s">
        <v>144</v>
      </c>
      <c r="AU423" s="214" t="s">
        <v>80</v>
      </c>
      <c r="AV423" s="11" t="s">
        <v>80</v>
      </c>
      <c r="AW423" s="11" t="s">
        <v>33</v>
      </c>
      <c r="AX423" s="11" t="s">
        <v>78</v>
      </c>
      <c r="AY423" s="214" t="s">
        <v>122</v>
      </c>
    </row>
    <row r="424" spans="2:65" s="1" customFormat="1" ht="25.5" customHeight="1">
      <c r="B424" s="40"/>
      <c r="C424" s="189" t="s">
        <v>787</v>
      </c>
      <c r="D424" s="189" t="s">
        <v>123</v>
      </c>
      <c r="E424" s="190" t="s">
        <v>788</v>
      </c>
      <c r="F424" s="191" t="s">
        <v>789</v>
      </c>
      <c r="G424" s="192" t="s">
        <v>285</v>
      </c>
      <c r="H424" s="193">
        <v>353.06799999999998</v>
      </c>
      <c r="I424" s="194"/>
      <c r="J424" s="195">
        <f>ROUND(I424*H424,2)</f>
        <v>0</v>
      </c>
      <c r="K424" s="191" t="s">
        <v>136</v>
      </c>
      <c r="L424" s="60"/>
      <c r="M424" s="196" t="s">
        <v>21</v>
      </c>
      <c r="N424" s="197" t="s">
        <v>41</v>
      </c>
      <c r="O424" s="41"/>
      <c r="P424" s="198">
        <f>O424*H424</f>
        <v>0</v>
      </c>
      <c r="Q424" s="198">
        <v>0</v>
      </c>
      <c r="R424" s="198">
        <f>Q424*H424</f>
        <v>0</v>
      </c>
      <c r="S424" s="198">
        <v>0</v>
      </c>
      <c r="T424" s="199">
        <f>S424*H424</f>
        <v>0</v>
      </c>
      <c r="AR424" s="23" t="s">
        <v>127</v>
      </c>
      <c r="AT424" s="23" t="s">
        <v>123</v>
      </c>
      <c r="AU424" s="23" t="s">
        <v>80</v>
      </c>
      <c r="AY424" s="23" t="s">
        <v>122</v>
      </c>
      <c r="BE424" s="200">
        <f>IF(N424="základní",J424,0)</f>
        <v>0</v>
      </c>
      <c r="BF424" s="200">
        <f>IF(N424="snížená",J424,0)</f>
        <v>0</v>
      </c>
      <c r="BG424" s="200">
        <f>IF(N424="zákl. přenesená",J424,0)</f>
        <v>0</v>
      </c>
      <c r="BH424" s="200">
        <f>IF(N424="sníž. přenesená",J424,0)</f>
        <v>0</v>
      </c>
      <c r="BI424" s="200">
        <f>IF(N424="nulová",J424,0)</f>
        <v>0</v>
      </c>
      <c r="BJ424" s="23" t="s">
        <v>78</v>
      </c>
      <c r="BK424" s="200">
        <f>ROUND(I424*H424,2)</f>
        <v>0</v>
      </c>
      <c r="BL424" s="23" t="s">
        <v>127</v>
      </c>
      <c r="BM424" s="23" t="s">
        <v>790</v>
      </c>
    </row>
    <row r="425" spans="2:65" s="1" customFormat="1" ht="67.5">
      <c r="B425" s="40"/>
      <c r="C425" s="62"/>
      <c r="D425" s="205" t="s">
        <v>190</v>
      </c>
      <c r="E425" s="62"/>
      <c r="F425" s="219" t="s">
        <v>778</v>
      </c>
      <c r="G425" s="62"/>
      <c r="H425" s="62"/>
      <c r="I425" s="162"/>
      <c r="J425" s="62"/>
      <c r="K425" s="62"/>
      <c r="L425" s="60"/>
      <c r="M425" s="220"/>
      <c r="N425" s="41"/>
      <c r="O425" s="41"/>
      <c r="P425" s="41"/>
      <c r="Q425" s="41"/>
      <c r="R425" s="41"/>
      <c r="S425" s="41"/>
      <c r="T425" s="77"/>
      <c r="AT425" s="23" t="s">
        <v>190</v>
      </c>
      <c r="AU425" s="23" t="s">
        <v>80</v>
      </c>
    </row>
    <row r="426" spans="2:65" s="11" customFormat="1">
      <c r="B426" s="203"/>
      <c r="C426" s="204"/>
      <c r="D426" s="205" t="s">
        <v>144</v>
      </c>
      <c r="E426" s="206" t="s">
        <v>21</v>
      </c>
      <c r="F426" s="207" t="s">
        <v>791</v>
      </c>
      <c r="G426" s="204"/>
      <c r="H426" s="208">
        <v>353.06799999999998</v>
      </c>
      <c r="I426" s="209"/>
      <c r="J426" s="204"/>
      <c r="K426" s="204"/>
      <c r="L426" s="210"/>
      <c r="M426" s="211"/>
      <c r="N426" s="212"/>
      <c r="O426" s="212"/>
      <c r="P426" s="212"/>
      <c r="Q426" s="212"/>
      <c r="R426" s="212"/>
      <c r="S426" s="212"/>
      <c r="T426" s="213"/>
      <c r="AT426" s="214" t="s">
        <v>144</v>
      </c>
      <c r="AU426" s="214" t="s">
        <v>80</v>
      </c>
      <c r="AV426" s="11" t="s">
        <v>80</v>
      </c>
      <c r="AW426" s="11" t="s">
        <v>33</v>
      </c>
      <c r="AX426" s="11" t="s">
        <v>78</v>
      </c>
      <c r="AY426" s="214" t="s">
        <v>122</v>
      </c>
    </row>
    <row r="427" spans="2:65" s="10" customFormat="1" ht="29.85" customHeight="1">
      <c r="B427" s="175"/>
      <c r="C427" s="176"/>
      <c r="D427" s="177" t="s">
        <v>69</v>
      </c>
      <c r="E427" s="201" t="s">
        <v>792</v>
      </c>
      <c r="F427" s="201" t="s">
        <v>793</v>
      </c>
      <c r="G427" s="176"/>
      <c r="H427" s="176"/>
      <c r="I427" s="179"/>
      <c r="J427" s="202">
        <f>BK427</f>
        <v>0</v>
      </c>
      <c r="K427" s="176"/>
      <c r="L427" s="181"/>
      <c r="M427" s="182"/>
      <c r="N427" s="183"/>
      <c r="O427" s="183"/>
      <c r="P427" s="184">
        <f>SUM(P428:P429)</f>
        <v>0</v>
      </c>
      <c r="Q427" s="183"/>
      <c r="R427" s="184">
        <f>SUM(R428:R429)</f>
        <v>0</v>
      </c>
      <c r="S427" s="183"/>
      <c r="T427" s="185">
        <f>SUM(T428:T429)</f>
        <v>0</v>
      </c>
      <c r="AR427" s="186" t="s">
        <v>78</v>
      </c>
      <c r="AT427" s="187" t="s">
        <v>69</v>
      </c>
      <c r="AU427" s="187" t="s">
        <v>78</v>
      </c>
      <c r="AY427" s="186" t="s">
        <v>122</v>
      </c>
      <c r="BK427" s="188">
        <f>SUM(BK428:BK429)</f>
        <v>0</v>
      </c>
    </row>
    <row r="428" spans="2:65" s="1" customFormat="1" ht="25.5" customHeight="1">
      <c r="B428" s="40"/>
      <c r="C428" s="189" t="s">
        <v>794</v>
      </c>
      <c r="D428" s="189" t="s">
        <v>123</v>
      </c>
      <c r="E428" s="190" t="s">
        <v>795</v>
      </c>
      <c r="F428" s="191" t="s">
        <v>796</v>
      </c>
      <c r="G428" s="192" t="s">
        <v>285</v>
      </c>
      <c r="H428" s="193">
        <v>860.42100000000005</v>
      </c>
      <c r="I428" s="194"/>
      <c r="J428" s="195">
        <f>ROUND(I428*H428,2)</f>
        <v>0</v>
      </c>
      <c r="K428" s="191" t="s">
        <v>136</v>
      </c>
      <c r="L428" s="60"/>
      <c r="M428" s="196" t="s">
        <v>21</v>
      </c>
      <c r="N428" s="197" t="s">
        <v>41</v>
      </c>
      <c r="O428" s="41"/>
      <c r="P428" s="198">
        <f>O428*H428</f>
        <v>0</v>
      </c>
      <c r="Q428" s="198">
        <v>0</v>
      </c>
      <c r="R428" s="198">
        <f>Q428*H428</f>
        <v>0</v>
      </c>
      <c r="S428" s="198">
        <v>0</v>
      </c>
      <c r="T428" s="199">
        <f>S428*H428</f>
        <v>0</v>
      </c>
      <c r="AR428" s="23" t="s">
        <v>127</v>
      </c>
      <c r="AT428" s="23" t="s">
        <v>123</v>
      </c>
      <c r="AU428" s="23" t="s">
        <v>80</v>
      </c>
      <c r="AY428" s="23" t="s">
        <v>122</v>
      </c>
      <c r="BE428" s="200">
        <f>IF(N428="základní",J428,0)</f>
        <v>0</v>
      </c>
      <c r="BF428" s="200">
        <f>IF(N428="snížená",J428,0)</f>
        <v>0</v>
      </c>
      <c r="BG428" s="200">
        <f>IF(N428="zákl. přenesená",J428,0)</f>
        <v>0</v>
      </c>
      <c r="BH428" s="200">
        <f>IF(N428="sníž. přenesená",J428,0)</f>
        <v>0</v>
      </c>
      <c r="BI428" s="200">
        <f>IF(N428="nulová",J428,0)</f>
        <v>0</v>
      </c>
      <c r="BJ428" s="23" t="s">
        <v>78</v>
      </c>
      <c r="BK428" s="200">
        <f>ROUND(I428*H428,2)</f>
        <v>0</v>
      </c>
      <c r="BL428" s="23" t="s">
        <v>127</v>
      </c>
      <c r="BM428" s="23" t="s">
        <v>797</v>
      </c>
    </row>
    <row r="429" spans="2:65" s="1" customFormat="1" ht="27">
      <c r="B429" s="40"/>
      <c r="C429" s="62"/>
      <c r="D429" s="205" t="s">
        <v>190</v>
      </c>
      <c r="E429" s="62"/>
      <c r="F429" s="219" t="s">
        <v>798</v>
      </c>
      <c r="G429" s="62"/>
      <c r="H429" s="62"/>
      <c r="I429" s="162"/>
      <c r="J429" s="62"/>
      <c r="K429" s="62"/>
      <c r="L429" s="60"/>
      <c r="M429" s="220"/>
      <c r="N429" s="41"/>
      <c r="O429" s="41"/>
      <c r="P429" s="41"/>
      <c r="Q429" s="41"/>
      <c r="R429" s="41"/>
      <c r="S429" s="41"/>
      <c r="T429" s="77"/>
      <c r="AT429" s="23" t="s">
        <v>190</v>
      </c>
      <c r="AU429" s="23" t="s">
        <v>80</v>
      </c>
    </row>
    <row r="430" spans="2:65" s="10" customFormat="1" ht="37.35" customHeight="1">
      <c r="B430" s="175"/>
      <c r="C430" s="176"/>
      <c r="D430" s="177" t="s">
        <v>69</v>
      </c>
      <c r="E430" s="178" t="s">
        <v>799</v>
      </c>
      <c r="F430" s="178" t="s">
        <v>800</v>
      </c>
      <c r="G430" s="176"/>
      <c r="H430" s="176"/>
      <c r="I430" s="179"/>
      <c r="J430" s="180">
        <f>BK430</f>
        <v>0</v>
      </c>
      <c r="K430" s="176"/>
      <c r="L430" s="181"/>
      <c r="M430" s="182"/>
      <c r="N430" s="183"/>
      <c r="O430" s="183"/>
      <c r="P430" s="184">
        <f>P431</f>
        <v>0</v>
      </c>
      <c r="Q430" s="183"/>
      <c r="R430" s="184">
        <f>R431</f>
        <v>0.25022976000000002</v>
      </c>
      <c r="S430" s="183"/>
      <c r="T430" s="185">
        <f>T431</f>
        <v>0</v>
      </c>
      <c r="AR430" s="186" t="s">
        <v>80</v>
      </c>
      <c r="AT430" s="187" t="s">
        <v>69</v>
      </c>
      <c r="AU430" s="187" t="s">
        <v>70</v>
      </c>
      <c r="AY430" s="186" t="s">
        <v>122</v>
      </c>
      <c r="BK430" s="188">
        <f>BK431</f>
        <v>0</v>
      </c>
    </row>
    <row r="431" spans="2:65" s="10" customFormat="1" ht="19.899999999999999" customHeight="1">
      <c r="B431" s="175"/>
      <c r="C431" s="176"/>
      <c r="D431" s="177" t="s">
        <v>69</v>
      </c>
      <c r="E431" s="201" t="s">
        <v>801</v>
      </c>
      <c r="F431" s="201" t="s">
        <v>802</v>
      </c>
      <c r="G431" s="176"/>
      <c r="H431" s="176"/>
      <c r="I431" s="179"/>
      <c r="J431" s="202">
        <f>BK431</f>
        <v>0</v>
      </c>
      <c r="K431" s="176"/>
      <c r="L431" s="181"/>
      <c r="M431" s="182"/>
      <c r="N431" s="183"/>
      <c r="O431" s="183"/>
      <c r="P431" s="184">
        <f>SUM(P432:P444)</f>
        <v>0</v>
      </c>
      <c r="Q431" s="183"/>
      <c r="R431" s="184">
        <f>SUM(R432:R444)</f>
        <v>0.25022976000000002</v>
      </c>
      <c r="S431" s="183"/>
      <c r="T431" s="185">
        <f>SUM(T432:T444)</f>
        <v>0</v>
      </c>
      <c r="AR431" s="186" t="s">
        <v>80</v>
      </c>
      <c r="AT431" s="187" t="s">
        <v>69</v>
      </c>
      <c r="AU431" s="187" t="s">
        <v>78</v>
      </c>
      <c r="AY431" s="186" t="s">
        <v>122</v>
      </c>
      <c r="BK431" s="188">
        <f>SUM(BK432:BK444)</f>
        <v>0</v>
      </c>
    </row>
    <row r="432" spans="2:65" s="1" customFormat="1" ht="25.5" customHeight="1">
      <c r="B432" s="40"/>
      <c r="C432" s="189" t="s">
        <v>803</v>
      </c>
      <c r="D432" s="189" t="s">
        <v>123</v>
      </c>
      <c r="E432" s="190" t="s">
        <v>804</v>
      </c>
      <c r="F432" s="191" t="s">
        <v>805</v>
      </c>
      <c r="G432" s="192" t="s">
        <v>188</v>
      </c>
      <c r="H432" s="193">
        <v>86.286000000000001</v>
      </c>
      <c r="I432" s="194"/>
      <c r="J432" s="195">
        <f>ROUND(I432*H432,2)</f>
        <v>0</v>
      </c>
      <c r="K432" s="191" t="s">
        <v>136</v>
      </c>
      <c r="L432" s="60"/>
      <c r="M432" s="196" t="s">
        <v>21</v>
      </c>
      <c r="N432" s="197" t="s">
        <v>41</v>
      </c>
      <c r="O432" s="41"/>
      <c r="P432" s="198">
        <f>O432*H432</f>
        <v>0</v>
      </c>
      <c r="Q432" s="198">
        <v>0</v>
      </c>
      <c r="R432" s="198">
        <f>Q432*H432</f>
        <v>0</v>
      </c>
      <c r="S432" s="198">
        <v>0</v>
      </c>
      <c r="T432" s="199">
        <f>S432*H432</f>
        <v>0</v>
      </c>
      <c r="AR432" s="23" t="s">
        <v>162</v>
      </c>
      <c r="AT432" s="23" t="s">
        <v>123</v>
      </c>
      <c r="AU432" s="23" t="s">
        <v>80</v>
      </c>
      <c r="AY432" s="23" t="s">
        <v>122</v>
      </c>
      <c r="BE432" s="200">
        <f>IF(N432="základní",J432,0)</f>
        <v>0</v>
      </c>
      <c r="BF432" s="200">
        <f>IF(N432="snížená",J432,0)</f>
        <v>0</v>
      </c>
      <c r="BG432" s="200">
        <f>IF(N432="zákl. přenesená",J432,0)</f>
        <v>0</v>
      </c>
      <c r="BH432" s="200">
        <f>IF(N432="sníž. přenesená",J432,0)</f>
        <v>0</v>
      </c>
      <c r="BI432" s="200">
        <f>IF(N432="nulová",J432,0)</f>
        <v>0</v>
      </c>
      <c r="BJ432" s="23" t="s">
        <v>78</v>
      </c>
      <c r="BK432" s="200">
        <f>ROUND(I432*H432,2)</f>
        <v>0</v>
      </c>
      <c r="BL432" s="23" t="s">
        <v>162</v>
      </c>
      <c r="BM432" s="23" t="s">
        <v>806</v>
      </c>
    </row>
    <row r="433" spans="2:65" s="1" customFormat="1" ht="40.5">
      <c r="B433" s="40"/>
      <c r="C433" s="62"/>
      <c r="D433" s="205" t="s">
        <v>190</v>
      </c>
      <c r="E433" s="62"/>
      <c r="F433" s="219" t="s">
        <v>807</v>
      </c>
      <c r="G433" s="62"/>
      <c r="H433" s="62"/>
      <c r="I433" s="162"/>
      <c r="J433" s="62"/>
      <c r="K433" s="62"/>
      <c r="L433" s="60"/>
      <c r="M433" s="220"/>
      <c r="N433" s="41"/>
      <c r="O433" s="41"/>
      <c r="P433" s="41"/>
      <c r="Q433" s="41"/>
      <c r="R433" s="41"/>
      <c r="S433" s="41"/>
      <c r="T433" s="77"/>
      <c r="AT433" s="23" t="s">
        <v>190</v>
      </c>
      <c r="AU433" s="23" t="s">
        <v>80</v>
      </c>
    </row>
    <row r="434" spans="2:65" s="11" customFormat="1">
      <c r="B434" s="203"/>
      <c r="C434" s="204"/>
      <c r="D434" s="205" t="s">
        <v>144</v>
      </c>
      <c r="E434" s="206" t="s">
        <v>21</v>
      </c>
      <c r="F434" s="207" t="s">
        <v>808</v>
      </c>
      <c r="G434" s="204"/>
      <c r="H434" s="208">
        <v>86.286000000000001</v>
      </c>
      <c r="I434" s="209"/>
      <c r="J434" s="204"/>
      <c r="K434" s="204"/>
      <c r="L434" s="210"/>
      <c r="M434" s="211"/>
      <c r="N434" s="212"/>
      <c r="O434" s="212"/>
      <c r="P434" s="212"/>
      <c r="Q434" s="212"/>
      <c r="R434" s="212"/>
      <c r="S434" s="212"/>
      <c r="T434" s="213"/>
      <c r="AT434" s="214" t="s">
        <v>144</v>
      </c>
      <c r="AU434" s="214" t="s">
        <v>80</v>
      </c>
      <c r="AV434" s="11" t="s">
        <v>80</v>
      </c>
      <c r="AW434" s="11" t="s">
        <v>33</v>
      </c>
      <c r="AX434" s="11" t="s">
        <v>78</v>
      </c>
      <c r="AY434" s="214" t="s">
        <v>122</v>
      </c>
    </row>
    <row r="435" spans="2:65" s="1" customFormat="1" ht="16.5" customHeight="1">
      <c r="B435" s="40"/>
      <c r="C435" s="232" t="s">
        <v>809</v>
      </c>
      <c r="D435" s="232" t="s">
        <v>226</v>
      </c>
      <c r="E435" s="233" t="s">
        <v>810</v>
      </c>
      <c r="F435" s="234" t="s">
        <v>811</v>
      </c>
      <c r="G435" s="235" t="s">
        <v>323</v>
      </c>
      <c r="H435" s="236">
        <v>129.429</v>
      </c>
      <c r="I435" s="237"/>
      <c r="J435" s="238">
        <f>ROUND(I435*H435,2)</f>
        <v>0</v>
      </c>
      <c r="K435" s="234" t="s">
        <v>136</v>
      </c>
      <c r="L435" s="239"/>
      <c r="M435" s="240" t="s">
        <v>21</v>
      </c>
      <c r="N435" s="241" t="s">
        <v>41</v>
      </c>
      <c r="O435" s="41"/>
      <c r="P435" s="198">
        <f>O435*H435</f>
        <v>0</v>
      </c>
      <c r="Q435" s="198">
        <v>1E-3</v>
      </c>
      <c r="R435" s="198">
        <f>Q435*H435</f>
        <v>0.12942900000000002</v>
      </c>
      <c r="S435" s="198">
        <v>0</v>
      </c>
      <c r="T435" s="199">
        <f>S435*H435</f>
        <v>0</v>
      </c>
      <c r="AR435" s="23" t="s">
        <v>361</v>
      </c>
      <c r="AT435" s="23" t="s">
        <v>226</v>
      </c>
      <c r="AU435" s="23" t="s">
        <v>80</v>
      </c>
      <c r="AY435" s="23" t="s">
        <v>122</v>
      </c>
      <c r="BE435" s="200">
        <f>IF(N435="základní",J435,0)</f>
        <v>0</v>
      </c>
      <c r="BF435" s="200">
        <f>IF(N435="snížená",J435,0)</f>
        <v>0</v>
      </c>
      <c r="BG435" s="200">
        <f>IF(N435="zákl. přenesená",J435,0)</f>
        <v>0</v>
      </c>
      <c r="BH435" s="200">
        <f>IF(N435="sníž. přenesená",J435,0)</f>
        <v>0</v>
      </c>
      <c r="BI435" s="200">
        <f>IF(N435="nulová",J435,0)</f>
        <v>0</v>
      </c>
      <c r="BJ435" s="23" t="s">
        <v>78</v>
      </c>
      <c r="BK435" s="200">
        <f>ROUND(I435*H435,2)</f>
        <v>0</v>
      </c>
      <c r="BL435" s="23" t="s">
        <v>162</v>
      </c>
      <c r="BM435" s="23" t="s">
        <v>812</v>
      </c>
    </row>
    <row r="436" spans="2:65" s="11" customFormat="1">
      <c r="B436" s="203"/>
      <c r="C436" s="204"/>
      <c r="D436" s="205" t="s">
        <v>144</v>
      </c>
      <c r="E436" s="204"/>
      <c r="F436" s="207" t="s">
        <v>813</v>
      </c>
      <c r="G436" s="204"/>
      <c r="H436" s="208">
        <v>129.429</v>
      </c>
      <c r="I436" s="209"/>
      <c r="J436" s="204"/>
      <c r="K436" s="204"/>
      <c r="L436" s="210"/>
      <c r="M436" s="211"/>
      <c r="N436" s="212"/>
      <c r="O436" s="212"/>
      <c r="P436" s="212"/>
      <c r="Q436" s="212"/>
      <c r="R436" s="212"/>
      <c r="S436" s="212"/>
      <c r="T436" s="213"/>
      <c r="AT436" s="214" t="s">
        <v>144</v>
      </c>
      <c r="AU436" s="214" t="s">
        <v>80</v>
      </c>
      <c r="AV436" s="11" t="s">
        <v>80</v>
      </c>
      <c r="AW436" s="11" t="s">
        <v>6</v>
      </c>
      <c r="AX436" s="11" t="s">
        <v>78</v>
      </c>
      <c r="AY436" s="214" t="s">
        <v>122</v>
      </c>
    </row>
    <row r="437" spans="2:65" s="1" customFormat="1" ht="25.5" customHeight="1">
      <c r="B437" s="40"/>
      <c r="C437" s="189" t="s">
        <v>814</v>
      </c>
      <c r="D437" s="189" t="s">
        <v>123</v>
      </c>
      <c r="E437" s="190" t="s">
        <v>815</v>
      </c>
      <c r="F437" s="191" t="s">
        <v>816</v>
      </c>
      <c r="G437" s="192" t="s">
        <v>188</v>
      </c>
      <c r="H437" s="193">
        <v>107.858</v>
      </c>
      <c r="I437" s="194"/>
      <c r="J437" s="195">
        <f>ROUND(I437*H437,2)</f>
        <v>0</v>
      </c>
      <c r="K437" s="191" t="s">
        <v>136</v>
      </c>
      <c r="L437" s="60"/>
      <c r="M437" s="196" t="s">
        <v>21</v>
      </c>
      <c r="N437" s="197" t="s">
        <v>41</v>
      </c>
      <c r="O437" s="41"/>
      <c r="P437" s="198">
        <f>O437*H437</f>
        <v>0</v>
      </c>
      <c r="Q437" s="198">
        <v>7.2000000000000005E-4</v>
      </c>
      <c r="R437" s="198">
        <f>Q437*H437</f>
        <v>7.7657760000000006E-2</v>
      </c>
      <c r="S437" s="198">
        <v>0</v>
      </c>
      <c r="T437" s="199">
        <f>S437*H437</f>
        <v>0</v>
      </c>
      <c r="AR437" s="23" t="s">
        <v>162</v>
      </c>
      <c r="AT437" s="23" t="s">
        <v>123</v>
      </c>
      <c r="AU437" s="23" t="s">
        <v>80</v>
      </c>
      <c r="AY437" s="23" t="s">
        <v>122</v>
      </c>
      <c r="BE437" s="200">
        <f>IF(N437="základní",J437,0)</f>
        <v>0</v>
      </c>
      <c r="BF437" s="200">
        <f>IF(N437="snížená",J437,0)</f>
        <v>0</v>
      </c>
      <c r="BG437" s="200">
        <f>IF(N437="zákl. přenesená",J437,0)</f>
        <v>0</v>
      </c>
      <c r="BH437" s="200">
        <f>IF(N437="sníž. přenesená",J437,0)</f>
        <v>0</v>
      </c>
      <c r="BI437" s="200">
        <f>IF(N437="nulová",J437,0)</f>
        <v>0</v>
      </c>
      <c r="BJ437" s="23" t="s">
        <v>78</v>
      </c>
      <c r="BK437" s="200">
        <f>ROUND(I437*H437,2)</f>
        <v>0</v>
      </c>
      <c r="BL437" s="23" t="s">
        <v>162</v>
      </c>
      <c r="BM437" s="23" t="s">
        <v>817</v>
      </c>
    </row>
    <row r="438" spans="2:65" s="1" customFormat="1" ht="40.5">
      <c r="B438" s="40"/>
      <c r="C438" s="62"/>
      <c r="D438" s="205" t="s">
        <v>190</v>
      </c>
      <c r="E438" s="62"/>
      <c r="F438" s="219" t="s">
        <v>818</v>
      </c>
      <c r="G438" s="62"/>
      <c r="H438" s="62"/>
      <c r="I438" s="162"/>
      <c r="J438" s="62"/>
      <c r="K438" s="62"/>
      <c r="L438" s="60"/>
      <c r="M438" s="220"/>
      <c r="N438" s="41"/>
      <c r="O438" s="41"/>
      <c r="P438" s="41"/>
      <c r="Q438" s="41"/>
      <c r="R438" s="41"/>
      <c r="S438" s="41"/>
      <c r="T438" s="77"/>
      <c r="AT438" s="23" t="s">
        <v>190</v>
      </c>
      <c r="AU438" s="23" t="s">
        <v>80</v>
      </c>
    </row>
    <row r="439" spans="2:65" s="11" customFormat="1">
      <c r="B439" s="203"/>
      <c r="C439" s="204"/>
      <c r="D439" s="205" t="s">
        <v>144</v>
      </c>
      <c r="E439" s="206" t="s">
        <v>21</v>
      </c>
      <c r="F439" s="207" t="s">
        <v>819</v>
      </c>
      <c r="G439" s="204"/>
      <c r="H439" s="208">
        <v>107.858</v>
      </c>
      <c r="I439" s="209"/>
      <c r="J439" s="204"/>
      <c r="K439" s="204"/>
      <c r="L439" s="210"/>
      <c r="M439" s="211"/>
      <c r="N439" s="212"/>
      <c r="O439" s="212"/>
      <c r="P439" s="212"/>
      <c r="Q439" s="212"/>
      <c r="R439" s="212"/>
      <c r="S439" s="212"/>
      <c r="T439" s="213"/>
      <c r="AT439" s="214" t="s">
        <v>144</v>
      </c>
      <c r="AU439" s="214" t="s">
        <v>80</v>
      </c>
      <c r="AV439" s="11" t="s">
        <v>80</v>
      </c>
      <c r="AW439" s="11" t="s">
        <v>33</v>
      </c>
      <c r="AX439" s="11" t="s">
        <v>78</v>
      </c>
      <c r="AY439" s="214" t="s">
        <v>122</v>
      </c>
    </row>
    <row r="440" spans="2:65" s="1" customFormat="1" ht="16.5" customHeight="1">
      <c r="B440" s="40"/>
      <c r="C440" s="189" t="s">
        <v>820</v>
      </c>
      <c r="D440" s="189" t="s">
        <v>123</v>
      </c>
      <c r="E440" s="190" t="s">
        <v>821</v>
      </c>
      <c r="F440" s="191" t="s">
        <v>822</v>
      </c>
      <c r="G440" s="192" t="s">
        <v>212</v>
      </c>
      <c r="H440" s="193">
        <v>143.81</v>
      </c>
      <c r="I440" s="194"/>
      <c r="J440" s="195">
        <f>ROUND(I440*H440,2)</f>
        <v>0</v>
      </c>
      <c r="K440" s="191" t="s">
        <v>136</v>
      </c>
      <c r="L440" s="60"/>
      <c r="M440" s="196" t="s">
        <v>21</v>
      </c>
      <c r="N440" s="197" t="s">
        <v>41</v>
      </c>
      <c r="O440" s="41"/>
      <c r="P440" s="198">
        <f>O440*H440</f>
        <v>0</v>
      </c>
      <c r="Q440" s="198">
        <v>2.9999999999999997E-4</v>
      </c>
      <c r="R440" s="198">
        <f>Q440*H440</f>
        <v>4.3142999999999994E-2</v>
      </c>
      <c r="S440" s="198">
        <v>0</v>
      </c>
      <c r="T440" s="199">
        <f>S440*H440</f>
        <v>0</v>
      </c>
      <c r="AR440" s="23" t="s">
        <v>162</v>
      </c>
      <c r="AT440" s="23" t="s">
        <v>123</v>
      </c>
      <c r="AU440" s="23" t="s">
        <v>80</v>
      </c>
      <c r="AY440" s="23" t="s">
        <v>122</v>
      </c>
      <c r="BE440" s="200">
        <f>IF(N440="základní",J440,0)</f>
        <v>0</v>
      </c>
      <c r="BF440" s="200">
        <f>IF(N440="snížená",J440,0)</f>
        <v>0</v>
      </c>
      <c r="BG440" s="200">
        <f>IF(N440="zákl. přenesená",J440,0)</f>
        <v>0</v>
      </c>
      <c r="BH440" s="200">
        <f>IF(N440="sníž. přenesená",J440,0)</f>
        <v>0</v>
      </c>
      <c r="BI440" s="200">
        <f>IF(N440="nulová",J440,0)</f>
        <v>0</v>
      </c>
      <c r="BJ440" s="23" t="s">
        <v>78</v>
      </c>
      <c r="BK440" s="200">
        <f>ROUND(I440*H440,2)</f>
        <v>0</v>
      </c>
      <c r="BL440" s="23" t="s">
        <v>162</v>
      </c>
      <c r="BM440" s="23" t="s">
        <v>823</v>
      </c>
    </row>
    <row r="441" spans="2:65" s="1" customFormat="1" ht="40.5">
      <c r="B441" s="40"/>
      <c r="C441" s="62"/>
      <c r="D441" s="205" t="s">
        <v>190</v>
      </c>
      <c r="E441" s="62"/>
      <c r="F441" s="219" t="s">
        <v>818</v>
      </c>
      <c r="G441" s="62"/>
      <c r="H441" s="62"/>
      <c r="I441" s="162"/>
      <c r="J441" s="62"/>
      <c r="K441" s="62"/>
      <c r="L441" s="60"/>
      <c r="M441" s="220"/>
      <c r="N441" s="41"/>
      <c r="O441" s="41"/>
      <c r="P441" s="41"/>
      <c r="Q441" s="41"/>
      <c r="R441" s="41"/>
      <c r="S441" s="41"/>
      <c r="T441" s="77"/>
      <c r="AT441" s="23" t="s">
        <v>190</v>
      </c>
      <c r="AU441" s="23" t="s">
        <v>80</v>
      </c>
    </row>
    <row r="442" spans="2:65" s="11" customFormat="1">
      <c r="B442" s="203"/>
      <c r="C442" s="204"/>
      <c r="D442" s="205" t="s">
        <v>144</v>
      </c>
      <c r="E442" s="206" t="s">
        <v>21</v>
      </c>
      <c r="F442" s="207" t="s">
        <v>824</v>
      </c>
      <c r="G442" s="204"/>
      <c r="H442" s="208">
        <v>143.81</v>
      </c>
      <c r="I442" s="209"/>
      <c r="J442" s="204"/>
      <c r="K442" s="204"/>
      <c r="L442" s="210"/>
      <c r="M442" s="211"/>
      <c r="N442" s="212"/>
      <c r="O442" s="212"/>
      <c r="P442" s="212"/>
      <c r="Q442" s="212"/>
      <c r="R442" s="212"/>
      <c r="S442" s="212"/>
      <c r="T442" s="213"/>
      <c r="AT442" s="214" t="s">
        <v>144</v>
      </c>
      <c r="AU442" s="214" t="s">
        <v>80</v>
      </c>
      <c r="AV442" s="11" t="s">
        <v>80</v>
      </c>
      <c r="AW442" s="11" t="s">
        <v>33</v>
      </c>
      <c r="AX442" s="11" t="s">
        <v>78</v>
      </c>
      <c r="AY442" s="214" t="s">
        <v>122</v>
      </c>
    </row>
    <row r="443" spans="2:65" s="1" customFormat="1" ht="38.25" customHeight="1">
      <c r="B443" s="40"/>
      <c r="C443" s="189" t="s">
        <v>825</v>
      </c>
      <c r="D443" s="189" t="s">
        <v>123</v>
      </c>
      <c r="E443" s="190" t="s">
        <v>826</v>
      </c>
      <c r="F443" s="191" t="s">
        <v>827</v>
      </c>
      <c r="G443" s="192" t="s">
        <v>285</v>
      </c>
      <c r="H443" s="193">
        <v>0.25</v>
      </c>
      <c r="I443" s="194"/>
      <c r="J443" s="195">
        <f>ROUND(I443*H443,2)</f>
        <v>0</v>
      </c>
      <c r="K443" s="191" t="s">
        <v>136</v>
      </c>
      <c r="L443" s="60"/>
      <c r="M443" s="196" t="s">
        <v>21</v>
      </c>
      <c r="N443" s="197" t="s">
        <v>41</v>
      </c>
      <c r="O443" s="41"/>
      <c r="P443" s="198">
        <f>O443*H443</f>
        <v>0</v>
      </c>
      <c r="Q443" s="198">
        <v>0</v>
      </c>
      <c r="R443" s="198">
        <f>Q443*H443</f>
        <v>0</v>
      </c>
      <c r="S443" s="198">
        <v>0</v>
      </c>
      <c r="T443" s="199">
        <f>S443*H443</f>
        <v>0</v>
      </c>
      <c r="AR443" s="23" t="s">
        <v>162</v>
      </c>
      <c r="AT443" s="23" t="s">
        <v>123</v>
      </c>
      <c r="AU443" s="23" t="s">
        <v>80</v>
      </c>
      <c r="AY443" s="23" t="s">
        <v>122</v>
      </c>
      <c r="BE443" s="200">
        <f>IF(N443="základní",J443,0)</f>
        <v>0</v>
      </c>
      <c r="BF443" s="200">
        <f>IF(N443="snížená",J443,0)</f>
        <v>0</v>
      </c>
      <c r="BG443" s="200">
        <f>IF(N443="zákl. přenesená",J443,0)</f>
        <v>0</v>
      </c>
      <c r="BH443" s="200">
        <f>IF(N443="sníž. přenesená",J443,0)</f>
        <v>0</v>
      </c>
      <c r="BI443" s="200">
        <f>IF(N443="nulová",J443,0)</f>
        <v>0</v>
      </c>
      <c r="BJ443" s="23" t="s">
        <v>78</v>
      </c>
      <c r="BK443" s="200">
        <f>ROUND(I443*H443,2)</f>
        <v>0</v>
      </c>
      <c r="BL443" s="23" t="s">
        <v>162</v>
      </c>
      <c r="BM443" s="23" t="s">
        <v>828</v>
      </c>
    </row>
    <row r="444" spans="2:65" s="1" customFormat="1" ht="121.5">
      <c r="B444" s="40"/>
      <c r="C444" s="62"/>
      <c r="D444" s="205" t="s">
        <v>190</v>
      </c>
      <c r="E444" s="62"/>
      <c r="F444" s="219" t="s">
        <v>829</v>
      </c>
      <c r="G444" s="62"/>
      <c r="H444" s="62"/>
      <c r="I444" s="162"/>
      <c r="J444" s="62"/>
      <c r="K444" s="62"/>
      <c r="L444" s="60"/>
      <c r="M444" s="220"/>
      <c r="N444" s="41"/>
      <c r="O444" s="41"/>
      <c r="P444" s="41"/>
      <c r="Q444" s="41"/>
      <c r="R444" s="41"/>
      <c r="S444" s="41"/>
      <c r="T444" s="77"/>
      <c r="AT444" s="23" t="s">
        <v>190</v>
      </c>
      <c r="AU444" s="23" t="s">
        <v>80</v>
      </c>
    </row>
    <row r="445" spans="2:65" s="10" customFormat="1" ht="37.35" customHeight="1">
      <c r="B445" s="175"/>
      <c r="C445" s="176"/>
      <c r="D445" s="177" t="s">
        <v>69</v>
      </c>
      <c r="E445" s="178" t="s">
        <v>226</v>
      </c>
      <c r="F445" s="178" t="s">
        <v>830</v>
      </c>
      <c r="G445" s="176"/>
      <c r="H445" s="176"/>
      <c r="I445" s="179"/>
      <c r="J445" s="180">
        <f>BK445</f>
        <v>0</v>
      </c>
      <c r="K445" s="176"/>
      <c r="L445" s="181"/>
      <c r="M445" s="182"/>
      <c r="N445" s="183"/>
      <c r="O445" s="183"/>
      <c r="P445" s="184">
        <f>P446</f>
        <v>0</v>
      </c>
      <c r="Q445" s="183"/>
      <c r="R445" s="184">
        <f>R446</f>
        <v>0</v>
      </c>
      <c r="S445" s="183"/>
      <c r="T445" s="185">
        <f>T446</f>
        <v>0</v>
      </c>
      <c r="AR445" s="186" t="s">
        <v>137</v>
      </c>
      <c r="AT445" s="187" t="s">
        <v>69</v>
      </c>
      <c r="AU445" s="187" t="s">
        <v>70</v>
      </c>
      <c r="AY445" s="186" t="s">
        <v>122</v>
      </c>
      <c r="BK445" s="188">
        <f>BK446</f>
        <v>0</v>
      </c>
    </row>
    <row r="446" spans="2:65" s="10" customFormat="1" ht="19.899999999999999" customHeight="1">
      <c r="B446" s="175"/>
      <c r="C446" s="176"/>
      <c r="D446" s="177" t="s">
        <v>69</v>
      </c>
      <c r="E446" s="201" t="s">
        <v>831</v>
      </c>
      <c r="F446" s="201" t="s">
        <v>832</v>
      </c>
      <c r="G446" s="176"/>
      <c r="H446" s="176"/>
      <c r="I446" s="179"/>
      <c r="J446" s="202">
        <f>BK446</f>
        <v>0</v>
      </c>
      <c r="K446" s="176"/>
      <c r="L446" s="181"/>
      <c r="M446" s="182"/>
      <c r="N446" s="183"/>
      <c r="O446" s="183"/>
      <c r="P446" s="184">
        <f>P447</f>
        <v>0</v>
      </c>
      <c r="Q446" s="183"/>
      <c r="R446" s="184">
        <f>R447</f>
        <v>0</v>
      </c>
      <c r="S446" s="183"/>
      <c r="T446" s="185">
        <f>T447</f>
        <v>0</v>
      </c>
      <c r="AR446" s="186" t="s">
        <v>137</v>
      </c>
      <c r="AT446" s="187" t="s">
        <v>69</v>
      </c>
      <c r="AU446" s="187" t="s">
        <v>78</v>
      </c>
      <c r="AY446" s="186" t="s">
        <v>122</v>
      </c>
      <c r="BK446" s="188">
        <f>BK447</f>
        <v>0</v>
      </c>
    </row>
    <row r="447" spans="2:65" s="1" customFormat="1" ht="16.5" customHeight="1">
      <c r="B447" s="40"/>
      <c r="C447" s="189" t="s">
        <v>833</v>
      </c>
      <c r="D447" s="189" t="s">
        <v>123</v>
      </c>
      <c r="E447" s="190" t="s">
        <v>834</v>
      </c>
      <c r="F447" s="191" t="s">
        <v>835</v>
      </c>
      <c r="G447" s="192" t="s">
        <v>212</v>
      </c>
      <c r="H447" s="193">
        <v>37</v>
      </c>
      <c r="I447" s="194"/>
      <c r="J447" s="195">
        <f>ROUND(I447*H447,2)</f>
        <v>0</v>
      </c>
      <c r="K447" s="191" t="s">
        <v>21</v>
      </c>
      <c r="L447" s="60"/>
      <c r="M447" s="196" t="s">
        <v>21</v>
      </c>
      <c r="N447" s="215" t="s">
        <v>41</v>
      </c>
      <c r="O447" s="216"/>
      <c r="P447" s="217">
        <f>O447*H447</f>
        <v>0</v>
      </c>
      <c r="Q447" s="217">
        <v>0</v>
      </c>
      <c r="R447" s="217">
        <f>Q447*H447</f>
        <v>0</v>
      </c>
      <c r="S447" s="217">
        <v>0</v>
      </c>
      <c r="T447" s="218">
        <f>S447*H447</f>
        <v>0</v>
      </c>
      <c r="AR447" s="23" t="s">
        <v>561</v>
      </c>
      <c r="AT447" s="23" t="s">
        <v>123</v>
      </c>
      <c r="AU447" s="23" t="s">
        <v>80</v>
      </c>
      <c r="AY447" s="23" t="s">
        <v>122</v>
      </c>
      <c r="BE447" s="200">
        <f>IF(N447="základní",J447,0)</f>
        <v>0</v>
      </c>
      <c r="BF447" s="200">
        <f>IF(N447="snížená",J447,0)</f>
        <v>0</v>
      </c>
      <c r="BG447" s="200">
        <f>IF(N447="zákl. přenesená",J447,0)</f>
        <v>0</v>
      </c>
      <c r="BH447" s="200">
        <f>IF(N447="sníž. přenesená",J447,0)</f>
        <v>0</v>
      </c>
      <c r="BI447" s="200">
        <f>IF(N447="nulová",J447,0)</f>
        <v>0</v>
      </c>
      <c r="BJ447" s="23" t="s">
        <v>78</v>
      </c>
      <c r="BK447" s="200">
        <f>ROUND(I447*H447,2)</f>
        <v>0</v>
      </c>
      <c r="BL447" s="23" t="s">
        <v>561</v>
      </c>
      <c r="BM447" s="23" t="s">
        <v>836</v>
      </c>
    </row>
    <row r="448" spans="2:65" s="1" customFormat="1" ht="6.95" customHeight="1">
      <c r="B448" s="55"/>
      <c r="C448" s="56"/>
      <c r="D448" s="56"/>
      <c r="E448" s="56"/>
      <c r="F448" s="56"/>
      <c r="G448" s="56"/>
      <c r="H448" s="56"/>
      <c r="I448" s="138"/>
      <c r="J448" s="56"/>
      <c r="K448" s="56"/>
      <c r="L448" s="60"/>
    </row>
  </sheetData>
  <sheetProtection algorithmName="SHA-512" hashValue="83qwo8uWFEem0ZLrmVM2oanjhXeiKuWtnca5Y5A4o1aGmU9eC378wYhHbvkYl2suPKFSHGkGoe8x4NWTQDFHBQ==" saltValue="HLHXwPbPxgRH9ZB5rGJmWai7koCVXP69vKJPSU7lKz8K/N7n3AJlcmFkqM5la8xKZdyAVkfL42/XeJilVlH9UA==" spinCount="100000" sheet="1" objects="1" scenarios="1" formatColumns="0" formatRows="0" autoFilter="0"/>
  <autoFilter ref="C90:K447" xr:uid="{00000000-0009-0000-0000-000002000000}"/>
  <mergeCells count="10">
    <mergeCell ref="J51:J52"/>
    <mergeCell ref="E81:H81"/>
    <mergeCell ref="E83:H83"/>
    <mergeCell ref="G1:H1"/>
    <mergeCell ref="L2:V2"/>
    <mergeCell ref="E7:H7"/>
    <mergeCell ref="E9:H9"/>
    <mergeCell ref="E24:H24"/>
    <mergeCell ref="E45:H45"/>
    <mergeCell ref="E47:H47"/>
  </mergeCells>
  <hyperlinks>
    <hyperlink ref="F1:G1" location="C2" display="1) Krycí list soupisu" xr:uid="{00000000-0004-0000-0200-000000000000}"/>
    <hyperlink ref="G1:H1" location="C54" display="2) Rekapitulace" xr:uid="{00000000-0004-0000-0200-000001000000}"/>
    <hyperlink ref="J1" location="C90" display="3) Soupis prací" xr:uid="{00000000-0004-0000-0200-000002000000}"/>
    <hyperlink ref="L1:V1" location="'Rekapitulace stavby'!C2" display="Rekapitulace stavby" xr:uid="{00000000-0004-0000-0200-000003000000}"/>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252"/>
  <sheetViews>
    <sheetView showGridLines="0"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89</v>
      </c>
      <c r="G1" s="374" t="s">
        <v>90</v>
      </c>
      <c r="H1" s="374"/>
      <c r="I1" s="114"/>
      <c r="J1" s="113" t="s">
        <v>91</v>
      </c>
      <c r="K1" s="112" t="s">
        <v>92</v>
      </c>
      <c r="L1" s="113" t="s">
        <v>93</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4"/>
      <c r="M2" s="334"/>
      <c r="N2" s="334"/>
      <c r="O2" s="334"/>
      <c r="P2" s="334"/>
      <c r="Q2" s="334"/>
      <c r="R2" s="334"/>
      <c r="S2" s="334"/>
      <c r="T2" s="334"/>
      <c r="U2" s="334"/>
      <c r="V2" s="334"/>
      <c r="AT2" s="23" t="s">
        <v>86</v>
      </c>
    </row>
    <row r="3" spans="1:70" ht="6.95" customHeight="1">
      <c r="B3" s="24"/>
      <c r="C3" s="25"/>
      <c r="D3" s="25"/>
      <c r="E3" s="25"/>
      <c r="F3" s="25"/>
      <c r="G3" s="25"/>
      <c r="H3" s="25"/>
      <c r="I3" s="115"/>
      <c r="J3" s="25"/>
      <c r="K3" s="26"/>
      <c r="AT3" s="23" t="s">
        <v>80</v>
      </c>
    </row>
    <row r="4" spans="1:70" ht="36.950000000000003" customHeight="1">
      <c r="B4" s="27"/>
      <c r="C4" s="28"/>
      <c r="D4" s="29" t="s">
        <v>94</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18</v>
      </c>
      <c r="E6" s="28"/>
      <c r="F6" s="28"/>
      <c r="G6" s="28"/>
      <c r="H6" s="28"/>
      <c r="I6" s="116"/>
      <c r="J6" s="28"/>
      <c r="K6" s="30"/>
    </row>
    <row r="7" spans="1:70" ht="16.5" customHeight="1">
      <c r="B7" s="27"/>
      <c r="C7" s="28"/>
      <c r="D7" s="28"/>
      <c r="E7" s="375" t="str">
        <f>'Rekapitulace stavby'!K6</f>
        <v>Kamenné Žehrovice - Úzká a Dělnická</v>
      </c>
      <c r="F7" s="376"/>
      <c r="G7" s="376"/>
      <c r="H7" s="376"/>
      <c r="I7" s="116"/>
      <c r="J7" s="28"/>
      <c r="K7" s="30"/>
    </row>
    <row r="8" spans="1:70" s="1" customFormat="1" ht="15">
      <c r="B8" s="40"/>
      <c r="C8" s="41"/>
      <c r="D8" s="36" t="s">
        <v>95</v>
      </c>
      <c r="E8" s="41"/>
      <c r="F8" s="41"/>
      <c r="G8" s="41"/>
      <c r="H8" s="41"/>
      <c r="I8" s="117"/>
      <c r="J8" s="41"/>
      <c r="K8" s="44"/>
    </row>
    <row r="9" spans="1:70" s="1" customFormat="1" ht="36.950000000000003" customHeight="1">
      <c r="B9" s="40"/>
      <c r="C9" s="41"/>
      <c r="D9" s="41"/>
      <c r="E9" s="377" t="s">
        <v>837</v>
      </c>
      <c r="F9" s="378"/>
      <c r="G9" s="378"/>
      <c r="H9" s="378"/>
      <c r="I9" s="117"/>
      <c r="J9" s="41"/>
      <c r="K9" s="44"/>
    </row>
    <row r="10" spans="1:70" s="1" customFormat="1">
      <c r="B10" s="40"/>
      <c r="C10" s="41"/>
      <c r="D10" s="41"/>
      <c r="E10" s="41"/>
      <c r="F10" s="41"/>
      <c r="G10" s="41"/>
      <c r="H10" s="41"/>
      <c r="I10" s="117"/>
      <c r="J10" s="41"/>
      <c r="K10" s="44"/>
    </row>
    <row r="11" spans="1:70" s="1" customFormat="1" ht="14.45" customHeight="1">
      <c r="B11" s="40"/>
      <c r="C11" s="41"/>
      <c r="D11" s="36" t="s">
        <v>20</v>
      </c>
      <c r="E11" s="41"/>
      <c r="F11" s="34" t="s">
        <v>21</v>
      </c>
      <c r="G11" s="41"/>
      <c r="H11" s="41"/>
      <c r="I11" s="118" t="s">
        <v>22</v>
      </c>
      <c r="J11" s="34" t="s">
        <v>21</v>
      </c>
      <c r="K11" s="44"/>
    </row>
    <row r="12" spans="1:70" s="1" customFormat="1" ht="14.45" customHeight="1">
      <c r="B12" s="40"/>
      <c r="C12" s="41"/>
      <c r="D12" s="36" t="s">
        <v>23</v>
      </c>
      <c r="E12" s="41"/>
      <c r="F12" s="34" t="s">
        <v>24</v>
      </c>
      <c r="G12" s="41"/>
      <c r="H12" s="41"/>
      <c r="I12" s="118" t="s">
        <v>25</v>
      </c>
      <c r="J12" s="119" t="str">
        <f>'Rekapitulace stavby'!AN8</f>
        <v>17.08.2017</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27</v>
      </c>
      <c r="E14" s="41"/>
      <c r="F14" s="41"/>
      <c r="G14" s="41"/>
      <c r="H14" s="41"/>
      <c r="I14" s="118" t="s">
        <v>28</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29</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30</v>
      </c>
      <c r="E17" s="41"/>
      <c r="F17" s="41"/>
      <c r="G17" s="41"/>
      <c r="H17" s="41"/>
      <c r="I17" s="118" t="s">
        <v>28</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29</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32</v>
      </c>
      <c r="E20" s="41"/>
      <c r="F20" s="41"/>
      <c r="G20" s="41"/>
      <c r="H20" s="41"/>
      <c r="I20" s="118" t="s">
        <v>28</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29</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34</v>
      </c>
      <c r="E23" s="41"/>
      <c r="F23" s="41"/>
      <c r="G23" s="41"/>
      <c r="H23" s="41"/>
      <c r="I23" s="117"/>
      <c r="J23" s="41"/>
      <c r="K23" s="44"/>
    </row>
    <row r="24" spans="2:11" s="6" customFormat="1" ht="16.5" customHeight="1">
      <c r="B24" s="120"/>
      <c r="C24" s="121"/>
      <c r="D24" s="121"/>
      <c r="E24" s="366" t="s">
        <v>21</v>
      </c>
      <c r="F24" s="366"/>
      <c r="G24" s="366"/>
      <c r="H24" s="366"/>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36</v>
      </c>
      <c r="E27" s="41"/>
      <c r="F27" s="41"/>
      <c r="G27" s="41"/>
      <c r="H27" s="41"/>
      <c r="I27" s="117"/>
      <c r="J27" s="127">
        <f>ROUND(J86,2)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38</v>
      </c>
      <c r="G29" s="41"/>
      <c r="H29" s="41"/>
      <c r="I29" s="128" t="s">
        <v>37</v>
      </c>
      <c r="J29" s="45" t="s">
        <v>39</v>
      </c>
      <c r="K29" s="44"/>
    </row>
    <row r="30" spans="2:11" s="1" customFormat="1" ht="14.45" customHeight="1">
      <c r="B30" s="40"/>
      <c r="C30" s="41"/>
      <c r="D30" s="48" t="s">
        <v>40</v>
      </c>
      <c r="E30" s="48" t="s">
        <v>41</v>
      </c>
      <c r="F30" s="129">
        <f>ROUND(SUM(BE86:BE251), 2)</f>
        <v>0</v>
      </c>
      <c r="G30" s="41"/>
      <c r="H30" s="41"/>
      <c r="I30" s="130">
        <v>0.21</v>
      </c>
      <c r="J30" s="129">
        <f>ROUND(ROUND((SUM(BE86:BE251)), 2)*I30, 2)</f>
        <v>0</v>
      </c>
      <c r="K30" s="44"/>
    </row>
    <row r="31" spans="2:11" s="1" customFormat="1" ht="14.45" customHeight="1">
      <c r="B31" s="40"/>
      <c r="C31" s="41"/>
      <c r="D31" s="41"/>
      <c r="E31" s="48" t="s">
        <v>42</v>
      </c>
      <c r="F31" s="129">
        <f>ROUND(SUM(BF86:BF251), 2)</f>
        <v>0</v>
      </c>
      <c r="G31" s="41"/>
      <c r="H31" s="41"/>
      <c r="I31" s="130">
        <v>0.15</v>
      </c>
      <c r="J31" s="129">
        <f>ROUND(ROUND((SUM(BF86:BF251)), 2)*I31, 2)</f>
        <v>0</v>
      </c>
      <c r="K31" s="44"/>
    </row>
    <row r="32" spans="2:11" s="1" customFormat="1" ht="14.45" hidden="1" customHeight="1">
      <c r="B32" s="40"/>
      <c r="C32" s="41"/>
      <c r="D32" s="41"/>
      <c r="E32" s="48" t="s">
        <v>43</v>
      </c>
      <c r="F32" s="129">
        <f>ROUND(SUM(BG86:BG251), 2)</f>
        <v>0</v>
      </c>
      <c r="G32" s="41"/>
      <c r="H32" s="41"/>
      <c r="I32" s="130">
        <v>0.21</v>
      </c>
      <c r="J32" s="129">
        <v>0</v>
      </c>
      <c r="K32" s="44"/>
    </row>
    <row r="33" spans="2:11" s="1" customFormat="1" ht="14.45" hidden="1" customHeight="1">
      <c r="B33" s="40"/>
      <c r="C33" s="41"/>
      <c r="D33" s="41"/>
      <c r="E33" s="48" t="s">
        <v>44</v>
      </c>
      <c r="F33" s="129">
        <f>ROUND(SUM(BH86:BH251), 2)</f>
        <v>0</v>
      </c>
      <c r="G33" s="41"/>
      <c r="H33" s="41"/>
      <c r="I33" s="130">
        <v>0.15</v>
      </c>
      <c r="J33" s="129">
        <v>0</v>
      </c>
      <c r="K33" s="44"/>
    </row>
    <row r="34" spans="2:11" s="1" customFormat="1" ht="14.45" hidden="1" customHeight="1">
      <c r="B34" s="40"/>
      <c r="C34" s="41"/>
      <c r="D34" s="41"/>
      <c r="E34" s="48" t="s">
        <v>45</v>
      </c>
      <c r="F34" s="129">
        <f>ROUND(SUM(BI86:BI251),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46</v>
      </c>
      <c r="E36" s="78"/>
      <c r="F36" s="78"/>
      <c r="G36" s="133" t="s">
        <v>47</v>
      </c>
      <c r="H36" s="134" t="s">
        <v>48</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97</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5" t="str">
        <f>E7</f>
        <v>Kamenné Žehrovice - Úzká a Dělnická</v>
      </c>
      <c r="F45" s="376"/>
      <c r="G45" s="376"/>
      <c r="H45" s="376"/>
      <c r="I45" s="117"/>
      <c r="J45" s="41"/>
      <c r="K45" s="44"/>
    </row>
    <row r="46" spans="2:11" s="1" customFormat="1" ht="14.45" customHeight="1">
      <c r="B46" s="40"/>
      <c r="C46" s="36" t="s">
        <v>95</v>
      </c>
      <c r="D46" s="41"/>
      <c r="E46" s="41"/>
      <c r="F46" s="41"/>
      <c r="G46" s="41"/>
      <c r="H46" s="41"/>
      <c r="I46" s="117"/>
      <c r="J46" s="41"/>
      <c r="K46" s="44"/>
    </row>
    <row r="47" spans="2:11" s="1" customFormat="1" ht="17.25" customHeight="1">
      <c r="B47" s="40"/>
      <c r="C47" s="41"/>
      <c r="D47" s="41"/>
      <c r="E47" s="377" t="str">
        <f>E9</f>
        <v>SO 102 - Rekonstrukce ul. Úzká</v>
      </c>
      <c r="F47" s="378"/>
      <c r="G47" s="378"/>
      <c r="H47" s="378"/>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23</v>
      </c>
      <c r="D49" s="41"/>
      <c r="E49" s="41"/>
      <c r="F49" s="34" t="str">
        <f>F12</f>
        <v xml:space="preserve"> </v>
      </c>
      <c r="G49" s="41"/>
      <c r="H49" s="41"/>
      <c r="I49" s="118" t="s">
        <v>25</v>
      </c>
      <c r="J49" s="119" t="str">
        <f>IF(J12="","",J12)</f>
        <v>17.08.2017</v>
      </c>
      <c r="K49" s="44"/>
    </row>
    <row r="50" spans="2:47" s="1" customFormat="1" ht="6.95" customHeight="1">
      <c r="B50" s="40"/>
      <c r="C50" s="41"/>
      <c r="D50" s="41"/>
      <c r="E50" s="41"/>
      <c r="F50" s="41"/>
      <c r="G50" s="41"/>
      <c r="H50" s="41"/>
      <c r="I50" s="117"/>
      <c r="J50" s="41"/>
      <c r="K50" s="44"/>
    </row>
    <row r="51" spans="2:47" s="1" customFormat="1" ht="15">
      <c r="B51" s="40"/>
      <c r="C51" s="36" t="s">
        <v>27</v>
      </c>
      <c r="D51" s="41"/>
      <c r="E51" s="41"/>
      <c r="F51" s="34" t="str">
        <f>E15</f>
        <v xml:space="preserve"> </v>
      </c>
      <c r="G51" s="41"/>
      <c r="H51" s="41"/>
      <c r="I51" s="118" t="s">
        <v>32</v>
      </c>
      <c r="J51" s="366" t="str">
        <f>E21</f>
        <v xml:space="preserve"> </v>
      </c>
      <c r="K51" s="44"/>
    </row>
    <row r="52" spans="2:47" s="1" customFormat="1" ht="14.45" customHeight="1">
      <c r="B52" s="40"/>
      <c r="C52" s="36" t="s">
        <v>30</v>
      </c>
      <c r="D52" s="41"/>
      <c r="E52" s="41"/>
      <c r="F52" s="34" t="str">
        <f>IF(E18="","",E18)</f>
        <v/>
      </c>
      <c r="G52" s="41"/>
      <c r="H52" s="41"/>
      <c r="I52" s="117"/>
      <c r="J52" s="370"/>
      <c r="K52" s="44"/>
    </row>
    <row r="53" spans="2:47" s="1" customFormat="1" ht="10.35" customHeight="1">
      <c r="B53" s="40"/>
      <c r="C53" s="41"/>
      <c r="D53" s="41"/>
      <c r="E53" s="41"/>
      <c r="F53" s="41"/>
      <c r="G53" s="41"/>
      <c r="H53" s="41"/>
      <c r="I53" s="117"/>
      <c r="J53" s="41"/>
      <c r="K53" s="44"/>
    </row>
    <row r="54" spans="2:47" s="1" customFormat="1" ht="29.25" customHeight="1">
      <c r="B54" s="40"/>
      <c r="C54" s="143" t="s">
        <v>98</v>
      </c>
      <c r="D54" s="131"/>
      <c r="E54" s="131"/>
      <c r="F54" s="131"/>
      <c r="G54" s="131"/>
      <c r="H54" s="131"/>
      <c r="I54" s="144"/>
      <c r="J54" s="145" t="s">
        <v>99</v>
      </c>
      <c r="K54" s="146"/>
    </row>
    <row r="55" spans="2:47" s="1" customFormat="1" ht="10.35" customHeight="1">
      <c r="B55" s="40"/>
      <c r="C55" s="41"/>
      <c r="D55" s="41"/>
      <c r="E55" s="41"/>
      <c r="F55" s="41"/>
      <c r="G55" s="41"/>
      <c r="H55" s="41"/>
      <c r="I55" s="117"/>
      <c r="J55" s="41"/>
      <c r="K55" s="44"/>
    </row>
    <row r="56" spans="2:47" s="1" customFormat="1" ht="29.25" customHeight="1">
      <c r="B56" s="40"/>
      <c r="C56" s="147" t="s">
        <v>100</v>
      </c>
      <c r="D56" s="41"/>
      <c r="E56" s="41"/>
      <c r="F56" s="41"/>
      <c r="G56" s="41"/>
      <c r="H56" s="41"/>
      <c r="I56" s="117"/>
      <c r="J56" s="127">
        <f>J86</f>
        <v>0</v>
      </c>
      <c r="K56" s="44"/>
      <c r="AU56" s="23" t="s">
        <v>101</v>
      </c>
    </row>
    <row r="57" spans="2:47" s="7" customFormat="1" ht="24.95" customHeight="1">
      <c r="B57" s="148"/>
      <c r="C57" s="149"/>
      <c r="D57" s="150" t="s">
        <v>168</v>
      </c>
      <c r="E57" s="151"/>
      <c r="F57" s="151"/>
      <c r="G57" s="151"/>
      <c r="H57" s="151"/>
      <c r="I57" s="152"/>
      <c r="J57" s="153">
        <f>J87</f>
        <v>0</v>
      </c>
      <c r="K57" s="154"/>
    </row>
    <row r="58" spans="2:47" s="8" customFormat="1" ht="19.899999999999999" customHeight="1">
      <c r="B58" s="155"/>
      <c r="C58" s="156"/>
      <c r="D58" s="157" t="s">
        <v>169</v>
      </c>
      <c r="E58" s="158"/>
      <c r="F58" s="158"/>
      <c r="G58" s="158"/>
      <c r="H58" s="158"/>
      <c r="I58" s="159"/>
      <c r="J58" s="160">
        <f>J88</f>
        <v>0</v>
      </c>
      <c r="K58" s="161"/>
    </row>
    <row r="59" spans="2:47" s="8" customFormat="1" ht="19.899999999999999" customHeight="1">
      <c r="B59" s="155"/>
      <c r="C59" s="156"/>
      <c r="D59" s="157" t="s">
        <v>170</v>
      </c>
      <c r="E59" s="158"/>
      <c r="F59" s="158"/>
      <c r="G59" s="158"/>
      <c r="H59" s="158"/>
      <c r="I59" s="159"/>
      <c r="J59" s="160">
        <f>J168</f>
        <v>0</v>
      </c>
      <c r="K59" s="161"/>
    </row>
    <row r="60" spans="2:47" s="8" customFormat="1" ht="19.899999999999999" customHeight="1">
      <c r="B60" s="155"/>
      <c r="C60" s="156"/>
      <c r="D60" s="157" t="s">
        <v>173</v>
      </c>
      <c r="E60" s="158"/>
      <c r="F60" s="158"/>
      <c r="G60" s="158"/>
      <c r="H60" s="158"/>
      <c r="I60" s="159"/>
      <c r="J60" s="160">
        <f>J176</f>
        <v>0</v>
      </c>
      <c r="K60" s="161"/>
    </row>
    <row r="61" spans="2:47" s="8" customFormat="1" ht="19.899999999999999" customHeight="1">
      <c r="B61" s="155"/>
      <c r="C61" s="156"/>
      <c r="D61" s="157" t="s">
        <v>174</v>
      </c>
      <c r="E61" s="158"/>
      <c r="F61" s="158"/>
      <c r="G61" s="158"/>
      <c r="H61" s="158"/>
      <c r="I61" s="159"/>
      <c r="J61" s="160">
        <f>J209</f>
        <v>0</v>
      </c>
      <c r="K61" s="161"/>
    </row>
    <row r="62" spans="2:47" s="8" customFormat="1" ht="19.899999999999999" customHeight="1">
      <c r="B62" s="155"/>
      <c r="C62" s="156"/>
      <c r="D62" s="157" t="s">
        <v>176</v>
      </c>
      <c r="E62" s="158"/>
      <c r="F62" s="158"/>
      <c r="G62" s="158"/>
      <c r="H62" s="158"/>
      <c r="I62" s="159"/>
      <c r="J62" s="160">
        <f>J213</f>
        <v>0</v>
      </c>
      <c r="K62" s="161"/>
    </row>
    <row r="63" spans="2:47" s="8" customFormat="1" ht="19.899999999999999" customHeight="1">
      <c r="B63" s="155"/>
      <c r="C63" s="156"/>
      <c r="D63" s="157" t="s">
        <v>177</v>
      </c>
      <c r="E63" s="158"/>
      <c r="F63" s="158"/>
      <c r="G63" s="158"/>
      <c r="H63" s="158"/>
      <c r="I63" s="159"/>
      <c r="J63" s="160">
        <f>J225</f>
        <v>0</v>
      </c>
      <c r="K63" s="161"/>
    </row>
    <row r="64" spans="2:47" s="8" customFormat="1" ht="19.899999999999999" customHeight="1">
      <c r="B64" s="155"/>
      <c r="C64" s="156"/>
      <c r="D64" s="157" t="s">
        <v>178</v>
      </c>
      <c r="E64" s="158"/>
      <c r="F64" s="158"/>
      <c r="G64" s="158"/>
      <c r="H64" s="158"/>
      <c r="I64" s="159"/>
      <c r="J64" s="160">
        <f>J234</f>
        <v>0</v>
      </c>
      <c r="K64" s="161"/>
    </row>
    <row r="65" spans="2:12" s="7" customFormat="1" ht="24.95" customHeight="1">
      <c r="B65" s="148"/>
      <c r="C65" s="149"/>
      <c r="D65" s="150" t="s">
        <v>179</v>
      </c>
      <c r="E65" s="151"/>
      <c r="F65" s="151"/>
      <c r="G65" s="151"/>
      <c r="H65" s="151"/>
      <c r="I65" s="152"/>
      <c r="J65" s="153">
        <f>J237</f>
        <v>0</v>
      </c>
      <c r="K65" s="154"/>
    </row>
    <row r="66" spans="2:12" s="8" customFormat="1" ht="19.899999999999999" customHeight="1">
      <c r="B66" s="155"/>
      <c r="C66" s="156"/>
      <c r="D66" s="157" t="s">
        <v>180</v>
      </c>
      <c r="E66" s="158"/>
      <c r="F66" s="158"/>
      <c r="G66" s="158"/>
      <c r="H66" s="158"/>
      <c r="I66" s="159"/>
      <c r="J66" s="160">
        <f>J238</f>
        <v>0</v>
      </c>
      <c r="K66" s="161"/>
    </row>
    <row r="67" spans="2:12" s="1" customFormat="1" ht="21.75" customHeight="1">
      <c r="B67" s="40"/>
      <c r="C67" s="41"/>
      <c r="D67" s="41"/>
      <c r="E67" s="41"/>
      <c r="F67" s="41"/>
      <c r="G67" s="41"/>
      <c r="H67" s="41"/>
      <c r="I67" s="117"/>
      <c r="J67" s="41"/>
      <c r="K67" s="44"/>
    </row>
    <row r="68" spans="2:12" s="1" customFormat="1" ht="6.95" customHeight="1">
      <c r="B68" s="55"/>
      <c r="C68" s="56"/>
      <c r="D68" s="56"/>
      <c r="E68" s="56"/>
      <c r="F68" s="56"/>
      <c r="G68" s="56"/>
      <c r="H68" s="56"/>
      <c r="I68" s="138"/>
      <c r="J68" s="56"/>
      <c r="K68" s="57"/>
    </row>
    <row r="72" spans="2:12" s="1" customFormat="1" ht="6.95" customHeight="1">
      <c r="B72" s="58"/>
      <c r="C72" s="59"/>
      <c r="D72" s="59"/>
      <c r="E72" s="59"/>
      <c r="F72" s="59"/>
      <c r="G72" s="59"/>
      <c r="H72" s="59"/>
      <c r="I72" s="141"/>
      <c r="J72" s="59"/>
      <c r="K72" s="59"/>
      <c r="L72" s="60"/>
    </row>
    <row r="73" spans="2:12" s="1" customFormat="1" ht="36.950000000000003" customHeight="1">
      <c r="B73" s="40"/>
      <c r="C73" s="61" t="s">
        <v>107</v>
      </c>
      <c r="D73" s="62"/>
      <c r="E73" s="62"/>
      <c r="F73" s="62"/>
      <c r="G73" s="62"/>
      <c r="H73" s="62"/>
      <c r="I73" s="162"/>
      <c r="J73" s="62"/>
      <c r="K73" s="62"/>
      <c r="L73" s="60"/>
    </row>
    <row r="74" spans="2:12" s="1" customFormat="1" ht="6.95" customHeight="1">
      <c r="B74" s="40"/>
      <c r="C74" s="62"/>
      <c r="D74" s="62"/>
      <c r="E74" s="62"/>
      <c r="F74" s="62"/>
      <c r="G74" s="62"/>
      <c r="H74" s="62"/>
      <c r="I74" s="162"/>
      <c r="J74" s="62"/>
      <c r="K74" s="62"/>
      <c r="L74" s="60"/>
    </row>
    <row r="75" spans="2:12" s="1" customFormat="1" ht="14.45" customHeight="1">
      <c r="B75" s="40"/>
      <c r="C75" s="64" t="s">
        <v>18</v>
      </c>
      <c r="D75" s="62"/>
      <c r="E75" s="62"/>
      <c r="F75" s="62"/>
      <c r="G75" s="62"/>
      <c r="H75" s="62"/>
      <c r="I75" s="162"/>
      <c r="J75" s="62"/>
      <c r="K75" s="62"/>
      <c r="L75" s="60"/>
    </row>
    <row r="76" spans="2:12" s="1" customFormat="1" ht="16.5" customHeight="1">
      <c r="B76" s="40"/>
      <c r="C76" s="62"/>
      <c r="D76" s="62"/>
      <c r="E76" s="371" t="str">
        <f>E7</f>
        <v>Kamenné Žehrovice - Úzká a Dělnická</v>
      </c>
      <c r="F76" s="372"/>
      <c r="G76" s="372"/>
      <c r="H76" s="372"/>
      <c r="I76" s="162"/>
      <c r="J76" s="62"/>
      <c r="K76" s="62"/>
      <c r="L76" s="60"/>
    </row>
    <row r="77" spans="2:12" s="1" customFormat="1" ht="14.45" customHeight="1">
      <c r="B77" s="40"/>
      <c r="C77" s="64" t="s">
        <v>95</v>
      </c>
      <c r="D77" s="62"/>
      <c r="E77" s="62"/>
      <c r="F77" s="62"/>
      <c r="G77" s="62"/>
      <c r="H77" s="62"/>
      <c r="I77" s="162"/>
      <c r="J77" s="62"/>
      <c r="K77" s="62"/>
      <c r="L77" s="60"/>
    </row>
    <row r="78" spans="2:12" s="1" customFormat="1" ht="17.25" customHeight="1">
      <c r="B78" s="40"/>
      <c r="C78" s="62"/>
      <c r="D78" s="62"/>
      <c r="E78" s="338" t="str">
        <f>E9</f>
        <v>SO 102 - Rekonstrukce ul. Úzká</v>
      </c>
      <c r="F78" s="373"/>
      <c r="G78" s="373"/>
      <c r="H78" s="373"/>
      <c r="I78" s="162"/>
      <c r="J78" s="62"/>
      <c r="K78" s="62"/>
      <c r="L78" s="60"/>
    </row>
    <row r="79" spans="2:12" s="1" customFormat="1" ht="6.95" customHeight="1">
      <c r="B79" s="40"/>
      <c r="C79" s="62"/>
      <c r="D79" s="62"/>
      <c r="E79" s="62"/>
      <c r="F79" s="62"/>
      <c r="G79" s="62"/>
      <c r="H79" s="62"/>
      <c r="I79" s="162"/>
      <c r="J79" s="62"/>
      <c r="K79" s="62"/>
      <c r="L79" s="60"/>
    </row>
    <row r="80" spans="2:12" s="1" customFormat="1" ht="18" customHeight="1">
      <c r="B80" s="40"/>
      <c r="C80" s="64" t="s">
        <v>23</v>
      </c>
      <c r="D80" s="62"/>
      <c r="E80" s="62"/>
      <c r="F80" s="163" t="str">
        <f>F12</f>
        <v xml:space="preserve"> </v>
      </c>
      <c r="G80" s="62"/>
      <c r="H80" s="62"/>
      <c r="I80" s="164" t="s">
        <v>25</v>
      </c>
      <c r="J80" s="72" t="str">
        <f>IF(J12="","",J12)</f>
        <v>17.08.2017</v>
      </c>
      <c r="K80" s="62"/>
      <c r="L80" s="60"/>
    </row>
    <row r="81" spans="2:65" s="1" customFormat="1" ht="6.95" customHeight="1">
      <c r="B81" s="40"/>
      <c r="C81" s="62"/>
      <c r="D81" s="62"/>
      <c r="E81" s="62"/>
      <c r="F81" s="62"/>
      <c r="G81" s="62"/>
      <c r="H81" s="62"/>
      <c r="I81" s="162"/>
      <c r="J81" s="62"/>
      <c r="K81" s="62"/>
      <c r="L81" s="60"/>
    </row>
    <row r="82" spans="2:65" s="1" customFormat="1" ht="15">
      <c r="B82" s="40"/>
      <c r="C82" s="64" t="s">
        <v>27</v>
      </c>
      <c r="D82" s="62"/>
      <c r="E82" s="62"/>
      <c r="F82" s="163" t="str">
        <f>E15</f>
        <v xml:space="preserve"> </v>
      </c>
      <c r="G82" s="62"/>
      <c r="H82" s="62"/>
      <c r="I82" s="164" t="s">
        <v>32</v>
      </c>
      <c r="J82" s="163" t="str">
        <f>E21</f>
        <v xml:space="preserve"> </v>
      </c>
      <c r="K82" s="62"/>
      <c r="L82" s="60"/>
    </row>
    <row r="83" spans="2:65" s="1" customFormat="1" ht="14.45" customHeight="1">
      <c r="B83" s="40"/>
      <c r="C83" s="64" t="s">
        <v>30</v>
      </c>
      <c r="D83" s="62"/>
      <c r="E83" s="62"/>
      <c r="F83" s="163" t="str">
        <f>IF(E18="","",E18)</f>
        <v/>
      </c>
      <c r="G83" s="62"/>
      <c r="H83" s="62"/>
      <c r="I83" s="162"/>
      <c r="J83" s="62"/>
      <c r="K83" s="62"/>
      <c r="L83" s="60"/>
    </row>
    <row r="84" spans="2:65" s="1" customFormat="1" ht="10.35" customHeight="1">
      <c r="B84" s="40"/>
      <c r="C84" s="62"/>
      <c r="D84" s="62"/>
      <c r="E84" s="62"/>
      <c r="F84" s="62"/>
      <c r="G84" s="62"/>
      <c r="H84" s="62"/>
      <c r="I84" s="162"/>
      <c r="J84" s="62"/>
      <c r="K84" s="62"/>
      <c r="L84" s="60"/>
    </row>
    <row r="85" spans="2:65" s="9" customFormat="1" ht="29.25" customHeight="1">
      <c r="B85" s="165"/>
      <c r="C85" s="166" t="s">
        <v>108</v>
      </c>
      <c r="D85" s="167" t="s">
        <v>55</v>
      </c>
      <c r="E85" s="167" t="s">
        <v>51</v>
      </c>
      <c r="F85" s="167" t="s">
        <v>109</v>
      </c>
      <c r="G85" s="167" t="s">
        <v>110</v>
      </c>
      <c r="H85" s="167" t="s">
        <v>111</v>
      </c>
      <c r="I85" s="168" t="s">
        <v>112</v>
      </c>
      <c r="J85" s="167" t="s">
        <v>99</v>
      </c>
      <c r="K85" s="169" t="s">
        <v>113</v>
      </c>
      <c r="L85" s="170"/>
      <c r="M85" s="80" t="s">
        <v>114</v>
      </c>
      <c r="N85" s="81" t="s">
        <v>40</v>
      </c>
      <c r="O85" s="81" t="s">
        <v>115</v>
      </c>
      <c r="P85" s="81" t="s">
        <v>116</v>
      </c>
      <c r="Q85" s="81" t="s">
        <v>117</v>
      </c>
      <c r="R85" s="81" t="s">
        <v>118</v>
      </c>
      <c r="S85" s="81" t="s">
        <v>119</v>
      </c>
      <c r="T85" s="82" t="s">
        <v>120</v>
      </c>
    </row>
    <row r="86" spans="2:65" s="1" customFormat="1" ht="29.25" customHeight="1">
      <c r="B86" s="40"/>
      <c r="C86" s="86" t="s">
        <v>100</v>
      </c>
      <c r="D86" s="62"/>
      <c r="E86" s="62"/>
      <c r="F86" s="62"/>
      <c r="G86" s="62"/>
      <c r="H86" s="62"/>
      <c r="I86" s="162"/>
      <c r="J86" s="171">
        <f>BK86</f>
        <v>0</v>
      </c>
      <c r="K86" s="62"/>
      <c r="L86" s="60"/>
      <c r="M86" s="83"/>
      <c r="N86" s="84"/>
      <c r="O86" s="84"/>
      <c r="P86" s="172">
        <f>P87+P237</f>
        <v>0</v>
      </c>
      <c r="Q86" s="84"/>
      <c r="R86" s="172">
        <f>R87+R237</f>
        <v>259.91172528999999</v>
      </c>
      <c r="S86" s="84"/>
      <c r="T86" s="173">
        <f>T87+T237</f>
        <v>134.26540000000003</v>
      </c>
      <c r="AT86" s="23" t="s">
        <v>69</v>
      </c>
      <c r="AU86" s="23" t="s">
        <v>101</v>
      </c>
      <c r="BK86" s="174">
        <f>BK87+BK237</f>
        <v>0</v>
      </c>
    </row>
    <row r="87" spans="2:65" s="10" customFormat="1" ht="37.35" customHeight="1">
      <c r="B87" s="175"/>
      <c r="C87" s="176"/>
      <c r="D87" s="177" t="s">
        <v>69</v>
      </c>
      <c r="E87" s="178" t="s">
        <v>183</v>
      </c>
      <c r="F87" s="178" t="s">
        <v>184</v>
      </c>
      <c r="G87" s="176"/>
      <c r="H87" s="176"/>
      <c r="I87" s="179"/>
      <c r="J87" s="180">
        <f>BK87</f>
        <v>0</v>
      </c>
      <c r="K87" s="176"/>
      <c r="L87" s="181"/>
      <c r="M87" s="182"/>
      <c r="N87" s="183"/>
      <c r="O87" s="183"/>
      <c r="P87" s="184">
        <f>P88+P168+P176+P209+P213+P225+P234</f>
        <v>0</v>
      </c>
      <c r="Q87" s="183"/>
      <c r="R87" s="184">
        <f>R88+R168+R176+R209+R213+R225+R234</f>
        <v>259.64269889000002</v>
      </c>
      <c r="S87" s="183"/>
      <c r="T87" s="185">
        <f>T88+T168+T176+T209+T213+T225+T234</f>
        <v>134.26540000000003</v>
      </c>
      <c r="AR87" s="186" t="s">
        <v>78</v>
      </c>
      <c r="AT87" s="187" t="s">
        <v>69</v>
      </c>
      <c r="AU87" s="187" t="s">
        <v>70</v>
      </c>
      <c r="AY87" s="186" t="s">
        <v>122</v>
      </c>
      <c r="BK87" s="188">
        <f>BK88+BK168+BK176+BK209+BK213+BK225+BK234</f>
        <v>0</v>
      </c>
    </row>
    <row r="88" spans="2:65" s="10" customFormat="1" ht="19.899999999999999" customHeight="1">
      <c r="B88" s="175"/>
      <c r="C88" s="176"/>
      <c r="D88" s="177" t="s">
        <v>69</v>
      </c>
      <c r="E88" s="201" t="s">
        <v>78</v>
      </c>
      <c r="F88" s="201" t="s">
        <v>185</v>
      </c>
      <c r="G88" s="176"/>
      <c r="H88" s="176"/>
      <c r="I88" s="179"/>
      <c r="J88" s="202">
        <f>BK88</f>
        <v>0</v>
      </c>
      <c r="K88" s="176"/>
      <c r="L88" s="181"/>
      <c r="M88" s="182"/>
      <c r="N88" s="183"/>
      <c r="O88" s="183"/>
      <c r="P88" s="184">
        <f>SUM(P89:P167)</f>
        <v>0</v>
      </c>
      <c r="Q88" s="183"/>
      <c r="R88" s="184">
        <f>SUM(R89:R167)</f>
        <v>218.975122</v>
      </c>
      <c r="S88" s="183"/>
      <c r="T88" s="185">
        <f>SUM(T89:T167)</f>
        <v>134.26540000000003</v>
      </c>
      <c r="AR88" s="186" t="s">
        <v>78</v>
      </c>
      <c r="AT88" s="187" t="s">
        <v>69</v>
      </c>
      <c r="AU88" s="187" t="s">
        <v>78</v>
      </c>
      <c r="AY88" s="186" t="s">
        <v>122</v>
      </c>
      <c r="BK88" s="188">
        <f>SUM(BK89:BK167)</f>
        <v>0</v>
      </c>
    </row>
    <row r="89" spans="2:65" s="1" customFormat="1" ht="51" customHeight="1">
      <c r="B89" s="40"/>
      <c r="C89" s="189" t="s">
        <v>78</v>
      </c>
      <c r="D89" s="189" t="s">
        <v>123</v>
      </c>
      <c r="E89" s="190" t="s">
        <v>186</v>
      </c>
      <c r="F89" s="191" t="s">
        <v>187</v>
      </c>
      <c r="G89" s="192" t="s">
        <v>188</v>
      </c>
      <c r="H89" s="193">
        <v>4.6900000000000004</v>
      </c>
      <c r="I89" s="194"/>
      <c r="J89" s="195">
        <f>ROUND(I89*H89,2)</f>
        <v>0</v>
      </c>
      <c r="K89" s="191" t="s">
        <v>136</v>
      </c>
      <c r="L89" s="60"/>
      <c r="M89" s="196" t="s">
        <v>21</v>
      </c>
      <c r="N89" s="197" t="s">
        <v>41</v>
      </c>
      <c r="O89" s="41"/>
      <c r="P89" s="198">
        <f>O89*H89</f>
        <v>0</v>
      </c>
      <c r="Q89" s="198">
        <v>0</v>
      </c>
      <c r="R89" s="198">
        <f>Q89*H89</f>
        <v>0</v>
      </c>
      <c r="S89" s="198">
        <v>0.26</v>
      </c>
      <c r="T89" s="199">
        <f>S89*H89</f>
        <v>1.2194</v>
      </c>
      <c r="AR89" s="23" t="s">
        <v>127</v>
      </c>
      <c r="AT89" s="23" t="s">
        <v>123</v>
      </c>
      <c r="AU89" s="23" t="s">
        <v>80</v>
      </c>
      <c r="AY89" s="23" t="s">
        <v>122</v>
      </c>
      <c r="BE89" s="200">
        <f>IF(N89="základní",J89,0)</f>
        <v>0</v>
      </c>
      <c r="BF89" s="200">
        <f>IF(N89="snížená",J89,0)</f>
        <v>0</v>
      </c>
      <c r="BG89" s="200">
        <f>IF(N89="zákl. přenesená",J89,0)</f>
        <v>0</v>
      </c>
      <c r="BH89" s="200">
        <f>IF(N89="sníž. přenesená",J89,0)</f>
        <v>0</v>
      </c>
      <c r="BI89" s="200">
        <f>IF(N89="nulová",J89,0)</f>
        <v>0</v>
      </c>
      <c r="BJ89" s="23" t="s">
        <v>78</v>
      </c>
      <c r="BK89" s="200">
        <f>ROUND(I89*H89,2)</f>
        <v>0</v>
      </c>
      <c r="BL89" s="23" t="s">
        <v>127</v>
      </c>
      <c r="BM89" s="23" t="s">
        <v>838</v>
      </c>
    </row>
    <row r="90" spans="2:65" s="1" customFormat="1" ht="189">
      <c r="B90" s="40"/>
      <c r="C90" s="62"/>
      <c r="D90" s="205" t="s">
        <v>190</v>
      </c>
      <c r="E90" s="62"/>
      <c r="F90" s="219" t="s">
        <v>191</v>
      </c>
      <c r="G90" s="62"/>
      <c r="H90" s="62"/>
      <c r="I90" s="162"/>
      <c r="J90" s="62"/>
      <c r="K90" s="62"/>
      <c r="L90" s="60"/>
      <c r="M90" s="220"/>
      <c r="N90" s="41"/>
      <c r="O90" s="41"/>
      <c r="P90" s="41"/>
      <c r="Q90" s="41"/>
      <c r="R90" s="41"/>
      <c r="S90" s="41"/>
      <c r="T90" s="77"/>
      <c r="AT90" s="23" t="s">
        <v>190</v>
      </c>
      <c r="AU90" s="23" t="s">
        <v>80</v>
      </c>
    </row>
    <row r="91" spans="2:65" s="11" customFormat="1">
      <c r="B91" s="203"/>
      <c r="C91" s="204"/>
      <c r="D91" s="205" t="s">
        <v>144</v>
      </c>
      <c r="E91" s="206" t="s">
        <v>21</v>
      </c>
      <c r="F91" s="207" t="s">
        <v>839</v>
      </c>
      <c r="G91" s="204"/>
      <c r="H91" s="208">
        <v>4.6900000000000004</v>
      </c>
      <c r="I91" s="209"/>
      <c r="J91" s="204"/>
      <c r="K91" s="204"/>
      <c r="L91" s="210"/>
      <c r="M91" s="211"/>
      <c r="N91" s="212"/>
      <c r="O91" s="212"/>
      <c r="P91" s="212"/>
      <c r="Q91" s="212"/>
      <c r="R91" s="212"/>
      <c r="S91" s="212"/>
      <c r="T91" s="213"/>
      <c r="AT91" s="214" t="s">
        <v>144</v>
      </c>
      <c r="AU91" s="214" t="s">
        <v>80</v>
      </c>
      <c r="AV91" s="11" t="s">
        <v>80</v>
      </c>
      <c r="AW91" s="11" t="s">
        <v>33</v>
      </c>
      <c r="AX91" s="11" t="s">
        <v>78</v>
      </c>
      <c r="AY91" s="214" t="s">
        <v>122</v>
      </c>
    </row>
    <row r="92" spans="2:65" s="1" customFormat="1" ht="51" customHeight="1">
      <c r="B92" s="40"/>
      <c r="C92" s="189" t="s">
        <v>80</v>
      </c>
      <c r="D92" s="189" t="s">
        <v>123</v>
      </c>
      <c r="E92" s="190" t="s">
        <v>193</v>
      </c>
      <c r="F92" s="191" t="s">
        <v>194</v>
      </c>
      <c r="G92" s="192" t="s">
        <v>188</v>
      </c>
      <c r="H92" s="193">
        <v>291.45999999999998</v>
      </c>
      <c r="I92" s="194"/>
      <c r="J92" s="195">
        <f>ROUND(I92*H92,2)</f>
        <v>0</v>
      </c>
      <c r="K92" s="191" t="s">
        <v>136</v>
      </c>
      <c r="L92" s="60"/>
      <c r="M92" s="196" t="s">
        <v>21</v>
      </c>
      <c r="N92" s="197" t="s">
        <v>41</v>
      </c>
      <c r="O92" s="41"/>
      <c r="P92" s="198">
        <f>O92*H92</f>
        <v>0</v>
      </c>
      <c r="Q92" s="198">
        <v>0</v>
      </c>
      <c r="R92" s="198">
        <f>Q92*H92</f>
        <v>0</v>
      </c>
      <c r="S92" s="198">
        <v>0.44</v>
      </c>
      <c r="T92" s="199">
        <f>S92*H92</f>
        <v>128.2424</v>
      </c>
      <c r="AR92" s="23" t="s">
        <v>127</v>
      </c>
      <c r="AT92" s="23" t="s">
        <v>123</v>
      </c>
      <c r="AU92" s="23" t="s">
        <v>80</v>
      </c>
      <c r="AY92" s="23" t="s">
        <v>122</v>
      </c>
      <c r="BE92" s="200">
        <f>IF(N92="základní",J92,0)</f>
        <v>0</v>
      </c>
      <c r="BF92" s="200">
        <f>IF(N92="snížená",J92,0)</f>
        <v>0</v>
      </c>
      <c r="BG92" s="200">
        <f>IF(N92="zákl. přenesená",J92,0)</f>
        <v>0</v>
      </c>
      <c r="BH92" s="200">
        <f>IF(N92="sníž. přenesená",J92,0)</f>
        <v>0</v>
      </c>
      <c r="BI92" s="200">
        <f>IF(N92="nulová",J92,0)</f>
        <v>0</v>
      </c>
      <c r="BJ92" s="23" t="s">
        <v>78</v>
      </c>
      <c r="BK92" s="200">
        <f>ROUND(I92*H92,2)</f>
        <v>0</v>
      </c>
      <c r="BL92" s="23" t="s">
        <v>127</v>
      </c>
      <c r="BM92" s="23" t="s">
        <v>840</v>
      </c>
    </row>
    <row r="93" spans="2:65" s="1" customFormat="1" ht="256.5">
      <c r="B93" s="40"/>
      <c r="C93" s="62"/>
      <c r="D93" s="205" t="s">
        <v>190</v>
      </c>
      <c r="E93" s="62"/>
      <c r="F93" s="219" t="s">
        <v>196</v>
      </c>
      <c r="G93" s="62"/>
      <c r="H93" s="62"/>
      <c r="I93" s="162"/>
      <c r="J93" s="62"/>
      <c r="K93" s="62"/>
      <c r="L93" s="60"/>
      <c r="M93" s="220"/>
      <c r="N93" s="41"/>
      <c r="O93" s="41"/>
      <c r="P93" s="41"/>
      <c r="Q93" s="41"/>
      <c r="R93" s="41"/>
      <c r="S93" s="41"/>
      <c r="T93" s="77"/>
      <c r="AT93" s="23" t="s">
        <v>190</v>
      </c>
      <c r="AU93" s="23" t="s">
        <v>80</v>
      </c>
    </row>
    <row r="94" spans="2:65" s="11" customFormat="1">
      <c r="B94" s="203"/>
      <c r="C94" s="204"/>
      <c r="D94" s="205" t="s">
        <v>144</v>
      </c>
      <c r="E94" s="206" t="s">
        <v>21</v>
      </c>
      <c r="F94" s="207" t="s">
        <v>841</v>
      </c>
      <c r="G94" s="204"/>
      <c r="H94" s="208">
        <v>286.77</v>
      </c>
      <c r="I94" s="209"/>
      <c r="J94" s="204"/>
      <c r="K94" s="204"/>
      <c r="L94" s="210"/>
      <c r="M94" s="211"/>
      <c r="N94" s="212"/>
      <c r="O94" s="212"/>
      <c r="P94" s="212"/>
      <c r="Q94" s="212"/>
      <c r="R94" s="212"/>
      <c r="S94" s="212"/>
      <c r="T94" s="213"/>
      <c r="AT94" s="214" t="s">
        <v>144</v>
      </c>
      <c r="AU94" s="214" t="s">
        <v>80</v>
      </c>
      <c r="AV94" s="11" t="s">
        <v>80</v>
      </c>
      <c r="AW94" s="11" t="s">
        <v>33</v>
      </c>
      <c r="AX94" s="11" t="s">
        <v>70</v>
      </c>
      <c r="AY94" s="214" t="s">
        <v>122</v>
      </c>
    </row>
    <row r="95" spans="2:65" s="11" customFormat="1">
      <c r="B95" s="203"/>
      <c r="C95" s="204"/>
      <c r="D95" s="205" t="s">
        <v>144</v>
      </c>
      <c r="E95" s="206" t="s">
        <v>21</v>
      </c>
      <c r="F95" s="207" t="s">
        <v>842</v>
      </c>
      <c r="G95" s="204"/>
      <c r="H95" s="208">
        <v>4.6900000000000004</v>
      </c>
      <c r="I95" s="209"/>
      <c r="J95" s="204"/>
      <c r="K95" s="204"/>
      <c r="L95" s="210"/>
      <c r="M95" s="211"/>
      <c r="N95" s="212"/>
      <c r="O95" s="212"/>
      <c r="P95" s="212"/>
      <c r="Q95" s="212"/>
      <c r="R95" s="212"/>
      <c r="S95" s="212"/>
      <c r="T95" s="213"/>
      <c r="AT95" s="214" t="s">
        <v>144</v>
      </c>
      <c r="AU95" s="214" t="s">
        <v>80</v>
      </c>
      <c r="AV95" s="11" t="s">
        <v>80</v>
      </c>
      <c r="AW95" s="11" t="s">
        <v>33</v>
      </c>
      <c r="AX95" s="11" t="s">
        <v>70</v>
      </c>
      <c r="AY95" s="214" t="s">
        <v>122</v>
      </c>
    </row>
    <row r="96" spans="2:65" s="12" customFormat="1">
      <c r="B96" s="221"/>
      <c r="C96" s="222"/>
      <c r="D96" s="205" t="s">
        <v>144</v>
      </c>
      <c r="E96" s="223" t="s">
        <v>21</v>
      </c>
      <c r="F96" s="224" t="s">
        <v>200</v>
      </c>
      <c r="G96" s="222"/>
      <c r="H96" s="225">
        <v>291.45999999999998</v>
      </c>
      <c r="I96" s="226"/>
      <c r="J96" s="222"/>
      <c r="K96" s="222"/>
      <c r="L96" s="227"/>
      <c r="M96" s="228"/>
      <c r="N96" s="229"/>
      <c r="O96" s="229"/>
      <c r="P96" s="229"/>
      <c r="Q96" s="229"/>
      <c r="R96" s="229"/>
      <c r="S96" s="229"/>
      <c r="T96" s="230"/>
      <c r="AT96" s="231" t="s">
        <v>144</v>
      </c>
      <c r="AU96" s="231" t="s">
        <v>80</v>
      </c>
      <c r="AV96" s="12" t="s">
        <v>127</v>
      </c>
      <c r="AW96" s="12" t="s">
        <v>33</v>
      </c>
      <c r="AX96" s="12" t="s">
        <v>78</v>
      </c>
      <c r="AY96" s="231" t="s">
        <v>122</v>
      </c>
    </row>
    <row r="97" spans="2:65" s="1" customFormat="1" ht="38.25" customHeight="1">
      <c r="B97" s="40"/>
      <c r="C97" s="189" t="s">
        <v>137</v>
      </c>
      <c r="D97" s="189" t="s">
        <v>123</v>
      </c>
      <c r="E97" s="190" t="s">
        <v>210</v>
      </c>
      <c r="F97" s="191" t="s">
        <v>211</v>
      </c>
      <c r="G97" s="192" t="s">
        <v>212</v>
      </c>
      <c r="H97" s="193">
        <v>5.07</v>
      </c>
      <c r="I97" s="194"/>
      <c r="J97" s="195">
        <f>ROUND(I97*H97,2)</f>
        <v>0</v>
      </c>
      <c r="K97" s="191" t="s">
        <v>136</v>
      </c>
      <c r="L97" s="60"/>
      <c r="M97" s="196" t="s">
        <v>21</v>
      </c>
      <c r="N97" s="197" t="s">
        <v>41</v>
      </c>
      <c r="O97" s="41"/>
      <c r="P97" s="198">
        <f>O97*H97</f>
        <v>0</v>
      </c>
      <c r="Q97" s="198">
        <v>0</v>
      </c>
      <c r="R97" s="198">
        <f>Q97*H97</f>
        <v>0</v>
      </c>
      <c r="S97" s="198">
        <v>0.28999999999999998</v>
      </c>
      <c r="T97" s="199">
        <f>S97*H97</f>
        <v>1.4702999999999999</v>
      </c>
      <c r="AR97" s="23" t="s">
        <v>127</v>
      </c>
      <c r="AT97" s="23" t="s">
        <v>123</v>
      </c>
      <c r="AU97" s="23" t="s">
        <v>80</v>
      </c>
      <c r="AY97" s="23" t="s">
        <v>122</v>
      </c>
      <c r="BE97" s="200">
        <f>IF(N97="základní",J97,0)</f>
        <v>0</v>
      </c>
      <c r="BF97" s="200">
        <f>IF(N97="snížená",J97,0)</f>
        <v>0</v>
      </c>
      <c r="BG97" s="200">
        <f>IF(N97="zákl. přenesená",J97,0)</f>
        <v>0</v>
      </c>
      <c r="BH97" s="200">
        <f>IF(N97="sníž. přenesená",J97,0)</f>
        <v>0</v>
      </c>
      <c r="BI97" s="200">
        <f>IF(N97="nulová",J97,0)</f>
        <v>0</v>
      </c>
      <c r="BJ97" s="23" t="s">
        <v>78</v>
      </c>
      <c r="BK97" s="200">
        <f>ROUND(I97*H97,2)</f>
        <v>0</v>
      </c>
      <c r="BL97" s="23" t="s">
        <v>127</v>
      </c>
      <c r="BM97" s="23" t="s">
        <v>843</v>
      </c>
    </row>
    <row r="98" spans="2:65" s="1" customFormat="1" ht="148.5">
      <c r="B98" s="40"/>
      <c r="C98" s="62"/>
      <c r="D98" s="205" t="s">
        <v>190</v>
      </c>
      <c r="E98" s="62"/>
      <c r="F98" s="219" t="s">
        <v>214</v>
      </c>
      <c r="G98" s="62"/>
      <c r="H98" s="62"/>
      <c r="I98" s="162"/>
      <c r="J98" s="62"/>
      <c r="K98" s="62"/>
      <c r="L98" s="60"/>
      <c r="M98" s="220"/>
      <c r="N98" s="41"/>
      <c r="O98" s="41"/>
      <c r="P98" s="41"/>
      <c r="Q98" s="41"/>
      <c r="R98" s="41"/>
      <c r="S98" s="41"/>
      <c r="T98" s="77"/>
      <c r="AT98" s="23" t="s">
        <v>190</v>
      </c>
      <c r="AU98" s="23" t="s">
        <v>80</v>
      </c>
    </row>
    <row r="99" spans="2:65" s="11" customFormat="1">
      <c r="B99" s="203"/>
      <c r="C99" s="204"/>
      <c r="D99" s="205" t="s">
        <v>144</v>
      </c>
      <c r="E99" s="206" t="s">
        <v>21</v>
      </c>
      <c r="F99" s="207" t="s">
        <v>844</v>
      </c>
      <c r="G99" s="204"/>
      <c r="H99" s="208">
        <v>5.07</v>
      </c>
      <c r="I99" s="209"/>
      <c r="J99" s="204"/>
      <c r="K99" s="204"/>
      <c r="L99" s="210"/>
      <c r="M99" s="211"/>
      <c r="N99" s="212"/>
      <c r="O99" s="212"/>
      <c r="P99" s="212"/>
      <c r="Q99" s="212"/>
      <c r="R99" s="212"/>
      <c r="S99" s="212"/>
      <c r="T99" s="213"/>
      <c r="AT99" s="214" t="s">
        <v>144</v>
      </c>
      <c r="AU99" s="214" t="s">
        <v>80</v>
      </c>
      <c r="AV99" s="11" t="s">
        <v>80</v>
      </c>
      <c r="AW99" s="11" t="s">
        <v>33</v>
      </c>
      <c r="AX99" s="11" t="s">
        <v>78</v>
      </c>
      <c r="AY99" s="214" t="s">
        <v>122</v>
      </c>
    </row>
    <row r="100" spans="2:65" s="1" customFormat="1" ht="38.25" customHeight="1">
      <c r="B100" s="40"/>
      <c r="C100" s="189" t="s">
        <v>127</v>
      </c>
      <c r="D100" s="189" t="s">
        <v>123</v>
      </c>
      <c r="E100" s="190" t="s">
        <v>216</v>
      </c>
      <c r="F100" s="191" t="s">
        <v>217</v>
      </c>
      <c r="G100" s="192" t="s">
        <v>212</v>
      </c>
      <c r="H100" s="193">
        <v>16.260000000000002</v>
      </c>
      <c r="I100" s="194"/>
      <c r="J100" s="195">
        <f>ROUND(I100*H100,2)</f>
        <v>0</v>
      </c>
      <c r="K100" s="191" t="s">
        <v>136</v>
      </c>
      <c r="L100" s="60"/>
      <c r="M100" s="196" t="s">
        <v>21</v>
      </c>
      <c r="N100" s="197" t="s">
        <v>41</v>
      </c>
      <c r="O100" s="41"/>
      <c r="P100" s="198">
        <f>O100*H100</f>
        <v>0</v>
      </c>
      <c r="Q100" s="198">
        <v>0</v>
      </c>
      <c r="R100" s="198">
        <f>Q100*H100</f>
        <v>0</v>
      </c>
      <c r="S100" s="198">
        <v>0.20499999999999999</v>
      </c>
      <c r="T100" s="199">
        <f>S100*H100</f>
        <v>3.3332999999999999</v>
      </c>
      <c r="AR100" s="23" t="s">
        <v>127</v>
      </c>
      <c r="AT100" s="23" t="s">
        <v>123</v>
      </c>
      <c r="AU100" s="23" t="s">
        <v>80</v>
      </c>
      <c r="AY100" s="23" t="s">
        <v>122</v>
      </c>
      <c r="BE100" s="200">
        <f>IF(N100="základní",J100,0)</f>
        <v>0</v>
      </c>
      <c r="BF100" s="200">
        <f>IF(N100="snížená",J100,0)</f>
        <v>0</v>
      </c>
      <c r="BG100" s="200">
        <f>IF(N100="zákl. přenesená",J100,0)</f>
        <v>0</v>
      </c>
      <c r="BH100" s="200">
        <f>IF(N100="sníž. přenesená",J100,0)</f>
        <v>0</v>
      </c>
      <c r="BI100" s="200">
        <f>IF(N100="nulová",J100,0)</f>
        <v>0</v>
      </c>
      <c r="BJ100" s="23" t="s">
        <v>78</v>
      </c>
      <c r="BK100" s="200">
        <f>ROUND(I100*H100,2)</f>
        <v>0</v>
      </c>
      <c r="BL100" s="23" t="s">
        <v>127</v>
      </c>
      <c r="BM100" s="23" t="s">
        <v>845</v>
      </c>
    </row>
    <row r="101" spans="2:65" s="1" customFormat="1" ht="148.5">
      <c r="B101" s="40"/>
      <c r="C101" s="62"/>
      <c r="D101" s="205" t="s">
        <v>190</v>
      </c>
      <c r="E101" s="62"/>
      <c r="F101" s="219" t="s">
        <v>214</v>
      </c>
      <c r="G101" s="62"/>
      <c r="H101" s="62"/>
      <c r="I101" s="162"/>
      <c r="J101" s="62"/>
      <c r="K101" s="62"/>
      <c r="L101" s="60"/>
      <c r="M101" s="220"/>
      <c r="N101" s="41"/>
      <c r="O101" s="41"/>
      <c r="P101" s="41"/>
      <c r="Q101" s="41"/>
      <c r="R101" s="41"/>
      <c r="S101" s="41"/>
      <c r="T101" s="77"/>
      <c r="AT101" s="23" t="s">
        <v>190</v>
      </c>
      <c r="AU101" s="23" t="s">
        <v>80</v>
      </c>
    </row>
    <row r="102" spans="2:65" s="11" customFormat="1">
      <c r="B102" s="203"/>
      <c r="C102" s="204"/>
      <c r="D102" s="205" t="s">
        <v>144</v>
      </c>
      <c r="E102" s="206" t="s">
        <v>21</v>
      </c>
      <c r="F102" s="207" t="s">
        <v>846</v>
      </c>
      <c r="G102" s="204"/>
      <c r="H102" s="208">
        <v>16.260000000000002</v>
      </c>
      <c r="I102" s="209"/>
      <c r="J102" s="204"/>
      <c r="K102" s="204"/>
      <c r="L102" s="210"/>
      <c r="M102" s="211"/>
      <c r="N102" s="212"/>
      <c r="O102" s="212"/>
      <c r="P102" s="212"/>
      <c r="Q102" s="212"/>
      <c r="R102" s="212"/>
      <c r="S102" s="212"/>
      <c r="T102" s="213"/>
      <c r="AT102" s="214" t="s">
        <v>144</v>
      </c>
      <c r="AU102" s="214" t="s">
        <v>80</v>
      </c>
      <c r="AV102" s="11" t="s">
        <v>80</v>
      </c>
      <c r="AW102" s="11" t="s">
        <v>33</v>
      </c>
      <c r="AX102" s="11" t="s">
        <v>78</v>
      </c>
      <c r="AY102" s="214" t="s">
        <v>122</v>
      </c>
    </row>
    <row r="103" spans="2:65" s="1" customFormat="1" ht="38.25" customHeight="1">
      <c r="B103" s="40"/>
      <c r="C103" s="189" t="s">
        <v>132</v>
      </c>
      <c r="D103" s="189" t="s">
        <v>123</v>
      </c>
      <c r="E103" s="190" t="s">
        <v>220</v>
      </c>
      <c r="F103" s="191" t="s">
        <v>221</v>
      </c>
      <c r="G103" s="192" t="s">
        <v>222</v>
      </c>
      <c r="H103" s="193">
        <v>11.22</v>
      </c>
      <c r="I103" s="194"/>
      <c r="J103" s="195">
        <f>ROUND(I103*H103,2)</f>
        <v>0</v>
      </c>
      <c r="K103" s="191" t="s">
        <v>136</v>
      </c>
      <c r="L103" s="60"/>
      <c r="M103" s="196" t="s">
        <v>21</v>
      </c>
      <c r="N103" s="197" t="s">
        <v>41</v>
      </c>
      <c r="O103" s="41"/>
      <c r="P103" s="198">
        <f>O103*H103</f>
        <v>0</v>
      </c>
      <c r="Q103" s="198">
        <v>0</v>
      </c>
      <c r="R103" s="198">
        <f>Q103*H103</f>
        <v>0</v>
      </c>
      <c r="S103" s="198">
        <v>0</v>
      </c>
      <c r="T103" s="199">
        <f>S103*H103</f>
        <v>0</v>
      </c>
      <c r="AR103" s="23" t="s">
        <v>127</v>
      </c>
      <c r="AT103" s="23" t="s">
        <v>123</v>
      </c>
      <c r="AU103" s="23" t="s">
        <v>80</v>
      </c>
      <c r="AY103" s="23" t="s">
        <v>122</v>
      </c>
      <c r="BE103" s="200">
        <f>IF(N103="základní",J103,0)</f>
        <v>0</v>
      </c>
      <c r="BF103" s="200">
        <f>IF(N103="snížená",J103,0)</f>
        <v>0</v>
      </c>
      <c r="BG103" s="200">
        <f>IF(N103="zákl. přenesená",J103,0)</f>
        <v>0</v>
      </c>
      <c r="BH103" s="200">
        <f>IF(N103="sníž. přenesená",J103,0)</f>
        <v>0</v>
      </c>
      <c r="BI103" s="200">
        <f>IF(N103="nulová",J103,0)</f>
        <v>0</v>
      </c>
      <c r="BJ103" s="23" t="s">
        <v>78</v>
      </c>
      <c r="BK103" s="200">
        <f>ROUND(I103*H103,2)</f>
        <v>0</v>
      </c>
      <c r="BL103" s="23" t="s">
        <v>127</v>
      </c>
      <c r="BM103" s="23" t="s">
        <v>847</v>
      </c>
    </row>
    <row r="104" spans="2:65" s="1" customFormat="1" ht="108">
      <c r="B104" s="40"/>
      <c r="C104" s="62"/>
      <c r="D104" s="205" t="s">
        <v>190</v>
      </c>
      <c r="E104" s="62"/>
      <c r="F104" s="219" t="s">
        <v>224</v>
      </c>
      <c r="G104" s="62"/>
      <c r="H104" s="62"/>
      <c r="I104" s="162"/>
      <c r="J104" s="62"/>
      <c r="K104" s="62"/>
      <c r="L104" s="60"/>
      <c r="M104" s="220"/>
      <c r="N104" s="41"/>
      <c r="O104" s="41"/>
      <c r="P104" s="41"/>
      <c r="Q104" s="41"/>
      <c r="R104" s="41"/>
      <c r="S104" s="41"/>
      <c r="T104" s="77"/>
      <c r="AT104" s="23" t="s">
        <v>190</v>
      </c>
      <c r="AU104" s="23" t="s">
        <v>80</v>
      </c>
    </row>
    <row r="105" spans="2:65" s="11" customFormat="1">
      <c r="B105" s="203"/>
      <c r="C105" s="204"/>
      <c r="D105" s="205" t="s">
        <v>144</v>
      </c>
      <c r="E105" s="206" t="s">
        <v>21</v>
      </c>
      <c r="F105" s="207" t="s">
        <v>848</v>
      </c>
      <c r="G105" s="204"/>
      <c r="H105" s="208">
        <v>11.22</v>
      </c>
      <c r="I105" s="209"/>
      <c r="J105" s="204"/>
      <c r="K105" s="204"/>
      <c r="L105" s="210"/>
      <c r="M105" s="211"/>
      <c r="N105" s="212"/>
      <c r="O105" s="212"/>
      <c r="P105" s="212"/>
      <c r="Q105" s="212"/>
      <c r="R105" s="212"/>
      <c r="S105" s="212"/>
      <c r="T105" s="213"/>
      <c r="AT105" s="214" t="s">
        <v>144</v>
      </c>
      <c r="AU105" s="214" t="s">
        <v>80</v>
      </c>
      <c r="AV105" s="11" t="s">
        <v>80</v>
      </c>
      <c r="AW105" s="11" t="s">
        <v>33</v>
      </c>
      <c r="AX105" s="11" t="s">
        <v>78</v>
      </c>
      <c r="AY105" s="214" t="s">
        <v>122</v>
      </c>
    </row>
    <row r="106" spans="2:65" s="1" customFormat="1" ht="16.5" customHeight="1">
      <c r="B106" s="40"/>
      <c r="C106" s="232" t="s">
        <v>140</v>
      </c>
      <c r="D106" s="232" t="s">
        <v>226</v>
      </c>
      <c r="E106" s="233" t="s">
        <v>227</v>
      </c>
      <c r="F106" s="234" t="s">
        <v>228</v>
      </c>
      <c r="G106" s="235" t="s">
        <v>222</v>
      </c>
      <c r="H106" s="236">
        <v>11.22</v>
      </c>
      <c r="I106" s="237"/>
      <c r="J106" s="238">
        <f>ROUND(I106*H106,2)</f>
        <v>0</v>
      </c>
      <c r="K106" s="234" t="s">
        <v>21</v>
      </c>
      <c r="L106" s="239"/>
      <c r="M106" s="240" t="s">
        <v>21</v>
      </c>
      <c r="N106" s="241" t="s">
        <v>41</v>
      </c>
      <c r="O106" s="41"/>
      <c r="P106" s="198">
        <f>O106*H106</f>
        <v>0</v>
      </c>
      <c r="Q106" s="198">
        <v>1</v>
      </c>
      <c r="R106" s="198">
        <f>Q106*H106</f>
        <v>11.22</v>
      </c>
      <c r="S106" s="198">
        <v>0</v>
      </c>
      <c r="T106" s="199">
        <f>S106*H106</f>
        <v>0</v>
      </c>
      <c r="AR106" s="23" t="s">
        <v>143</v>
      </c>
      <c r="AT106" s="23" t="s">
        <v>226</v>
      </c>
      <c r="AU106" s="23" t="s">
        <v>80</v>
      </c>
      <c r="AY106" s="23" t="s">
        <v>122</v>
      </c>
      <c r="BE106" s="200">
        <f>IF(N106="základní",J106,0)</f>
        <v>0</v>
      </c>
      <c r="BF106" s="200">
        <f>IF(N106="snížená",J106,0)</f>
        <v>0</v>
      </c>
      <c r="BG106" s="200">
        <f>IF(N106="zákl. přenesená",J106,0)</f>
        <v>0</v>
      </c>
      <c r="BH106" s="200">
        <f>IF(N106="sníž. přenesená",J106,0)</f>
        <v>0</v>
      </c>
      <c r="BI106" s="200">
        <f>IF(N106="nulová",J106,0)</f>
        <v>0</v>
      </c>
      <c r="BJ106" s="23" t="s">
        <v>78</v>
      </c>
      <c r="BK106" s="200">
        <f>ROUND(I106*H106,2)</f>
        <v>0</v>
      </c>
      <c r="BL106" s="23" t="s">
        <v>127</v>
      </c>
      <c r="BM106" s="23" t="s">
        <v>849</v>
      </c>
    </row>
    <row r="107" spans="2:65" s="11" customFormat="1">
      <c r="B107" s="203"/>
      <c r="C107" s="204"/>
      <c r="D107" s="205" t="s">
        <v>144</v>
      </c>
      <c r="E107" s="206" t="s">
        <v>21</v>
      </c>
      <c r="F107" s="207" t="s">
        <v>850</v>
      </c>
      <c r="G107" s="204"/>
      <c r="H107" s="208">
        <v>11.22</v>
      </c>
      <c r="I107" s="209"/>
      <c r="J107" s="204"/>
      <c r="K107" s="204"/>
      <c r="L107" s="210"/>
      <c r="M107" s="211"/>
      <c r="N107" s="212"/>
      <c r="O107" s="212"/>
      <c r="P107" s="212"/>
      <c r="Q107" s="212"/>
      <c r="R107" s="212"/>
      <c r="S107" s="212"/>
      <c r="T107" s="213"/>
      <c r="AT107" s="214" t="s">
        <v>144</v>
      </c>
      <c r="AU107" s="214" t="s">
        <v>80</v>
      </c>
      <c r="AV107" s="11" t="s">
        <v>80</v>
      </c>
      <c r="AW107" s="11" t="s">
        <v>33</v>
      </c>
      <c r="AX107" s="11" t="s">
        <v>78</v>
      </c>
      <c r="AY107" s="214" t="s">
        <v>122</v>
      </c>
    </row>
    <row r="108" spans="2:65" s="1" customFormat="1" ht="38.25" customHeight="1">
      <c r="B108" s="40"/>
      <c r="C108" s="189" t="s">
        <v>154</v>
      </c>
      <c r="D108" s="189" t="s">
        <v>123</v>
      </c>
      <c r="E108" s="190" t="s">
        <v>231</v>
      </c>
      <c r="F108" s="191" t="s">
        <v>232</v>
      </c>
      <c r="G108" s="192" t="s">
        <v>222</v>
      </c>
      <c r="H108" s="193">
        <v>5.61</v>
      </c>
      <c r="I108" s="194"/>
      <c r="J108" s="195">
        <f>ROUND(I108*H108,2)</f>
        <v>0</v>
      </c>
      <c r="K108" s="191" t="s">
        <v>136</v>
      </c>
      <c r="L108" s="60"/>
      <c r="M108" s="196" t="s">
        <v>21</v>
      </c>
      <c r="N108" s="197" t="s">
        <v>41</v>
      </c>
      <c r="O108" s="41"/>
      <c r="P108" s="198">
        <f>O108*H108</f>
        <v>0</v>
      </c>
      <c r="Q108" s="198">
        <v>0</v>
      </c>
      <c r="R108" s="198">
        <f>Q108*H108</f>
        <v>0</v>
      </c>
      <c r="S108" s="198">
        <v>0</v>
      </c>
      <c r="T108" s="199">
        <f>S108*H108</f>
        <v>0</v>
      </c>
      <c r="AR108" s="23" t="s">
        <v>127</v>
      </c>
      <c r="AT108" s="23" t="s">
        <v>123</v>
      </c>
      <c r="AU108" s="23" t="s">
        <v>80</v>
      </c>
      <c r="AY108" s="23" t="s">
        <v>122</v>
      </c>
      <c r="BE108" s="200">
        <f>IF(N108="základní",J108,0)</f>
        <v>0</v>
      </c>
      <c r="BF108" s="200">
        <f>IF(N108="snížená",J108,0)</f>
        <v>0</v>
      </c>
      <c r="BG108" s="200">
        <f>IF(N108="zákl. přenesená",J108,0)</f>
        <v>0</v>
      </c>
      <c r="BH108" s="200">
        <f>IF(N108="sníž. přenesená",J108,0)</f>
        <v>0</v>
      </c>
      <c r="BI108" s="200">
        <f>IF(N108="nulová",J108,0)</f>
        <v>0</v>
      </c>
      <c r="BJ108" s="23" t="s">
        <v>78</v>
      </c>
      <c r="BK108" s="200">
        <f>ROUND(I108*H108,2)</f>
        <v>0</v>
      </c>
      <c r="BL108" s="23" t="s">
        <v>127</v>
      </c>
      <c r="BM108" s="23" t="s">
        <v>851</v>
      </c>
    </row>
    <row r="109" spans="2:65" s="1" customFormat="1" ht="108">
      <c r="B109" s="40"/>
      <c r="C109" s="62"/>
      <c r="D109" s="205" t="s">
        <v>190</v>
      </c>
      <c r="E109" s="62"/>
      <c r="F109" s="219" t="s">
        <v>224</v>
      </c>
      <c r="G109" s="62"/>
      <c r="H109" s="62"/>
      <c r="I109" s="162"/>
      <c r="J109" s="62"/>
      <c r="K109" s="62"/>
      <c r="L109" s="60"/>
      <c r="M109" s="220"/>
      <c r="N109" s="41"/>
      <c r="O109" s="41"/>
      <c r="P109" s="41"/>
      <c r="Q109" s="41"/>
      <c r="R109" s="41"/>
      <c r="S109" s="41"/>
      <c r="T109" s="77"/>
      <c r="AT109" s="23" t="s">
        <v>190</v>
      </c>
      <c r="AU109" s="23" t="s">
        <v>80</v>
      </c>
    </row>
    <row r="110" spans="2:65" s="11" customFormat="1">
      <c r="B110" s="203"/>
      <c r="C110" s="204"/>
      <c r="D110" s="205" t="s">
        <v>144</v>
      </c>
      <c r="E110" s="206" t="s">
        <v>21</v>
      </c>
      <c r="F110" s="207" t="s">
        <v>850</v>
      </c>
      <c r="G110" s="204"/>
      <c r="H110" s="208">
        <v>11.22</v>
      </c>
      <c r="I110" s="209"/>
      <c r="J110" s="204"/>
      <c r="K110" s="204"/>
      <c r="L110" s="210"/>
      <c r="M110" s="211"/>
      <c r="N110" s="212"/>
      <c r="O110" s="212"/>
      <c r="P110" s="212"/>
      <c r="Q110" s="212"/>
      <c r="R110" s="212"/>
      <c r="S110" s="212"/>
      <c r="T110" s="213"/>
      <c r="AT110" s="214" t="s">
        <v>144</v>
      </c>
      <c r="AU110" s="214" t="s">
        <v>80</v>
      </c>
      <c r="AV110" s="11" t="s">
        <v>80</v>
      </c>
      <c r="AW110" s="11" t="s">
        <v>33</v>
      </c>
      <c r="AX110" s="11" t="s">
        <v>78</v>
      </c>
      <c r="AY110" s="214" t="s">
        <v>122</v>
      </c>
    </row>
    <row r="111" spans="2:65" s="11" customFormat="1">
      <c r="B111" s="203"/>
      <c r="C111" s="204"/>
      <c r="D111" s="205" t="s">
        <v>144</v>
      </c>
      <c r="E111" s="204"/>
      <c r="F111" s="207" t="s">
        <v>852</v>
      </c>
      <c r="G111" s="204"/>
      <c r="H111" s="208">
        <v>5.61</v>
      </c>
      <c r="I111" s="209"/>
      <c r="J111" s="204"/>
      <c r="K111" s="204"/>
      <c r="L111" s="210"/>
      <c r="M111" s="211"/>
      <c r="N111" s="212"/>
      <c r="O111" s="212"/>
      <c r="P111" s="212"/>
      <c r="Q111" s="212"/>
      <c r="R111" s="212"/>
      <c r="S111" s="212"/>
      <c r="T111" s="213"/>
      <c r="AT111" s="214" t="s">
        <v>144</v>
      </c>
      <c r="AU111" s="214" t="s">
        <v>80</v>
      </c>
      <c r="AV111" s="11" t="s">
        <v>80</v>
      </c>
      <c r="AW111" s="11" t="s">
        <v>6</v>
      </c>
      <c r="AX111" s="11" t="s">
        <v>78</v>
      </c>
      <c r="AY111" s="214" t="s">
        <v>122</v>
      </c>
    </row>
    <row r="112" spans="2:65" s="1" customFormat="1" ht="38.25" customHeight="1">
      <c r="B112" s="40"/>
      <c r="C112" s="189" t="s">
        <v>143</v>
      </c>
      <c r="D112" s="189" t="s">
        <v>123</v>
      </c>
      <c r="E112" s="190" t="s">
        <v>235</v>
      </c>
      <c r="F112" s="191" t="s">
        <v>236</v>
      </c>
      <c r="G112" s="192" t="s">
        <v>222</v>
      </c>
      <c r="H112" s="193">
        <v>330.75</v>
      </c>
      <c r="I112" s="194"/>
      <c r="J112" s="195">
        <f>ROUND(I112*H112,2)</f>
        <v>0</v>
      </c>
      <c r="K112" s="191" t="s">
        <v>136</v>
      </c>
      <c r="L112" s="60"/>
      <c r="M112" s="196" t="s">
        <v>21</v>
      </c>
      <c r="N112" s="197" t="s">
        <v>41</v>
      </c>
      <c r="O112" s="41"/>
      <c r="P112" s="198">
        <f>O112*H112</f>
        <v>0</v>
      </c>
      <c r="Q112" s="198">
        <v>0</v>
      </c>
      <c r="R112" s="198">
        <f>Q112*H112</f>
        <v>0</v>
      </c>
      <c r="S112" s="198">
        <v>0</v>
      </c>
      <c r="T112" s="199">
        <f>S112*H112</f>
        <v>0</v>
      </c>
      <c r="AR112" s="23" t="s">
        <v>127</v>
      </c>
      <c r="AT112" s="23" t="s">
        <v>123</v>
      </c>
      <c r="AU112" s="23" t="s">
        <v>80</v>
      </c>
      <c r="AY112" s="23" t="s">
        <v>122</v>
      </c>
      <c r="BE112" s="200">
        <f>IF(N112="základní",J112,0)</f>
        <v>0</v>
      </c>
      <c r="BF112" s="200">
        <f>IF(N112="snížená",J112,0)</f>
        <v>0</v>
      </c>
      <c r="BG112" s="200">
        <f>IF(N112="zákl. přenesená",J112,0)</f>
        <v>0</v>
      </c>
      <c r="BH112" s="200">
        <f>IF(N112="sníž. přenesená",J112,0)</f>
        <v>0</v>
      </c>
      <c r="BI112" s="200">
        <f>IF(N112="nulová",J112,0)</f>
        <v>0</v>
      </c>
      <c r="BJ112" s="23" t="s">
        <v>78</v>
      </c>
      <c r="BK112" s="200">
        <f>ROUND(I112*H112,2)</f>
        <v>0</v>
      </c>
      <c r="BL112" s="23" t="s">
        <v>127</v>
      </c>
      <c r="BM112" s="23" t="s">
        <v>853</v>
      </c>
    </row>
    <row r="113" spans="2:65" s="1" customFormat="1" ht="270">
      <c r="B113" s="40"/>
      <c r="C113" s="62"/>
      <c r="D113" s="205" t="s">
        <v>190</v>
      </c>
      <c r="E113" s="62"/>
      <c r="F113" s="219" t="s">
        <v>238</v>
      </c>
      <c r="G113" s="62"/>
      <c r="H113" s="62"/>
      <c r="I113" s="162"/>
      <c r="J113" s="62"/>
      <c r="K113" s="62"/>
      <c r="L113" s="60"/>
      <c r="M113" s="220"/>
      <c r="N113" s="41"/>
      <c r="O113" s="41"/>
      <c r="P113" s="41"/>
      <c r="Q113" s="41"/>
      <c r="R113" s="41"/>
      <c r="S113" s="41"/>
      <c r="T113" s="77"/>
      <c r="AT113" s="23" t="s">
        <v>190</v>
      </c>
      <c r="AU113" s="23" t="s">
        <v>80</v>
      </c>
    </row>
    <row r="114" spans="2:65" s="11" customFormat="1">
      <c r="B114" s="203"/>
      <c r="C114" s="204"/>
      <c r="D114" s="205" t="s">
        <v>144</v>
      </c>
      <c r="E114" s="206" t="s">
        <v>21</v>
      </c>
      <c r="F114" s="207" t="s">
        <v>854</v>
      </c>
      <c r="G114" s="204"/>
      <c r="H114" s="208">
        <v>330.75</v>
      </c>
      <c r="I114" s="209"/>
      <c r="J114" s="204"/>
      <c r="K114" s="204"/>
      <c r="L114" s="210"/>
      <c r="M114" s="211"/>
      <c r="N114" s="212"/>
      <c r="O114" s="212"/>
      <c r="P114" s="212"/>
      <c r="Q114" s="212"/>
      <c r="R114" s="212"/>
      <c r="S114" s="212"/>
      <c r="T114" s="213"/>
      <c r="AT114" s="214" t="s">
        <v>144</v>
      </c>
      <c r="AU114" s="214" t="s">
        <v>80</v>
      </c>
      <c r="AV114" s="11" t="s">
        <v>80</v>
      </c>
      <c r="AW114" s="11" t="s">
        <v>33</v>
      </c>
      <c r="AX114" s="11" t="s">
        <v>78</v>
      </c>
      <c r="AY114" s="214" t="s">
        <v>122</v>
      </c>
    </row>
    <row r="115" spans="2:65" s="1" customFormat="1" ht="38.25" customHeight="1">
      <c r="B115" s="40"/>
      <c r="C115" s="189" t="s">
        <v>163</v>
      </c>
      <c r="D115" s="189" t="s">
        <v>123</v>
      </c>
      <c r="E115" s="190" t="s">
        <v>242</v>
      </c>
      <c r="F115" s="191" t="s">
        <v>243</v>
      </c>
      <c r="G115" s="192" t="s">
        <v>222</v>
      </c>
      <c r="H115" s="193">
        <v>165.375</v>
      </c>
      <c r="I115" s="194"/>
      <c r="J115" s="195">
        <f>ROUND(I115*H115,2)</f>
        <v>0</v>
      </c>
      <c r="K115" s="191" t="s">
        <v>136</v>
      </c>
      <c r="L115" s="60"/>
      <c r="M115" s="196" t="s">
        <v>21</v>
      </c>
      <c r="N115" s="197" t="s">
        <v>41</v>
      </c>
      <c r="O115" s="41"/>
      <c r="P115" s="198">
        <f>O115*H115</f>
        <v>0</v>
      </c>
      <c r="Q115" s="198">
        <v>0</v>
      </c>
      <c r="R115" s="198">
        <f>Q115*H115</f>
        <v>0</v>
      </c>
      <c r="S115" s="198">
        <v>0</v>
      </c>
      <c r="T115" s="199">
        <f>S115*H115</f>
        <v>0</v>
      </c>
      <c r="AR115" s="23" t="s">
        <v>127</v>
      </c>
      <c r="AT115" s="23" t="s">
        <v>123</v>
      </c>
      <c r="AU115" s="23" t="s">
        <v>80</v>
      </c>
      <c r="AY115" s="23" t="s">
        <v>122</v>
      </c>
      <c r="BE115" s="200">
        <f>IF(N115="základní",J115,0)</f>
        <v>0</v>
      </c>
      <c r="BF115" s="200">
        <f>IF(N115="snížená",J115,0)</f>
        <v>0</v>
      </c>
      <c r="BG115" s="200">
        <f>IF(N115="zákl. přenesená",J115,0)</f>
        <v>0</v>
      </c>
      <c r="BH115" s="200">
        <f>IF(N115="sníž. přenesená",J115,0)</f>
        <v>0</v>
      </c>
      <c r="BI115" s="200">
        <f>IF(N115="nulová",J115,0)</f>
        <v>0</v>
      </c>
      <c r="BJ115" s="23" t="s">
        <v>78</v>
      </c>
      <c r="BK115" s="200">
        <f>ROUND(I115*H115,2)</f>
        <v>0</v>
      </c>
      <c r="BL115" s="23" t="s">
        <v>127</v>
      </c>
      <c r="BM115" s="23" t="s">
        <v>855</v>
      </c>
    </row>
    <row r="116" spans="2:65" s="1" customFormat="1" ht="270">
      <c r="B116" s="40"/>
      <c r="C116" s="62"/>
      <c r="D116" s="205" t="s">
        <v>190</v>
      </c>
      <c r="E116" s="62"/>
      <c r="F116" s="219" t="s">
        <v>238</v>
      </c>
      <c r="G116" s="62"/>
      <c r="H116" s="62"/>
      <c r="I116" s="162"/>
      <c r="J116" s="62"/>
      <c r="K116" s="62"/>
      <c r="L116" s="60"/>
      <c r="M116" s="220"/>
      <c r="N116" s="41"/>
      <c r="O116" s="41"/>
      <c r="P116" s="41"/>
      <c r="Q116" s="41"/>
      <c r="R116" s="41"/>
      <c r="S116" s="41"/>
      <c r="T116" s="77"/>
      <c r="AT116" s="23" t="s">
        <v>190</v>
      </c>
      <c r="AU116" s="23" t="s">
        <v>80</v>
      </c>
    </row>
    <row r="117" spans="2:65" s="11" customFormat="1">
      <c r="B117" s="203"/>
      <c r="C117" s="204"/>
      <c r="D117" s="205" t="s">
        <v>144</v>
      </c>
      <c r="E117" s="206" t="s">
        <v>21</v>
      </c>
      <c r="F117" s="207" t="s">
        <v>856</v>
      </c>
      <c r="G117" s="204"/>
      <c r="H117" s="208">
        <v>330.75</v>
      </c>
      <c r="I117" s="209"/>
      <c r="J117" s="204"/>
      <c r="K117" s="204"/>
      <c r="L117" s="210"/>
      <c r="M117" s="211"/>
      <c r="N117" s="212"/>
      <c r="O117" s="212"/>
      <c r="P117" s="212"/>
      <c r="Q117" s="212"/>
      <c r="R117" s="212"/>
      <c r="S117" s="212"/>
      <c r="T117" s="213"/>
      <c r="AT117" s="214" t="s">
        <v>144</v>
      </c>
      <c r="AU117" s="214" t="s">
        <v>80</v>
      </c>
      <c r="AV117" s="11" t="s">
        <v>80</v>
      </c>
      <c r="AW117" s="11" t="s">
        <v>33</v>
      </c>
      <c r="AX117" s="11" t="s">
        <v>78</v>
      </c>
      <c r="AY117" s="214" t="s">
        <v>122</v>
      </c>
    </row>
    <row r="118" spans="2:65" s="11" customFormat="1">
      <c r="B118" s="203"/>
      <c r="C118" s="204"/>
      <c r="D118" s="205" t="s">
        <v>144</v>
      </c>
      <c r="E118" s="204"/>
      <c r="F118" s="207" t="s">
        <v>857</v>
      </c>
      <c r="G118" s="204"/>
      <c r="H118" s="208">
        <v>165.375</v>
      </c>
      <c r="I118" s="209"/>
      <c r="J118" s="204"/>
      <c r="K118" s="204"/>
      <c r="L118" s="210"/>
      <c r="M118" s="211"/>
      <c r="N118" s="212"/>
      <c r="O118" s="212"/>
      <c r="P118" s="212"/>
      <c r="Q118" s="212"/>
      <c r="R118" s="212"/>
      <c r="S118" s="212"/>
      <c r="T118" s="213"/>
      <c r="AT118" s="214" t="s">
        <v>144</v>
      </c>
      <c r="AU118" s="214" t="s">
        <v>80</v>
      </c>
      <c r="AV118" s="11" t="s">
        <v>80</v>
      </c>
      <c r="AW118" s="11" t="s">
        <v>6</v>
      </c>
      <c r="AX118" s="11" t="s">
        <v>78</v>
      </c>
      <c r="AY118" s="214" t="s">
        <v>122</v>
      </c>
    </row>
    <row r="119" spans="2:65" s="1" customFormat="1" ht="25.5" customHeight="1">
      <c r="B119" s="40"/>
      <c r="C119" s="189" t="s">
        <v>148</v>
      </c>
      <c r="D119" s="189" t="s">
        <v>123</v>
      </c>
      <c r="E119" s="190" t="s">
        <v>261</v>
      </c>
      <c r="F119" s="191" t="s">
        <v>262</v>
      </c>
      <c r="G119" s="192" t="s">
        <v>222</v>
      </c>
      <c r="H119" s="193">
        <v>330.75</v>
      </c>
      <c r="I119" s="194"/>
      <c r="J119" s="195">
        <f>ROUND(I119*H119,2)</f>
        <v>0</v>
      </c>
      <c r="K119" s="191" t="s">
        <v>136</v>
      </c>
      <c r="L119" s="60"/>
      <c r="M119" s="196" t="s">
        <v>21</v>
      </c>
      <c r="N119" s="197" t="s">
        <v>41</v>
      </c>
      <c r="O119" s="41"/>
      <c r="P119" s="198">
        <f>O119*H119</f>
        <v>0</v>
      </c>
      <c r="Q119" s="198">
        <v>0</v>
      </c>
      <c r="R119" s="198">
        <f>Q119*H119</f>
        <v>0</v>
      </c>
      <c r="S119" s="198">
        <v>0</v>
      </c>
      <c r="T119" s="199">
        <f>S119*H119</f>
        <v>0</v>
      </c>
      <c r="AR119" s="23" t="s">
        <v>127</v>
      </c>
      <c r="AT119" s="23" t="s">
        <v>123</v>
      </c>
      <c r="AU119" s="23" t="s">
        <v>80</v>
      </c>
      <c r="AY119" s="23" t="s">
        <v>122</v>
      </c>
      <c r="BE119" s="200">
        <f>IF(N119="základní",J119,0)</f>
        <v>0</v>
      </c>
      <c r="BF119" s="200">
        <f>IF(N119="snížená",J119,0)</f>
        <v>0</v>
      </c>
      <c r="BG119" s="200">
        <f>IF(N119="zákl. přenesená",J119,0)</f>
        <v>0</v>
      </c>
      <c r="BH119" s="200">
        <f>IF(N119="sníž. přenesená",J119,0)</f>
        <v>0</v>
      </c>
      <c r="BI119" s="200">
        <f>IF(N119="nulová",J119,0)</f>
        <v>0</v>
      </c>
      <c r="BJ119" s="23" t="s">
        <v>78</v>
      </c>
      <c r="BK119" s="200">
        <f>ROUND(I119*H119,2)</f>
        <v>0</v>
      </c>
      <c r="BL119" s="23" t="s">
        <v>127</v>
      </c>
      <c r="BM119" s="23" t="s">
        <v>858</v>
      </c>
    </row>
    <row r="120" spans="2:65" s="1" customFormat="1" ht="364.5">
      <c r="B120" s="40"/>
      <c r="C120" s="62"/>
      <c r="D120" s="205" t="s">
        <v>190</v>
      </c>
      <c r="E120" s="62"/>
      <c r="F120" s="219" t="s">
        <v>264</v>
      </c>
      <c r="G120" s="62"/>
      <c r="H120" s="62"/>
      <c r="I120" s="162"/>
      <c r="J120" s="62"/>
      <c r="K120" s="62"/>
      <c r="L120" s="60"/>
      <c r="M120" s="220"/>
      <c r="N120" s="41"/>
      <c r="O120" s="41"/>
      <c r="P120" s="41"/>
      <c r="Q120" s="41"/>
      <c r="R120" s="41"/>
      <c r="S120" s="41"/>
      <c r="T120" s="77"/>
      <c r="AT120" s="23" t="s">
        <v>190</v>
      </c>
      <c r="AU120" s="23" t="s">
        <v>80</v>
      </c>
    </row>
    <row r="121" spans="2:65" s="11" customFormat="1">
      <c r="B121" s="203"/>
      <c r="C121" s="204"/>
      <c r="D121" s="205" t="s">
        <v>144</v>
      </c>
      <c r="E121" s="206" t="s">
        <v>21</v>
      </c>
      <c r="F121" s="207" t="s">
        <v>854</v>
      </c>
      <c r="G121" s="204"/>
      <c r="H121" s="208">
        <v>330.75</v>
      </c>
      <c r="I121" s="209"/>
      <c r="J121" s="204"/>
      <c r="K121" s="204"/>
      <c r="L121" s="210"/>
      <c r="M121" s="211"/>
      <c r="N121" s="212"/>
      <c r="O121" s="212"/>
      <c r="P121" s="212"/>
      <c r="Q121" s="212"/>
      <c r="R121" s="212"/>
      <c r="S121" s="212"/>
      <c r="T121" s="213"/>
      <c r="AT121" s="214" t="s">
        <v>144</v>
      </c>
      <c r="AU121" s="214" t="s">
        <v>80</v>
      </c>
      <c r="AV121" s="11" t="s">
        <v>80</v>
      </c>
      <c r="AW121" s="11" t="s">
        <v>33</v>
      </c>
      <c r="AX121" s="11" t="s">
        <v>78</v>
      </c>
      <c r="AY121" s="214" t="s">
        <v>122</v>
      </c>
    </row>
    <row r="122" spans="2:65" s="1" customFormat="1" ht="38.25" customHeight="1">
      <c r="B122" s="40"/>
      <c r="C122" s="189" t="s">
        <v>241</v>
      </c>
      <c r="D122" s="189" t="s">
        <v>123</v>
      </c>
      <c r="E122" s="190" t="s">
        <v>266</v>
      </c>
      <c r="F122" s="191" t="s">
        <v>267</v>
      </c>
      <c r="G122" s="192" t="s">
        <v>222</v>
      </c>
      <c r="H122" s="193">
        <v>341.97</v>
      </c>
      <c r="I122" s="194"/>
      <c r="J122" s="195">
        <f>ROUND(I122*H122,2)</f>
        <v>0</v>
      </c>
      <c r="K122" s="191" t="s">
        <v>136</v>
      </c>
      <c r="L122" s="60"/>
      <c r="M122" s="196" t="s">
        <v>21</v>
      </c>
      <c r="N122" s="197" t="s">
        <v>41</v>
      </c>
      <c r="O122" s="41"/>
      <c r="P122" s="198">
        <f>O122*H122</f>
        <v>0</v>
      </c>
      <c r="Q122" s="198">
        <v>0</v>
      </c>
      <c r="R122" s="198">
        <f>Q122*H122</f>
        <v>0</v>
      </c>
      <c r="S122" s="198">
        <v>0</v>
      </c>
      <c r="T122" s="199">
        <f>S122*H122</f>
        <v>0</v>
      </c>
      <c r="AR122" s="23" t="s">
        <v>127</v>
      </c>
      <c r="AT122" s="23" t="s">
        <v>123</v>
      </c>
      <c r="AU122" s="23" t="s">
        <v>80</v>
      </c>
      <c r="AY122" s="23" t="s">
        <v>122</v>
      </c>
      <c r="BE122" s="200">
        <f>IF(N122="základní",J122,0)</f>
        <v>0</v>
      </c>
      <c r="BF122" s="200">
        <f>IF(N122="snížená",J122,0)</f>
        <v>0</v>
      </c>
      <c r="BG122" s="200">
        <f>IF(N122="zákl. přenesená",J122,0)</f>
        <v>0</v>
      </c>
      <c r="BH122" s="200">
        <f>IF(N122="sníž. přenesená",J122,0)</f>
        <v>0</v>
      </c>
      <c r="BI122" s="200">
        <f>IF(N122="nulová",J122,0)</f>
        <v>0</v>
      </c>
      <c r="BJ122" s="23" t="s">
        <v>78</v>
      </c>
      <c r="BK122" s="200">
        <f>ROUND(I122*H122,2)</f>
        <v>0</v>
      </c>
      <c r="BL122" s="23" t="s">
        <v>127</v>
      </c>
      <c r="BM122" s="23" t="s">
        <v>859</v>
      </c>
    </row>
    <row r="123" spans="2:65" s="1" customFormat="1" ht="189">
      <c r="B123" s="40"/>
      <c r="C123" s="62"/>
      <c r="D123" s="205" t="s">
        <v>190</v>
      </c>
      <c r="E123" s="62"/>
      <c r="F123" s="219" t="s">
        <v>269</v>
      </c>
      <c r="G123" s="62"/>
      <c r="H123" s="62"/>
      <c r="I123" s="162"/>
      <c r="J123" s="62"/>
      <c r="K123" s="62"/>
      <c r="L123" s="60"/>
      <c r="M123" s="220"/>
      <c r="N123" s="41"/>
      <c r="O123" s="41"/>
      <c r="P123" s="41"/>
      <c r="Q123" s="41"/>
      <c r="R123" s="41"/>
      <c r="S123" s="41"/>
      <c r="T123" s="77"/>
      <c r="AT123" s="23" t="s">
        <v>190</v>
      </c>
      <c r="AU123" s="23" t="s">
        <v>80</v>
      </c>
    </row>
    <row r="124" spans="2:65" s="11" customFormat="1">
      <c r="B124" s="203"/>
      <c r="C124" s="204"/>
      <c r="D124" s="205" t="s">
        <v>144</v>
      </c>
      <c r="E124" s="206" t="s">
        <v>21</v>
      </c>
      <c r="F124" s="207" t="s">
        <v>860</v>
      </c>
      <c r="G124" s="204"/>
      <c r="H124" s="208">
        <v>330.75</v>
      </c>
      <c r="I124" s="209"/>
      <c r="J124" s="204"/>
      <c r="K124" s="204"/>
      <c r="L124" s="210"/>
      <c r="M124" s="211"/>
      <c r="N124" s="212"/>
      <c r="O124" s="212"/>
      <c r="P124" s="212"/>
      <c r="Q124" s="212"/>
      <c r="R124" s="212"/>
      <c r="S124" s="212"/>
      <c r="T124" s="213"/>
      <c r="AT124" s="214" t="s">
        <v>144</v>
      </c>
      <c r="AU124" s="214" t="s">
        <v>80</v>
      </c>
      <c r="AV124" s="11" t="s">
        <v>80</v>
      </c>
      <c r="AW124" s="11" t="s">
        <v>33</v>
      </c>
      <c r="AX124" s="11" t="s">
        <v>70</v>
      </c>
      <c r="AY124" s="214" t="s">
        <v>122</v>
      </c>
    </row>
    <row r="125" spans="2:65" s="11" customFormat="1">
      <c r="B125" s="203"/>
      <c r="C125" s="204"/>
      <c r="D125" s="205" t="s">
        <v>144</v>
      </c>
      <c r="E125" s="206" t="s">
        <v>21</v>
      </c>
      <c r="F125" s="207" t="s">
        <v>861</v>
      </c>
      <c r="G125" s="204"/>
      <c r="H125" s="208">
        <v>11.22</v>
      </c>
      <c r="I125" s="209"/>
      <c r="J125" s="204"/>
      <c r="K125" s="204"/>
      <c r="L125" s="210"/>
      <c r="M125" s="211"/>
      <c r="N125" s="212"/>
      <c r="O125" s="212"/>
      <c r="P125" s="212"/>
      <c r="Q125" s="212"/>
      <c r="R125" s="212"/>
      <c r="S125" s="212"/>
      <c r="T125" s="213"/>
      <c r="AT125" s="214" t="s">
        <v>144</v>
      </c>
      <c r="AU125" s="214" t="s">
        <v>80</v>
      </c>
      <c r="AV125" s="11" t="s">
        <v>80</v>
      </c>
      <c r="AW125" s="11" t="s">
        <v>33</v>
      </c>
      <c r="AX125" s="11" t="s">
        <v>70</v>
      </c>
      <c r="AY125" s="214" t="s">
        <v>122</v>
      </c>
    </row>
    <row r="126" spans="2:65" s="12" customFormat="1">
      <c r="B126" s="221"/>
      <c r="C126" s="222"/>
      <c r="D126" s="205" t="s">
        <v>144</v>
      </c>
      <c r="E126" s="223" t="s">
        <v>21</v>
      </c>
      <c r="F126" s="224" t="s">
        <v>200</v>
      </c>
      <c r="G126" s="222"/>
      <c r="H126" s="225">
        <v>341.97</v>
      </c>
      <c r="I126" s="226"/>
      <c r="J126" s="222"/>
      <c r="K126" s="222"/>
      <c r="L126" s="227"/>
      <c r="M126" s="228"/>
      <c r="N126" s="229"/>
      <c r="O126" s="229"/>
      <c r="P126" s="229"/>
      <c r="Q126" s="229"/>
      <c r="R126" s="229"/>
      <c r="S126" s="229"/>
      <c r="T126" s="230"/>
      <c r="AT126" s="231" t="s">
        <v>144</v>
      </c>
      <c r="AU126" s="231" t="s">
        <v>80</v>
      </c>
      <c r="AV126" s="12" t="s">
        <v>127</v>
      </c>
      <c r="AW126" s="12" t="s">
        <v>33</v>
      </c>
      <c r="AX126" s="12" t="s">
        <v>78</v>
      </c>
      <c r="AY126" s="231" t="s">
        <v>122</v>
      </c>
    </row>
    <row r="127" spans="2:65" s="1" customFormat="1" ht="51" customHeight="1">
      <c r="B127" s="40"/>
      <c r="C127" s="189" t="s">
        <v>153</v>
      </c>
      <c r="D127" s="189" t="s">
        <v>123</v>
      </c>
      <c r="E127" s="190" t="s">
        <v>273</v>
      </c>
      <c r="F127" s="191" t="s">
        <v>274</v>
      </c>
      <c r="G127" s="192" t="s">
        <v>222</v>
      </c>
      <c r="H127" s="193">
        <v>3419.7</v>
      </c>
      <c r="I127" s="194"/>
      <c r="J127" s="195">
        <f>ROUND(I127*H127,2)</f>
        <v>0</v>
      </c>
      <c r="K127" s="191" t="s">
        <v>136</v>
      </c>
      <c r="L127" s="60"/>
      <c r="M127" s="196" t="s">
        <v>21</v>
      </c>
      <c r="N127" s="197" t="s">
        <v>41</v>
      </c>
      <c r="O127" s="41"/>
      <c r="P127" s="198">
        <f>O127*H127</f>
        <v>0</v>
      </c>
      <c r="Q127" s="198">
        <v>0</v>
      </c>
      <c r="R127" s="198">
        <f>Q127*H127</f>
        <v>0</v>
      </c>
      <c r="S127" s="198">
        <v>0</v>
      </c>
      <c r="T127" s="199">
        <f>S127*H127</f>
        <v>0</v>
      </c>
      <c r="AR127" s="23" t="s">
        <v>127</v>
      </c>
      <c r="AT127" s="23" t="s">
        <v>123</v>
      </c>
      <c r="AU127" s="23" t="s">
        <v>80</v>
      </c>
      <c r="AY127" s="23" t="s">
        <v>122</v>
      </c>
      <c r="BE127" s="200">
        <f>IF(N127="základní",J127,0)</f>
        <v>0</v>
      </c>
      <c r="BF127" s="200">
        <f>IF(N127="snížená",J127,0)</f>
        <v>0</v>
      </c>
      <c r="BG127" s="200">
        <f>IF(N127="zákl. přenesená",J127,0)</f>
        <v>0</v>
      </c>
      <c r="BH127" s="200">
        <f>IF(N127="sníž. přenesená",J127,0)</f>
        <v>0</v>
      </c>
      <c r="BI127" s="200">
        <f>IF(N127="nulová",J127,0)</f>
        <v>0</v>
      </c>
      <c r="BJ127" s="23" t="s">
        <v>78</v>
      </c>
      <c r="BK127" s="200">
        <f>ROUND(I127*H127,2)</f>
        <v>0</v>
      </c>
      <c r="BL127" s="23" t="s">
        <v>127</v>
      </c>
      <c r="BM127" s="23" t="s">
        <v>862</v>
      </c>
    </row>
    <row r="128" spans="2:65" s="1" customFormat="1" ht="189">
      <c r="B128" s="40"/>
      <c r="C128" s="62"/>
      <c r="D128" s="205" t="s">
        <v>190</v>
      </c>
      <c r="E128" s="62"/>
      <c r="F128" s="219" t="s">
        <v>269</v>
      </c>
      <c r="G128" s="62"/>
      <c r="H128" s="62"/>
      <c r="I128" s="162"/>
      <c r="J128" s="62"/>
      <c r="K128" s="62"/>
      <c r="L128" s="60"/>
      <c r="M128" s="220"/>
      <c r="N128" s="41"/>
      <c r="O128" s="41"/>
      <c r="P128" s="41"/>
      <c r="Q128" s="41"/>
      <c r="R128" s="41"/>
      <c r="S128" s="41"/>
      <c r="T128" s="77"/>
      <c r="AT128" s="23" t="s">
        <v>190</v>
      </c>
      <c r="AU128" s="23" t="s">
        <v>80</v>
      </c>
    </row>
    <row r="129" spans="2:65" s="11" customFormat="1">
      <c r="B129" s="203"/>
      <c r="C129" s="204"/>
      <c r="D129" s="205" t="s">
        <v>144</v>
      </c>
      <c r="E129" s="204"/>
      <c r="F129" s="207" t="s">
        <v>863</v>
      </c>
      <c r="G129" s="204"/>
      <c r="H129" s="208">
        <v>3419.7</v>
      </c>
      <c r="I129" s="209"/>
      <c r="J129" s="204"/>
      <c r="K129" s="204"/>
      <c r="L129" s="210"/>
      <c r="M129" s="211"/>
      <c r="N129" s="212"/>
      <c r="O129" s="212"/>
      <c r="P129" s="212"/>
      <c r="Q129" s="212"/>
      <c r="R129" s="212"/>
      <c r="S129" s="212"/>
      <c r="T129" s="213"/>
      <c r="AT129" s="214" t="s">
        <v>144</v>
      </c>
      <c r="AU129" s="214" t="s">
        <v>80</v>
      </c>
      <c r="AV129" s="11" t="s">
        <v>80</v>
      </c>
      <c r="AW129" s="11" t="s">
        <v>6</v>
      </c>
      <c r="AX129" s="11" t="s">
        <v>78</v>
      </c>
      <c r="AY129" s="214" t="s">
        <v>122</v>
      </c>
    </row>
    <row r="130" spans="2:65" s="1" customFormat="1" ht="51" customHeight="1">
      <c r="B130" s="40"/>
      <c r="C130" s="189" t="s">
        <v>256</v>
      </c>
      <c r="D130" s="189" t="s">
        <v>123</v>
      </c>
      <c r="E130" s="190" t="s">
        <v>278</v>
      </c>
      <c r="F130" s="191" t="s">
        <v>279</v>
      </c>
      <c r="G130" s="192" t="s">
        <v>222</v>
      </c>
      <c r="H130" s="193">
        <v>109.34399999999999</v>
      </c>
      <c r="I130" s="194"/>
      <c r="J130" s="195">
        <f>ROUND(I130*H130,2)</f>
        <v>0</v>
      </c>
      <c r="K130" s="191" t="s">
        <v>136</v>
      </c>
      <c r="L130" s="60"/>
      <c r="M130" s="196" t="s">
        <v>21</v>
      </c>
      <c r="N130" s="197" t="s">
        <v>41</v>
      </c>
      <c r="O130" s="41"/>
      <c r="P130" s="198">
        <f>O130*H130</f>
        <v>0</v>
      </c>
      <c r="Q130" s="198">
        <v>0</v>
      </c>
      <c r="R130" s="198">
        <f>Q130*H130</f>
        <v>0</v>
      </c>
      <c r="S130" s="198">
        <v>0</v>
      </c>
      <c r="T130" s="199">
        <f>S130*H130</f>
        <v>0</v>
      </c>
      <c r="AR130" s="23" t="s">
        <v>127</v>
      </c>
      <c r="AT130" s="23" t="s">
        <v>123</v>
      </c>
      <c r="AU130" s="23" t="s">
        <v>80</v>
      </c>
      <c r="AY130" s="23" t="s">
        <v>122</v>
      </c>
      <c r="BE130" s="200">
        <f>IF(N130="základní",J130,0)</f>
        <v>0</v>
      </c>
      <c r="BF130" s="200">
        <f>IF(N130="snížená",J130,0)</f>
        <v>0</v>
      </c>
      <c r="BG130" s="200">
        <f>IF(N130="zákl. přenesená",J130,0)</f>
        <v>0</v>
      </c>
      <c r="BH130" s="200">
        <f>IF(N130="sníž. přenesená",J130,0)</f>
        <v>0</v>
      </c>
      <c r="BI130" s="200">
        <f>IF(N130="nulová",J130,0)</f>
        <v>0</v>
      </c>
      <c r="BJ130" s="23" t="s">
        <v>78</v>
      </c>
      <c r="BK130" s="200">
        <f>ROUND(I130*H130,2)</f>
        <v>0</v>
      </c>
      <c r="BL130" s="23" t="s">
        <v>127</v>
      </c>
      <c r="BM130" s="23" t="s">
        <v>864</v>
      </c>
    </row>
    <row r="131" spans="2:65" s="1" customFormat="1" ht="108">
      <c r="B131" s="40"/>
      <c r="C131" s="62"/>
      <c r="D131" s="205" t="s">
        <v>190</v>
      </c>
      <c r="E131" s="62"/>
      <c r="F131" s="219" t="s">
        <v>281</v>
      </c>
      <c r="G131" s="62"/>
      <c r="H131" s="62"/>
      <c r="I131" s="162"/>
      <c r="J131" s="62"/>
      <c r="K131" s="62"/>
      <c r="L131" s="60"/>
      <c r="M131" s="220"/>
      <c r="N131" s="41"/>
      <c r="O131" s="41"/>
      <c r="P131" s="41"/>
      <c r="Q131" s="41"/>
      <c r="R131" s="41"/>
      <c r="S131" s="41"/>
      <c r="T131" s="77"/>
      <c r="AT131" s="23" t="s">
        <v>190</v>
      </c>
      <c r="AU131" s="23" t="s">
        <v>80</v>
      </c>
    </row>
    <row r="132" spans="2:65" s="11" customFormat="1">
      <c r="B132" s="203"/>
      <c r="C132" s="204"/>
      <c r="D132" s="205" t="s">
        <v>144</v>
      </c>
      <c r="E132" s="206" t="s">
        <v>21</v>
      </c>
      <c r="F132" s="207" t="s">
        <v>865</v>
      </c>
      <c r="G132" s="204"/>
      <c r="H132" s="208">
        <v>109.34399999999999</v>
      </c>
      <c r="I132" s="209"/>
      <c r="J132" s="204"/>
      <c r="K132" s="204"/>
      <c r="L132" s="210"/>
      <c r="M132" s="211"/>
      <c r="N132" s="212"/>
      <c r="O132" s="212"/>
      <c r="P132" s="212"/>
      <c r="Q132" s="212"/>
      <c r="R132" s="212"/>
      <c r="S132" s="212"/>
      <c r="T132" s="213"/>
      <c r="AT132" s="214" t="s">
        <v>144</v>
      </c>
      <c r="AU132" s="214" t="s">
        <v>80</v>
      </c>
      <c r="AV132" s="11" t="s">
        <v>80</v>
      </c>
      <c r="AW132" s="11" t="s">
        <v>33</v>
      </c>
      <c r="AX132" s="11" t="s">
        <v>78</v>
      </c>
      <c r="AY132" s="214" t="s">
        <v>122</v>
      </c>
    </row>
    <row r="133" spans="2:65" s="1" customFormat="1" ht="16.5" customHeight="1">
      <c r="B133" s="40"/>
      <c r="C133" s="232" t="s">
        <v>157</v>
      </c>
      <c r="D133" s="232" t="s">
        <v>226</v>
      </c>
      <c r="E133" s="233" t="s">
        <v>283</v>
      </c>
      <c r="F133" s="234" t="s">
        <v>284</v>
      </c>
      <c r="G133" s="235" t="s">
        <v>285</v>
      </c>
      <c r="H133" s="236">
        <v>207.75399999999999</v>
      </c>
      <c r="I133" s="237"/>
      <c r="J133" s="238">
        <f>ROUND(I133*H133,2)</f>
        <v>0</v>
      </c>
      <c r="K133" s="234" t="s">
        <v>136</v>
      </c>
      <c r="L133" s="239"/>
      <c r="M133" s="240" t="s">
        <v>21</v>
      </c>
      <c r="N133" s="241" t="s">
        <v>41</v>
      </c>
      <c r="O133" s="41"/>
      <c r="P133" s="198">
        <f>O133*H133</f>
        <v>0</v>
      </c>
      <c r="Q133" s="198">
        <v>1</v>
      </c>
      <c r="R133" s="198">
        <f>Q133*H133</f>
        <v>207.75399999999999</v>
      </c>
      <c r="S133" s="198">
        <v>0</v>
      </c>
      <c r="T133" s="199">
        <f>S133*H133</f>
        <v>0</v>
      </c>
      <c r="AR133" s="23" t="s">
        <v>143</v>
      </c>
      <c r="AT133" s="23" t="s">
        <v>226</v>
      </c>
      <c r="AU133" s="23" t="s">
        <v>80</v>
      </c>
      <c r="AY133" s="23" t="s">
        <v>122</v>
      </c>
      <c r="BE133" s="200">
        <f>IF(N133="základní",J133,0)</f>
        <v>0</v>
      </c>
      <c r="BF133" s="200">
        <f>IF(N133="snížená",J133,0)</f>
        <v>0</v>
      </c>
      <c r="BG133" s="200">
        <f>IF(N133="zákl. přenesená",J133,0)</f>
        <v>0</v>
      </c>
      <c r="BH133" s="200">
        <f>IF(N133="sníž. přenesená",J133,0)</f>
        <v>0</v>
      </c>
      <c r="BI133" s="200">
        <f>IF(N133="nulová",J133,0)</f>
        <v>0</v>
      </c>
      <c r="BJ133" s="23" t="s">
        <v>78</v>
      </c>
      <c r="BK133" s="200">
        <f>ROUND(I133*H133,2)</f>
        <v>0</v>
      </c>
      <c r="BL133" s="23" t="s">
        <v>127</v>
      </c>
      <c r="BM133" s="23" t="s">
        <v>866</v>
      </c>
    </row>
    <row r="134" spans="2:65" s="11" customFormat="1">
      <c r="B134" s="203"/>
      <c r="C134" s="204"/>
      <c r="D134" s="205" t="s">
        <v>144</v>
      </c>
      <c r="E134" s="204"/>
      <c r="F134" s="207" t="s">
        <v>867</v>
      </c>
      <c r="G134" s="204"/>
      <c r="H134" s="208">
        <v>207.75399999999999</v>
      </c>
      <c r="I134" s="209"/>
      <c r="J134" s="204"/>
      <c r="K134" s="204"/>
      <c r="L134" s="210"/>
      <c r="M134" s="211"/>
      <c r="N134" s="212"/>
      <c r="O134" s="212"/>
      <c r="P134" s="212"/>
      <c r="Q134" s="212"/>
      <c r="R134" s="212"/>
      <c r="S134" s="212"/>
      <c r="T134" s="213"/>
      <c r="AT134" s="214" t="s">
        <v>144</v>
      </c>
      <c r="AU134" s="214" t="s">
        <v>80</v>
      </c>
      <c r="AV134" s="11" t="s">
        <v>80</v>
      </c>
      <c r="AW134" s="11" t="s">
        <v>6</v>
      </c>
      <c r="AX134" s="11" t="s">
        <v>78</v>
      </c>
      <c r="AY134" s="214" t="s">
        <v>122</v>
      </c>
    </row>
    <row r="135" spans="2:65" s="1" customFormat="1" ht="16.5" customHeight="1">
      <c r="B135" s="40"/>
      <c r="C135" s="189" t="s">
        <v>10</v>
      </c>
      <c r="D135" s="189" t="s">
        <v>123</v>
      </c>
      <c r="E135" s="190" t="s">
        <v>289</v>
      </c>
      <c r="F135" s="191" t="s">
        <v>290</v>
      </c>
      <c r="G135" s="192" t="s">
        <v>222</v>
      </c>
      <c r="H135" s="193">
        <v>387.51499999999999</v>
      </c>
      <c r="I135" s="194"/>
      <c r="J135" s="195">
        <f>ROUND(I135*H135,2)</f>
        <v>0</v>
      </c>
      <c r="K135" s="191" t="s">
        <v>136</v>
      </c>
      <c r="L135" s="60"/>
      <c r="M135" s="196" t="s">
        <v>21</v>
      </c>
      <c r="N135" s="197" t="s">
        <v>41</v>
      </c>
      <c r="O135" s="41"/>
      <c r="P135" s="198">
        <f>O135*H135</f>
        <v>0</v>
      </c>
      <c r="Q135" s="198">
        <v>0</v>
      </c>
      <c r="R135" s="198">
        <f>Q135*H135</f>
        <v>0</v>
      </c>
      <c r="S135" s="198">
        <v>0</v>
      </c>
      <c r="T135" s="199">
        <f>S135*H135</f>
        <v>0</v>
      </c>
      <c r="AR135" s="23" t="s">
        <v>127</v>
      </c>
      <c r="AT135" s="23" t="s">
        <v>123</v>
      </c>
      <c r="AU135" s="23" t="s">
        <v>80</v>
      </c>
      <c r="AY135" s="23" t="s">
        <v>122</v>
      </c>
      <c r="BE135" s="200">
        <f>IF(N135="základní",J135,0)</f>
        <v>0</v>
      </c>
      <c r="BF135" s="200">
        <f>IF(N135="snížená",J135,0)</f>
        <v>0</v>
      </c>
      <c r="BG135" s="200">
        <f>IF(N135="zákl. přenesená",J135,0)</f>
        <v>0</v>
      </c>
      <c r="BH135" s="200">
        <f>IF(N135="sníž. přenesená",J135,0)</f>
        <v>0</v>
      </c>
      <c r="BI135" s="200">
        <f>IF(N135="nulová",J135,0)</f>
        <v>0</v>
      </c>
      <c r="BJ135" s="23" t="s">
        <v>78</v>
      </c>
      <c r="BK135" s="200">
        <f>ROUND(I135*H135,2)</f>
        <v>0</v>
      </c>
      <c r="BL135" s="23" t="s">
        <v>127</v>
      </c>
      <c r="BM135" s="23" t="s">
        <v>868</v>
      </c>
    </row>
    <row r="136" spans="2:65" s="1" customFormat="1" ht="297">
      <c r="B136" s="40"/>
      <c r="C136" s="62"/>
      <c r="D136" s="205" t="s">
        <v>190</v>
      </c>
      <c r="E136" s="62"/>
      <c r="F136" s="219" t="s">
        <v>292</v>
      </c>
      <c r="G136" s="62"/>
      <c r="H136" s="62"/>
      <c r="I136" s="162"/>
      <c r="J136" s="62"/>
      <c r="K136" s="62"/>
      <c r="L136" s="60"/>
      <c r="M136" s="220"/>
      <c r="N136" s="41"/>
      <c r="O136" s="41"/>
      <c r="P136" s="41"/>
      <c r="Q136" s="41"/>
      <c r="R136" s="41"/>
      <c r="S136" s="41"/>
      <c r="T136" s="77"/>
      <c r="AT136" s="23" t="s">
        <v>190</v>
      </c>
      <c r="AU136" s="23" t="s">
        <v>80</v>
      </c>
    </row>
    <row r="137" spans="2:65" s="11" customFormat="1">
      <c r="B137" s="203"/>
      <c r="C137" s="204"/>
      <c r="D137" s="205" t="s">
        <v>144</v>
      </c>
      <c r="E137" s="206" t="s">
        <v>21</v>
      </c>
      <c r="F137" s="207" t="s">
        <v>293</v>
      </c>
      <c r="G137" s="204"/>
      <c r="H137" s="208">
        <v>381.09500000000003</v>
      </c>
      <c r="I137" s="209"/>
      <c r="J137" s="204"/>
      <c r="K137" s="204"/>
      <c r="L137" s="210"/>
      <c r="M137" s="211"/>
      <c r="N137" s="212"/>
      <c r="O137" s="212"/>
      <c r="P137" s="212"/>
      <c r="Q137" s="212"/>
      <c r="R137" s="212"/>
      <c r="S137" s="212"/>
      <c r="T137" s="213"/>
      <c r="AT137" s="214" t="s">
        <v>144</v>
      </c>
      <c r="AU137" s="214" t="s">
        <v>80</v>
      </c>
      <c r="AV137" s="11" t="s">
        <v>80</v>
      </c>
      <c r="AW137" s="11" t="s">
        <v>33</v>
      </c>
      <c r="AX137" s="11" t="s">
        <v>70</v>
      </c>
      <c r="AY137" s="214" t="s">
        <v>122</v>
      </c>
    </row>
    <row r="138" spans="2:65" s="11" customFormat="1">
      <c r="B138" s="203"/>
      <c r="C138" s="204"/>
      <c r="D138" s="205" t="s">
        <v>144</v>
      </c>
      <c r="E138" s="206" t="s">
        <v>21</v>
      </c>
      <c r="F138" s="207" t="s">
        <v>869</v>
      </c>
      <c r="G138" s="204"/>
      <c r="H138" s="208">
        <v>6.42</v>
      </c>
      <c r="I138" s="209"/>
      <c r="J138" s="204"/>
      <c r="K138" s="204"/>
      <c r="L138" s="210"/>
      <c r="M138" s="211"/>
      <c r="N138" s="212"/>
      <c r="O138" s="212"/>
      <c r="P138" s="212"/>
      <c r="Q138" s="212"/>
      <c r="R138" s="212"/>
      <c r="S138" s="212"/>
      <c r="T138" s="213"/>
      <c r="AT138" s="214" t="s">
        <v>144</v>
      </c>
      <c r="AU138" s="214" t="s">
        <v>80</v>
      </c>
      <c r="AV138" s="11" t="s">
        <v>80</v>
      </c>
      <c r="AW138" s="11" t="s">
        <v>33</v>
      </c>
      <c r="AX138" s="11" t="s">
        <v>70</v>
      </c>
      <c r="AY138" s="214" t="s">
        <v>122</v>
      </c>
    </row>
    <row r="139" spans="2:65" s="12" customFormat="1">
      <c r="B139" s="221"/>
      <c r="C139" s="222"/>
      <c r="D139" s="205" t="s">
        <v>144</v>
      </c>
      <c r="E139" s="223" t="s">
        <v>21</v>
      </c>
      <c r="F139" s="224" t="s">
        <v>200</v>
      </c>
      <c r="G139" s="222"/>
      <c r="H139" s="225">
        <v>387.51499999999999</v>
      </c>
      <c r="I139" s="226"/>
      <c r="J139" s="222"/>
      <c r="K139" s="222"/>
      <c r="L139" s="227"/>
      <c r="M139" s="228"/>
      <c r="N139" s="229"/>
      <c r="O139" s="229"/>
      <c r="P139" s="229"/>
      <c r="Q139" s="229"/>
      <c r="R139" s="229"/>
      <c r="S139" s="229"/>
      <c r="T139" s="230"/>
      <c r="AT139" s="231" t="s">
        <v>144</v>
      </c>
      <c r="AU139" s="231" t="s">
        <v>80</v>
      </c>
      <c r="AV139" s="12" t="s">
        <v>127</v>
      </c>
      <c r="AW139" s="12" t="s">
        <v>33</v>
      </c>
      <c r="AX139" s="12" t="s">
        <v>78</v>
      </c>
      <c r="AY139" s="231" t="s">
        <v>122</v>
      </c>
    </row>
    <row r="140" spans="2:65" s="1" customFormat="1" ht="16.5" customHeight="1">
      <c r="B140" s="40"/>
      <c r="C140" s="189" t="s">
        <v>162</v>
      </c>
      <c r="D140" s="189" t="s">
        <v>123</v>
      </c>
      <c r="E140" s="190" t="s">
        <v>295</v>
      </c>
      <c r="F140" s="191" t="s">
        <v>296</v>
      </c>
      <c r="G140" s="192" t="s">
        <v>285</v>
      </c>
      <c r="H140" s="193">
        <v>697.52700000000004</v>
      </c>
      <c r="I140" s="194"/>
      <c r="J140" s="195">
        <f>ROUND(I140*H140,2)</f>
        <v>0</v>
      </c>
      <c r="K140" s="191" t="s">
        <v>136</v>
      </c>
      <c r="L140" s="60"/>
      <c r="M140" s="196" t="s">
        <v>21</v>
      </c>
      <c r="N140" s="197" t="s">
        <v>41</v>
      </c>
      <c r="O140" s="41"/>
      <c r="P140" s="198">
        <f>O140*H140</f>
        <v>0</v>
      </c>
      <c r="Q140" s="198">
        <v>0</v>
      </c>
      <c r="R140" s="198">
        <f>Q140*H140</f>
        <v>0</v>
      </c>
      <c r="S140" s="198">
        <v>0</v>
      </c>
      <c r="T140" s="199">
        <f>S140*H140</f>
        <v>0</v>
      </c>
      <c r="AR140" s="23" t="s">
        <v>127</v>
      </c>
      <c r="AT140" s="23" t="s">
        <v>123</v>
      </c>
      <c r="AU140" s="23" t="s">
        <v>80</v>
      </c>
      <c r="AY140" s="23" t="s">
        <v>122</v>
      </c>
      <c r="BE140" s="200">
        <f>IF(N140="základní",J140,0)</f>
        <v>0</v>
      </c>
      <c r="BF140" s="200">
        <f>IF(N140="snížená",J140,0)</f>
        <v>0</v>
      </c>
      <c r="BG140" s="200">
        <f>IF(N140="zákl. přenesená",J140,0)</f>
        <v>0</v>
      </c>
      <c r="BH140" s="200">
        <f>IF(N140="sníž. přenesená",J140,0)</f>
        <v>0</v>
      </c>
      <c r="BI140" s="200">
        <f>IF(N140="nulová",J140,0)</f>
        <v>0</v>
      </c>
      <c r="BJ140" s="23" t="s">
        <v>78</v>
      </c>
      <c r="BK140" s="200">
        <f>ROUND(I140*H140,2)</f>
        <v>0</v>
      </c>
      <c r="BL140" s="23" t="s">
        <v>127</v>
      </c>
      <c r="BM140" s="23" t="s">
        <v>870</v>
      </c>
    </row>
    <row r="141" spans="2:65" s="1" customFormat="1" ht="297">
      <c r="B141" s="40"/>
      <c r="C141" s="62"/>
      <c r="D141" s="205" t="s">
        <v>190</v>
      </c>
      <c r="E141" s="62"/>
      <c r="F141" s="219" t="s">
        <v>292</v>
      </c>
      <c r="G141" s="62"/>
      <c r="H141" s="62"/>
      <c r="I141" s="162"/>
      <c r="J141" s="62"/>
      <c r="K141" s="62"/>
      <c r="L141" s="60"/>
      <c r="M141" s="220"/>
      <c r="N141" s="41"/>
      <c r="O141" s="41"/>
      <c r="P141" s="41"/>
      <c r="Q141" s="41"/>
      <c r="R141" s="41"/>
      <c r="S141" s="41"/>
      <c r="T141" s="77"/>
      <c r="AT141" s="23" t="s">
        <v>190</v>
      </c>
      <c r="AU141" s="23" t="s">
        <v>80</v>
      </c>
    </row>
    <row r="142" spans="2:65" s="11" customFormat="1">
      <c r="B142" s="203"/>
      <c r="C142" s="204"/>
      <c r="D142" s="205" t="s">
        <v>144</v>
      </c>
      <c r="E142" s="206" t="s">
        <v>21</v>
      </c>
      <c r="F142" s="207" t="s">
        <v>293</v>
      </c>
      <c r="G142" s="204"/>
      <c r="H142" s="208">
        <v>381.09500000000003</v>
      </c>
      <c r="I142" s="209"/>
      <c r="J142" s="204"/>
      <c r="K142" s="204"/>
      <c r="L142" s="210"/>
      <c r="M142" s="211"/>
      <c r="N142" s="212"/>
      <c r="O142" s="212"/>
      <c r="P142" s="212"/>
      <c r="Q142" s="212"/>
      <c r="R142" s="212"/>
      <c r="S142" s="212"/>
      <c r="T142" s="213"/>
      <c r="AT142" s="214" t="s">
        <v>144</v>
      </c>
      <c r="AU142" s="214" t="s">
        <v>80</v>
      </c>
      <c r="AV142" s="11" t="s">
        <v>80</v>
      </c>
      <c r="AW142" s="11" t="s">
        <v>33</v>
      </c>
      <c r="AX142" s="11" t="s">
        <v>70</v>
      </c>
      <c r="AY142" s="214" t="s">
        <v>122</v>
      </c>
    </row>
    <row r="143" spans="2:65" s="11" customFormat="1">
      <c r="B143" s="203"/>
      <c r="C143" s="204"/>
      <c r="D143" s="205" t="s">
        <v>144</v>
      </c>
      <c r="E143" s="206" t="s">
        <v>21</v>
      </c>
      <c r="F143" s="207" t="s">
        <v>869</v>
      </c>
      <c r="G143" s="204"/>
      <c r="H143" s="208">
        <v>6.42</v>
      </c>
      <c r="I143" s="209"/>
      <c r="J143" s="204"/>
      <c r="K143" s="204"/>
      <c r="L143" s="210"/>
      <c r="M143" s="211"/>
      <c r="N143" s="212"/>
      <c r="O143" s="212"/>
      <c r="P143" s="212"/>
      <c r="Q143" s="212"/>
      <c r="R143" s="212"/>
      <c r="S143" s="212"/>
      <c r="T143" s="213"/>
      <c r="AT143" s="214" t="s">
        <v>144</v>
      </c>
      <c r="AU143" s="214" t="s">
        <v>80</v>
      </c>
      <c r="AV143" s="11" t="s">
        <v>80</v>
      </c>
      <c r="AW143" s="11" t="s">
        <v>33</v>
      </c>
      <c r="AX143" s="11" t="s">
        <v>70</v>
      </c>
      <c r="AY143" s="214" t="s">
        <v>122</v>
      </c>
    </row>
    <row r="144" spans="2:65" s="12" customFormat="1">
      <c r="B144" s="221"/>
      <c r="C144" s="222"/>
      <c r="D144" s="205" t="s">
        <v>144</v>
      </c>
      <c r="E144" s="223" t="s">
        <v>21</v>
      </c>
      <c r="F144" s="224" t="s">
        <v>200</v>
      </c>
      <c r="G144" s="222"/>
      <c r="H144" s="225">
        <v>387.51499999999999</v>
      </c>
      <c r="I144" s="226"/>
      <c r="J144" s="222"/>
      <c r="K144" s="222"/>
      <c r="L144" s="227"/>
      <c r="M144" s="228"/>
      <c r="N144" s="229"/>
      <c r="O144" s="229"/>
      <c r="P144" s="229"/>
      <c r="Q144" s="229"/>
      <c r="R144" s="229"/>
      <c r="S144" s="229"/>
      <c r="T144" s="230"/>
      <c r="AT144" s="231" t="s">
        <v>144</v>
      </c>
      <c r="AU144" s="231" t="s">
        <v>80</v>
      </c>
      <c r="AV144" s="12" t="s">
        <v>127</v>
      </c>
      <c r="AW144" s="12" t="s">
        <v>33</v>
      </c>
      <c r="AX144" s="12" t="s">
        <v>78</v>
      </c>
      <c r="AY144" s="231" t="s">
        <v>122</v>
      </c>
    </row>
    <row r="145" spans="2:65" s="11" customFormat="1">
      <c r="B145" s="203"/>
      <c r="C145" s="204"/>
      <c r="D145" s="205" t="s">
        <v>144</v>
      </c>
      <c r="E145" s="204"/>
      <c r="F145" s="207" t="s">
        <v>871</v>
      </c>
      <c r="G145" s="204"/>
      <c r="H145" s="208">
        <v>697.52700000000004</v>
      </c>
      <c r="I145" s="209"/>
      <c r="J145" s="204"/>
      <c r="K145" s="204"/>
      <c r="L145" s="210"/>
      <c r="M145" s="211"/>
      <c r="N145" s="212"/>
      <c r="O145" s="212"/>
      <c r="P145" s="212"/>
      <c r="Q145" s="212"/>
      <c r="R145" s="212"/>
      <c r="S145" s="212"/>
      <c r="T145" s="213"/>
      <c r="AT145" s="214" t="s">
        <v>144</v>
      </c>
      <c r="AU145" s="214" t="s">
        <v>80</v>
      </c>
      <c r="AV145" s="11" t="s">
        <v>80</v>
      </c>
      <c r="AW145" s="11" t="s">
        <v>6</v>
      </c>
      <c r="AX145" s="11" t="s">
        <v>78</v>
      </c>
      <c r="AY145" s="214" t="s">
        <v>122</v>
      </c>
    </row>
    <row r="146" spans="2:65" s="1" customFormat="1" ht="25.5" customHeight="1">
      <c r="B146" s="40"/>
      <c r="C146" s="189" t="s">
        <v>277</v>
      </c>
      <c r="D146" s="189" t="s">
        <v>123</v>
      </c>
      <c r="E146" s="190" t="s">
        <v>299</v>
      </c>
      <c r="F146" s="191" t="s">
        <v>300</v>
      </c>
      <c r="G146" s="192" t="s">
        <v>222</v>
      </c>
      <c r="H146" s="193">
        <v>2.5</v>
      </c>
      <c r="I146" s="194"/>
      <c r="J146" s="195">
        <f>ROUND(I146*H146,2)</f>
        <v>0</v>
      </c>
      <c r="K146" s="191" t="s">
        <v>136</v>
      </c>
      <c r="L146" s="60"/>
      <c r="M146" s="196" t="s">
        <v>21</v>
      </c>
      <c r="N146" s="197" t="s">
        <v>41</v>
      </c>
      <c r="O146" s="41"/>
      <c r="P146" s="198">
        <f>O146*H146</f>
        <v>0</v>
      </c>
      <c r="Q146" s="198">
        <v>0</v>
      </c>
      <c r="R146" s="198">
        <f>Q146*H146</f>
        <v>0</v>
      </c>
      <c r="S146" s="198">
        <v>0</v>
      </c>
      <c r="T146" s="199">
        <f>S146*H146</f>
        <v>0</v>
      </c>
      <c r="AR146" s="23" t="s">
        <v>127</v>
      </c>
      <c r="AT146" s="23" t="s">
        <v>123</v>
      </c>
      <c r="AU146" s="23" t="s">
        <v>80</v>
      </c>
      <c r="AY146" s="23" t="s">
        <v>122</v>
      </c>
      <c r="BE146" s="200">
        <f>IF(N146="základní",J146,0)</f>
        <v>0</v>
      </c>
      <c r="BF146" s="200">
        <f>IF(N146="snížená",J146,0)</f>
        <v>0</v>
      </c>
      <c r="BG146" s="200">
        <f>IF(N146="zákl. přenesená",J146,0)</f>
        <v>0</v>
      </c>
      <c r="BH146" s="200">
        <f>IF(N146="sníž. přenesená",J146,0)</f>
        <v>0</v>
      </c>
      <c r="BI146" s="200">
        <f>IF(N146="nulová",J146,0)</f>
        <v>0</v>
      </c>
      <c r="BJ146" s="23" t="s">
        <v>78</v>
      </c>
      <c r="BK146" s="200">
        <f>ROUND(I146*H146,2)</f>
        <v>0</v>
      </c>
      <c r="BL146" s="23" t="s">
        <v>127</v>
      </c>
      <c r="BM146" s="23" t="s">
        <v>872</v>
      </c>
    </row>
    <row r="147" spans="2:65" s="1" customFormat="1" ht="409.5">
      <c r="B147" s="40"/>
      <c r="C147" s="62"/>
      <c r="D147" s="205" t="s">
        <v>190</v>
      </c>
      <c r="E147" s="62"/>
      <c r="F147" s="219" t="s">
        <v>302</v>
      </c>
      <c r="G147" s="62"/>
      <c r="H147" s="62"/>
      <c r="I147" s="162"/>
      <c r="J147" s="62"/>
      <c r="K147" s="62"/>
      <c r="L147" s="60"/>
      <c r="M147" s="220"/>
      <c r="N147" s="41"/>
      <c r="O147" s="41"/>
      <c r="P147" s="41"/>
      <c r="Q147" s="41"/>
      <c r="R147" s="41"/>
      <c r="S147" s="41"/>
      <c r="T147" s="77"/>
      <c r="AT147" s="23" t="s">
        <v>190</v>
      </c>
      <c r="AU147" s="23" t="s">
        <v>80</v>
      </c>
    </row>
    <row r="148" spans="2:65" s="11" customFormat="1">
      <c r="B148" s="203"/>
      <c r="C148" s="204"/>
      <c r="D148" s="205" t="s">
        <v>144</v>
      </c>
      <c r="E148" s="206" t="s">
        <v>21</v>
      </c>
      <c r="F148" s="207" t="s">
        <v>873</v>
      </c>
      <c r="G148" s="204"/>
      <c r="H148" s="208">
        <v>2.5</v>
      </c>
      <c r="I148" s="209"/>
      <c r="J148" s="204"/>
      <c r="K148" s="204"/>
      <c r="L148" s="210"/>
      <c r="M148" s="211"/>
      <c r="N148" s="212"/>
      <c r="O148" s="212"/>
      <c r="P148" s="212"/>
      <c r="Q148" s="212"/>
      <c r="R148" s="212"/>
      <c r="S148" s="212"/>
      <c r="T148" s="213"/>
      <c r="AT148" s="214" t="s">
        <v>144</v>
      </c>
      <c r="AU148" s="214" t="s">
        <v>80</v>
      </c>
      <c r="AV148" s="11" t="s">
        <v>80</v>
      </c>
      <c r="AW148" s="11" t="s">
        <v>33</v>
      </c>
      <c r="AX148" s="11" t="s">
        <v>78</v>
      </c>
      <c r="AY148" s="214" t="s">
        <v>122</v>
      </c>
    </row>
    <row r="149" spans="2:65" s="1" customFormat="1" ht="38.25" customHeight="1">
      <c r="B149" s="40"/>
      <c r="C149" s="189" t="s">
        <v>166</v>
      </c>
      <c r="D149" s="189" t="s">
        <v>123</v>
      </c>
      <c r="E149" s="190" t="s">
        <v>305</v>
      </c>
      <c r="F149" s="191" t="s">
        <v>306</v>
      </c>
      <c r="G149" s="192" t="s">
        <v>188</v>
      </c>
      <c r="H149" s="193">
        <v>74.8</v>
      </c>
      <c r="I149" s="194"/>
      <c r="J149" s="195">
        <f>ROUND(I149*H149,2)</f>
        <v>0</v>
      </c>
      <c r="K149" s="191" t="s">
        <v>136</v>
      </c>
      <c r="L149" s="60"/>
      <c r="M149" s="196" t="s">
        <v>21</v>
      </c>
      <c r="N149" s="197" t="s">
        <v>41</v>
      </c>
      <c r="O149" s="41"/>
      <c r="P149" s="198">
        <f>O149*H149</f>
        <v>0</v>
      </c>
      <c r="Q149" s="198">
        <v>0</v>
      </c>
      <c r="R149" s="198">
        <f>Q149*H149</f>
        <v>0</v>
      </c>
      <c r="S149" s="198">
        <v>0</v>
      </c>
      <c r="T149" s="199">
        <f>S149*H149</f>
        <v>0</v>
      </c>
      <c r="AR149" s="23" t="s">
        <v>127</v>
      </c>
      <c r="AT149" s="23" t="s">
        <v>123</v>
      </c>
      <c r="AU149" s="23" t="s">
        <v>80</v>
      </c>
      <c r="AY149" s="23" t="s">
        <v>122</v>
      </c>
      <c r="BE149" s="200">
        <f>IF(N149="základní",J149,0)</f>
        <v>0</v>
      </c>
      <c r="BF149" s="200">
        <f>IF(N149="snížená",J149,0)</f>
        <v>0</v>
      </c>
      <c r="BG149" s="200">
        <f>IF(N149="zákl. přenesená",J149,0)</f>
        <v>0</v>
      </c>
      <c r="BH149" s="200">
        <f>IF(N149="sníž. přenesená",J149,0)</f>
        <v>0</v>
      </c>
      <c r="BI149" s="200">
        <f>IF(N149="nulová",J149,0)</f>
        <v>0</v>
      </c>
      <c r="BJ149" s="23" t="s">
        <v>78</v>
      </c>
      <c r="BK149" s="200">
        <f>ROUND(I149*H149,2)</f>
        <v>0</v>
      </c>
      <c r="BL149" s="23" t="s">
        <v>127</v>
      </c>
      <c r="BM149" s="23" t="s">
        <v>874</v>
      </c>
    </row>
    <row r="150" spans="2:65" s="1" customFormat="1" ht="94.5">
      <c r="B150" s="40"/>
      <c r="C150" s="62"/>
      <c r="D150" s="205" t="s">
        <v>190</v>
      </c>
      <c r="E150" s="62"/>
      <c r="F150" s="219" t="s">
        <v>308</v>
      </c>
      <c r="G150" s="62"/>
      <c r="H150" s="62"/>
      <c r="I150" s="162"/>
      <c r="J150" s="62"/>
      <c r="K150" s="62"/>
      <c r="L150" s="60"/>
      <c r="M150" s="220"/>
      <c r="N150" s="41"/>
      <c r="O150" s="41"/>
      <c r="P150" s="41"/>
      <c r="Q150" s="41"/>
      <c r="R150" s="41"/>
      <c r="S150" s="41"/>
      <c r="T150" s="77"/>
      <c r="AT150" s="23" t="s">
        <v>190</v>
      </c>
      <c r="AU150" s="23" t="s">
        <v>80</v>
      </c>
    </row>
    <row r="151" spans="2:65" s="11" customFormat="1">
      <c r="B151" s="203"/>
      <c r="C151" s="204"/>
      <c r="D151" s="205" t="s">
        <v>144</v>
      </c>
      <c r="E151" s="206" t="s">
        <v>21</v>
      </c>
      <c r="F151" s="207" t="s">
        <v>875</v>
      </c>
      <c r="G151" s="204"/>
      <c r="H151" s="208">
        <v>74.8</v>
      </c>
      <c r="I151" s="209"/>
      <c r="J151" s="204"/>
      <c r="K151" s="204"/>
      <c r="L151" s="210"/>
      <c r="M151" s="211"/>
      <c r="N151" s="212"/>
      <c r="O151" s="212"/>
      <c r="P151" s="212"/>
      <c r="Q151" s="212"/>
      <c r="R151" s="212"/>
      <c r="S151" s="212"/>
      <c r="T151" s="213"/>
      <c r="AT151" s="214" t="s">
        <v>144</v>
      </c>
      <c r="AU151" s="214" t="s">
        <v>80</v>
      </c>
      <c r="AV151" s="11" t="s">
        <v>80</v>
      </c>
      <c r="AW151" s="11" t="s">
        <v>33</v>
      </c>
      <c r="AX151" s="11" t="s">
        <v>70</v>
      </c>
      <c r="AY151" s="214" t="s">
        <v>122</v>
      </c>
    </row>
    <row r="152" spans="2:65" s="12" customFormat="1">
      <c r="B152" s="221"/>
      <c r="C152" s="222"/>
      <c r="D152" s="205" t="s">
        <v>144</v>
      </c>
      <c r="E152" s="223" t="s">
        <v>21</v>
      </c>
      <c r="F152" s="224" t="s">
        <v>200</v>
      </c>
      <c r="G152" s="222"/>
      <c r="H152" s="225">
        <v>74.8</v>
      </c>
      <c r="I152" s="226"/>
      <c r="J152" s="222"/>
      <c r="K152" s="222"/>
      <c r="L152" s="227"/>
      <c r="M152" s="228"/>
      <c r="N152" s="229"/>
      <c r="O152" s="229"/>
      <c r="P152" s="229"/>
      <c r="Q152" s="229"/>
      <c r="R152" s="229"/>
      <c r="S152" s="229"/>
      <c r="T152" s="230"/>
      <c r="AT152" s="231" t="s">
        <v>144</v>
      </c>
      <c r="AU152" s="231" t="s">
        <v>80</v>
      </c>
      <c r="AV152" s="12" t="s">
        <v>127</v>
      </c>
      <c r="AW152" s="12" t="s">
        <v>33</v>
      </c>
      <c r="AX152" s="12" t="s">
        <v>78</v>
      </c>
      <c r="AY152" s="231" t="s">
        <v>122</v>
      </c>
    </row>
    <row r="153" spans="2:65" s="1" customFormat="1" ht="25.5" customHeight="1">
      <c r="B153" s="40"/>
      <c r="C153" s="189" t="s">
        <v>288</v>
      </c>
      <c r="D153" s="189" t="s">
        <v>123</v>
      </c>
      <c r="E153" s="190" t="s">
        <v>311</v>
      </c>
      <c r="F153" s="191" t="s">
        <v>312</v>
      </c>
      <c r="G153" s="192" t="s">
        <v>188</v>
      </c>
      <c r="H153" s="193">
        <v>74.8</v>
      </c>
      <c r="I153" s="194"/>
      <c r="J153" s="195">
        <f>ROUND(I153*H153,2)</f>
        <v>0</v>
      </c>
      <c r="K153" s="191" t="s">
        <v>136</v>
      </c>
      <c r="L153" s="60"/>
      <c r="M153" s="196" t="s">
        <v>21</v>
      </c>
      <c r="N153" s="197" t="s">
        <v>41</v>
      </c>
      <c r="O153" s="41"/>
      <c r="P153" s="198">
        <f>O153*H153</f>
        <v>0</v>
      </c>
      <c r="Q153" s="198">
        <v>0</v>
      </c>
      <c r="R153" s="198">
        <f>Q153*H153</f>
        <v>0</v>
      </c>
      <c r="S153" s="198">
        <v>0</v>
      </c>
      <c r="T153" s="199">
        <f>S153*H153</f>
        <v>0</v>
      </c>
      <c r="AR153" s="23" t="s">
        <v>127</v>
      </c>
      <c r="AT153" s="23" t="s">
        <v>123</v>
      </c>
      <c r="AU153" s="23" t="s">
        <v>80</v>
      </c>
      <c r="AY153" s="23" t="s">
        <v>122</v>
      </c>
      <c r="BE153" s="200">
        <f>IF(N153="základní",J153,0)</f>
        <v>0</v>
      </c>
      <c r="BF153" s="200">
        <f>IF(N153="snížená",J153,0)</f>
        <v>0</v>
      </c>
      <c r="BG153" s="200">
        <f>IF(N153="zákl. přenesená",J153,0)</f>
        <v>0</v>
      </c>
      <c r="BH153" s="200">
        <f>IF(N153="sníž. přenesená",J153,0)</f>
        <v>0</v>
      </c>
      <c r="BI153" s="200">
        <f>IF(N153="nulová",J153,0)</f>
        <v>0</v>
      </c>
      <c r="BJ153" s="23" t="s">
        <v>78</v>
      </c>
      <c r="BK153" s="200">
        <f>ROUND(I153*H153,2)</f>
        <v>0</v>
      </c>
      <c r="BL153" s="23" t="s">
        <v>127</v>
      </c>
      <c r="BM153" s="23" t="s">
        <v>876</v>
      </c>
    </row>
    <row r="154" spans="2:65" s="1" customFormat="1" ht="121.5">
      <c r="B154" s="40"/>
      <c r="C154" s="62"/>
      <c r="D154" s="205" t="s">
        <v>190</v>
      </c>
      <c r="E154" s="62"/>
      <c r="F154" s="219" t="s">
        <v>314</v>
      </c>
      <c r="G154" s="62"/>
      <c r="H154" s="62"/>
      <c r="I154" s="162"/>
      <c r="J154" s="62"/>
      <c r="K154" s="62"/>
      <c r="L154" s="60"/>
      <c r="M154" s="220"/>
      <c r="N154" s="41"/>
      <c r="O154" s="41"/>
      <c r="P154" s="41"/>
      <c r="Q154" s="41"/>
      <c r="R154" s="41"/>
      <c r="S154" s="41"/>
      <c r="T154" s="77"/>
      <c r="AT154" s="23" t="s">
        <v>190</v>
      </c>
      <c r="AU154" s="23" t="s">
        <v>80</v>
      </c>
    </row>
    <row r="155" spans="2:65" s="1" customFormat="1" ht="25.5" customHeight="1">
      <c r="B155" s="40"/>
      <c r="C155" s="189" t="s">
        <v>294</v>
      </c>
      <c r="D155" s="189" t="s">
        <v>123</v>
      </c>
      <c r="E155" s="190" t="s">
        <v>316</v>
      </c>
      <c r="F155" s="191" t="s">
        <v>317</v>
      </c>
      <c r="G155" s="192" t="s">
        <v>188</v>
      </c>
      <c r="H155" s="193">
        <v>74.8</v>
      </c>
      <c r="I155" s="194"/>
      <c r="J155" s="195">
        <f>ROUND(I155*H155,2)</f>
        <v>0</v>
      </c>
      <c r="K155" s="191" t="s">
        <v>136</v>
      </c>
      <c r="L155" s="60"/>
      <c r="M155" s="196" t="s">
        <v>21</v>
      </c>
      <c r="N155" s="197" t="s">
        <v>41</v>
      </c>
      <c r="O155" s="41"/>
      <c r="P155" s="198">
        <f>O155*H155</f>
        <v>0</v>
      </c>
      <c r="Q155" s="198">
        <v>0</v>
      </c>
      <c r="R155" s="198">
        <f>Q155*H155</f>
        <v>0</v>
      </c>
      <c r="S155" s="198">
        <v>0</v>
      </c>
      <c r="T155" s="199">
        <f>S155*H155</f>
        <v>0</v>
      </c>
      <c r="AR155" s="23" t="s">
        <v>127</v>
      </c>
      <c r="AT155" s="23" t="s">
        <v>123</v>
      </c>
      <c r="AU155" s="23" t="s">
        <v>80</v>
      </c>
      <c r="AY155" s="23" t="s">
        <v>122</v>
      </c>
      <c r="BE155" s="200">
        <f>IF(N155="základní",J155,0)</f>
        <v>0</v>
      </c>
      <c r="BF155" s="200">
        <f>IF(N155="snížená",J155,0)</f>
        <v>0</v>
      </c>
      <c r="BG155" s="200">
        <f>IF(N155="zákl. přenesená",J155,0)</f>
        <v>0</v>
      </c>
      <c r="BH155" s="200">
        <f>IF(N155="sníž. přenesená",J155,0)</f>
        <v>0</v>
      </c>
      <c r="BI155" s="200">
        <f>IF(N155="nulová",J155,0)</f>
        <v>0</v>
      </c>
      <c r="BJ155" s="23" t="s">
        <v>78</v>
      </c>
      <c r="BK155" s="200">
        <f>ROUND(I155*H155,2)</f>
        <v>0</v>
      </c>
      <c r="BL155" s="23" t="s">
        <v>127</v>
      </c>
      <c r="BM155" s="23" t="s">
        <v>877</v>
      </c>
    </row>
    <row r="156" spans="2:65" s="1" customFormat="1" ht="121.5">
      <c r="B156" s="40"/>
      <c r="C156" s="62"/>
      <c r="D156" s="205" t="s">
        <v>190</v>
      </c>
      <c r="E156" s="62"/>
      <c r="F156" s="219" t="s">
        <v>319</v>
      </c>
      <c r="G156" s="62"/>
      <c r="H156" s="62"/>
      <c r="I156" s="162"/>
      <c r="J156" s="62"/>
      <c r="K156" s="62"/>
      <c r="L156" s="60"/>
      <c r="M156" s="220"/>
      <c r="N156" s="41"/>
      <c r="O156" s="41"/>
      <c r="P156" s="41"/>
      <c r="Q156" s="41"/>
      <c r="R156" s="41"/>
      <c r="S156" s="41"/>
      <c r="T156" s="77"/>
      <c r="AT156" s="23" t="s">
        <v>190</v>
      </c>
      <c r="AU156" s="23" t="s">
        <v>80</v>
      </c>
    </row>
    <row r="157" spans="2:65" s="1" customFormat="1" ht="16.5" customHeight="1">
      <c r="B157" s="40"/>
      <c r="C157" s="232" t="s">
        <v>9</v>
      </c>
      <c r="D157" s="232" t="s">
        <v>226</v>
      </c>
      <c r="E157" s="233" t="s">
        <v>321</v>
      </c>
      <c r="F157" s="234" t="s">
        <v>322</v>
      </c>
      <c r="G157" s="235" t="s">
        <v>323</v>
      </c>
      <c r="H157" s="236">
        <v>1.1220000000000001</v>
      </c>
      <c r="I157" s="237"/>
      <c r="J157" s="238">
        <f>ROUND(I157*H157,2)</f>
        <v>0</v>
      </c>
      <c r="K157" s="234" t="s">
        <v>136</v>
      </c>
      <c r="L157" s="239"/>
      <c r="M157" s="240" t="s">
        <v>21</v>
      </c>
      <c r="N157" s="241" t="s">
        <v>41</v>
      </c>
      <c r="O157" s="41"/>
      <c r="P157" s="198">
        <f>O157*H157</f>
        <v>0</v>
      </c>
      <c r="Q157" s="198">
        <v>1E-3</v>
      </c>
      <c r="R157" s="198">
        <f>Q157*H157</f>
        <v>1.1220000000000002E-3</v>
      </c>
      <c r="S157" s="198">
        <v>0</v>
      </c>
      <c r="T157" s="199">
        <f>S157*H157</f>
        <v>0</v>
      </c>
      <c r="AR157" s="23" t="s">
        <v>143</v>
      </c>
      <c r="AT157" s="23" t="s">
        <v>226</v>
      </c>
      <c r="AU157" s="23" t="s">
        <v>80</v>
      </c>
      <c r="AY157" s="23" t="s">
        <v>122</v>
      </c>
      <c r="BE157" s="200">
        <f>IF(N157="základní",J157,0)</f>
        <v>0</v>
      </c>
      <c r="BF157" s="200">
        <f>IF(N157="snížená",J157,0)</f>
        <v>0</v>
      </c>
      <c r="BG157" s="200">
        <f>IF(N157="zákl. přenesená",J157,0)</f>
        <v>0</v>
      </c>
      <c r="BH157" s="200">
        <f>IF(N157="sníž. přenesená",J157,0)</f>
        <v>0</v>
      </c>
      <c r="BI157" s="200">
        <f>IF(N157="nulová",J157,0)</f>
        <v>0</v>
      </c>
      <c r="BJ157" s="23" t="s">
        <v>78</v>
      </c>
      <c r="BK157" s="200">
        <f>ROUND(I157*H157,2)</f>
        <v>0</v>
      </c>
      <c r="BL157" s="23" t="s">
        <v>127</v>
      </c>
      <c r="BM157" s="23" t="s">
        <v>878</v>
      </c>
    </row>
    <row r="158" spans="2:65" s="11" customFormat="1">
      <c r="B158" s="203"/>
      <c r="C158" s="204"/>
      <c r="D158" s="205" t="s">
        <v>144</v>
      </c>
      <c r="E158" s="204"/>
      <c r="F158" s="207" t="s">
        <v>879</v>
      </c>
      <c r="G158" s="204"/>
      <c r="H158" s="208">
        <v>1.1220000000000001</v>
      </c>
      <c r="I158" s="209"/>
      <c r="J158" s="204"/>
      <c r="K158" s="204"/>
      <c r="L158" s="210"/>
      <c r="M158" s="211"/>
      <c r="N158" s="212"/>
      <c r="O158" s="212"/>
      <c r="P158" s="212"/>
      <c r="Q158" s="212"/>
      <c r="R158" s="212"/>
      <c r="S158" s="212"/>
      <c r="T158" s="213"/>
      <c r="AT158" s="214" t="s">
        <v>144</v>
      </c>
      <c r="AU158" s="214" t="s">
        <v>80</v>
      </c>
      <c r="AV158" s="11" t="s">
        <v>80</v>
      </c>
      <c r="AW158" s="11" t="s">
        <v>6</v>
      </c>
      <c r="AX158" s="11" t="s">
        <v>78</v>
      </c>
      <c r="AY158" s="214" t="s">
        <v>122</v>
      </c>
    </row>
    <row r="159" spans="2:65" s="1" customFormat="1" ht="25.5" customHeight="1">
      <c r="B159" s="40"/>
      <c r="C159" s="189" t="s">
        <v>304</v>
      </c>
      <c r="D159" s="189" t="s">
        <v>123</v>
      </c>
      <c r="E159" s="190" t="s">
        <v>327</v>
      </c>
      <c r="F159" s="191" t="s">
        <v>328</v>
      </c>
      <c r="G159" s="192" t="s">
        <v>188</v>
      </c>
      <c r="H159" s="193">
        <v>74.8</v>
      </c>
      <c r="I159" s="194"/>
      <c r="J159" s="195">
        <f>ROUND(I159*H159,2)</f>
        <v>0</v>
      </c>
      <c r="K159" s="191" t="s">
        <v>136</v>
      </c>
      <c r="L159" s="60"/>
      <c r="M159" s="196" t="s">
        <v>21</v>
      </c>
      <c r="N159" s="197" t="s">
        <v>41</v>
      </c>
      <c r="O159" s="41"/>
      <c r="P159" s="198">
        <f>O159*H159</f>
        <v>0</v>
      </c>
      <c r="Q159" s="198">
        <v>0</v>
      </c>
      <c r="R159" s="198">
        <f>Q159*H159</f>
        <v>0</v>
      </c>
      <c r="S159" s="198">
        <v>0</v>
      </c>
      <c r="T159" s="199">
        <f>S159*H159</f>
        <v>0</v>
      </c>
      <c r="AR159" s="23" t="s">
        <v>127</v>
      </c>
      <c r="AT159" s="23" t="s">
        <v>123</v>
      </c>
      <c r="AU159" s="23" t="s">
        <v>80</v>
      </c>
      <c r="AY159" s="23" t="s">
        <v>122</v>
      </c>
      <c r="BE159" s="200">
        <f>IF(N159="základní",J159,0)</f>
        <v>0</v>
      </c>
      <c r="BF159" s="200">
        <f>IF(N159="snížená",J159,0)</f>
        <v>0</v>
      </c>
      <c r="BG159" s="200">
        <f>IF(N159="zákl. přenesená",J159,0)</f>
        <v>0</v>
      </c>
      <c r="BH159" s="200">
        <f>IF(N159="sníž. přenesená",J159,0)</f>
        <v>0</v>
      </c>
      <c r="BI159" s="200">
        <f>IF(N159="nulová",J159,0)</f>
        <v>0</v>
      </c>
      <c r="BJ159" s="23" t="s">
        <v>78</v>
      </c>
      <c r="BK159" s="200">
        <f>ROUND(I159*H159,2)</f>
        <v>0</v>
      </c>
      <c r="BL159" s="23" t="s">
        <v>127</v>
      </c>
      <c r="BM159" s="23" t="s">
        <v>880</v>
      </c>
    </row>
    <row r="160" spans="2:65" s="1" customFormat="1" ht="162">
      <c r="B160" s="40"/>
      <c r="C160" s="62"/>
      <c r="D160" s="205" t="s">
        <v>190</v>
      </c>
      <c r="E160" s="62"/>
      <c r="F160" s="219" t="s">
        <v>330</v>
      </c>
      <c r="G160" s="62"/>
      <c r="H160" s="62"/>
      <c r="I160" s="162"/>
      <c r="J160" s="62"/>
      <c r="K160" s="62"/>
      <c r="L160" s="60"/>
      <c r="M160" s="220"/>
      <c r="N160" s="41"/>
      <c r="O160" s="41"/>
      <c r="P160" s="41"/>
      <c r="Q160" s="41"/>
      <c r="R160" s="41"/>
      <c r="S160" s="41"/>
      <c r="T160" s="77"/>
      <c r="AT160" s="23" t="s">
        <v>190</v>
      </c>
      <c r="AU160" s="23" t="s">
        <v>80</v>
      </c>
    </row>
    <row r="161" spans="2:65" s="1" customFormat="1" ht="38.25" customHeight="1">
      <c r="B161" s="40"/>
      <c r="C161" s="189" t="s">
        <v>310</v>
      </c>
      <c r="D161" s="189" t="s">
        <v>123</v>
      </c>
      <c r="E161" s="190" t="s">
        <v>332</v>
      </c>
      <c r="F161" s="191" t="s">
        <v>333</v>
      </c>
      <c r="G161" s="192" t="s">
        <v>188</v>
      </c>
      <c r="H161" s="193">
        <v>74.8</v>
      </c>
      <c r="I161" s="194"/>
      <c r="J161" s="195">
        <f>ROUND(I161*H161,2)</f>
        <v>0</v>
      </c>
      <c r="K161" s="191" t="s">
        <v>136</v>
      </c>
      <c r="L161" s="60"/>
      <c r="M161" s="196" t="s">
        <v>21</v>
      </c>
      <c r="N161" s="197" t="s">
        <v>41</v>
      </c>
      <c r="O161" s="41"/>
      <c r="P161" s="198">
        <f>O161*H161</f>
        <v>0</v>
      </c>
      <c r="Q161" s="198">
        <v>0</v>
      </c>
      <c r="R161" s="198">
        <f>Q161*H161</f>
        <v>0</v>
      </c>
      <c r="S161" s="198">
        <v>0</v>
      </c>
      <c r="T161" s="199">
        <f>S161*H161</f>
        <v>0</v>
      </c>
      <c r="AR161" s="23" t="s">
        <v>127</v>
      </c>
      <c r="AT161" s="23" t="s">
        <v>123</v>
      </c>
      <c r="AU161" s="23" t="s">
        <v>80</v>
      </c>
      <c r="AY161" s="23" t="s">
        <v>122</v>
      </c>
      <c r="BE161" s="200">
        <f>IF(N161="základní",J161,0)</f>
        <v>0</v>
      </c>
      <c r="BF161" s="200">
        <f>IF(N161="snížená",J161,0)</f>
        <v>0</v>
      </c>
      <c r="BG161" s="200">
        <f>IF(N161="zákl. přenesená",J161,0)</f>
        <v>0</v>
      </c>
      <c r="BH161" s="200">
        <f>IF(N161="sníž. přenesená",J161,0)</f>
        <v>0</v>
      </c>
      <c r="BI161" s="200">
        <f>IF(N161="nulová",J161,0)</f>
        <v>0</v>
      </c>
      <c r="BJ161" s="23" t="s">
        <v>78</v>
      </c>
      <c r="BK161" s="200">
        <f>ROUND(I161*H161,2)</f>
        <v>0</v>
      </c>
      <c r="BL161" s="23" t="s">
        <v>127</v>
      </c>
      <c r="BM161" s="23" t="s">
        <v>881</v>
      </c>
    </row>
    <row r="162" spans="2:65" s="1" customFormat="1" ht="148.5">
      <c r="B162" s="40"/>
      <c r="C162" s="62"/>
      <c r="D162" s="205" t="s">
        <v>190</v>
      </c>
      <c r="E162" s="62"/>
      <c r="F162" s="219" t="s">
        <v>335</v>
      </c>
      <c r="G162" s="62"/>
      <c r="H162" s="62"/>
      <c r="I162" s="162"/>
      <c r="J162" s="62"/>
      <c r="K162" s="62"/>
      <c r="L162" s="60"/>
      <c r="M162" s="220"/>
      <c r="N162" s="41"/>
      <c r="O162" s="41"/>
      <c r="P162" s="41"/>
      <c r="Q162" s="41"/>
      <c r="R162" s="41"/>
      <c r="S162" s="41"/>
      <c r="T162" s="77"/>
      <c r="AT162" s="23" t="s">
        <v>190</v>
      </c>
      <c r="AU162" s="23" t="s">
        <v>80</v>
      </c>
    </row>
    <row r="163" spans="2:65" s="1" customFormat="1" ht="16.5" customHeight="1">
      <c r="B163" s="40"/>
      <c r="C163" s="189" t="s">
        <v>315</v>
      </c>
      <c r="D163" s="189" t="s">
        <v>123</v>
      </c>
      <c r="E163" s="190" t="s">
        <v>337</v>
      </c>
      <c r="F163" s="191" t="s">
        <v>338</v>
      </c>
      <c r="G163" s="192" t="s">
        <v>188</v>
      </c>
      <c r="H163" s="193">
        <v>224.4</v>
      </c>
      <c r="I163" s="194"/>
      <c r="J163" s="195">
        <f>ROUND(I163*H163,2)</f>
        <v>0</v>
      </c>
      <c r="K163" s="191" t="s">
        <v>136</v>
      </c>
      <c r="L163" s="60"/>
      <c r="M163" s="196" t="s">
        <v>21</v>
      </c>
      <c r="N163" s="197" t="s">
        <v>41</v>
      </c>
      <c r="O163" s="41"/>
      <c r="P163" s="198">
        <f>O163*H163</f>
        <v>0</v>
      </c>
      <c r="Q163" s="198">
        <v>0</v>
      </c>
      <c r="R163" s="198">
        <f>Q163*H163</f>
        <v>0</v>
      </c>
      <c r="S163" s="198">
        <v>0</v>
      </c>
      <c r="T163" s="199">
        <f>S163*H163</f>
        <v>0</v>
      </c>
      <c r="AR163" s="23" t="s">
        <v>127</v>
      </c>
      <c r="AT163" s="23" t="s">
        <v>123</v>
      </c>
      <c r="AU163" s="23" t="s">
        <v>80</v>
      </c>
      <c r="AY163" s="23" t="s">
        <v>122</v>
      </c>
      <c r="BE163" s="200">
        <f>IF(N163="základní",J163,0)</f>
        <v>0</v>
      </c>
      <c r="BF163" s="200">
        <f>IF(N163="snížená",J163,0)</f>
        <v>0</v>
      </c>
      <c r="BG163" s="200">
        <f>IF(N163="zákl. přenesená",J163,0)</f>
        <v>0</v>
      </c>
      <c r="BH163" s="200">
        <f>IF(N163="sníž. přenesená",J163,0)</f>
        <v>0</v>
      </c>
      <c r="BI163" s="200">
        <f>IF(N163="nulová",J163,0)</f>
        <v>0</v>
      </c>
      <c r="BJ163" s="23" t="s">
        <v>78</v>
      </c>
      <c r="BK163" s="200">
        <f>ROUND(I163*H163,2)</f>
        <v>0</v>
      </c>
      <c r="BL163" s="23" t="s">
        <v>127</v>
      </c>
      <c r="BM163" s="23" t="s">
        <v>882</v>
      </c>
    </row>
    <row r="164" spans="2:65" s="1" customFormat="1" ht="135">
      <c r="B164" s="40"/>
      <c r="C164" s="62"/>
      <c r="D164" s="205" t="s">
        <v>190</v>
      </c>
      <c r="E164" s="62"/>
      <c r="F164" s="219" t="s">
        <v>340</v>
      </c>
      <c r="G164" s="62"/>
      <c r="H164" s="62"/>
      <c r="I164" s="162"/>
      <c r="J164" s="62"/>
      <c r="K164" s="62"/>
      <c r="L164" s="60"/>
      <c r="M164" s="220"/>
      <c r="N164" s="41"/>
      <c r="O164" s="41"/>
      <c r="P164" s="41"/>
      <c r="Q164" s="41"/>
      <c r="R164" s="41"/>
      <c r="S164" s="41"/>
      <c r="T164" s="77"/>
      <c r="AT164" s="23" t="s">
        <v>190</v>
      </c>
      <c r="AU164" s="23" t="s">
        <v>80</v>
      </c>
    </row>
    <row r="165" spans="2:65" s="11" customFormat="1">
      <c r="B165" s="203"/>
      <c r="C165" s="204"/>
      <c r="D165" s="205" t="s">
        <v>144</v>
      </c>
      <c r="E165" s="206" t="s">
        <v>21</v>
      </c>
      <c r="F165" s="207" t="s">
        <v>883</v>
      </c>
      <c r="G165" s="204"/>
      <c r="H165" s="208">
        <v>224.4</v>
      </c>
      <c r="I165" s="209"/>
      <c r="J165" s="204"/>
      <c r="K165" s="204"/>
      <c r="L165" s="210"/>
      <c r="M165" s="211"/>
      <c r="N165" s="212"/>
      <c r="O165" s="212"/>
      <c r="P165" s="212"/>
      <c r="Q165" s="212"/>
      <c r="R165" s="212"/>
      <c r="S165" s="212"/>
      <c r="T165" s="213"/>
      <c r="AT165" s="214" t="s">
        <v>144</v>
      </c>
      <c r="AU165" s="214" t="s">
        <v>80</v>
      </c>
      <c r="AV165" s="11" t="s">
        <v>80</v>
      </c>
      <c r="AW165" s="11" t="s">
        <v>33</v>
      </c>
      <c r="AX165" s="11" t="s">
        <v>78</v>
      </c>
      <c r="AY165" s="214" t="s">
        <v>122</v>
      </c>
    </row>
    <row r="166" spans="2:65" s="1" customFormat="1" ht="16.5" customHeight="1">
      <c r="B166" s="40"/>
      <c r="C166" s="189" t="s">
        <v>320</v>
      </c>
      <c r="D166" s="189" t="s">
        <v>123</v>
      </c>
      <c r="E166" s="190" t="s">
        <v>343</v>
      </c>
      <c r="F166" s="191" t="s">
        <v>344</v>
      </c>
      <c r="G166" s="192" t="s">
        <v>222</v>
      </c>
      <c r="H166" s="193">
        <v>1.1220000000000001</v>
      </c>
      <c r="I166" s="194"/>
      <c r="J166" s="195">
        <f>ROUND(I166*H166,2)</f>
        <v>0</v>
      </c>
      <c r="K166" s="191" t="s">
        <v>136</v>
      </c>
      <c r="L166" s="60"/>
      <c r="M166" s="196" t="s">
        <v>21</v>
      </c>
      <c r="N166" s="197" t="s">
        <v>41</v>
      </c>
      <c r="O166" s="41"/>
      <c r="P166" s="198">
        <f>O166*H166</f>
        <v>0</v>
      </c>
      <c r="Q166" s="198">
        <v>0</v>
      </c>
      <c r="R166" s="198">
        <f>Q166*H166</f>
        <v>0</v>
      </c>
      <c r="S166" s="198">
        <v>0</v>
      </c>
      <c r="T166" s="199">
        <f>S166*H166</f>
        <v>0</v>
      </c>
      <c r="AR166" s="23" t="s">
        <v>127</v>
      </c>
      <c r="AT166" s="23" t="s">
        <v>123</v>
      </c>
      <c r="AU166" s="23" t="s">
        <v>80</v>
      </c>
      <c r="AY166" s="23" t="s">
        <v>122</v>
      </c>
      <c r="BE166" s="200">
        <f>IF(N166="základní",J166,0)</f>
        <v>0</v>
      </c>
      <c r="BF166" s="200">
        <f>IF(N166="snížená",J166,0)</f>
        <v>0</v>
      </c>
      <c r="BG166" s="200">
        <f>IF(N166="zákl. přenesená",J166,0)</f>
        <v>0</v>
      </c>
      <c r="BH166" s="200">
        <f>IF(N166="sníž. přenesená",J166,0)</f>
        <v>0</v>
      </c>
      <c r="BI166" s="200">
        <f>IF(N166="nulová",J166,0)</f>
        <v>0</v>
      </c>
      <c r="BJ166" s="23" t="s">
        <v>78</v>
      </c>
      <c r="BK166" s="200">
        <f>ROUND(I166*H166,2)</f>
        <v>0</v>
      </c>
      <c r="BL166" s="23" t="s">
        <v>127</v>
      </c>
      <c r="BM166" s="23" t="s">
        <v>884</v>
      </c>
    </row>
    <row r="167" spans="2:65" s="11" customFormat="1">
      <c r="B167" s="203"/>
      <c r="C167" s="204"/>
      <c r="D167" s="205" t="s">
        <v>144</v>
      </c>
      <c r="E167" s="206" t="s">
        <v>21</v>
      </c>
      <c r="F167" s="207" t="s">
        <v>885</v>
      </c>
      <c r="G167" s="204"/>
      <c r="H167" s="208">
        <v>1.1220000000000001</v>
      </c>
      <c r="I167" s="209"/>
      <c r="J167" s="204"/>
      <c r="K167" s="204"/>
      <c r="L167" s="210"/>
      <c r="M167" s="211"/>
      <c r="N167" s="212"/>
      <c r="O167" s="212"/>
      <c r="P167" s="212"/>
      <c r="Q167" s="212"/>
      <c r="R167" s="212"/>
      <c r="S167" s="212"/>
      <c r="T167" s="213"/>
      <c r="AT167" s="214" t="s">
        <v>144</v>
      </c>
      <c r="AU167" s="214" t="s">
        <v>80</v>
      </c>
      <c r="AV167" s="11" t="s">
        <v>80</v>
      </c>
      <c r="AW167" s="11" t="s">
        <v>33</v>
      </c>
      <c r="AX167" s="11" t="s">
        <v>78</v>
      </c>
      <c r="AY167" s="214" t="s">
        <v>122</v>
      </c>
    </row>
    <row r="168" spans="2:65" s="10" customFormat="1" ht="29.85" customHeight="1">
      <c r="B168" s="175"/>
      <c r="C168" s="176"/>
      <c r="D168" s="177" t="s">
        <v>69</v>
      </c>
      <c r="E168" s="201" t="s">
        <v>80</v>
      </c>
      <c r="F168" s="201" t="s">
        <v>347</v>
      </c>
      <c r="G168" s="176"/>
      <c r="H168" s="176"/>
      <c r="I168" s="179"/>
      <c r="J168" s="202">
        <f>BK168</f>
        <v>0</v>
      </c>
      <c r="K168" s="176"/>
      <c r="L168" s="181"/>
      <c r="M168" s="182"/>
      <c r="N168" s="183"/>
      <c r="O168" s="183"/>
      <c r="P168" s="184">
        <f>SUM(P169:P175)</f>
        <v>0</v>
      </c>
      <c r="Q168" s="183"/>
      <c r="R168" s="184">
        <f>SUM(R169:R175)</f>
        <v>0.15355358999999999</v>
      </c>
      <c r="S168" s="183"/>
      <c r="T168" s="185">
        <f>SUM(T169:T175)</f>
        <v>0</v>
      </c>
      <c r="AR168" s="186" t="s">
        <v>78</v>
      </c>
      <c r="AT168" s="187" t="s">
        <v>69</v>
      </c>
      <c r="AU168" s="187" t="s">
        <v>78</v>
      </c>
      <c r="AY168" s="186" t="s">
        <v>122</v>
      </c>
      <c r="BK168" s="188">
        <f>SUM(BK169:BK175)</f>
        <v>0</v>
      </c>
    </row>
    <row r="169" spans="2:65" s="1" customFormat="1" ht="38.25" customHeight="1">
      <c r="B169" s="40"/>
      <c r="C169" s="189" t="s">
        <v>326</v>
      </c>
      <c r="D169" s="189" t="s">
        <v>123</v>
      </c>
      <c r="E169" s="190" t="s">
        <v>379</v>
      </c>
      <c r="F169" s="191" t="s">
        <v>380</v>
      </c>
      <c r="G169" s="192" t="s">
        <v>188</v>
      </c>
      <c r="H169" s="193">
        <v>379.02</v>
      </c>
      <c r="I169" s="194"/>
      <c r="J169" s="195">
        <f>ROUND(I169*H169,2)</f>
        <v>0</v>
      </c>
      <c r="K169" s="191" t="s">
        <v>136</v>
      </c>
      <c r="L169" s="60"/>
      <c r="M169" s="196" t="s">
        <v>21</v>
      </c>
      <c r="N169" s="197" t="s">
        <v>41</v>
      </c>
      <c r="O169" s="41"/>
      <c r="P169" s="198">
        <f>O169*H169</f>
        <v>0</v>
      </c>
      <c r="Q169" s="198">
        <v>1.3999999999999999E-4</v>
      </c>
      <c r="R169" s="198">
        <f>Q169*H169</f>
        <v>5.3062799999999993E-2</v>
      </c>
      <c r="S169" s="198">
        <v>0</v>
      </c>
      <c r="T169" s="199">
        <f>S169*H169</f>
        <v>0</v>
      </c>
      <c r="AR169" s="23" t="s">
        <v>127</v>
      </c>
      <c r="AT169" s="23" t="s">
        <v>123</v>
      </c>
      <c r="AU169" s="23" t="s">
        <v>80</v>
      </c>
      <c r="AY169" s="23" t="s">
        <v>122</v>
      </c>
      <c r="BE169" s="200">
        <f>IF(N169="základní",J169,0)</f>
        <v>0</v>
      </c>
      <c r="BF169" s="200">
        <f>IF(N169="snížená",J169,0)</f>
        <v>0</v>
      </c>
      <c r="BG169" s="200">
        <f>IF(N169="zákl. přenesená",J169,0)</f>
        <v>0</v>
      </c>
      <c r="BH169" s="200">
        <f>IF(N169="sníž. přenesená",J169,0)</f>
        <v>0</v>
      </c>
      <c r="BI169" s="200">
        <f>IF(N169="nulová",J169,0)</f>
        <v>0</v>
      </c>
      <c r="BJ169" s="23" t="s">
        <v>78</v>
      </c>
      <c r="BK169" s="200">
        <f>ROUND(I169*H169,2)</f>
        <v>0</v>
      </c>
      <c r="BL169" s="23" t="s">
        <v>127</v>
      </c>
      <c r="BM169" s="23" t="s">
        <v>886</v>
      </c>
    </row>
    <row r="170" spans="2:65" s="1" customFormat="1" ht="67.5">
      <c r="B170" s="40"/>
      <c r="C170" s="62"/>
      <c r="D170" s="205" t="s">
        <v>190</v>
      </c>
      <c r="E170" s="62"/>
      <c r="F170" s="219" t="s">
        <v>371</v>
      </c>
      <c r="G170" s="62"/>
      <c r="H170" s="62"/>
      <c r="I170" s="162"/>
      <c r="J170" s="62"/>
      <c r="K170" s="62"/>
      <c r="L170" s="60"/>
      <c r="M170" s="220"/>
      <c r="N170" s="41"/>
      <c r="O170" s="41"/>
      <c r="P170" s="41"/>
      <c r="Q170" s="41"/>
      <c r="R170" s="41"/>
      <c r="S170" s="41"/>
      <c r="T170" s="77"/>
      <c r="AT170" s="23" t="s">
        <v>190</v>
      </c>
      <c r="AU170" s="23" t="s">
        <v>80</v>
      </c>
    </row>
    <row r="171" spans="2:65" s="11" customFormat="1">
      <c r="B171" s="203"/>
      <c r="C171" s="204"/>
      <c r="D171" s="205" t="s">
        <v>144</v>
      </c>
      <c r="E171" s="206" t="s">
        <v>21</v>
      </c>
      <c r="F171" s="207" t="s">
        <v>887</v>
      </c>
      <c r="G171" s="204"/>
      <c r="H171" s="208">
        <v>379.02</v>
      </c>
      <c r="I171" s="209"/>
      <c r="J171" s="204"/>
      <c r="K171" s="204"/>
      <c r="L171" s="210"/>
      <c r="M171" s="211"/>
      <c r="N171" s="212"/>
      <c r="O171" s="212"/>
      <c r="P171" s="212"/>
      <c r="Q171" s="212"/>
      <c r="R171" s="212"/>
      <c r="S171" s="212"/>
      <c r="T171" s="213"/>
      <c r="AT171" s="214" t="s">
        <v>144</v>
      </c>
      <c r="AU171" s="214" t="s">
        <v>80</v>
      </c>
      <c r="AV171" s="11" t="s">
        <v>80</v>
      </c>
      <c r="AW171" s="11" t="s">
        <v>33</v>
      </c>
      <c r="AX171" s="11" t="s">
        <v>78</v>
      </c>
      <c r="AY171" s="214" t="s">
        <v>122</v>
      </c>
    </row>
    <row r="172" spans="2:65" s="1" customFormat="1" ht="16.5" customHeight="1">
      <c r="B172" s="40"/>
      <c r="C172" s="232" t="s">
        <v>331</v>
      </c>
      <c r="D172" s="232" t="s">
        <v>226</v>
      </c>
      <c r="E172" s="233" t="s">
        <v>374</v>
      </c>
      <c r="F172" s="234" t="s">
        <v>375</v>
      </c>
      <c r="G172" s="235" t="s">
        <v>188</v>
      </c>
      <c r="H172" s="236">
        <v>435.87299999999999</v>
      </c>
      <c r="I172" s="237"/>
      <c r="J172" s="238">
        <f>ROUND(I172*H172,2)</f>
        <v>0</v>
      </c>
      <c r="K172" s="234" t="s">
        <v>136</v>
      </c>
      <c r="L172" s="239"/>
      <c r="M172" s="240" t="s">
        <v>21</v>
      </c>
      <c r="N172" s="241" t="s">
        <v>41</v>
      </c>
      <c r="O172" s="41"/>
      <c r="P172" s="198">
        <f>O172*H172</f>
        <v>0</v>
      </c>
      <c r="Q172" s="198">
        <v>2.3000000000000001E-4</v>
      </c>
      <c r="R172" s="198">
        <f>Q172*H172</f>
        <v>0.10025079000000001</v>
      </c>
      <c r="S172" s="198">
        <v>0</v>
      </c>
      <c r="T172" s="199">
        <f>S172*H172</f>
        <v>0</v>
      </c>
      <c r="AR172" s="23" t="s">
        <v>143</v>
      </c>
      <c r="AT172" s="23" t="s">
        <v>226</v>
      </c>
      <c r="AU172" s="23" t="s">
        <v>80</v>
      </c>
      <c r="AY172" s="23" t="s">
        <v>122</v>
      </c>
      <c r="BE172" s="200">
        <f>IF(N172="základní",J172,0)</f>
        <v>0</v>
      </c>
      <c r="BF172" s="200">
        <f>IF(N172="snížená",J172,0)</f>
        <v>0</v>
      </c>
      <c r="BG172" s="200">
        <f>IF(N172="zákl. přenesená",J172,0)</f>
        <v>0</v>
      </c>
      <c r="BH172" s="200">
        <f>IF(N172="sníž. přenesená",J172,0)</f>
        <v>0</v>
      </c>
      <c r="BI172" s="200">
        <f>IF(N172="nulová",J172,0)</f>
        <v>0</v>
      </c>
      <c r="BJ172" s="23" t="s">
        <v>78</v>
      </c>
      <c r="BK172" s="200">
        <f>ROUND(I172*H172,2)</f>
        <v>0</v>
      </c>
      <c r="BL172" s="23" t="s">
        <v>127</v>
      </c>
      <c r="BM172" s="23" t="s">
        <v>888</v>
      </c>
    </row>
    <row r="173" spans="2:65" s="11" customFormat="1">
      <c r="B173" s="203"/>
      <c r="C173" s="204"/>
      <c r="D173" s="205" t="s">
        <v>144</v>
      </c>
      <c r="E173" s="204"/>
      <c r="F173" s="207" t="s">
        <v>889</v>
      </c>
      <c r="G173" s="204"/>
      <c r="H173" s="208">
        <v>435.87299999999999</v>
      </c>
      <c r="I173" s="209"/>
      <c r="J173" s="204"/>
      <c r="K173" s="204"/>
      <c r="L173" s="210"/>
      <c r="M173" s="211"/>
      <c r="N173" s="212"/>
      <c r="O173" s="212"/>
      <c r="P173" s="212"/>
      <c r="Q173" s="212"/>
      <c r="R173" s="212"/>
      <c r="S173" s="212"/>
      <c r="T173" s="213"/>
      <c r="AT173" s="214" t="s">
        <v>144</v>
      </c>
      <c r="AU173" s="214" t="s">
        <v>80</v>
      </c>
      <c r="AV173" s="11" t="s">
        <v>80</v>
      </c>
      <c r="AW173" s="11" t="s">
        <v>6</v>
      </c>
      <c r="AX173" s="11" t="s">
        <v>78</v>
      </c>
      <c r="AY173" s="214" t="s">
        <v>122</v>
      </c>
    </row>
    <row r="174" spans="2:65" s="1" customFormat="1" ht="25.5" customHeight="1">
      <c r="B174" s="40"/>
      <c r="C174" s="189" t="s">
        <v>336</v>
      </c>
      <c r="D174" s="189" t="s">
        <v>123</v>
      </c>
      <c r="E174" s="190" t="s">
        <v>389</v>
      </c>
      <c r="F174" s="191" t="s">
        <v>390</v>
      </c>
      <c r="G174" s="192" t="s">
        <v>212</v>
      </c>
      <c r="H174" s="193">
        <v>0.48</v>
      </c>
      <c r="I174" s="194"/>
      <c r="J174" s="195">
        <f>ROUND(I174*H174,2)</f>
        <v>0</v>
      </c>
      <c r="K174" s="191" t="s">
        <v>136</v>
      </c>
      <c r="L174" s="60"/>
      <c r="M174" s="196" t="s">
        <v>21</v>
      </c>
      <c r="N174" s="197" t="s">
        <v>41</v>
      </c>
      <c r="O174" s="41"/>
      <c r="P174" s="198">
        <f>O174*H174</f>
        <v>0</v>
      </c>
      <c r="Q174" s="198">
        <v>5.0000000000000001E-4</v>
      </c>
      <c r="R174" s="198">
        <f>Q174*H174</f>
        <v>2.4000000000000001E-4</v>
      </c>
      <c r="S174" s="198">
        <v>0</v>
      </c>
      <c r="T174" s="199">
        <f>S174*H174</f>
        <v>0</v>
      </c>
      <c r="AR174" s="23" t="s">
        <v>127</v>
      </c>
      <c r="AT174" s="23" t="s">
        <v>123</v>
      </c>
      <c r="AU174" s="23" t="s">
        <v>80</v>
      </c>
      <c r="AY174" s="23" t="s">
        <v>122</v>
      </c>
      <c r="BE174" s="200">
        <f>IF(N174="základní",J174,0)</f>
        <v>0</v>
      </c>
      <c r="BF174" s="200">
        <f>IF(N174="snížená",J174,0)</f>
        <v>0</v>
      </c>
      <c r="BG174" s="200">
        <f>IF(N174="zákl. přenesená",J174,0)</f>
        <v>0</v>
      </c>
      <c r="BH174" s="200">
        <f>IF(N174="sníž. přenesená",J174,0)</f>
        <v>0</v>
      </c>
      <c r="BI174" s="200">
        <f>IF(N174="nulová",J174,0)</f>
        <v>0</v>
      </c>
      <c r="BJ174" s="23" t="s">
        <v>78</v>
      </c>
      <c r="BK174" s="200">
        <f>ROUND(I174*H174,2)</f>
        <v>0</v>
      </c>
      <c r="BL174" s="23" t="s">
        <v>127</v>
      </c>
      <c r="BM174" s="23" t="s">
        <v>890</v>
      </c>
    </row>
    <row r="175" spans="2:65" s="11" customFormat="1" ht="27">
      <c r="B175" s="203"/>
      <c r="C175" s="204"/>
      <c r="D175" s="205" t="s">
        <v>144</v>
      </c>
      <c r="E175" s="206" t="s">
        <v>21</v>
      </c>
      <c r="F175" s="207" t="s">
        <v>392</v>
      </c>
      <c r="G175" s="204"/>
      <c r="H175" s="208">
        <v>0.48</v>
      </c>
      <c r="I175" s="209"/>
      <c r="J175" s="204"/>
      <c r="K175" s="204"/>
      <c r="L175" s="210"/>
      <c r="M175" s="211"/>
      <c r="N175" s="212"/>
      <c r="O175" s="212"/>
      <c r="P175" s="212"/>
      <c r="Q175" s="212"/>
      <c r="R175" s="212"/>
      <c r="S175" s="212"/>
      <c r="T175" s="213"/>
      <c r="AT175" s="214" t="s">
        <v>144</v>
      </c>
      <c r="AU175" s="214" t="s">
        <v>80</v>
      </c>
      <c r="AV175" s="11" t="s">
        <v>80</v>
      </c>
      <c r="AW175" s="11" t="s">
        <v>33</v>
      </c>
      <c r="AX175" s="11" t="s">
        <v>78</v>
      </c>
      <c r="AY175" s="214" t="s">
        <v>122</v>
      </c>
    </row>
    <row r="176" spans="2:65" s="10" customFormat="1" ht="29.85" customHeight="1">
      <c r="B176" s="175"/>
      <c r="C176" s="176"/>
      <c r="D176" s="177" t="s">
        <v>69</v>
      </c>
      <c r="E176" s="201" t="s">
        <v>132</v>
      </c>
      <c r="F176" s="201" t="s">
        <v>419</v>
      </c>
      <c r="G176" s="176"/>
      <c r="H176" s="176"/>
      <c r="I176" s="179"/>
      <c r="J176" s="202">
        <f>BK176</f>
        <v>0</v>
      </c>
      <c r="K176" s="176"/>
      <c r="L176" s="181"/>
      <c r="M176" s="182"/>
      <c r="N176" s="183"/>
      <c r="O176" s="183"/>
      <c r="P176" s="184">
        <f>SUM(P177:P208)</f>
        <v>0</v>
      </c>
      <c r="Q176" s="183"/>
      <c r="R176" s="184">
        <f>SUM(R177:R208)</f>
        <v>1.0342046</v>
      </c>
      <c r="S176" s="183"/>
      <c r="T176" s="185">
        <f>SUM(T177:T208)</f>
        <v>0</v>
      </c>
      <c r="AR176" s="186" t="s">
        <v>78</v>
      </c>
      <c r="AT176" s="187" t="s">
        <v>69</v>
      </c>
      <c r="AU176" s="187" t="s">
        <v>78</v>
      </c>
      <c r="AY176" s="186" t="s">
        <v>122</v>
      </c>
      <c r="BK176" s="188">
        <f>SUM(BK177:BK208)</f>
        <v>0</v>
      </c>
    </row>
    <row r="177" spans="2:65" s="1" customFormat="1" ht="25.5" customHeight="1">
      <c r="B177" s="40"/>
      <c r="C177" s="189" t="s">
        <v>342</v>
      </c>
      <c r="D177" s="189" t="s">
        <v>123</v>
      </c>
      <c r="E177" s="190" t="s">
        <v>421</v>
      </c>
      <c r="F177" s="191" t="s">
        <v>422</v>
      </c>
      <c r="G177" s="192" t="s">
        <v>188</v>
      </c>
      <c r="H177" s="193">
        <v>403.89</v>
      </c>
      <c r="I177" s="194"/>
      <c r="J177" s="195">
        <f>ROUND(I177*H177,2)</f>
        <v>0</v>
      </c>
      <c r="K177" s="191" t="s">
        <v>136</v>
      </c>
      <c r="L177" s="60"/>
      <c r="M177" s="196" t="s">
        <v>21</v>
      </c>
      <c r="N177" s="197" t="s">
        <v>41</v>
      </c>
      <c r="O177" s="41"/>
      <c r="P177" s="198">
        <f>O177*H177</f>
        <v>0</v>
      </c>
      <c r="Q177" s="198">
        <v>0</v>
      </c>
      <c r="R177" s="198">
        <f>Q177*H177</f>
        <v>0</v>
      </c>
      <c r="S177" s="198">
        <v>0</v>
      </c>
      <c r="T177" s="199">
        <f>S177*H177</f>
        <v>0</v>
      </c>
      <c r="AR177" s="23" t="s">
        <v>127</v>
      </c>
      <c r="AT177" s="23" t="s">
        <v>123</v>
      </c>
      <c r="AU177" s="23" t="s">
        <v>80</v>
      </c>
      <c r="AY177" s="23" t="s">
        <v>122</v>
      </c>
      <c r="BE177" s="200">
        <f>IF(N177="základní",J177,0)</f>
        <v>0</v>
      </c>
      <c r="BF177" s="200">
        <f>IF(N177="snížená",J177,0)</f>
        <v>0</v>
      </c>
      <c r="BG177" s="200">
        <f>IF(N177="zákl. přenesená",J177,0)</f>
        <v>0</v>
      </c>
      <c r="BH177" s="200">
        <f>IF(N177="sníž. přenesená",J177,0)</f>
        <v>0</v>
      </c>
      <c r="BI177" s="200">
        <f>IF(N177="nulová",J177,0)</f>
        <v>0</v>
      </c>
      <c r="BJ177" s="23" t="s">
        <v>78</v>
      </c>
      <c r="BK177" s="200">
        <f>ROUND(I177*H177,2)</f>
        <v>0</v>
      </c>
      <c r="BL177" s="23" t="s">
        <v>127</v>
      </c>
      <c r="BM177" s="23" t="s">
        <v>891</v>
      </c>
    </row>
    <row r="178" spans="2:65" s="11" customFormat="1">
      <c r="B178" s="203"/>
      <c r="C178" s="204"/>
      <c r="D178" s="205" t="s">
        <v>144</v>
      </c>
      <c r="E178" s="206" t="s">
        <v>21</v>
      </c>
      <c r="F178" s="207" t="s">
        <v>892</v>
      </c>
      <c r="G178" s="204"/>
      <c r="H178" s="208">
        <v>403.89</v>
      </c>
      <c r="I178" s="209"/>
      <c r="J178" s="204"/>
      <c r="K178" s="204"/>
      <c r="L178" s="210"/>
      <c r="M178" s="211"/>
      <c r="N178" s="212"/>
      <c r="O178" s="212"/>
      <c r="P178" s="212"/>
      <c r="Q178" s="212"/>
      <c r="R178" s="212"/>
      <c r="S178" s="212"/>
      <c r="T178" s="213"/>
      <c r="AT178" s="214" t="s">
        <v>144</v>
      </c>
      <c r="AU178" s="214" t="s">
        <v>80</v>
      </c>
      <c r="AV178" s="11" t="s">
        <v>80</v>
      </c>
      <c r="AW178" s="11" t="s">
        <v>33</v>
      </c>
      <c r="AX178" s="11" t="s">
        <v>78</v>
      </c>
      <c r="AY178" s="214" t="s">
        <v>122</v>
      </c>
    </row>
    <row r="179" spans="2:65" s="1" customFormat="1" ht="25.5" customHeight="1">
      <c r="B179" s="40"/>
      <c r="C179" s="189" t="s">
        <v>348</v>
      </c>
      <c r="D179" s="189" t="s">
        <v>123</v>
      </c>
      <c r="E179" s="190" t="s">
        <v>428</v>
      </c>
      <c r="F179" s="191" t="s">
        <v>422</v>
      </c>
      <c r="G179" s="192" t="s">
        <v>188</v>
      </c>
      <c r="H179" s="193">
        <v>379.75</v>
      </c>
      <c r="I179" s="194"/>
      <c r="J179" s="195">
        <f>ROUND(I179*H179,2)</f>
        <v>0</v>
      </c>
      <c r="K179" s="191" t="s">
        <v>21</v>
      </c>
      <c r="L179" s="60"/>
      <c r="M179" s="196" t="s">
        <v>21</v>
      </c>
      <c r="N179" s="197" t="s">
        <v>41</v>
      </c>
      <c r="O179" s="41"/>
      <c r="P179" s="198">
        <f>O179*H179</f>
        <v>0</v>
      </c>
      <c r="Q179" s="198">
        <v>0</v>
      </c>
      <c r="R179" s="198">
        <f>Q179*H179</f>
        <v>0</v>
      </c>
      <c r="S179" s="198">
        <v>0</v>
      </c>
      <c r="T179" s="199">
        <f>S179*H179</f>
        <v>0</v>
      </c>
      <c r="AR179" s="23" t="s">
        <v>127</v>
      </c>
      <c r="AT179" s="23" t="s">
        <v>123</v>
      </c>
      <c r="AU179" s="23" t="s">
        <v>80</v>
      </c>
      <c r="AY179" s="23" t="s">
        <v>122</v>
      </c>
      <c r="BE179" s="200">
        <f>IF(N179="základní",J179,0)</f>
        <v>0</v>
      </c>
      <c r="BF179" s="200">
        <f>IF(N179="snížená",J179,0)</f>
        <v>0</v>
      </c>
      <c r="BG179" s="200">
        <f>IF(N179="zákl. přenesená",J179,0)</f>
        <v>0</v>
      </c>
      <c r="BH179" s="200">
        <f>IF(N179="sníž. přenesená",J179,0)</f>
        <v>0</v>
      </c>
      <c r="BI179" s="200">
        <f>IF(N179="nulová",J179,0)</f>
        <v>0</v>
      </c>
      <c r="BJ179" s="23" t="s">
        <v>78</v>
      </c>
      <c r="BK179" s="200">
        <f>ROUND(I179*H179,2)</f>
        <v>0</v>
      </c>
      <c r="BL179" s="23" t="s">
        <v>127</v>
      </c>
      <c r="BM179" s="23" t="s">
        <v>893</v>
      </c>
    </row>
    <row r="180" spans="2:65" s="11" customFormat="1">
      <c r="B180" s="203"/>
      <c r="C180" s="204"/>
      <c r="D180" s="205" t="s">
        <v>144</v>
      </c>
      <c r="E180" s="206" t="s">
        <v>21</v>
      </c>
      <c r="F180" s="207" t="s">
        <v>894</v>
      </c>
      <c r="G180" s="204"/>
      <c r="H180" s="208">
        <v>379.75</v>
      </c>
      <c r="I180" s="209"/>
      <c r="J180" s="204"/>
      <c r="K180" s="204"/>
      <c r="L180" s="210"/>
      <c r="M180" s="211"/>
      <c r="N180" s="212"/>
      <c r="O180" s="212"/>
      <c r="P180" s="212"/>
      <c r="Q180" s="212"/>
      <c r="R180" s="212"/>
      <c r="S180" s="212"/>
      <c r="T180" s="213"/>
      <c r="AT180" s="214" t="s">
        <v>144</v>
      </c>
      <c r="AU180" s="214" t="s">
        <v>80</v>
      </c>
      <c r="AV180" s="11" t="s">
        <v>80</v>
      </c>
      <c r="AW180" s="11" t="s">
        <v>33</v>
      </c>
      <c r="AX180" s="11" t="s">
        <v>78</v>
      </c>
      <c r="AY180" s="214" t="s">
        <v>122</v>
      </c>
    </row>
    <row r="181" spans="2:65" s="1" customFormat="1" ht="25.5" customHeight="1">
      <c r="B181" s="40"/>
      <c r="C181" s="189" t="s">
        <v>355</v>
      </c>
      <c r="D181" s="189" t="s">
        <v>123</v>
      </c>
      <c r="E181" s="190" t="s">
        <v>432</v>
      </c>
      <c r="F181" s="191" t="s">
        <v>433</v>
      </c>
      <c r="G181" s="192" t="s">
        <v>188</v>
      </c>
      <c r="H181" s="193">
        <v>4.7</v>
      </c>
      <c r="I181" s="194"/>
      <c r="J181" s="195">
        <f>ROUND(I181*H181,2)</f>
        <v>0</v>
      </c>
      <c r="K181" s="191" t="s">
        <v>136</v>
      </c>
      <c r="L181" s="60"/>
      <c r="M181" s="196" t="s">
        <v>21</v>
      </c>
      <c r="N181" s="197" t="s">
        <v>41</v>
      </c>
      <c r="O181" s="41"/>
      <c r="P181" s="198">
        <f>O181*H181</f>
        <v>0</v>
      </c>
      <c r="Q181" s="198">
        <v>0</v>
      </c>
      <c r="R181" s="198">
        <f>Q181*H181</f>
        <v>0</v>
      </c>
      <c r="S181" s="198">
        <v>0</v>
      </c>
      <c r="T181" s="199">
        <f>S181*H181</f>
        <v>0</v>
      </c>
      <c r="AR181" s="23" t="s">
        <v>127</v>
      </c>
      <c r="AT181" s="23" t="s">
        <v>123</v>
      </c>
      <c r="AU181" s="23" t="s">
        <v>80</v>
      </c>
      <c r="AY181" s="23" t="s">
        <v>122</v>
      </c>
      <c r="BE181" s="200">
        <f>IF(N181="základní",J181,0)</f>
        <v>0</v>
      </c>
      <c r="BF181" s="200">
        <f>IF(N181="snížená",J181,0)</f>
        <v>0</v>
      </c>
      <c r="BG181" s="200">
        <f>IF(N181="zákl. přenesená",J181,0)</f>
        <v>0</v>
      </c>
      <c r="BH181" s="200">
        <f>IF(N181="sníž. přenesená",J181,0)</f>
        <v>0</v>
      </c>
      <c r="BI181" s="200">
        <f>IF(N181="nulová",J181,0)</f>
        <v>0</v>
      </c>
      <c r="BJ181" s="23" t="s">
        <v>78</v>
      </c>
      <c r="BK181" s="200">
        <f>ROUND(I181*H181,2)</f>
        <v>0</v>
      </c>
      <c r="BL181" s="23" t="s">
        <v>127</v>
      </c>
      <c r="BM181" s="23" t="s">
        <v>895</v>
      </c>
    </row>
    <row r="182" spans="2:65" s="11" customFormat="1">
      <c r="B182" s="203"/>
      <c r="C182" s="204"/>
      <c r="D182" s="205" t="s">
        <v>144</v>
      </c>
      <c r="E182" s="206" t="s">
        <v>21</v>
      </c>
      <c r="F182" s="207" t="s">
        <v>896</v>
      </c>
      <c r="G182" s="204"/>
      <c r="H182" s="208">
        <v>4.7</v>
      </c>
      <c r="I182" s="209"/>
      <c r="J182" s="204"/>
      <c r="K182" s="204"/>
      <c r="L182" s="210"/>
      <c r="M182" s="211"/>
      <c r="N182" s="212"/>
      <c r="O182" s="212"/>
      <c r="P182" s="212"/>
      <c r="Q182" s="212"/>
      <c r="R182" s="212"/>
      <c r="S182" s="212"/>
      <c r="T182" s="213"/>
      <c r="AT182" s="214" t="s">
        <v>144</v>
      </c>
      <c r="AU182" s="214" t="s">
        <v>80</v>
      </c>
      <c r="AV182" s="11" t="s">
        <v>80</v>
      </c>
      <c r="AW182" s="11" t="s">
        <v>33</v>
      </c>
      <c r="AX182" s="11" t="s">
        <v>78</v>
      </c>
      <c r="AY182" s="214" t="s">
        <v>122</v>
      </c>
    </row>
    <row r="183" spans="2:65" s="1" customFormat="1" ht="38.25" customHeight="1">
      <c r="B183" s="40"/>
      <c r="C183" s="189" t="s">
        <v>361</v>
      </c>
      <c r="D183" s="189" t="s">
        <v>123</v>
      </c>
      <c r="E183" s="190" t="s">
        <v>437</v>
      </c>
      <c r="F183" s="191" t="s">
        <v>438</v>
      </c>
      <c r="G183" s="192" t="s">
        <v>188</v>
      </c>
      <c r="H183" s="193">
        <v>379.75</v>
      </c>
      <c r="I183" s="194"/>
      <c r="J183" s="195">
        <f>ROUND(I183*H183,2)</f>
        <v>0</v>
      </c>
      <c r="K183" s="191" t="s">
        <v>136</v>
      </c>
      <c r="L183" s="60"/>
      <c r="M183" s="196" t="s">
        <v>21</v>
      </c>
      <c r="N183" s="197" t="s">
        <v>41</v>
      </c>
      <c r="O183" s="41"/>
      <c r="P183" s="198">
        <f>O183*H183</f>
        <v>0</v>
      </c>
      <c r="Q183" s="198">
        <v>0</v>
      </c>
      <c r="R183" s="198">
        <f>Q183*H183</f>
        <v>0</v>
      </c>
      <c r="S183" s="198">
        <v>0</v>
      </c>
      <c r="T183" s="199">
        <f>S183*H183</f>
        <v>0</v>
      </c>
      <c r="AR183" s="23" t="s">
        <v>127</v>
      </c>
      <c r="AT183" s="23" t="s">
        <v>123</v>
      </c>
      <c r="AU183" s="23" t="s">
        <v>80</v>
      </c>
      <c r="AY183" s="23" t="s">
        <v>122</v>
      </c>
      <c r="BE183" s="200">
        <f>IF(N183="základní",J183,0)</f>
        <v>0</v>
      </c>
      <c r="BF183" s="200">
        <f>IF(N183="snížená",J183,0)</f>
        <v>0</v>
      </c>
      <c r="BG183" s="200">
        <f>IF(N183="zákl. přenesená",J183,0)</f>
        <v>0</v>
      </c>
      <c r="BH183" s="200">
        <f>IF(N183="sníž. přenesená",J183,0)</f>
        <v>0</v>
      </c>
      <c r="BI183" s="200">
        <f>IF(N183="nulová",J183,0)</f>
        <v>0</v>
      </c>
      <c r="BJ183" s="23" t="s">
        <v>78</v>
      </c>
      <c r="BK183" s="200">
        <f>ROUND(I183*H183,2)</f>
        <v>0</v>
      </c>
      <c r="BL183" s="23" t="s">
        <v>127</v>
      </c>
      <c r="BM183" s="23" t="s">
        <v>897</v>
      </c>
    </row>
    <row r="184" spans="2:65" s="1" customFormat="1" ht="27">
      <c r="B184" s="40"/>
      <c r="C184" s="62"/>
      <c r="D184" s="205" t="s">
        <v>190</v>
      </c>
      <c r="E184" s="62"/>
      <c r="F184" s="219" t="s">
        <v>440</v>
      </c>
      <c r="G184" s="62"/>
      <c r="H184" s="62"/>
      <c r="I184" s="162"/>
      <c r="J184" s="62"/>
      <c r="K184" s="62"/>
      <c r="L184" s="60"/>
      <c r="M184" s="220"/>
      <c r="N184" s="41"/>
      <c r="O184" s="41"/>
      <c r="P184" s="41"/>
      <c r="Q184" s="41"/>
      <c r="R184" s="41"/>
      <c r="S184" s="41"/>
      <c r="T184" s="77"/>
      <c r="AT184" s="23" t="s">
        <v>190</v>
      </c>
      <c r="AU184" s="23" t="s">
        <v>80</v>
      </c>
    </row>
    <row r="185" spans="2:65" s="13" customFormat="1">
      <c r="B185" s="242"/>
      <c r="C185" s="243"/>
      <c r="D185" s="205" t="s">
        <v>144</v>
      </c>
      <c r="E185" s="244" t="s">
        <v>21</v>
      </c>
      <c r="F185" s="245" t="s">
        <v>441</v>
      </c>
      <c r="G185" s="243"/>
      <c r="H185" s="244" t="s">
        <v>21</v>
      </c>
      <c r="I185" s="246"/>
      <c r="J185" s="243"/>
      <c r="K185" s="243"/>
      <c r="L185" s="247"/>
      <c r="M185" s="248"/>
      <c r="N185" s="249"/>
      <c r="O185" s="249"/>
      <c r="P185" s="249"/>
      <c r="Q185" s="249"/>
      <c r="R185" s="249"/>
      <c r="S185" s="249"/>
      <c r="T185" s="250"/>
      <c r="AT185" s="251" t="s">
        <v>144</v>
      </c>
      <c r="AU185" s="251" t="s">
        <v>80</v>
      </c>
      <c r="AV185" s="13" t="s">
        <v>78</v>
      </c>
      <c r="AW185" s="13" t="s">
        <v>33</v>
      </c>
      <c r="AX185" s="13" t="s">
        <v>70</v>
      </c>
      <c r="AY185" s="251" t="s">
        <v>122</v>
      </c>
    </row>
    <row r="186" spans="2:65" s="11" customFormat="1">
      <c r="B186" s="203"/>
      <c r="C186" s="204"/>
      <c r="D186" s="205" t="s">
        <v>144</v>
      </c>
      <c r="E186" s="206" t="s">
        <v>21</v>
      </c>
      <c r="F186" s="207" t="s">
        <v>898</v>
      </c>
      <c r="G186" s="204"/>
      <c r="H186" s="208">
        <v>379.75</v>
      </c>
      <c r="I186" s="209"/>
      <c r="J186" s="204"/>
      <c r="K186" s="204"/>
      <c r="L186" s="210"/>
      <c r="M186" s="211"/>
      <c r="N186" s="212"/>
      <c r="O186" s="212"/>
      <c r="P186" s="212"/>
      <c r="Q186" s="212"/>
      <c r="R186" s="212"/>
      <c r="S186" s="212"/>
      <c r="T186" s="213"/>
      <c r="AT186" s="214" t="s">
        <v>144</v>
      </c>
      <c r="AU186" s="214" t="s">
        <v>80</v>
      </c>
      <c r="AV186" s="11" t="s">
        <v>80</v>
      </c>
      <c r="AW186" s="11" t="s">
        <v>33</v>
      </c>
      <c r="AX186" s="11" t="s">
        <v>78</v>
      </c>
      <c r="AY186" s="214" t="s">
        <v>122</v>
      </c>
    </row>
    <row r="187" spans="2:65" s="1" customFormat="1" ht="16.5" customHeight="1">
      <c r="B187" s="40"/>
      <c r="C187" s="189" t="s">
        <v>367</v>
      </c>
      <c r="D187" s="189" t="s">
        <v>123</v>
      </c>
      <c r="E187" s="190" t="s">
        <v>444</v>
      </c>
      <c r="F187" s="191" t="s">
        <v>445</v>
      </c>
      <c r="G187" s="192" t="s">
        <v>188</v>
      </c>
      <c r="H187" s="193">
        <v>379.75</v>
      </c>
      <c r="I187" s="194"/>
      <c r="J187" s="195">
        <f>ROUND(I187*H187,2)</f>
        <v>0</v>
      </c>
      <c r="K187" s="191" t="s">
        <v>136</v>
      </c>
      <c r="L187" s="60"/>
      <c r="M187" s="196" t="s">
        <v>21</v>
      </c>
      <c r="N187" s="197" t="s">
        <v>41</v>
      </c>
      <c r="O187" s="41"/>
      <c r="P187" s="198">
        <f>O187*H187</f>
        <v>0</v>
      </c>
      <c r="Q187" s="198">
        <v>0</v>
      </c>
      <c r="R187" s="198">
        <f>Q187*H187</f>
        <v>0</v>
      </c>
      <c r="S187" s="198">
        <v>0</v>
      </c>
      <c r="T187" s="199">
        <f>S187*H187</f>
        <v>0</v>
      </c>
      <c r="AR187" s="23" t="s">
        <v>127</v>
      </c>
      <c r="AT187" s="23" t="s">
        <v>123</v>
      </c>
      <c r="AU187" s="23" t="s">
        <v>80</v>
      </c>
      <c r="AY187" s="23" t="s">
        <v>122</v>
      </c>
      <c r="BE187" s="200">
        <f>IF(N187="základní",J187,0)</f>
        <v>0</v>
      </c>
      <c r="BF187" s="200">
        <f>IF(N187="snížená",J187,0)</f>
        <v>0</v>
      </c>
      <c r="BG187" s="200">
        <f>IF(N187="zákl. přenesená",J187,0)</f>
        <v>0</v>
      </c>
      <c r="BH187" s="200">
        <f>IF(N187="sníž. přenesená",J187,0)</f>
        <v>0</v>
      </c>
      <c r="BI187" s="200">
        <f>IF(N187="nulová",J187,0)</f>
        <v>0</v>
      </c>
      <c r="BJ187" s="23" t="s">
        <v>78</v>
      </c>
      <c r="BK187" s="200">
        <f>ROUND(I187*H187,2)</f>
        <v>0</v>
      </c>
      <c r="BL187" s="23" t="s">
        <v>127</v>
      </c>
      <c r="BM187" s="23" t="s">
        <v>899</v>
      </c>
    </row>
    <row r="188" spans="2:65" s="1" customFormat="1" ht="40.5">
      <c r="B188" s="40"/>
      <c r="C188" s="62"/>
      <c r="D188" s="205" t="s">
        <v>190</v>
      </c>
      <c r="E188" s="62"/>
      <c r="F188" s="219" t="s">
        <v>447</v>
      </c>
      <c r="G188" s="62"/>
      <c r="H188" s="62"/>
      <c r="I188" s="162"/>
      <c r="J188" s="62"/>
      <c r="K188" s="62"/>
      <c r="L188" s="60"/>
      <c r="M188" s="220"/>
      <c r="N188" s="41"/>
      <c r="O188" s="41"/>
      <c r="P188" s="41"/>
      <c r="Q188" s="41"/>
      <c r="R188" s="41"/>
      <c r="S188" s="41"/>
      <c r="T188" s="77"/>
      <c r="AT188" s="23" t="s">
        <v>190</v>
      </c>
      <c r="AU188" s="23" t="s">
        <v>80</v>
      </c>
    </row>
    <row r="189" spans="2:65" s="11" customFormat="1">
      <c r="B189" s="203"/>
      <c r="C189" s="204"/>
      <c r="D189" s="205" t="s">
        <v>144</v>
      </c>
      <c r="E189" s="206" t="s">
        <v>21</v>
      </c>
      <c r="F189" s="207" t="s">
        <v>898</v>
      </c>
      <c r="G189" s="204"/>
      <c r="H189" s="208">
        <v>379.75</v>
      </c>
      <c r="I189" s="209"/>
      <c r="J189" s="204"/>
      <c r="K189" s="204"/>
      <c r="L189" s="210"/>
      <c r="M189" s="211"/>
      <c r="N189" s="212"/>
      <c r="O189" s="212"/>
      <c r="P189" s="212"/>
      <c r="Q189" s="212"/>
      <c r="R189" s="212"/>
      <c r="S189" s="212"/>
      <c r="T189" s="213"/>
      <c r="AT189" s="214" t="s">
        <v>144</v>
      </c>
      <c r="AU189" s="214" t="s">
        <v>80</v>
      </c>
      <c r="AV189" s="11" t="s">
        <v>80</v>
      </c>
      <c r="AW189" s="11" t="s">
        <v>33</v>
      </c>
      <c r="AX189" s="11" t="s">
        <v>78</v>
      </c>
      <c r="AY189" s="214" t="s">
        <v>122</v>
      </c>
    </row>
    <row r="190" spans="2:65" s="1" customFormat="1" ht="25.5" customHeight="1">
      <c r="B190" s="40"/>
      <c r="C190" s="189" t="s">
        <v>373</v>
      </c>
      <c r="D190" s="189" t="s">
        <v>123</v>
      </c>
      <c r="E190" s="190" t="s">
        <v>449</v>
      </c>
      <c r="F190" s="191" t="s">
        <v>450</v>
      </c>
      <c r="G190" s="192" t="s">
        <v>188</v>
      </c>
      <c r="H190" s="193">
        <v>379.75</v>
      </c>
      <c r="I190" s="194"/>
      <c r="J190" s="195">
        <f>ROUND(I190*H190,2)</f>
        <v>0</v>
      </c>
      <c r="K190" s="191" t="s">
        <v>136</v>
      </c>
      <c r="L190" s="60"/>
      <c r="M190" s="196" t="s">
        <v>21</v>
      </c>
      <c r="N190" s="197" t="s">
        <v>41</v>
      </c>
      <c r="O190" s="41"/>
      <c r="P190" s="198">
        <f>O190*H190</f>
        <v>0</v>
      </c>
      <c r="Q190" s="198">
        <v>0</v>
      </c>
      <c r="R190" s="198">
        <f>Q190*H190</f>
        <v>0</v>
      </c>
      <c r="S190" s="198">
        <v>0</v>
      </c>
      <c r="T190" s="199">
        <f>S190*H190</f>
        <v>0</v>
      </c>
      <c r="AR190" s="23" t="s">
        <v>127</v>
      </c>
      <c r="AT190" s="23" t="s">
        <v>123</v>
      </c>
      <c r="AU190" s="23" t="s">
        <v>80</v>
      </c>
      <c r="AY190" s="23" t="s">
        <v>122</v>
      </c>
      <c r="BE190" s="200">
        <f>IF(N190="základní",J190,0)</f>
        <v>0</v>
      </c>
      <c r="BF190" s="200">
        <f>IF(N190="snížená",J190,0)</f>
        <v>0</v>
      </c>
      <c r="BG190" s="200">
        <f>IF(N190="zákl. přenesená",J190,0)</f>
        <v>0</v>
      </c>
      <c r="BH190" s="200">
        <f>IF(N190="sníž. přenesená",J190,0)</f>
        <v>0</v>
      </c>
      <c r="BI190" s="200">
        <f>IF(N190="nulová",J190,0)</f>
        <v>0</v>
      </c>
      <c r="BJ190" s="23" t="s">
        <v>78</v>
      </c>
      <c r="BK190" s="200">
        <f>ROUND(I190*H190,2)</f>
        <v>0</v>
      </c>
      <c r="BL190" s="23" t="s">
        <v>127</v>
      </c>
      <c r="BM190" s="23" t="s">
        <v>900</v>
      </c>
    </row>
    <row r="191" spans="2:65" s="11" customFormat="1">
      <c r="B191" s="203"/>
      <c r="C191" s="204"/>
      <c r="D191" s="205" t="s">
        <v>144</v>
      </c>
      <c r="E191" s="206" t="s">
        <v>21</v>
      </c>
      <c r="F191" s="207" t="s">
        <v>901</v>
      </c>
      <c r="G191" s="204"/>
      <c r="H191" s="208">
        <v>379.75</v>
      </c>
      <c r="I191" s="209"/>
      <c r="J191" s="204"/>
      <c r="K191" s="204"/>
      <c r="L191" s="210"/>
      <c r="M191" s="211"/>
      <c r="N191" s="212"/>
      <c r="O191" s="212"/>
      <c r="P191" s="212"/>
      <c r="Q191" s="212"/>
      <c r="R191" s="212"/>
      <c r="S191" s="212"/>
      <c r="T191" s="213"/>
      <c r="AT191" s="214" t="s">
        <v>144</v>
      </c>
      <c r="AU191" s="214" t="s">
        <v>80</v>
      </c>
      <c r="AV191" s="11" t="s">
        <v>80</v>
      </c>
      <c r="AW191" s="11" t="s">
        <v>33</v>
      </c>
      <c r="AX191" s="11" t="s">
        <v>78</v>
      </c>
      <c r="AY191" s="214" t="s">
        <v>122</v>
      </c>
    </row>
    <row r="192" spans="2:65" s="1" customFormat="1" ht="38.25" customHeight="1">
      <c r="B192" s="40"/>
      <c r="C192" s="189" t="s">
        <v>378</v>
      </c>
      <c r="D192" s="189" t="s">
        <v>123</v>
      </c>
      <c r="E192" s="190" t="s">
        <v>454</v>
      </c>
      <c r="F192" s="191" t="s">
        <v>455</v>
      </c>
      <c r="G192" s="192" t="s">
        <v>188</v>
      </c>
      <c r="H192" s="193">
        <v>379.75</v>
      </c>
      <c r="I192" s="194"/>
      <c r="J192" s="195">
        <f>ROUND(I192*H192,2)</f>
        <v>0</v>
      </c>
      <c r="K192" s="191" t="s">
        <v>136</v>
      </c>
      <c r="L192" s="60"/>
      <c r="M192" s="196" t="s">
        <v>21</v>
      </c>
      <c r="N192" s="197" t="s">
        <v>41</v>
      </c>
      <c r="O192" s="41"/>
      <c r="P192" s="198">
        <f>O192*H192</f>
        <v>0</v>
      </c>
      <c r="Q192" s="198">
        <v>0</v>
      </c>
      <c r="R192" s="198">
        <f>Q192*H192</f>
        <v>0</v>
      </c>
      <c r="S192" s="198">
        <v>0</v>
      </c>
      <c r="T192" s="199">
        <f>S192*H192</f>
        <v>0</v>
      </c>
      <c r="AR192" s="23" t="s">
        <v>127</v>
      </c>
      <c r="AT192" s="23" t="s">
        <v>123</v>
      </c>
      <c r="AU192" s="23" t="s">
        <v>80</v>
      </c>
      <c r="AY192" s="23" t="s">
        <v>122</v>
      </c>
      <c r="BE192" s="200">
        <f>IF(N192="základní",J192,0)</f>
        <v>0</v>
      </c>
      <c r="BF192" s="200">
        <f>IF(N192="snížená",J192,0)</f>
        <v>0</v>
      </c>
      <c r="BG192" s="200">
        <f>IF(N192="zákl. přenesená",J192,0)</f>
        <v>0</v>
      </c>
      <c r="BH192" s="200">
        <f>IF(N192="sníž. přenesená",J192,0)</f>
        <v>0</v>
      </c>
      <c r="BI192" s="200">
        <f>IF(N192="nulová",J192,0)</f>
        <v>0</v>
      </c>
      <c r="BJ192" s="23" t="s">
        <v>78</v>
      </c>
      <c r="BK192" s="200">
        <f>ROUND(I192*H192,2)</f>
        <v>0</v>
      </c>
      <c r="BL192" s="23" t="s">
        <v>127</v>
      </c>
      <c r="BM192" s="23" t="s">
        <v>902</v>
      </c>
    </row>
    <row r="193" spans="2:65" s="1" customFormat="1" ht="27">
      <c r="B193" s="40"/>
      <c r="C193" s="62"/>
      <c r="D193" s="205" t="s">
        <v>190</v>
      </c>
      <c r="E193" s="62"/>
      <c r="F193" s="219" t="s">
        <v>457</v>
      </c>
      <c r="G193" s="62"/>
      <c r="H193" s="62"/>
      <c r="I193" s="162"/>
      <c r="J193" s="62"/>
      <c r="K193" s="62"/>
      <c r="L193" s="60"/>
      <c r="M193" s="220"/>
      <c r="N193" s="41"/>
      <c r="O193" s="41"/>
      <c r="P193" s="41"/>
      <c r="Q193" s="41"/>
      <c r="R193" s="41"/>
      <c r="S193" s="41"/>
      <c r="T193" s="77"/>
      <c r="AT193" s="23" t="s">
        <v>190</v>
      </c>
      <c r="AU193" s="23" t="s">
        <v>80</v>
      </c>
    </row>
    <row r="194" spans="2:65" s="11" customFormat="1">
      <c r="B194" s="203"/>
      <c r="C194" s="204"/>
      <c r="D194" s="205" t="s">
        <v>144</v>
      </c>
      <c r="E194" s="206" t="s">
        <v>21</v>
      </c>
      <c r="F194" s="207" t="s">
        <v>898</v>
      </c>
      <c r="G194" s="204"/>
      <c r="H194" s="208">
        <v>379.75</v>
      </c>
      <c r="I194" s="209"/>
      <c r="J194" s="204"/>
      <c r="K194" s="204"/>
      <c r="L194" s="210"/>
      <c r="M194" s="211"/>
      <c r="N194" s="212"/>
      <c r="O194" s="212"/>
      <c r="P194" s="212"/>
      <c r="Q194" s="212"/>
      <c r="R194" s="212"/>
      <c r="S194" s="212"/>
      <c r="T194" s="213"/>
      <c r="AT194" s="214" t="s">
        <v>144</v>
      </c>
      <c r="AU194" s="214" t="s">
        <v>80</v>
      </c>
      <c r="AV194" s="11" t="s">
        <v>80</v>
      </c>
      <c r="AW194" s="11" t="s">
        <v>33</v>
      </c>
      <c r="AX194" s="11" t="s">
        <v>78</v>
      </c>
      <c r="AY194" s="214" t="s">
        <v>122</v>
      </c>
    </row>
    <row r="195" spans="2:65" s="1" customFormat="1" ht="63.75" customHeight="1">
      <c r="B195" s="40"/>
      <c r="C195" s="189" t="s">
        <v>388</v>
      </c>
      <c r="D195" s="189" t="s">
        <v>123</v>
      </c>
      <c r="E195" s="190" t="s">
        <v>479</v>
      </c>
      <c r="F195" s="191" t="s">
        <v>480</v>
      </c>
      <c r="G195" s="192" t="s">
        <v>188</v>
      </c>
      <c r="H195" s="193">
        <v>101.02</v>
      </c>
      <c r="I195" s="194"/>
      <c r="J195" s="195">
        <f>ROUND(I195*H195,2)</f>
        <v>0</v>
      </c>
      <c r="K195" s="191" t="s">
        <v>136</v>
      </c>
      <c r="L195" s="60"/>
      <c r="M195" s="196" t="s">
        <v>21</v>
      </c>
      <c r="N195" s="197" t="s">
        <v>41</v>
      </c>
      <c r="O195" s="41"/>
      <c r="P195" s="198">
        <f>O195*H195</f>
        <v>0</v>
      </c>
      <c r="Q195" s="198">
        <v>0</v>
      </c>
      <c r="R195" s="198">
        <f>Q195*H195</f>
        <v>0</v>
      </c>
      <c r="S195" s="198">
        <v>0</v>
      </c>
      <c r="T195" s="199">
        <f>S195*H195</f>
        <v>0</v>
      </c>
      <c r="AR195" s="23" t="s">
        <v>127</v>
      </c>
      <c r="AT195" s="23" t="s">
        <v>123</v>
      </c>
      <c r="AU195" s="23" t="s">
        <v>80</v>
      </c>
      <c r="AY195" s="23" t="s">
        <v>122</v>
      </c>
      <c r="BE195" s="200">
        <f>IF(N195="základní",J195,0)</f>
        <v>0</v>
      </c>
      <c r="BF195" s="200">
        <f>IF(N195="snížená",J195,0)</f>
        <v>0</v>
      </c>
      <c r="BG195" s="200">
        <f>IF(N195="zákl. přenesená",J195,0)</f>
        <v>0</v>
      </c>
      <c r="BH195" s="200">
        <f>IF(N195="sníž. přenesená",J195,0)</f>
        <v>0</v>
      </c>
      <c r="BI195" s="200">
        <f>IF(N195="nulová",J195,0)</f>
        <v>0</v>
      </c>
      <c r="BJ195" s="23" t="s">
        <v>78</v>
      </c>
      <c r="BK195" s="200">
        <f>ROUND(I195*H195,2)</f>
        <v>0</v>
      </c>
      <c r="BL195" s="23" t="s">
        <v>127</v>
      </c>
      <c r="BM195" s="23" t="s">
        <v>903</v>
      </c>
    </row>
    <row r="196" spans="2:65" s="1" customFormat="1" ht="121.5">
      <c r="B196" s="40"/>
      <c r="C196" s="62"/>
      <c r="D196" s="205" t="s">
        <v>190</v>
      </c>
      <c r="E196" s="62"/>
      <c r="F196" s="219" t="s">
        <v>463</v>
      </c>
      <c r="G196" s="62"/>
      <c r="H196" s="62"/>
      <c r="I196" s="162"/>
      <c r="J196" s="62"/>
      <c r="K196" s="62"/>
      <c r="L196" s="60"/>
      <c r="M196" s="220"/>
      <c r="N196" s="41"/>
      <c r="O196" s="41"/>
      <c r="P196" s="41"/>
      <c r="Q196" s="41"/>
      <c r="R196" s="41"/>
      <c r="S196" s="41"/>
      <c r="T196" s="77"/>
      <c r="AT196" s="23" t="s">
        <v>190</v>
      </c>
      <c r="AU196" s="23" t="s">
        <v>80</v>
      </c>
    </row>
    <row r="197" spans="2:65" s="11" customFormat="1">
      <c r="B197" s="203"/>
      <c r="C197" s="204"/>
      <c r="D197" s="205" t="s">
        <v>144</v>
      </c>
      <c r="E197" s="206" t="s">
        <v>21</v>
      </c>
      <c r="F197" s="207" t="s">
        <v>904</v>
      </c>
      <c r="G197" s="204"/>
      <c r="H197" s="208">
        <v>97.05</v>
      </c>
      <c r="I197" s="209"/>
      <c r="J197" s="204"/>
      <c r="K197" s="204"/>
      <c r="L197" s="210"/>
      <c r="M197" s="211"/>
      <c r="N197" s="212"/>
      <c r="O197" s="212"/>
      <c r="P197" s="212"/>
      <c r="Q197" s="212"/>
      <c r="R197" s="212"/>
      <c r="S197" s="212"/>
      <c r="T197" s="213"/>
      <c r="AT197" s="214" t="s">
        <v>144</v>
      </c>
      <c r="AU197" s="214" t="s">
        <v>80</v>
      </c>
      <c r="AV197" s="11" t="s">
        <v>80</v>
      </c>
      <c r="AW197" s="11" t="s">
        <v>33</v>
      </c>
      <c r="AX197" s="11" t="s">
        <v>70</v>
      </c>
      <c r="AY197" s="214" t="s">
        <v>122</v>
      </c>
    </row>
    <row r="198" spans="2:65" s="11" customFormat="1">
      <c r="B198" s="203"/>
      <c r="C198" s="204"/>
      <c r="D198" s="205" t="s">
        <v>144</v>
      </c>
      <c r="E198" s="206" t="s">
        <v>21</v>
      </c>
      <c r="F198" s="207" t="s">
        <v>905</v>
      </c>
      <c r="G198" s="204"/>
      <c r="H198" s="208">
        <v>3.97</v>
      </c>
      <c r="I198" s="209"/>
      <c r="J198" s="204"/>
      <c r="K198" s="204"/>
      <c r="L198" s="210"/>
      <c r="M198" s="211"/>
      <c r="N198" s="212"/>
      <c r="O198" s="212"/>
      <c r="P198" s="212"/>
      <c r="Q198" s="212"/>
      <c r="R198" s="212"/>
      <c r="S198" s="212"/>
      <c r="T198" s="213"/>
      <c r="AT198" s="214" t="s">
        <v>144</v>
      </c>
      <c r="AU198" s="214" t="s">
        <v>80</v>
      </c>
      <c r="AV198" s="11" t="s">
        <v>80</v>
      </c>
      <c r="AW198" s="11" t="s">
        <v>33</v>
      </c>
      <c r="AX198" s="11" t="s">
        <v>70</v>
      </c>
      <c r="AY198" s="214" t="s">
        <v>122</v>
      </c>
    </row>
    <row r="199" spans="2:65" s="12" customFormat="1">
      <c r="B199" s="221"/>
      <c r="C199" s="222"/>
      <c r="D199" s="205" t="s">
        <v>144</v>
      </c>
      <c r="E199" s="223" t="s">
        <v>21</v>
      </c>
      <c r="F199" s="224" t="s">
        <v>200</v>
      </c>
      <c r="G199" s="222"/>
      <c r="H199" s="225">
        <v>101.02</v>
      </c>
      <c r="I199" s="226"/>
      <c r="J199" s="222"/>
      <c r="K199" s="222"/>
      <c r="L199" s="227"/>
      <c r="M199" s="228"/>
      <c r="N199" s="229"/>
      <c r="O199" s="229"/>
      <c r="P199" s="229"/>
      <c r="Q199" s="229"/>
      <c r="R199" s="229"/>
      <c r="S199" s="229"/>
      <c r="T199" s="230"/>
      <c r="AT199" s="231" t="s">
        <v>144</v>
      </c>
      <c r="AU199" s="231" t="s">
        <v>80</v>
      </c>
      <c r="AV199" s="12" t="s">
        <v>127</v>
      </c>
      <c r="AW199" s="12" t="s">
        <v>33</v>
      </c>
      <c r="AX199" s="12" t="s">
        <v>78</v>
      </c>
      <c r="AY199" s="231" t="s">
        <v>122</v>
      </c>
    </row>
    <row r="200" spans="2:65" s="1" customFormat="1" ht="51" customHeight="1">
      <c r="B200" s="40"/>
      <c r="C200" s="189" t="s">
        <v>394</v>
      </c>
      <c r="D200" s="189" t="s">
        <v>123</v>
      </c>
      <c r="E200" s="190" t="s">
        <v>483</v>
      </c>
      <c r="F200" s="191" t="s">
        <v>484</v>
      </c>
      <c r="G200" s="192" t="s">
        <v>188</v>
      </c>
      <c r="H200" s="193">
        <v>3.63</v>
      </c>
      <c r="I200" s="194"/>
      <c r="J200" s="195">
        <f>ROUND(I200*H200,2)</f>
        <v>0</v>
      </c>
      <c r="K200" s="191" t="s">
        <v>136</v>
      </c>
      <c r="L200" s="60"/>
      <c r="M200" s="196" t="s">
        <v>21</v>
      </c>
      <c r="N200" s="197" t="s">
        <v>41</v>
      </c>
      <c r="O200" s="41"/>
      <c r="P200" s="198">
        <f>O200*H200</f>
        <v>0</v>
      </c>
      <c r="Q200" s="198">
        <v>0.10362</v>
      </c>
      <c r="R200" s="198">
        <f>Q200*H200</f>
        <v>0.37614059999999999</v>
      </c>
      <c r="S200" s="198">
        <v>0</v>
      </c>
      <c r="T200" s="199">
        <f>S200*H200</f>
        <v>0</v>
      </c>
      <c r="AR200" s="23" t="s">
        <v>127</v>
      </c>
      <c r="AT200" s="23" t="s">
        <v>123</v>
      </c>
      <c r="AU200" s="23" t="s">
        <v>80</v>
      </c>
      <c r="AY200" s="23" t="s">
        <v>122</v>
      </c>
      <c r="BE200" s="200">
        <f>IF(N200="základní",J200,0)</f>
        <v>0</v>
      </c>
      <c r="BF200" s="200">
        <f>IF(N200="snížená",J200,0)</f>
        <v>0</v>
      </c>
      <c r="BG200" s="200">
        <f>IF(N200="zákl. přenesená",J200,0)</f>
        <v>0</v>
      </c>
      <c r="BH200" s="200">
        <f>IF(N200="sníž. přenesená",J200,0)</f>
        <v>0</v>
      </c>
      <c r="BI200" s="200">
        <f>IF(N200="nulová",J200,0)</f>
        <v>0</v>
      </c>
      <c r="BJ200" s="23" t="s">
        <v>78</v>
      </c>
      <c r="BK200" s="200">
        <f>ROUND(I200*H200,2)</f>
        <v>0</v>
      </c>
      <c r="BL200" s="23" t="s">
        <v>127</v>
      </c>
      <c r="BM200" s="23" t="s">
        <v>906</v>
      </c>
    </row>
    <row r="201" spans="2:65" s="1" customFormat="1" ht="121.5">
      <c r="B201" s="40"/>
      <c r="C201" s="62"/>
      <c r="D201" s="205" t="s">
        <v>190</v>
      </c>
      <c r="E201" s="62"/>
      <c r="F201" s="219" t="s">
        <v>486</v>
      </c>
      <c r="G201" s="62"/>
      <c r="H201" s="62"/>
      <c r="I201" s="162"/>
      <c r="J201" s="62"/>
      <c r="K201" s="62"/>
      <c r="L201" s="60"/>
      <c r="M201" s="220"/>
      <c r="N201" s="41"/>
      <c r="O201" s="41"/>
      <c r="P201" s="41"/>
      <c r="Q201" s="41"/>
      <c r="R201" s="41"/>
      <c r="S201" s="41"/>
      <c r="T201" s="77"/>
      <c r="AT201" s="23" t="s">
        <v>190</v>
      </c>
      <c r="AU201" s="23" t="s">
        <v>80</v>
      </c>
    </row>
    <row r="202" spans="2:65" s="11" customFormat="1">
      <c r="B202" s="203"/>
      <c r="C202" s="204"/>
      <c r="D202" s="205" t="s">
        <v>144</v>
      </c>
      <c r="E202" s="206" t="s">
        <v>21</v>
      </c>
      <c r="F202" s="207" t="s">
        <v>907</v>
      </c>
      <c r="G202" s="204"/>
      <c r="H202" s="208">
        <v>3.63</v>
      </c>
      <c r="I202" s="209"/>
      <c r="J202" s="204"/>
      <c r="K202" s="204"/>
      <c r="L202" s="210"/>
      <c r="M202" s="211"/>
      <c r="N202" s="212"/>
      <c r="O202" s="212"/>
      <c r="P202" s="212"/>
      <c r="Q202" s="212"/>
      <c r="R202" s="212"/>
      <c r="S202" s="212"/>
      <c r="T202" s="213"/>
      <c r="AT202" s="214" t="s">
        <v>144</v>
      </c>
      <c r="AU202" s="214" t="s">
        <v>80</v>
      </c>
      <c r="AV202" s="11" t="s">
        <v>80</v>
      </c>
      <c r="AW202" s="11" t="s">
        <v>33</v>
      </c>
      <c r="AX202" s="11" t="s">
        <v>78</v>
      </c>
      <c r="AY202" s="214" t="s">
        <v>122</v>
      </c>
    </row>
    <row r="203" spans="2:65" s="1" customFormat="1" ht="16.5" customHeight="1">
      <c r="B203" s="40"/>
      <c r="C203" s="232" t="s">
        <v>400</v>
      </c>
      <c r="D203" s="232" t="s">
        <v>226</v>
      </c>
      <c r="E203" s="233" t="s">
        <v>489</v>
      </c>
      <c r="F203" s="234" t="s">
        <v>490</v>
      </c>
      <c r="G203" s="235" t="s">
        <v>188</v>
      </c>
      <c r="H203" s="236">
        <v>3.7389999999999999</v>
      </c>
      <c r="I203" s="237"/>
      <c r="J203" s="238">
        <f>ROUND(I203*H203,2)</f>
        <v>0</v>
      </c>
      <c r="K203" s="234" t="s">
        <v>136</v>
      </c>
      <c r="L203" s="239"/>
      <c r="M203" s="240" t="s">
        <v>21</v>
      </c>
      <c r="N203" s="241" t="s">
        <v>41</v>
      </c>
      <c r="O203" s="41"/>
      <c r="P203" s="198">
        <f>O203*H203</f>
        <v>0</v>
      </c>
      <c r="Q203" s="198">
        <v>0.17599999999999999</v>
      </c>
      <c r="R203" s="198">
        <f>Q203*H203</f>
        <v>0.65806399999999998</v>
      </c>
      <c r="S203" s="198">
        <v>0</v>
      </c>
      <c r="T203" s="199">
        <f>S203*H203</f>
        <v>0</v>
      </c>
      <c r="AR203" s="23" t="s">
        <v>143</v>
      </c>
      <c r="AT203" s="23" t="s">
        <v>226</v>
      </c>
      <c r="AU203" s="23" t="s">
        <v>80</v>
      </c>
      <c r="AY203" s="23" t="s">
        <v>122</v>
      </c>
      <c r="BE203" s="200">
        <f>IF(N203="základní",J203,0)</f>
        <v>0</v>
      </c>
      <c r="BF203" s="200">
        <f>IF(N203="snížená",J203,0)</f>
        <v>0</v>
      </c>
      <c r="BG203" s="200">
        <f>IF(N203="zákl. přenesená",J203,0)</f>
        <v>0</v>
      </c>
      <c r="BH203" s="200">
        <f>IF(N203="sníž. přenesená",J203,0)</f>
        <v>0</v>
      </c>
      <c r="BI203" s="200">
        <f>IF(N203="nulová",J203,0)</f>
        <v>0</v>
      </c>
      <c r="BJ203" s="23" t="s">
        <v>78</v>
      </c>
      <c r="BK203" s="200">
        <f>ROUND(I203*H203,2)</f>
        <v>0</v>
      </c>
      <c r="BL203" s="23" t="s">
        <v>127</v>
      </c>
      <c r="BM203" s="23" t="s">
        <v>908</v>
      </c>
    </row>
    <row r="204" spans="2:65" s="11" customFormat="1">
      <c r="B204" s="203"/>
      <c r="C204" s="204"/>
      <c r="D204" s="205" t="s">
        <v>144</v>
      </c>
      <c r="E204" s="206" t="s">
        <v>21</v>
      </c>
      <c r="F204" s="207" t="s">
        <v>907</v>
      </c>
      <c r="G204" s="204"/>
      <c r="H204" s="208">
        <v>3.63</v>
      </c>
      <c r="I204" s="209"/>
      <c r="J204" s="204"/>
      <c r="K204" s="204"/>
      <c r="L204" s="210"/>
      <c r="M204" s="211"/>
      <c r="N204" s="212"/>
      <c r="O204" s="212"/>
      <c r="P204" s="212"/>
      <c r="Q204" s="212"/>
      <c r="R204" s="212"/>
      <c r="S204" s="212"/>
      <c r="T204" s="213"/>
      <c r="AT204" s="214" t="s">
        <v>144</v>
      </c>
      <c r="AU204" s="214" t="s">
        <v>80</v>
      </c>
      <c r="AV204" s="11" t="s">
        <v>80</v>
      </c>
      <c r="AW204" s="11" t="s">
        <v>33</v>
      </c>
      <c r="AX204" s="11" t="s">
        <v>78</v>
      </c>
      <c r="AY204" s="214" t="s">
        <v>122</v>
      </c>
    </row>
    <row r="205" spans="2:65" s="11" customFormat="1">
      <c r="B205" s="203"/>
      <c r="C205" s="204"/>
      <c r="D205" s="205" t="s">
        <v>144</v>
      </c>
      <c r="E205" s="204"/>
      <c r="F205" s="207" t="s">
        <v>909</v>
      </c>
      <c r="G205" s="204"/>
      <c r="H205" s="208">
        <v>3.7389999999999999</v>
      </c>
      <c r="I205" s="209"/>
      <c r="J205" s="204"/>
      <c r="K205" s="204"/>
      <c r="L205" s="210"/>
      <c r="M205" s="211"/>
      <c r="N205" s="212"/>
      <c r="O205" s="212"/>
      <c r="P205" s="212"/>
      <c r="Q205" s="212"/>
      <c r="R205" s="212"/>
      <c r="S205" s="212"/>
      <c r="T205" s="213"/>
      <c r="AT205" s="214" t="s">
        <v>144</v>
      </c>
      <c r="AU205" s="214" t="s">
        <v>80</v>
      </c>
      <c r="AV205" s="11" t="s">
        <v>80</v>
      </c>
      <c r="AW205" s="11" t="s">
        <v>6</v>
      </c>
      <c r="AX205" s="11" t="s">
        <v>78</v>
      </c>
      <c r="AY205" s="214" t="s">
        <v>122</v>
      </c>
    </row>
    <row r="206" spans="2:65" s="1" customFormat="1" ht="63.75" customHeight="1">
      <c r="B206" s="40"/>
      <c r="C206" s="189" t="s">
        <v>410</v>
      </c>
      <c r="D206" s="189" t="s">
        <v>123</v>
      </c>
      <c r="E206" s="190" t="s">
        <v>500</v>
      </c>
      <c r="F206" s="191" t="s">
        <v>501</v>
      </c>
      <c r="G206" s="192" t="s">
        <v>188</v>
      </c>
      <c r="H206" s="193">
        <v>45.8</v>
      </c>
      <c r="I206" s="194"/>
      <c r="J206" s="195">
        <f>ROUND(I206*H206,2)</f>
        <v>0</v>
      </c>
      <c r="K206" s="191" t="s">
        <v>136</v>
      </c>
      <c r="L206" s="60"/>
      <c r="M206" s="196" t="s">
        <v>21</v>
      </c>
      <c r="N206" s="197" t="s">
        <v>41</v>
      </c>
      <c r="O206" s="41"/>
      <c r="P206" s="198">
        <f>O206*H206</f>
        <v>0</v>
      </c>
      <c r="Q206" s="198">
        <v>0</v>
      </c>
      <c r="R206" s="198">
        <f>Q206*H206</f>
        <v>0</v>
      </c>
      <c r="S206" s="198">
        <v>0</v>
      </c>
      <c r="T206" s="199">
        <f>S206*H206</f>
        <v>0</v>
      </c>
      <c r="AR206" s="23" t="s">
        <v>127</v>
      </c>
      <c r="AT206" s="23" t="s">
        <v>123</v>
      </c>
      <c r="AU206" s="23" t="s">
        <v>80</v>
      </c>
      <c r="AY206" s="23" t="s">
        <v>122</v>
      </c>
      <c r="BE206" s="200">
        <f>IF(N206="základní",J206,0)</f>
        <v>0</v>
      </c>
      <c r="BF206" s="200">
        <f>IF(N206="snížená",J206,0)</f>
        <v>0</v>
      </c>
      <c r="BG206" s="200">
        <f>IF(N206="zákl. přenesená",J206,0)</f>
        <v>0</v>
      </c>
      <c r="BH206" s="200">
        <f>IF(N206="sníž. přenesená",J206,0)</f>
        <v>0</v>
      </c>
      <c r="BI206" s="200">
        <f>IF(N206="nulová",J206,0)</f>
        <v>0</v>
      </c>
      <c r="BJ206" s="23" t="s">
        <v>78</v>
      </c>
      <c r="BK206" s="200">
        <f>ROUND(I206*H206,2)</f>
        <v>0</v>
      </c>
      <c r="BL206" s="23" t="s">
        <v>127</v>
      </c>
      <c r="BM206" s="23" t="s">
        <v>910</v>
      </c>
    </row>
    <row r="207" spans="2:65" s="1" customFormat="1" ht="121.5">
      <c r="B207" s="40"/>
      <c r="C207" s="62"/>
      <c r="D207" s="205" t="s">
        <v>190</v>
      </c>
      <c r="E207" s="62"/>
      <c r="F207" s="219" t="s">
        <v>486</v>
      </c>
      <c r="G207" s="62"/>
      <c r="H207" s="62"/>
      <c r="I207" s="162"/>
      <c r="J207" s="62"/>
      <c r="K207" s="62"/>
      <c r="L207" s="60"/>
      <c r="M207" s="220"/>
      <c r="N207" s="41"/>
      <c r="O207" s="41"/>
      <c r="P207" s="41"/>
      <c r="Q207" s="41"/>
      <c r="R207" s="41"/>
      <c r="S207" s="41"/>
      <c r="T207" s="77"/>
      <c r="AT207" s="23" t="s">
        <v>190</v>
      </c>
      <c r="AU207" s="23" t="s">
        <v>80</v>
      </c>
    </row>
    <row r="208" spans="2:65" s="11" customFormat="1">
      <c r="B208" s="203"/>
      <c r="C208" s="204"/>
      <c r="D208" s="205" t="s">
        <v>144</v>
      </c>
      <c r="E208" s="206" t="s">
        <v>21</v>
      </c>
      <c r="F208" s="207" t="s">
        <v>487</v>
      </c>
      <c r="G208" s="204"/>
      <c r="H208" s="208">
        <v>45.8</v>
      </c>
      <c r="I208" s="209"/>
      <c r="J208" s="204"/>
      <c r="K208" s="204"/>
      <c r="L208" s="210"/>
      <c r="M208" s="211"/>
      <c r="N208" s="212"/>
      <c r="O208" s="212"/>
      <c r="P208" s="212"/>
      <c r="Q208" s="212"/>
      <c r="R208" s="212"/>
      <c r="S208" s="212"/>
      <c r="T208" s="213"/>
      <c r="AT208" s="214" t="s">
        <v>144</v>
      </c>
      <c r="AU208" s="214" t="s">
        <v>80</v>
      </c>
      <c r="AV208" s="11" t="s">
        <v>80</v>
      </c>
      <c r="AW208" s="11" t="s">
        <v>33</v>
      </c>
      <c r="AX208" s="11" t="s">
        <v>78</v>
      </c>
      <c r="AY208" s="214" t="s">
        <v>122</v>
      </c>
    </row>
    <row r="209" spans="2:65" s="10" customFormat="1" ht="29.85" customHeight="1">
      <c r="B209" s="175"/>
      <c r="C209" s="176"/>
      <c r="D209" s="177" t="s">
        <v>69</v>
      </c>
      <c r="E209" s="201" t="s">
        <v>140</v>
      </c>
      <c r="F209" s="201" t="s">
        <v>516</v>
      </c>
      <c r="G209" s="176"/>
      <c r="H209" s="176"/>
      <c r="I209" s="179"/>
      <c r="J209" s="202">
        <f>BK209</f>
        <v>0</v>
      </c>
      <c r="K209" s="176"/>
      <c r="L209" s="181"/>
      <c r="M209" s="182"/>
      <c r="N209" s="183"/>
      <c r="O209" s="183"/>
      <c r="P209" s="184">
        <f>SUM(P210:P212)</f>
        <v>0</v>
      </c>
      <c r="Q209" s="183"/>
      <c r="R209" s="184">
        <f>SUM(R210:R212)</f>
        <v>2.370438</v>
      </c>
      <c r="S209" s="183"/>
      <c r="T209" s="185">
        <f>SUM(T210:T212)</f>
        <v>0</v>
      </c>
      <c r="AR209" s="186" t="s">
        <v>78</v>
      </c>
      <c r="AT209" s="187" t="s">
        <v>69</v>
      </c>
      <c r="AU209" s="187" t="s">
        <v>78</v>
      </c>
      <c r="AY209" s="186" t="s">
        <v>122</v>
      </c>
      <c r="BK209" s="188">
        <f>SUM(BK210:BK212)</f>
        <v>0</v>
      </c>
    </row>
    <row r="210" spans="2:65" s="1" customFormat="1" ht="25.5" customHeight="1">
      <c r="B210" s="40"/>
      <c r="C210" s="189" t="s">
        <v>420</v>
      </c>
      <c r="D210" s="189" t="s">
        <v>123</v>
      </c>
      <c r="E210" s="190" t="s">
        <v>518</v>
      </c>
      <c r="F210" s="191" t="s">
        <v>519</v>
      </c>
      <c r="G210" s="192" t="s">
        <v>188</v>
      </c>
      <c r="H210" s="193">
        <v>75.251999999999995</v>
      </c>
      <c r="I210" s="194"/>
      <c r="J210" s="195">
        <f>ROUND(I210*H210,2)</f>
        <v>0</v>
      </c>
      <c r="K210" s="191" t="s">
        <v>136</v>
      </c>
      <c r="L210" s="60"/>
      <c r="M210" s="196" t="s">
        <v>21</v>
      </c>
      <c r="N210" s="197" t="s">
        <v>41</v>
      </c>
      <c r="O210" s="41"/>
      <c r="P210" s="198">
        <f>O210*H210</f>
        <v>0</v>
      </c>
      <c r="Q210" s="198">
        <v>3.15E-2</v>
      </c>
      <c r="R210" s="198">
        <f>Q210*H210</f>
        <v>2.370438</v>
      </c>
      <c r="S210" s="198">
        <v>0</v>
      </c>
      <c r="T210" s="199">
        <f>S210*H210</f>
        <v>0</v>
      </c>
      <c r="AR210" s="23" t="s">
        <v>127</v>
      </c>
      <c r="AT210" s="23" t="s">
        <v>123</v>
      </c>
      <c r="AU210" s="23" t="s">
        <v>80</v>
      </c>
      <c r="AY210" s="23" t="s">
        <v>122</v>
      </c>
      <c r="BE210" s="200">
        <f>IF(N210="základní",J210,0)</f>
        <v>0</v>
      </c>
      <c r="BF210" s="200">
        <f>IF(N210="snížená",J210,0)</f>
        <v>0</v>
      </c>
      <c r="BG210" s="200">
        <f>IF(N210="zákl. přenesená",J210,0)</f>
        <v>0</v>
      </c>
      <c r="BH210" s="200">
        <f>IF(N210="sníž. přenesená",J210,0)</f>
        <v>0</v>
      </c>
      <c r="BI210" s="200">
        <f>IF(N210="nulová",J210,0)</f>
        <v>0</v>
      </c>
      <c r="BJ210" s="23" t="s">
        <v>78</v>
      </c>
      <c r="BK210" s="200">
        <f>ROUND(I210*H210,2)</f>
        <v>0</v>
      </c>
      <c r="BL210" s="23" t="s">
        <v>127</v>
      </c>
      <c r="BM210" s="23" t="s">
        <v>911</v>
      </c>
    </row>
    <row r="211" spans="2:65" s="1" customFormat="1" ht="54">
      <c r="B211" s="40"/>
      <c r="C211" s="62"/>
      <c r="D211" s="205" t="s">
        <v>190</v>
      </c>
      <c r="E211" s="62"/>
      <c r="F211" s="219" t="s">
        <v>521</v>
      </c>
      <c r="G211" s="62"/>
      <c r="H211" s="62"/>
      <c r="I211" s="162"/>
      <c r="J211" s="62"/>
      <c r="K211" s="62"/>
      <c r="L211" s="60"/>
      <c r="M211" s="220"/>
      <c r="N211" s="41"/>
      <c r="O211" s="41"/>
      <c r="P211" s="41"/>
      <c r="Q211" s="41"/>
      <c r="R211" s="41"/>
      <c r="S211" s="41"/>
      <c r="T211" s="77"/>
      <c r="AT211" s="23" t="s">
        <v>190</v>
      </c>
      <c r="AU211" s="23" t="s">
        <v>80</v>
      </c>
    </row>
    <row r="212" spans="2:65" s="11" customFormat="1">
      <c r="B212" s="203"/>
      <c r="C212" s="204"/>
      <c r="D212" s="205" t="s">
        <v>144</v>
      </c>
      <c r="E212" s="206" t="s">
        <v>21</v>
      </c>
      <c r="F212" s="207" t="s">
        <v>912</v>
      </c>
      <c r="G212" s="204"/>
      <c r="H212" s="208">
        <v>75.251999999999995</v>
      </c>
      <c r="I212" s="209"/>
      <c r="J212" s="204"/>
      <c r="K212" s="204"/>
      <c r="L212" s="210"/>
      <c r="M212" s="211"/>
      <c r="N212" s="212"/>
      <c r="O212" s="212"/>
      <c r="P212" s="212"/>
      <c r="Q212" s="212"/>
      <c r="R212" s="212"/>
      <c r="S212" s="212"/>
      <c r="T212" s="213"/>
      <c r="AT212" s="214" t="s">
        <v>144</v>
      </c>
      <c r="AU212" s="214" t="s">
        <v>80</v>
      </c>
      <c r="AV212" s="11" t="s">
        <v>80</v>
      </c>
      <c r="AW212" s="11" t="s">
        <v>33</v>
      </c>
      <c r="AX212" s="11" t="s">
        <v>78</v>
      </c>
      <c r="AY212" s="214" t="s">
        <v>122</v>
      </c>
    </row>
    <row r="213" spans="2:65" s="10" customFormat="1" ht="29.85" customHeight="1">
      <c r="B213" s="175"/>
      <c r="C213" s="176"/>
      <c r="D213" s="177" t="s">
        <v>69</v>
      </c>
      <c r="E213" s="201" t="s">
        <v>163</v>
      </c>
      <c r="F213" s="201" t="s">
        <v>682</v>
      </c>
      <c r="G213" s="176"/>
      <c r="H213" s="176"/>
      <c r="I213" s="179"/>
      <c r="J213" s="202">
        <f>BK213</f>
        <v>0</v>
      </c>
      <c r="K213" s="176"/>
      <c r="L213" s="181"/>
      <c r="M213" s="182"/>
      <c r="N213" s="183"/>
      <c r="O213" s="183"/>
      <c r="P213" s="184">
        <f>SUM(P214:P224)</f>
        <v>0</v>
      </c>
      <c r="Q213" s="183"/>
      <c r="R213" s="184">
        <f>SUM(R214:R224)</f>
        <v>37.109380700000003</v>
      </c>
      <c r="S213" s="183"/>
      <c r="T213" s="185">
        <f>SUM(T214:T224)</f>
        <v>0</v>
      </c>
      <c r="AR213" s="186" t="s">
        <v>78</v>
      </c>
      <c r="AT213" s="187" t="s">
        <v>69</v>
      </c>
      <c r="AU213" s="187" t="s">
        <v>78</v>
      </c>
      <c r="AY213" s="186" t="s">
        <v>122</v>
      </c>
      <c r="BK213" s="188">
        <f>SUM(BK214:BK224)</f>
        <v>0</v>
      </c>
    </row>
    <row r="214" spans="2:65" s="1" customFormat="1" ht="38.25" customHeight="1">
      <c r="B214" s="40"/>
      <c r="C214" s="189" t="s">
        <v>427</v>
      </c>
      <c r="D214" s="189" t="s">
        <v>123</v>
      </c>
      <c r="E214" s="190" t="s">
        <v>724</v>
      </c>
      <c r="F214" s="191" t="s">
        <v>725</v>
      </c>
      <c r="G214" s="192" t="s">
        <v>212</v>
      </c>
      <c r="H214" s="193">
        <v>174.66</v>
      </c>
      <c r="I214" s="194"/>
      <c r="J214" s="195">
        <f>ROUND(I214*H214,2)</f>
        <v>0</v>
      </c>
      <c r="K214" s="191" t="s">
        <v>21</v>
      </c>
      <c r="L214" s="60"/>
      <c r="M214" s="196" t="s">
        <v>21</v>
      </c>
      <c r="N214" s="197" t="s">
        <v>41</v>
      </c>
      <c r="O214" s="41"/>
      <c r="P214" s="198">
        <f>O214*H214</f>
        <v>0</v>
      </c>
      <c r="Q214" s="198">
        <v>0.1295</v>
      </c>
      <c r="R214" s="198">
        <f>Q214*H214</f>
        <v>22.618469999999999</v>
      </c>
      <c r="S214" s="198">
        <v>0</v>
      </c>
      <c r="T214" s="199">
        <f>S214*H214</f>
        <v>0</v>
      </c>
      <c r="AR214" s="23" t="s">
        <v>127</v>
      </c>
      <c r="AT214" s="23" t="s">
        <v>123</v>
      </c>
      <c r="AU214" s="23" t="s">
        <v>80</v>
      </c>
      <c r="AY214" s="23" t="s">
        <v>122</v>
      </c>
      <c r="BE214" s="200">
        <f>IF(N214="základní",J214,0)</f>
        <v>0</v>
      </c>
      <c r="BF214" s="200">
        <f>IF(N214="snížená",J214,0)</f>
        <v>0</v>
      </c>
      <c r="BG214" s="200">
        <f>IF(N214="zákl. přenesená",J214,0)</f>
        <v>0</v>
      </c>
      <c r="BH214" s="200">
        <f>IF(N214="sníž. přenesená",J214,0)</f>
        <v>0</v>
      </c>
      <c r="BI214" s="200">
        <f>IF(N214="nulová",J214,0)</f>
        <v>0</v>
      </c>
      <c r="BJ214" s="23" t="s">
        <v>78</v>
      </c>
      <c r="BK214" s="200">
        <f>ROUND(I214*H214,2)</f>
        <v>0</v>
      </c>
      <c r="BL214" s="23" t="s">
        <v>127</v>
      </c>
      <c r="BM214" s="23" t="s">
        <v>913</v>
      </c>
    </row>
    <row r="215" spans="2:65" s="1" customFormat="1" ht="94.5">
      <c r="B215" s="40"/>
      <c r="C215" s="62"/>
      <c r="D215" s="205" t="s">
        <v>190</v>
      </c>
      <c r="E215" s="62"/>
      <c r="F215" s="219" t="s">
        <v>707</v>
      </c>
      <c r="G215" s="62"/>
      <c r="H215" s="62"/>
      <c r="I215" s="162"/>
      <c r="J215" s="62"/>
      <c r="K215" s="62"/>
      <c r="L215" s="60"/>
      <c r="M215" s="220"/>
      <c r="N215" s="41"/>
      <c r="O215" s="41"/>
      <c r="P215" s="41"/>
      <c r="Q215" s="41"/>
      <c r="R215" s="41"/>
      <c r="S215" s="41"/>
      <c r="T215" s="77"/>
      <c r="AT215" s="23" t="s">
        <v>190</v>
      </c>
      <c r="AU215" s="23" t="s">
        <v>80</v>
      </c>
    </row>
    <row r="216" spans="2:65" s="11" customFormat="1">
      <c r="B216" s="203"/>
      <c r="C216" s="204"/>
      <c r="D216" s="205" t="s">
        <v>144</v>
      </c>
      <c r="E216" s="206" t="s">
        <v>21</v>
      </c>
      <c r="F216" s="207" t="s">
        <v>914</v>
      </c>
      <c r="G216" s="204"/>
      <c r="H216" s="208">
        <v>174.66</v>
      </c>
      <c r="I216" s="209"/>
      <c r="J216" s="204"/>
      <c r="K216" s="204"/>
      <c r="L216" s="210"/>
      <c r="M216" s="211"/>
      <c r="N216" s="212"/>
      <c r="O216" s="212"/>
      <c r="P216" s="212"/>
      <c r="Q216" s="212"/>
      <c r="R216" s="212"/>
      <c r="S216" s="212"/>
      <c r="T216" s="213"/>
      <c r="AT216" s="214" t="s">
        <v>144</v>
      </c>
      <c r="AU216" s="214" t="s">
        <v>80</v>
      </c>
      <c r="AV216" s="11" t="s">
        <v>80</v>
      </c>
      <c r="AW216" s="11" t="s">
        <v>33</v>
      </c>
      <c r="AX216" s="11" t="s">
        <v>78</v>
      </c>
      <c r="AY216" s="214" t="s">
        <v>122</v>
      </c>
    </row>
    <row r="217" spans="2:65" s="1" customFormat="1" ht="16.5" customHeight="1">
      <c r="B217" s="40"/>
      <c r="C217" s="232" t="s">
        <v>431</v>
      </c>
      <c r="D217" s="232" t="s">
        <v>226</v>
      </c>
      <c r="E217" s="233" t="s">
        <v>729</v>
      </c>
      <c r="F217" s="234" t="s">
        <v>730</v>
      </c>
      <c r="G217" s="235" t="s">
        <v>512</v>
      </c>
      <c r="H217" s="236">
        <v>176.40700000000001</v>
      </c>
      <c r="I217" s="237"/>
      <c r="J217" s="238">
        <f>ROUND(I217*H217,2)</f>
        <v>0</v>
      </c>
      <c r="K217" s="234" t="s">
        <v>136</v>
      </c>
      <c r="L217" s="239"/>
      <c r="M217" s="240" t="s">
        <v>21</v>
      </c>
      <c r="N217" s="241" t="s">
        <v>41</v>
      </c>
      <c r="O217" s="41"/>
      <c r="P217" s="198">
        <f>O217*H217</f>
        <v>0</v>
      </c>
      <c r="Q217" s="198">
        <v>8.2100000000000006E-2</v>
      </c>
      <c r="R217" s="198">
        <f>Q217*H217</f>
        <v>14.483014700000002</v>
      </c>
      <c r="S217" s="198">
        <v>0</v>
      </c>
      <c r="T217" s="199">
        <f>S217*H217</f>
        <v>0</v>
      </c>
      <c r="AR217" s="23" t="s">
        <v>143</v>
      </c>
      <c r="AT217" s="23" t="s">
        <v>226</v>
      </c>
      <c r="AU217" s="23" t="s">
        <v>80</v>
      </c>
      <c r="AY217" s="23" t="s">
        <v>122</v>
      </c>
      <c r="BE217" s="200">
        <f>IF(N217="základní",J217,0)</f>
        <v>0</v>
      </c>
      <c r="BF217" s="200">
        <f>IF(N217="snížená",J217,0)</f>
        <v>0</v>
      </c>
      <c r="BG217" s="200">
        <f>IF(N217="zákl. přenesená",J217,0)</f>
        <v>0</v>
      </c>
      <c r="BH217" s="200">
        <f>IF(N217="sníž. přenesená",J217,0)</f>
        <v>0</v>
      </c>
      <c r="BI217" s="200">
        <f>IF(N217="nulová",J217,0)</f>
        <v>0</v>
      </c>
      <c r="BJ217" s="23" t="s">
        <v>78</v>
      </c>
      <c r="BK217" s="200">
        <f>ROUND(I217*H217,2)</f>
        <v>0</v>
      </c>
      <c r="BL217" s="23" t="s">
        <v>127</v>
      </c>
      <c r="BM217" s="23" t="s">
        <v>915</v>
      </c>
    </row>
    <row r="218" spans="2:65" s="11" customFormat="1">
      <c r="B218" s="203"/>
      <c r="C218" s="204"/>
      <c r="D218" s="205" t="s">
        <v>144</v>
      </c>
      <c r="E218" s="204"/>
      <c r="F218" s="207" t="s">
        <v>916</v>
      </c>
      <c r="G218" s="204"/>
      <c r="H218" s="208">
        <v>176.40700000000001</v>
      </c>
      <c r="I218" s="209"/>
      <c r="J218" s="204"/>
      <c r="K218" s="204"/>
      <c r="L218" s="210"/>
      <c r="M218" s="211"/>
      <c r="N218" s="212"/>
      <c r="O218" s="212"/>
      <c r="P218" s="212"/>
      <c r="Q218" s="212"/>
      <c r="R218" s="212"/>
      <c r="S218" s="212"/>
      <c r="T218" s="213"/>
      <c r="AT218" s="214" t="s">
        <v>144</v>
      </c>
      <c r="AU218" s="214" t="s">
        <v>80</v>
      </c>
      <c r="AV218" s="11" t="s">
        <v>80</v>
      </c>
      <c r="AW218" s="11" t="s">
        <v>6</v>
      </c>
      <c r="AX218" s="11" t="s">
        <v>78</v>
      </c>
      <c r="AY218" s="214" t="s">
        <v>122</v>
      </c>
    </row>
    <row r="219" spans="2:65" s="1" customFormat="1" ht="25.5" customHeight="1">
      <c r="B219" s="40"/>
      <c r="C219" s="189" t="s">
        <v>436</v>
      </c>
      <c r="D219" s="189" t="s">
        <v>123</v>
      </c>
      <c r="E219" s="190" t="s">
        <v>744</v>
      </c>
      <c r="F219" s="191" t="s">
        <v>745</v>
      </c>
      <c r="G219" s="192" t="s">
        <v>212</v>
      </c>
      <c r="H219" s="193">
        <v>22.56</v>
      </c>
      <c r="I219" s="194"/>
      <c r="J219" s="195">
        <f>ROUND(I219*H219,2)</f>
        <v>0</v>
      </c>
      <c r="K219" s="191" t="s">
        <v>136</v>
      </c>
      <c r="L219" s="60"/>
      <c r="M219" s="196" t="s">
        <v>21</v>
      </c>
      <c r="N219" s="197" t="s">
        <v>41</v>
      </c>
      <c r="O219" s="41"/>
      <c r="P219" s="198">
        <f>O219*H219</f>
        <v>0</v>
      </c>
      <c r="Q219" s="198">
        <v>1.0000000000000001E-5</v>
      </c>
      <c r="R219" s="198">
        <f>Q219*H219</f>
        <v>2.2560000000000001E-4</v>
      </c>
      <c r="S219" s="198">
        <v>0</v>
      </c>
      <c r="T219" s="199">
        <f>S219*H219</f>
        <v>0</v>
      </c>
      <c r="AR219" s="23" t="s">
        <v>127</v>
      </c>
      <c r="AT219" s="23" t="s">
        <v>123</v>
      </c>
      <c r="AU219" s="23" t="s">
        <v>80</v>
      </c>
      <c r="AY219" s="23" t="s">
        <v>122</v>
      </c>
      <c r="BE219" s="200">
        <f>IF(N219="základní",J219,0)</f>
        <v>0</v>
      </c>
      <c r="BF219" s="200">
        <f>IF(N219="snížená",J219,0)</f>
        <v>0</v>
      </c>
      <c r="BG219" s="200">
        <f>IF(N219="zákl. přenesená",J219,0)</f>
        <v>0</v>
      </c>
      <c r="BH219" s="200">
        <f>IF(N219="sníž. přenesená",J219,0)</f>
        <v>0</v>
      </c>
      <c r="BI219" s="200">
        <f>IF(N219="nulová",J219,0)</f>
        <v>0</v>
      </c>
      <c r="BJ219" s="23" t="s">
        <v>78</v>
      </c>
      <c r="BK219" s="200">
        <f>ROUND(I219*H219,2)</f>
        <v>0</v>
      </c>
      <c r="BL219" s="23" t="s">
        <v>127</v>
      </c>
      <c r="BM219" s="23" t="s">
        <v>917</v>
      </c>
    </row>
    <row r="220" spans="2:65" s="1" customFormat="1" ht="27">
      <c r="B220" s="40"/>
      <c r="C220" s="62"/>
      <c r="D220" s="205" t="s">
        <v>190</v>
      </c>
      <c r="E220" s="62"/>
      <c r="F220" s="219" t="s">
        <v>747</v>
      </c>
      <c r="G220" s="62"/>
      <c r="H220" s="62"/>
      <c r="I220" s="162"/>
      <c r="J220" s="62"/>
      <c r="K220" s="62"/>
      <c r="L220" s="60"/>
      <c r="M220" s="220"/>
      <c r="N220" s="41"/>
      <c r="O220" s="41"/>
      <c r="P220" s="41"/>
      <c r="Q220" s="41"/>
      <c r="R220" s="41"/>
      <c r="S220" s="41"/>
      <c r="T220" s="77"/>
      <c r="AT220" s="23" t="s">
        <v>190</v>
      </c>
      <c r="AU220" s="23" t="s">
        <v>80</v>
      </c>
    </row>
    <row r="221" spans="2:65" s="1" customFormat="1" ht="38.25" customHeight="1">
      <c r="B221" s="40"/>
      <c r="C221" s="189" t="s">
        <v>443</v>
      </c>
      <c r="D221" s="189" t="s">
        <v>123</v>
      </c>
      <c r="E221" s="190" t="s">
        <v>749</v>
      </c>
      <c r="F221" s="191" t="s">
        <v>750</v>
      </c>
      <c r="G221" s="192" t="s">
        <v>212</v>
      </c>
      <c r="H221" s="193">
        <v>22.56</v>
      </c>
      <c r="I221" s="194"/>
      <c r="J221" s="195">
        <f>ROUND(I221*H221,2)</f>
        <v>0</v>
      </c>
      <c r="K221" s="191" t="s">
        <v>136</v>
      </c>
      <c r="L221" s="60"/>
      <c r="M221" s="196" t="s">
        <v>21</v>
      </c>
      <c r="N221" s="197" t="s">
        <v>41</v>
      </c>
      <c r="O221" s="41"/>
      <c r="P221" s="198">
        <f>O221*H221</f>
        <v>0</v>
      </c>
      <c r="Q221" s="198">
        <v>3.4000000000000002E-4</v>
      </c>
      <c r="R221" s="198">
        <f>Q221*H221</f>
        <v>7.6704E-3</v>
      </c>
      <c r="S221" s="198">
        <v>0</v>
      </c>
      <c r="T221" s="199">
        <f>S221*H221</f>
        <v>0</v>
      </c>
      <c r="AR221" s="23" t="s">
        <v>127</v>
      </c>
      <c r="AT221" s="23" t="s">
        <v>123</v>
      </c>
      <c r="AU221" s="23" t="s">
        <v>80</v>
      </c>
      <c r="AY221" s="23" t="s">
        <v>122</v>
      </c>
      <c r="BE221" s="200">
        <f>IF(N221="základní",J221,0)</f>
        <v>0</v>
      </c>
      <c r="BF221" s="200">
        <f>IF(N221="snížená",J221,0)</f>
        <v>0</v>
      </c>
      <c r="BG221" s="200">
        <f>IF(N221="zákl. přenesená",J221,0)</f>
        <v>0</v>
      </c>
      <c r="BH221" s="200">
        <f>IF(N221="sníž. přenesená",J221,0)</f>
        <v>0</v>
      </c>
      <c r="BI221" s="200">
        <f>IF(N221="nulová",J221,0)</f>
        <v>0</v>
      </c>
      <c r="BJ221" s="23" t="s">
        <v>78</v>
      </c>
      <c r="BK221" s="200">
        <f>ROUND(I221*H221,2)</f>
        <v>0</v>
      </c>
      <c r="BL221" s="23" t="s">
        <v>127</v>
      </c>
      <c r="BM221" s="23" t="s">
        <v>918</v>
      </c>
    </row>
    <row r="222" spans="2:65" s="1" customFormat="1" ht="40.5">
      <c r="B222" s="40"/>
      <c r="C222" s="62"/>
      <c r="D222" s="205" t="s">
        <v>190</v>
      </c>
      <c r="E222" s="62"/>
      <c r="F222" s="219" t="s">
        <v>752</v>
      </c>
      <c r="G222" s="62"/>
      <c r="H222" s="62"/>
      <c r="I222" s="162"/>
      <c r="J222" s="62"/>
      <c r="K222" s="62"/>
      <c r="L222" s="60"/>
      <c r="M222" s="220"/>
      <c r="N222" s="41"/>
      <c r="O222" s="41"/>
      <c r="P222" s="41"/>
      <c r="Q222" s="41"/>
      <c r="R222" s="41"/>
      <c r="S222" s="41"/>
      <c r="T222" s="77"/>
      <c r="AT222" s="23" t="s">
        <v>190</v>
      </c>
      <c r="AU222" s="23" t="s">
        <v>80</v>
      </c>
    </row>
    <row r="223" spans="2:65" s="1" customFormat="1" ht="25.5" customHeight="1">
      <c r="B223" s="40"/>
      <c r="C223" s="189" t="s">
        <v>448</v>
      </c>
      <c r="D223" s="189" t="s">
        <v>123</v>
      </c>
      <c r="E223" s="190" t="s">
        <v>754</v>
      </c>
      <c r="F223" s="191" t="s">
        <v>755</v>
      </c>
      <c r="G223" s="192" t="s">
        <v>212</v>
      </c>
      <c r="H223" s="193">
        <v>22.56</v>
      </c>
      <c r="I223" s="194"/>
      <c r="J223" s="195">
        <f>ROUND(I223*H223,2)</f>
        <v>0</v>
      </c>
      <c r="K223" s="191" t="s">
        <v>136</v>
      </c>
      <c r="L223" s="60"/>
      <c r="M223" s="196" t="s">
        <v>21</v>
      </c>
      <c r="N223" s="197" t="s">
        <v>41</v>
      </c>
      <c r="O223" s="41"/>
      <c r="P223" s="198">
        <f>O223*H223</f>
        <v>0</v>
      </c>
      <c r="Q223" s="198">
        <v>0</v>
      </c>
      <c r="R223" s="198">
        <f>Q223*H223</f>
        <v>0</v>
      </c>
      <c r="S223" s="198">
        <v>0</v>
      </c>
      <c r="T223" s="199">
        <f>S223*H223</f>
        <v>0</v>
      </c>
      <c r="AR223" s="23" t="s">
        <v>127</v>
      </c>
      <c r="AT223" s="23" t="s">
        <v>123</v>
      </c>
      <c r="AU223" s="23" t="s">
        <v>80</v>
      </c>
      <c r="AY223" s="23" t="s">
        <v>122</v>
      </c>
      <c r="BE223" s="200">
        <f>IF(N223="základní",J223,0)</f>
        <v>0</v>
      </c>
      <c r="BF223" s="200">
        <f>IF(N223="snížená",J223,0)</f>
        <v>0</v>
      </c>
      <c r="BG223" s="200">
        <f>IF(N223="zákl. přenesená",J223,0)</f>
        <v>0</v>
      </c>
      <c r="BH223" s="200">
        <f>IF(N223="sníž. přenesená",J223,0)</f>
        <v>0</v>
      </c>
      <c r="BI223" s="200">
        <f>IF(N223="nulová",J223,0)</f>
        <v>0</v>
      </c>
      <c r="BJ223" s="23" t="s">
        <v>78</v>
      </c>
      <c r="BK223" s="200">
        <f>ROUND(I223*H223,2)</f>
        <v>0</v>
      </c>
      <c r="BL223" s="23" t="s">
        <v>127</v>
      </c>
      <c r="BM223" s="23" t="s">
        <v>919</v>
      </c>
    </row>
    <row r="224" spans="2:65" s="11" customFormat="1">
      <c r="B224" s="203"/>
      <c r="C224" s="204"/>
      <c r="D224" s="205" t="s">
        <v>144</v>
      </c>
      <c r="E224" s="206" t="s">
        <v>21</v>
      </c>
      <c r="F224" s="207" t="s">
        <v>920</v>
      </c>
      <c r="G224" s="204"/>
      <c r="H224" s="208">
        <v>22.56</v>
      </c>
      <c r="I224" s="209"/>
      <c r="J224" s="204"/>
      <c r="K224" s="204"/>
      <c r="L224" s="210"/>
      <c r="M224" s="211"/>
      <c r="N224" s="212"/>
      <c r="O224" s="212"/>
      <c r="P224" s="212"/>
      <c r="Q224" s="212"/>
      <c r="R224" s="212"/>
      <c r="S224" s="212"/>
      <c r="T224" s="213"/>
      <c r="AT224" s="214" t="s">
        <v>144</v>
      </c>
      <c r="AU224" s="214" t="s">
        <v>80</v>
      </c>
      <c r="AV224" s="11" t="s">
        <v>80</v>
      </c>
      <c r="AW224" s="11" t="s">
        <v>33</v>
      </c>
      <c r="AX224" s="11" t="s">
        <v>78</v>
      </c>
      <c r="AY224" s="214" t="s">
        <v>122</v>
      </c>
    </row>
    <row r="225" spans="2:65" s="10" customFormat="1" ht="29.85" customHeight="1">
      <c r="B225" s="175"/>
      <c r="C225" s="176"/>
      <c r="D225" s="177" t="s">
        <v>69</v>
      </c>
      <c r="E225" s="201" t="s">
        <v>762</v>
      </c>
      <c r="F225" s="201" t="s">
        <v>763</v>
      </c>
      <c r="G225" s="176"/>
      <c r="H225" s="176"/>
      <c r="I225" s="179"/>
      <c r="J225" s="202">
        <f>BK225</f>
        <v>0</v>
      </c>
      <c r="K225" s="176"/>
      <c r="L225" s="181"/>
      <c r="M225" s="182"/>
      <c r="N225" s="183"/>
      <c r="O225" s="183"/>
      <c r="P225" s="184">
        <f>SUM(P226:P233)</f>
        <v>0</v>
      </c>
      <c r="Q225" s="183"/>
      <c r="R225" s="184">
        <f>SUM(R226:R233)</f>
        <v>0</v>
      </c>
      <c r="S225" s="183"/>
      <c r="T225" s="185">
        <f>SUM(T226:T233)</f>
        <v>0</v>
      </c>
      <c r="AR225" s="186" t="s">
        <v>78</v>
      </c>
      <c r="AT225" s="187" t="s">
        <v>69</v>
      </c>
      <c r="AU225" s="187" t="s">
        <v>78</v>
      </c>
      <c r="AY225" s="186" t="s">
        <v>122</v>
      </c>
      <c r="BK225" s="188">
        <f>SUM(BK226:BK233)</f>
        <v>0</v>
      </c>
    </row>
    <row r="226" spans="2:65" s="1" customFormat="1" ht="25.5" customHeight="1">
      <c r="B226" s="40"/>
      <c r="C226" s="189" t="s">
        <v>453</v>
      </c>
      <c r="D226" s="189" t="s">
        <v>123</v>
      </c>
      <c r="E226" s="190" t="s">
        <v>765</v>
      </c>
      <c r="F226" s="191" t="s">
        <v>766</v>
      </c>
      <c r="G226" s="192" t="s">
        <v>285</v>
      </c>
      <c r="H226" s="193">
        <v>134.26499999999999</v>
      </c>
      <c r="I226" s="194"/>
      <c r="J226" s="195">
        <f>ROUND(I226*H226,2)</f>
        <v>0</v>
      </c>
      <c r="K226" s="191" t="s">
        <v>136</v>
      </c>
      <c r="L226" s="60"/>
      <c r="M226" s="196" t="s">
        <v>21</v>
      </c>
      <c r="N226" s="197" t="s">
        <v>41</v>
      </c>
      <c r="O226" s="41"/>
      <c r="P226" s="198">
        <f>O226*H226</f>
        <v>0</v>
      </c>
      <c r="Q226" s="198">
        <v>0</v>
      </c>
      <c r="R226" s="198">
        <f>Q226*H226</f>
        <v>0</v>
      </c>
      <c r="S226" s="198">
        <v>0</v>
      </c>
      <c r="T226" s="199">
        <f>S226*H226</f>
        <v>0</v>
      </c>
      <c r="AR226" s="23" t="s">
        <v>127</v>
      </c>
      <c r="AT226" s="23" t="s">
        <v>123</v>
      </c>
      <c r="AU226" s="23" t="s">
        <v>80</v>
      </c>
      <c r="AY226" s="23" t="s">
        <v>122</v>
      </c>
      <c r="BE226" s="200">
        <f>IF(N226="základní",J226,0)</f>
        <v>0</v>
      </c>
      <c r="BF226" s="200">
        <f>IF(N226="snížená",J226,0)</f>
        <v>0</v>
      </c>
      <c r="BG226" s="200">
        <f>IF(N226="zákl. přenesená",J226,0)</f>
        <v>0</v>
      </c>
      <c r="BH226" s="200">
        <f>IF(N226="sníž. přenesená",J226,0)</f>
        <v>0</v>
      </c>
      <c r="BI226" s="200">
        <f>IF(N226="nulová",J226,0)</f>
        <v>0</v>
      </c>
      <c r="BJ226" s="23" t="s">
        <v>78</v>
      </c>
      <c r="BK226" s="200">
        <f>ROUND(I226*H226,2)</f>
        <v>0</v>
      </c>
      <c r="BL226" s="23" t="s">
        <v>127</v>
      </c>
      <c r="BM226" s="23" t="s">
        <v>921</v>
      </c>
    </row>
    <row r="227" spans="2:65" s="1" customFormat="1" ht="94.5">
      <c r="B227" s="40"/>
      <c r="C227" s="62"/>
      <c r="D227" s="205" t="s">
        <v>190</v>
      </c>
      <c r="E227" s="62"/>
      <c r="F227" s="219" t="s">
        <v>768</v>
      </c>
      <c r="G227" s="62"/>
      <c r="H227" s="62"/>
      <c r="I227" s="162"/>
      <c r="J227" s="62"/>
      <c r="K227" s="62"/>
      <c r="L227" s="60"/>
      <c r="M227" s="220"/>
      <c r="N227" s="41"/>
      <c r="O227" s="41"/>
      <c r="P227" s="41"/>
      <c r="Q227" s="41"/>
      <c r="R227" s="41"/>
      <c r="S227" s="41"/>
      <c r="T227" s="77"/>
      <c r="AT227" s="23" t="s">
        <v>190</v>
      </c>
      <c r="AU227" s="23" t="s">
        <v>80</v>
      </c>
    </row>
    <row r="228" spans="2:65" s="1" customFormat="1" ht="25.5" customHeight="1">
      <c r="B228" s="40"/>
      <c r="C228" s="189" t="s">
        <v>459</v>
      </c>
      <c r="D228" s="189" t="s">
        <v>123</v>
      </c>
      <c r="E228" s="190" t="s">
        <v>770</v>
      </c>
      <c r="F228" s="191" t="s">
        <v>771</v>
      </c>
      <c r="G228" s="192" t="s">
        <v>285</v>
      </c>
      <c r="H228" s="193">
        <v>2551.0349999999999</v>
      </c>
      <c r="I228" s="194"/>
      <c r="J228" s="195">
        <f>ROUND(I228*H228,2)</f>
        <v>0</v>
      </c>
      <c r="K228" s="191" t="s">
        <v>136</v>
      </c>
      <c r="L228" s="60"/>
      <c r="M228" s="196" t="s">
        <v>21</v>
      </c>
      <c r="N228" s="197" t="s">
        <v>41</v>
      </c>
      <c r="O228" s="41"/>
      <c r="P228" s="198">
        <f>O228*H228</f>
        <v>0</v>
      </c>
      <c r="Q228" s="198">
        <v>0</v>
      </c>
      <c r="R228" s="198">
        <f>Q228*H228</f>
        <v>0</v>
      </c>
      <c r="S228" s="198">
        <v>0</v>
      </c>
      <c r="T228" s="199">
        <f>S228*H228</f>
        <v>0</v>
      </c>
      <c r="AR228" s="23" t="s">
        <v>127</v>
      </c>
      <c r="AT228" s="23" t="s">
        <v>123</v>
      </c>
      <c r="AU228" s="23" t="s">
        <v>80</v>
      </c>
      <c r="AY228" s="23" t="s">
        <v>122</v>
      </c>
      <c r="BE228" s="200">
        <f>IF(N228="základní",J228,0)</f>
        <v>0</v>
      </c>
      <c r="BF228" s="200">
        <f>IF(N228="snížená",J228,0)</f>
        <v>0</v>
      </c>
      <c r="BG228" s="200">
        <f>IF(N228="zákl. přenesená",J228,0)</f>
        <v>0</v>
      </c>
      <c r="BH228" s="200">
        <f>IF(N228="sníž. přenesená",J228,0)</f>
        <v>0</v>
      </c>
      <c r="BI228" s="200">
        <f>IF(N228="nulová",J228,0)</f>
        <v>0</v>
      </c>
      <c r="BJ228" s="23" t="s">
        <v>78</v>
      </c>
      <c r="BK228" s="200">
        <f>ROUND(I228*H228,2)</f>
        <v>0</v>
      </c>
      <c r="BL228" s="23" t="s">
        <v>127</v>
      </c>
      <c r="BM228" s="23" t="s">
        <v>922</v>
      </c>
    </row>
    <row r="229" spans="2:65" s="1" customFormat="1" ht="94.5">
      <c r="B229" s="40"/>
      <c r="C229" s="62"/>
      <c r="D229" s="205" t="s">
        <v>190</v>
      </c>
      <c r="E229" s="62"/>
      <c r="F229" s="219" t="s">
        <v>768</v>
      </c>
      <c r="G229" s="62"/>
      <c r="H229" s="62"/>
      <c r="I229" s="162"/>
      <c r="J229" s="62"/>
      <c r="K229" s="62"/>
      <c r="L229" s="60"/>
      <c r="M229" s="220"/>
      <c r="N229" s="41"/>
      <c r="O229" s="41"/>
      <c r="P229" s="41"/>
      <c r="Q229" s="41"/>
      <c r="R229" s="41"/>
      <c r="S229" s="41"/>
      <c r="T229" s="77"/>
      <c r="AT229" s="23" t="s">
        <v>190</v>
      </c>
      <c r="AU229" s="23" t="s">
        <v>80</v>
      </c>
    </row>
    <row r="230" spans="2:65" s="11" customFormat="1">
      <c r="B230" s="203"/>
      <c r="C230" s="204"/>
      <c r="D230" s="205" t="s">
        <v>144</v>
      </c>
      <c r="E230" s="204"/>
      <c r="F230" s="207" t="s">
        <v>923</v>
      </c>
      <c r="G230" s="204"/>
      <c r="H230" s="208">
        <v>2551.0349999999999</v>
      </c>
      <c r="I230" s="209"/>
      <c r="J230" s="204"/>
      <c r="K230" s="204"/>
      <c r="L230" s="210"/>
      <c r="M230" s="211"/>
      <c r="N230" s="212"/>
      <c r="O230" s="212"/>
      <c r="P230" s="212"/>
      <c r="Q230" s="212"/>
      <c r="R230" s="212"/>
      <c r="S230" s="212"/>
      <c r="T230" s="213"/>
      <c r="AT230" s="214" t="s">
        <v>144</v>
      </c>
      <c r="AU230" s="214" t="s">
        <v>80</v>
      </c>
      <c r="AV230" s="11" t="s">
        <v>80</v>
      </c>
      <c r="AW230" s="11" t="s">
        <v>6</v>
      </c>
      <c r="AX230" s="11" t="s">
        <v>78</v>
      </c>
      <c r="AY230" s="214" t="s">
        <v>122</v>
      </c>
    </row>
    <row r="231" spans="2:65" s="1" customFormat="1" ht="25.5" customHeight="1">
      <c r="B231" s="40"/>
      <c r="C231" s="189" t="s">
        <v>466</v>
      </c>
      <c r="D231" s="189" t="s">
        <v>123</v>
      </c>
      <c r="E231" s="190" t="s">
        <v>788</v>
      </c>
      <c r="F231" s="191" t="s">
        <v>789</v>
      </c>
      <c r="G231" s="192" t="s">
        <v>285</v>
      </c>
      <c r="H231" s="193">
        <v>134.26499999999999</v>
      </c>
      <c r="I231" s="194"/>
      <c r="J231" s="195">
        <f>ROUND(I231*H231,2)</f>
        <v>0</v>
      </c>
      <c r="K231" s="191" t="s">
        <v>136</v>
      </c>
      <c r="L231" s="60"/>
      <c r="M231" s="196" t="s">
        <v>21</v>
      </c>
      <c r="N231" s="197" t="s">
        <v>41</v>
      </c>
      <c r="O231" s="41"/>
      <c r="P231" s="198">
        <f>O231*H231</f>
        <v>0</v>
      </c>
      <c r="Q231" s="198">
        <v>0</v>
      </c>
      <c r="R231" s="198">
        <f>Q231*H231</f>
        <v>0</v>
      </c>
      <c r="S231" s="198">
        <v>0</v>
      </c>
      <c r="T231" s="199">
        <f>S231*H231</f>
        <v>0</v>
      </c>
      <c r="AR231" s="23" t="s">
        <v>127</v>
      </c>
      <c r="AT231" s="23" t="s">
        <v>123</v>
      </c>
      <c r="AU231" s="23" t="s">
        <v>80</v>
      </c>
      <c r="AY231" s="23" t="s">
        <v>122</v>
      </c>
      <c r="BE231" s="200">
        <f>IF(N231="základní",J231,0)</f>
        <v>0</v>
      </c>
      <c r="BF231" s="200">
        <f>IF(N231="snížená",J231,0)</f>
        <v>0</v>
      </c>
      <c r="BG231" s="200">
        <f>IF(N231="zákl. přenesená",J231,0)</f>
        <v>0</v>
      </c>
      <c r="BH231" s="200">
        <f>IF(N231="sníž. přenesená",J231,0)</f>
        <v>0</v>
      </c>
      <c r="BI231" s="200">
        <f>IF(N231="nulová",J231,0)</f>
        <v>0</v>
      </c>
      <c r="BJ231" s="23" t="s">
        <v>78</v>
      </c>
      <c r="BK231" s="200">
        <f>ROUND(I231*H231,2)</f>
        <v>0</v>
      </c>
      <c r="BL231" s="23" t="s">
        <v>127</v>
      </c>
      <c r="BM231" s="23" t="s">
        <v>924</v>
      </c>
    </row>
    <row r="232" spans="2:65" s="1" customFormat="1" ht="67.5">
      <c r="B232" s="40"/>
      <c r="C232" s="62"/>
      <c r="D232" s="205" t="s">
        <v>190</v>
      </c>
      <c r="E232" s="62"/>
      <c r="F232" s="219" t="s">
        <v>778</v>
      </c>
      <c r="G232" s="62"/>
      <c r="H232" s="62"/>
      <c r="I232" s="162"/>
      <c r="J232" s="62"/>
      <c r="K232" s="62"/>
      <c r="L232" s="60"/>
      <c r="M232" s="220"/>
      <c r="N232" s="41"/>
      <c r="O232" s="41"/>
      <c r="P232" s="41"/>
      <c r="Q232" s="41"/>
      <c r="R232" s="41"/>
      <c r="S232" s="41"/>
      <c r="T232" s="77"/>
      <c r="AT232" s="23" t="s">
        <v>190</v>
      </c>
      <c r="AU232" s="23" t="s">
        <v>80</v>
      </c>
    </row>
    <row r="233" spans="2:65" s="11" customFormat="1">
      <c r="B233" s="203"/>
      <c r="C233" s="204"/>
      <c r="D233" s="205" t="s">
        <v>144</v>
      </c>
      <c r="E233" s="206" t="s">
        <v>21</v>
      </c>
      <c r="F233" s="207" t="s">
        <v>925</v>
      </c>
      <c r="G233" s="204"/>
      <c r="H233" s="208">
        <v>134.26499999999999</v>
      </c>
      <c r="I233" s="209"/>
      <c r="J233" s="204"/>
      <c r="K233" s="204"/>
      <c r="L233" s="210"/>
      <c r="M233" s="211"/>
      <c r="N233" s="212"/>
      <c r="O233" s="212"/>
      <c r="P233" s="212"/>
      <c r="Q233" s="212"/>
      <c r="R233" s="212"/>
      <c r="S233" s="212"/>
      <c r="T233" s="213"/>
      <c r="AT233" s="214" t="s">
        <v>144</v>
      </c>
      <c r="AU233" s="214" t="s">
        <v>80</v>
      </c>
      <c r="AV233" s="11" t="s">
        <v>80</v>
      </c>
      <c r="AW233" s="11" t="s">
        <v>33</v>
      </c>
      <c r="AX233" s="11" t="s">
        <v>78</v>
      </c>
      <c r="AY233" s="214" t="s">
        <v>122</v>
      </c>
    </row>
    <row r="234" spans="2:65" s="10" customFormat="1" ht="29.85" customHeight="1">
      <c r="B234" s="175"/>
      <c r="C234" s="176"/>
      <c r="D234" s="177" t="s">
        <v>69</v>
      </c>
      <c r="E234" s="201" t="s">
        <v>792</v>
      </c>
      <c r="F234" s="201" t="s">
        <v>793</v>
      </c>
      <c r="G234" s="176"/>
      <c r="H234" s="176"/>
      <c r="I234" s="179"/>
      <c r="J234" s="202">
        <f>BK234</f>
        <v>0</v>
      </c>
      <c r="K234" s="176"/>
      <c r="L234" s="181"/>
      <c r="M234" s="182"/>
      <c r="N234" s="183"/>
      <c r="O234" s="183"/>
      <c r="P234" s="184">
        <f>SUM(P235:P236)</f>
        <v>0</v>
      </c>
      <c r="Q234" s="183"/>
      <c r="R234" s="184">
        <f>SUM(R235:R236)</f>
        <v>0</v>
      </c>
      <c r="S234" s="183"/>
      <c r="T234" s="185">
        <f>SUM(T235:T236)</f>
        <v>0</v>
      </c>
      <c r="AR234" s="186" t="s">
        <v>78</v>
      </c>
      <c r="AT234" s="187" t="s">
        <v>69</v>
      </c>
      <c r="AU234" s="187" t="s">
        <v>78</v>
      </c>
      <c r="AY234" s="186" t="s">
        <v>122</v>
      </c>
      <c r="BK234" s="188">
        <f>SUM(BK235:BK236)</f>
        <v>0</v>
      </c>
    </row>
    <row r="235" spans="2:65" s="1" customFormat="1" ht="25.5" customHeight="1">
      <c r="B235" s="40"/>
      <c r="C235" s="189" t="s">
        <v>472</v>
      </c>
      <c r="D235" s="189" t="s">
        <v>123</v>
      </c>
      <c r="E235" s="190" t="s">
        <v>795</v>
      </c>
      <c r="F235" s="191" t="s">
        <v>796</v>
      </c>
      <c r="G235" s="192" t="s">
        <v>285</v>
      </c>
      <c r="H235" s="193">
        <v>259.64299999999997</v>
      </c>
      <c r="I235" s="194"/>
      <c r="J235" s="195">
        <f>ROUND(I235*H235,2)</f>
        <v>0</v>
      </c>
      <c r="K235" s="191" t="s">
        <v>136</v>
      </c>
      <c r="L235" s="60"/>
      <c r="M235" s="196" t="s">
        <v>21</v>
      </c>
      <c r="N235" s="197" t="s">
        <v>41</v>
      </c>
      <c r="O235" s="41"/>
      <c r="P235" s="198">
        <f>O235*H235</f>
        <v>0</v>
      </c>
      <c r="Q235" s="198">
        <v>0</v>
      </c>
      <c r="R235" s="198">
        <f>Q235*H235</f>
        <v>0</v>
      </c>
      <c r="S235" s="198">
        <v>0</v>
      </c>
      <c r="T235" s="199">
        <f>S235*H235</f>
        <v>0</v>
      </c>
      <c r="AR235" s="23" t="s">
        <v>127</v>
      </c>
      <c r="AT235" s="23" t="s">
        <v>123</v>
      </c>
      <c r="AU235" s="23" t="s">
        <v>80</v>
      </c>
      <c r="AY235" s="23" t="s">
        <v>122</v>
      </c>
      <c r="BE235" s="200">
        <f>IF(N235="základní",J235,0)</f>
        <v>0</v>
      </c>
      <c r="BF235" s="200">
        <f>IF(N235="snížená",J235,0)</f>
        <v>0</v>
      </c>
      <c r="BG235" s="200">
        <f>IF(N235="zákl. přenesená",J235,0)</f>
        <v>0</v>
      </c>
      <c r="BH235" s="200">
        <f>IF(N235="sníž. přenesená",J235,0)</f>
        <v>0</v>
      </c>
      <c r="BI235" s="200">
        <f>IF(N235="nulová",J235,0)</f>
        <v>0</v>
      </c>
      <c r="BJ235" s="23" t="s">
        <v>78</v>
      </c>
      <c r="BK235" s="200">
        <f>ROUND(I235*H235,2)</f>
        <v>0</v>
      </c>
      <c r="BL235" s="23" t="s">
        <v>127</v>
      </c>
      <c r="BM235" s="23" t="s">
        <v>926</v>
      </c>
    </row>
    <row r="236" spans="2:65" s="1" customFormat="1" ht="27">
      <c r="B236" s="40"/>
      <c r="C236" s="62"/>
      <c r="D236" s="205" t="s">
        <v>190</v>
      </c>
      <c r="E236" s="62"/>
      <c r="F236" s="219" t="s">
        <v>798</v>
      </c>
      <c r="G236" s="62"/>
      <c r="H236" s="62"/>
      <c r="I236" s="162"/>
      <c r="J236" s="62"/>
      <c r="K236" s="62"/>
      <c r="L236" s="60"/>
      <c r="M236" s="220"/>
      <c r="N236" s="41"/>
      <c r="O236" s="41"/>
      <c r="P236" s="41"/>
      <c r="Q236" s="41"/>
      <c r="R236" s="41"/>
      <c r="S236" s="41"/>
      <c r="T236" s="77"/>
      <c r="AT236" s="23" t="s">
        <v>190</v>
      </c>
      <c r="AU236" s="23" t="s">
        <v>80</v>
      </c>
    </row>
    <row r="237" spans="2:65" s="10" customFormat="1" ht="37.35" customHeight="1">
      <c r="B237" s="175"/>
      <c r="C237" s="176"/>
      <c r="D237" s="177" t="s">
        <v>69</v>
      </c>
      <c r="E237" s="178" t="s">
        <v>799</v>
      </c>
      <c r="F237" s="178" t="s">
        <v>800</v>
      </c>
      <c r="G237" s="176"/>
      <c r="H237" s="176"/>
      <c r="I237" s="179"/>
      <c r="J237" s="180">
        <f>BK237</f>
        <v>0</v>
      </c>
      <c r="K237" s="176"/>
      <c r="L237" s="181"/>
      <c r="M237" s="182"/>
      <c r="N237" s="183"/>
      <c r="O237" s="183"/>
      <c r="P237" s="184">
        <f>P238</f>
        <v>0</v>
      </c>
      <c r="Q237" s="183"/>
      <c r="R237" s="184">
        <f>R238</f>
        <v>0.26902640000000005</v>
      </c>
      <c r="S237" s="183"/>
      <c r="T237" s="185">
        <f>T238</f>
        <v>0</v>
      </c>
      <c r="AR237" s="186" t="s">
        <v>80</v>
      </c>
      <c r="AT237" s="187" t="s">
        <v>69</v>
      </c>
      <c r="AU237" s="187" t="s">
        <v>70</v>
      </c>
      <c r="AY237" s="186" t="s">
        <v>122</v>
      </c>
      <c r="BK237" s="188">
        <f>BK238</f>
        <v>0</v>
      </c>
    </row>
    <row r="238" spans="2:65" s="10" customFormat="1" ht="19.899999999999999" customHeight="1">
      <c r="B238" s="175"/>
      <c r="C238" s="176"/>
      <c r="D238" s="177" t="s">
        <v>69</v>
      </c>
      <c r="E238" s="201" t="s">
        <v>801</v>
      </c>
      <c r="F238" s="201" t="s">
        <v>802</v>
      </c>
      <c r="G238" s="176"/>
      <c r="H238" s="176"/>
      <c r="I238" s="179"/>
      <c r="J238" s="202">
        <f>BK238</f>
        <v>0</v>
      </c>
      <c r="K238" s="176"/>
      <c r="L238" s="181"/>
      <c r="M238" s="182"/>
      <c r="N238" s="183"/>
      <c r="O238" s="183"/>
      <c r="P238" s="184">
        <f>SUM(P239:P251)</f>
        <v>0</v>
      </c>
      <c r="Q238" s="183"/>
      <c r="R238" s="184">
        <f>SUM(R239:R251)</f>
        <v>0.26902640000000005</v>
      </c>
      <c r="S238" s="183"/>
      <c r="T238" s="185">
        <f>SUM(T239:T251)</f>
        <v>0</v>
      </c>
      <c r="AR238" s="186" t="s">
        <v>80</v>
      </c>
      <c r="AT238" s="187" t="s">
        <v>69</v>
      </c>
      <c r="AU238" s="187" t="s">
        <v>78</v>
      </c>
      <c r="AY238" s="186" t="s">
        <v>122</v>
      </c>
      <c r="BK238" s="188">
        <f>SUM(BK239:BK251)</f>
        <v>0</v>
      </c>
    </row>
    <row r="239" spans="2:65" s="1" customFormat="1" ht="25.5" customHeight="1">
      <c r="B239" s="40"/>
      <c r="C239" s="189" t="s">
        <v>478</v>
      </c>
      <c r="D239" s="189" t="s">
        <v>123</v>
      </c>
      <c r="E239" s="190" t="s">
        <v>804</v>
      </c>
      <c r="F239" s="191" t="s">
        <v>805</v>
      </c>
      <c r="G239" s="192" t="s">
        <v>188</v>
      </c>
      <c r="H239" s="193">
        <v>94.064999999999998</v>
      </c>
      <c r="I239" s="194"/>
      <c r="J239" s="195">
        <f>ROUND(I239*H239,2)</f>
        <v>0</v>
      </c>
      <c r="K239" s="191" t="s">
        <v>136</v>
      </c>
      <c r="L239" s="60"/>
      <c r="M239" s="196" t="s">
        <v>21</v>
      </c>
      <c r="N239" s="197" t="s">
        <v>41</v>
      </c>
      <c r="O239" s="41"/>
      <c r="P239" s="198">
        <f>O239*H239</f>
        <v>0</v>
      </c>
      <c r="Q239" s="198">
        <v>0</v>
      </c>
      <c r="R239" s="198">
        <f>Q239*H239</f>
        <v>0</v>
      </c>
      <c r="S239" s="198">
        <v>0</v>
      </c>
      <c r="T239" s="199">
        <f>S239*H239</f>
        <v>0</v>
      </c>
      <c r="AR239" s="23" t="s">
        <v>162</v>
      </c>
      <c r="AT239" s="23" t="s">
        <v>123</v>
      </c>
      <c r="AU239" s="23" t="s">
        <v>80</v>
      </c>
      <c r="AY239" s="23" t="s">
        <v>122</v>
      </c>
      <c r="BE239" s="200">
        <f>IF(N239="základní",J239,0)</f>
        <v>0</v>
      </c>
      <c r="BF239" s="200">
        <f>IF(N239="snížená",J239,0)</f>
        <v>0</v>
      </c>
      <c r="BG239" s="200">
        <f>IF(N239="zákl. přenesená",J239,0)</f>
        <v>0</v>
      </c>
      <c r="BH239" s="200">
        <f>IF(N239="sníž. přenesená",J239,0)</f>
        <v>0</v>
      </c>
      <c r="BI239" s="200">
        <f>IF(N239="nulová",J239,0)</f>
        <v>0</v>
      </c>
      <c r="BJ239" s="23" t="s">
        <v>78</v>
      </c>
      <c r="BK239" s="200">
        <f>ROUND(I239*H239,2)</f>
        <v>0</v>
      </c>
      <c r="BL239" s="23" t="s">
        <v>162</v>
      </c>
      <c r="BM239" s="23" t="s">
        <v>927</v>
      </c>
    </row>
    <row r="240" spans="2:65" s="1" customFormat="1" ht="40.5">
      <c r="B240" s="40"/>
      <c r="C240" s="62"/>
      <c r="D240" s="205" t="s">
        <v>190</v>
      </c>
      <c r="E240" s="62"/>
      <c r="F240" s="219" t="s">
        <v>807</v>
      </c>
      <c r="G240" s="62"/>
      <c r="H240" s="62"/>
      <c r="I240" s="162"/>
      <c r="J240" s="62"/>
      <c r="K240" s="62"/>
      <c r="L240" s="60"/>
      <c r="M240" s="220"/>
      <c r="N240" s="41"/>
      <c r="O240" s="41"/>
      <c r="P240" s="41"/>
      <c r="Q240" s="41"/>
      <c r="R240" s="41"/>
      <c r="S240" s="41"/>
      <c r="T240" s="77"/>
      <c r="AT240" s="23" t="s">
        <v>190</v>
      </c>
      <c r="AU240" s="23" t="s">
        <v>80</v>
      </c>
    </row>
    <row r="241" spans="2:65" s="11" customFormat="1">
      <c r="B241" s="203"/>
      <c r="C241" s="204"/>
      <c r="D241" s="205" t="s">
        <v>144</v>
      </c>
      <c r="E241" s="206" t="s">
        <v>21</v>
      </c>
      <c r="F241" s="207" t="s">
        <v>928</v>
      </c>
      <c r="G241" s="204"/>
      <c r="H241" s="208">
        <v>94.064999999999998</v>
      </c>
      <c r="I241" s="209"/>
      <c r="J241" s="204"/>
      <c r="K241" s="204"/>
      <c r="L241" s="210"/>
      <c r="M241" s="211"/>
      <c r="N241" s="212"/>
      <c r="O241" s="212"/>
      <c r="P241" s="212"/>
      <c r="Q241" s="212"/>
      <c r="R241" s="212"/>
      <c r="S241" s="212"/>
      <c r="T241" s="213"/>
      <c r="AT241" s="214" t="s">
        <v>144</v>
      </c>
      <c r="AU241" s="214" t="s">
        <v>80</v>
      </c>
      <c r="AV241" s="11" t="s">
        <v>80</v>
      </c>
      <c r="AW241" s="11" t="s">
        <v>33</v>
      </c>
      <c r="AX241" s="11" t="s">
        <v>78</v>
      </c>
      <c r="AY241" s="214" t="s">
        <v>122</v>
      </c>
    </row>
    <row r="242" spans="2:65" s="1" customFormat="1" ht="16.5" customHeight="1">
      <c r="B242" s="40"/>
      <c r="C242" s="232" t="s">
        <v>482</v>
      </c>
      <c r="D242" s="232" t="s">
        <v>226</v>
      </c>
      <c r="E242" s="233" t="s">
        <v>810</v>
      </c>
      <c r="F242" s="234" t="s">
        <v>811</v>
      </c>
      <c r="G242" s="235" t="s">
        <v>323</v>
      </c>
      <c r="H242" s="236">
        <v>141.09800000000001</v>
      </c>
      <c r="I242" s="237"/>
      <c r="J242" s="238">
        <f>ROUND(I242*H242,2)</f>
        <v>0</v>
      </c>
      <c r="K242" s="234" t="s">
        <v>136</v>
      </c>
      <c r="L242" s="239"/>
      <c r="M242" s="240" t="s">
        <v>21</v>
      </c>
      <c r="N242" s="241" t="s">
        <v>41</v>
      </c>
      <c r="O242" s="41"/>
      <c r="P242" s="198">
        <f>O242*H242</f>
        <v>0</v>
      </c>
      <c r="Q242" s="198">
        <v>1E-3</v>
      </c>
      <c r="R242" s="198">
        <f>Q242*H242</f>
        <v>0.14109800000000003</v>
      </c>
      <c r="S242" s="198">
        <v>0</v>
      </c>
      <c r="T242" s="199">
        <f>S242*H242</f>
        <v>0</v>
      </c>
      <c r="AR242" s="23" t="s">
        <v>361</v>
      </c>
      <c r="AT242" s="23" t="s">
        <v>226</v>
      </c>
      <c r="AU242" s="23" t="s">
        <v>80</v>
      </c>
      <c r="AY242" s="23" t="s">
        <v>122</v>
      </c>
      <c r="BE242" s="200">
        <f>IF(N242="základní",J242,0)</f>
        <v>0</v>
      </c>
      <c r="BF242" s="200">
        <f>IF(N242="snížená",J242,0)</f>
        <v>0</v>
      </c>
      <c r="BG242" s="200">
        <f>IF(N242="zákl. přenesená",J242,0)</f>
        <v>0</v>
      </c>
      <c r="BH242" s="200">
        <f>IF(N242="sníž. přenesená",J242,0)</f>
        <v>0</v>
      </c>
      <c r="BI242" s="200">
        <f>IF(N242="nulová",J242,0)</f>
        <v>0</v>
      </c>
      <c r="BJ242" s="23" t="s">
        <v>78</v>
      </c>
      <c r="BK242" s="200">
        <f>ROUND(I242*H242,2)</f>
        <v>0</v>
      </c>
      <c r="BL242" s="23" t="s">
        <v>162</v>
      </c>
      <c r="BM242" s="23" t="s">
        <v>929</v>
      </c>
    </row>
    <row r="243" spans="2:65" s="11" customFormat="1">
      <c r="B243" s="203"/>
      <c r="C243" s="204"/>
      <c r="D243" s="205" t="s">
        <v>144</v>
      </c>
      <c r="E243" s="204"/>
      <c r="F243" s="207" t="s">
        <v>930</v>
      </c>
      <c r="G243" s="204"/>
      <c r="H243" s="208">
        <v>141.09800000000001</v>
      </c>
      <c r="I243" s="209"/>
      <c r="J243" s="204"/>
      <c r="K243" s="204"/>
      <c r="L243" s="210"/>
      <c r="M243" s="211"/>
      <c r="N243" s="212"/>
      <c r="O243" s="212"/>
      <c r="P243" s="212"/>
      <c r="Q243" s="212"/>
      <c r="R243" s="212"/>
      <c r="S243" s="212"/>
      <c r="T243" s="213"/>
      <c r="AT243" s="214" t="s">
        <v>144</v>
      </c>
      <c r="AU243" s="214" t="s">
        <v>80</v>
      </c>
      <c r="AV243" s="11" t="s">
        <v>80</v>
      </c>
      <c r="AW243" s="11" t="s">
        <v>6</v>
      </c>
      <c r="AX243" s="11" t="s">
        <v>78</v>
      </c>
      <c r="AY243" s="214" t="s">
        <v>122</v>
      </c>
    </row>
    <row r="244" spans="2:65" s="1" customFormat="1" ht="25.5" customHeight="1">
      <c r="B244" s="40"/>
      <c r="C244" s="189" t="s">
        <v>488</v>
      </c>
      <c r="D244" s="189" t="s">
        <v>123</v>
      </c>
      <c r="E244" s="190" t="s">
        <v>815</v>
      </c>
      <c r="F244" s="191" t="s">
        <v>816</v>
      </c>
      <c r="G244" s="192" t="s">
        <v>188</v>
      </c>
      <c r="H244" s="193">
        <v>125.42</v>
      </c>
      <c r="I244" s="194"/>
      <c r="J244" s="195">
        <f>ROUND(I244*H244,2)</f>
        <v>0</v>
      </c>
      <c r="K244" s="191" t="s">
        <v>136</v>
      </c>
      <c r="L244" s="60"/>
      <c r="M244" s="196" t="s">
        <v>21</v>
      </c>
      <c r="N244" s="197" t="s">
        <v>41</v>
      </c>
      <c r="O244" s="41"/>
      <c r="P244" s="198">
        <f>O244*H244</f>
        <v>0</v>
      </c>
      <c r="Q244" s="198">
        <v>7.2000000000000005E-4</v>
      </c>
      <c r="R244" s="198">
        <f>Q244*H244</f>
        <v>9.0302400000000005E-2</v>
      </c>
      <c r="S244" s="198">
        <v>0</v>
      </c>
      <c r="T244" s="199">
        <f>S244*H244</f>
        <v>0</v>
      </c>
      <c r="AR244" s="23" t="s">
        <v>162</v>
      </c>
      <c r="AT244" s="23" t="s">
        <v>123</v>
      </c>
      <c r="AU244" s="23" t="s">
        <v>80</v>
      </c>
      <c r="AY244" s="23" t="s">
        <v>122</v>
      </c>
      <c r="BE244" s="200">
        <f>IF(N244="základní",J244,0)</f>
        <v>0</v>
      </c>
      <c r="BF244" s="200">
        <f>IF(N244="snížená",J244,0)</f>
        <v>0</v>
      </c>
      <c r="BG244" s="200">
        <f>IF(N244="zákl. přenesená",J244,0)</f>
        <v>0</v>
      </c>
      <c r="BH244" s="200">
        <f>IF(N244="sníž. přenesená",J244,0)</f>
        <v>0</v>
      </c>
      <c r="BI244" s="200">
        <f>IF(N244="nulová",J244,0)</f>
        <v>0</v>
      </c>
      <c r="BJ244" s="23" t="s">
        <v>78</v>
      </c>
      <c r="BK244" s="200">
        <f>ROUND(I244*H244,2)</f>
        <v>0</v>
      </c>
      <c r="BL244" s="23" t="s">
        <v>162</v>
      </c>
      <c r="BM244" s="23" t="s">
        <v>931</v>
      </c>
    </row>
    <row r="245" spans="2:65" s="1" customFormat="1" ht="40.5">
      <c r="B245" s="40"/>
      <c r="C245" s="62"/>
      <c r="D245" s="205" t="s">
        <v>190</v>
      </c>
      <c r="E245" s="62"/>
      <c r="F245" s="219" t="s">
        <v>818</v>
      </c>
      <c r="G245" s="62"/>
      <c r="H245" s="62"/>
      <c r="I245" s="162"/>
      <c r="J245" s="62"/>
      <c r="K245" s="62"/>
      <c r="L245" s="60"/>
      <c r="M245" s="220"/>
      <c r="N245" s="41"/>
      <c r="O245" s="41"/>
      <c r="P245" s="41"/>
      <c r="Q245" s="41"/>
      <c r="R245" s="41"/>
      <c r="S245" s="41"/>
      <c r="T245" s="77"/>
      <c r="AT245" s="23" t="s">
        <v>190</v>
      </c>
      <c r="AU245" s="23" t="s">
        <v>80</v>
      </c>
    </row>
    <row r="246" spans="2:65" s="11" customFormat="1">
      <c r="B246" s="203"/>
      <c r="C246" s="204"/>
      <c r="D246" s="205" t="s">
        <v>144</v>
      </c>
      <c r="E246" s="206" t="s">
        <v>21</v>
      </c>
      <c r="F246" s="207" t="s">
        <v>932</v>
      </c>
      <c r="G246" s="204"/>
      <c r="H246" s="208">
        <v>125.42</v>
      </c>
      <c r="I246" s="209"/>
      <c r="J246" s="204"/>
      <c r="K246" s="204"/>
      <c r="L246" s="210"/>
      <c r="M246" s="211"/>
      <c r="N246" s="212"/>
      <c r="O246" s="212"/>
      <c r="P246" s="212"/>
      <c r="Q246" s="212"/>
      <c r="R246" s="212"/>
      <c r="S246" s="212"/>
      <c r="T246" s="213"/>
      <c r="AT246" s="214" t="s">
        <v>144</v>
      </c>
      <c r="AU246" s="214" t="s">
        <v>80</v>
      </c>
      <c r="AV246" s="11" t="s">
        <v>80</v>
      </c>
      <c r="AW246" s="11" t="s">
        <v>33</v>
      </c>
      <c r="AX246" s="11" t="s">
        <v>78</v>
      </c>
      <c r="AY246" s="214" t="s">
        <v>122</v>
      </c>
    </row>
    <row r="247" spans="2:65" s="1" customFormat="1" ht="16.5" customHeight="1">
      <c r="B247" s="40"/>
      <c r="C247" s="189" t="s">
        <v>494</v>
      </c>
      <c r="D247" s="189" t="s">
        <v>123</v>
      </c>
      <c r="E247" s="190" t="s">
        <v>821</v>
      </c>
      <c r="F247" s="191" t="s">
        <v>822</v>
      </c>
      <c r="G247" s="192" t="s">
        <v>212</v>
      </c>
      <c r="H247" s="193">
        <v>125.42</v>
      </c>
      <c r="I247" s="194"/>
      <c r="J247" s="195">
        <f>ROUND(I247*H247,2)</f>
        <v>0</v>
      </c>
      <c r="K247" s="191" t="s">
        <v>136</v>
      </c>
      <c r="L247" s="60"/>
      <c r="M247" s="196" t="s">
        <v>21</v>
      </c>
      <c r="N247" s="197" t="s">
        <v>41</v>
      </c>
      <c r="O247" s="41"/>
      <c r="P247" s="198">
        <f>O247*H247</f>
        <v>0</v>
      </c>
      <c r="Q247" s="198">
        <v>2.9999999999999997E-4</v>
      </c>
      <c r="R247" s="198">
        <f>Q247*H247</f>
        <v>3.7626E-2</v>
      </c>
      <c r="S247" s="198">
        <v>0</v>
      </c>
      <c r="T247" s="199">
        <f>S247*H247</f>
        <v>0</v>
      </c>
      <c r="AR247" s="23" t="s">
        <v>162</v>
      </c>
      <c r="AT247" s="23" t="s">
        <v>123</v>
      </c>
      <c r="AU247" s="23" t="s">
        <v>80</v>
      </c>
      <c r="AY247" s="23" t="s">
        <v>122</v>
      </c>
      <c r="BE247" s="200">
        <f>IF(N247="základní",J247,0)</f>
        <v>0</v>
      </c>
      <c r="BF247" s="200">
        <f>IF(N247="snížená",J247,0)</f>
        <v>0</v>
      </c>
      <c r="BG247" s="200">
        <f>IF(N247="zákl. přenesená",J247,0)</f>
        <v>0</v>
      </c>
      <c r="BH247" s="200">
        <f>IF(N247="sníž. přenesená",J247,0)</f>
        <v>0</v>
      </c>
      <c r="BI247" s="200">
        <f>IF(N247="nulová",J247,0)</f>
        <v>0</v>
      </c>
      <c r="BJ247" s="23" t="s">
        <v>78</v>
      </c>
      <c r="BK247" s="200">
        <f>ROUND(I247*H247,2)</f>
        <v>0</v>
      </c>
      <c r="BL247" s="23" t="s">
        <v>162</v>
      </c>
      <c r="BM247" s="23" t="s">
        <v>933</v>
      </c>
    </row>
    <row r="248" spans="2:65" s="1" customFormat="1" ht="40.5">
      <c r="B248" s="40"/>
      <c r="C248" s="62"/>
      <c r="D248" s="205" t="s">
        <v>190</v>
      </c>
      <c r="E248" s="62"/>
      <c r="F248" s="219" t="s">
        <v>818</v>
      </c>
      <c r="G248" s="62"/>
      <c r="H248" s="62"/>
      <c r="I248" s="162"/>
      <c r="J248" s="62"/>
      <c r="K248" s="62"/>
      <c r="L248" s="60"/>
      <c r="M248" s="220"/>
      <c r="N248" s="41"/>
      <c r="O248" s="41"/>
      <c r="P248" s="41"/>
      <c r="Q248" s="41"/>
      <c r="R248" s="41"/>
      <c r="S248" s="41"/>
      <c r="T248" s="77"/>
      <c r="AT248" s="23" t="s">
        <v>190</v>
      </c>
      <c r="AU248" s="23" t="s">
        <v>80</v>
      </c>
    </row>
    <row r="249" spans="2:65" s="11" customFormat="1">
      <c r="B249" s="203"/>
      <c r="C249" s="204"/>
      <c r="D249" s="205" t="s">
        <v>144</v>
      </c>
      <c r="E249" s="206" t="s">
        <v>21</v>
      </c>
      <c r="F249" s="207" t="s">
        <v>934</v>
      </c>
      <c r="G249" s="204"/>
      <c r="H249" s="208">
        <v>125.42</v>
      </c>
      <c r="I249" s="209"/>
      <c r="J249" s="204"/>
      <c r="K249" s="204"/>
      <c r="L249" s="210"/>
      <c r="M249" s="211"/>
      <c r="N249" s="212"/>
      <c r="O249" s="212"/>
      <c r="P249" s="212"/>
      <c r="Q249" s="212"/>
      <c r="R249" s="212"/>
      <c r="S249" s="212"/>
      <c r="T249" s="213"/>
      <c r="AT249" s="214" t="s">
        <v>144</v>
      </c>
      <c r="AU249" s="214" t="s">
        <v>80</v>
      </c>
      <c r="AV249" s="11" t="s">
        <v>80</v>
      </c>
      <c r="AW249" s="11" t="s">
        <v>33</v>
      </c>
      <c r="AX249" s="11" t="s">
        <v>78</v>
      </c>
      <c r="AY249" s="214" t="s">
        <v>122</v>
      </c>
    </row>
    <row r="250" spans="2:65" s="1" customFormat="1" ht="38.25" customHeight="1">
      <c r="B250" s="40"/>
      <c r="C250" s="189" t="s">
        <v>499</v>
      </c>
      <c r="D250" s="189" t="s">
        <v>123</v>
      </c>
      <c r="E250" s="190" t="s">
        <v>826</v>
      </c>
      <c r="F250" s="191" t="s">
        <v>827</v>
      </c>
      <c r="G250" s="192" t="s">
        <v>285</v>
      </c>
      <c r="H250" s="193">
        <v>0.26900000000000002</v>
      </c>
      <c r="I250" s="194"/>
      <c r="J250" s="195">
        <f>ROUND(I250*H250,2)</f>
        <v>0</v>
      </c>
      <c r="K250" s="191" t="s">
        <v>136</v>
      </c>
      <c r="L250" s="60"/>
      <c r="M250" s="196" t="s">
        <v>21</v>
      </c>
      <c r="N250" s="197" t="s">
        <v>41</v>
      </c>
      <c r="O250" s="41"/>
      <c r="P250" s="198">
        <f>O250*H250</f>
        <v>0</v>
      </c>
      <c r="Q250" s="198">
        <v>0</v>
      </c>
      <c r="R250" s="198">
        <f>Q250*H250</f>
        <v>0</v>
      </c>
      <c r="S250" s="198">
        <v>0</v>
      </c>
      <c r="T250" s="199">
        <f>S250*H250</f>
        <v>0</v>
      </c>
      <c r="AR250" s="23" t="s">
        <v>162</v>
      </c>
      <c r="AT250" s="23" t="s">
        <v>123</v>
      </c>
      <c r="AU250" s="23" t="s">
        <v>80</v>
      </c>
      <c r="AY250" s="23" t="s">
        <v>122</v>
      </c>
      <c r="BE250" s="200">
        <f>IF(N250="základní",J250,0)</f>
        <v>0</v>
      </c>
      <c r="BF250" s="200">
        <f>IF(N250="snížená",J250,0)</f>
        <v>0</v>
      </c>
      <c r="BG250" s="200">
        <f>IF(N250="zákl. přenesená",J250,0)</f>
        <v>0</v>
      </c>
      <c r="BH250" s="200">
        <f>IF(N250="sníž. přenesená",J250,0)</f>
        <v>0</v>
      </c>
      <c r="BI250" s="200">
        <f>IF(N250="nulová",J250,0)</f>
        <v>0</v>
      </c>
      <c r="BJ250" s="23" t="s">
        <v>78</v>
      </c>
      <c r="BK250" s="200">
        <f>ROUND(I250*H250,2)</f>
        <v>0</v>
      </c>
      <c r="BL250" s="23" t="s">
        <v>162</v>
      </c>
      <c r="BM250" s="23" t="s">
        <v>935</v>
      </c>
    </row>
    <row r="251" spans="2:65" s="1" customFormat="1" ht="121.5">
      <c r="B251" s="40"/>
      <c r="C251" s="62"/>
      <c r="D251" s="205" t="s">
        <v>190</v>
      </c>
      <c r="E251" s="62"/>
      <c r="F251" s="219" t="s">
        <v>829</v>
      </c>
      <c r="G251" s="62"/>
      <c r="H251" s="62"/>
      <c r="I251" s="162"/>
      <c r="J251" s="62"/>
      <c r="K251" s="62"/>
      <c r="L251" s="60"/>
      <c r="M251" s="252"/>
      <c r="N251" s="216"/>
      <c r="O251" s="216"/>
      <c r="P251" s="216"/>
      <c r="Q251" s="216"/>
      <c r="R251" s="216"/>
      <c r="S251" s="216"/>
      <c r="T251" s="253"/>
      <c r="AT251" s="23" t="s">
        <v>190</v>
      </c>
      <c r="AU251" s="23" t="s">
        <v>80</v>
      </c>
    </row>
    <row r="252" spans="2:65" s="1" customFormat="1" ht="6.95" customHeight="1">
      <c r="B252" s="55"/>
      <c r="C252" s="56"/>
      <c r="D252" s="56"/>
      <c r="E252" s="56"/>
      <c r="F252" s="56"/>
      <c r="G252" s="56"/>
      <c r="H252" s="56"/>
      <c r="I252" s="138"/>
      <c r="J252" s="56"/>
      <c r="K252" s="56"/>
      <c r="L252" s="60"/>
    </row>
  </sheetData>
  <sheetProtection algorithmName="SHA-512" hashValue="mWNanuuz01XKYglR1CVxpVcy2L6JRl35fJXTgt7mx+PvHY9CyD0jtLD3Dbymfqly8W+n+FRsT3No3hyhV/lKHA==" saltValue="dTMH9LFQcxx7cOEGi+3hr+2FzXN8ImMk9HyUi/rym6RqoPoUZQpzL/a6T3VHil7UoCZ31lcFNgooSnZAi4srBg==" spinCount="100000" sheet="1" objects="1" scenarios="1" formatColumns="0" formatRows="0" autoFilter="0"/>
  <autoFilter ref="C85:K251" xr:uid="{00000000-0009-0000-0000-000003000000}"/>
  <mergeCells count="10">
    <mergeCell ref="J51:J52"/>
    <mergeCell ref="E76:H76"/>
    <mergeCell ref="E78:H78"/>
    <mergeCell ref="G1:H1"/>
    <mergeCell ref="L2:V2"/>
    <mergeCell ref="E7:H7"/>
    <mergeCell ref="E9:H9"/>
    <mergeCell ref="E24:H24"/>
    <mergeCell ref="E45:H45"/>
    <mergeCell ref="E47:H47"/>
  </mergeCells>
  <hyperlinks>
    <hyperlink ref="F1:G1" location="C2" display="1) Krycí list soupisu" xr:uid="{00000000-0004-0000-0300-000000000000}"/>
    <hyperlink ref="G1:H1" location="C54" display="2) Rekapitulace" xr:uid="{00000000-0004-0000-0300-000001000000}"/>
    <hyperlink ref="J1" location="C85" display="3) Soupis prací" xr:uid="{00000000-0004-0000-0300-000002000000}"/>
    <hyperlink ref="L1:V1" location="'Rekapitulace stavby'!C2" display="Rekapitulace stavby" xr:uid="{00000000-0004-0000-0300-000003000000}"/>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82"/>
  <sheetViews>
    <sheetView showGridLines="0"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89</v>
      </c>
      <c r="G1" s="374" t="s">
        <v>90</v>
      </c>
      <c r="H1" s="374"/>
      <c r="I1" s="114"/>
      <c r="J1" s="113" t="s">
        <v>91</v>
      </c>
      <c r="K1" s="112" t="s">
        <v>92</v>
      </c>
      <c r="L1" s="113" t="s">
        <v>93</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4"/>
      <c r="M2" s="334"/>
      <c r="N2" s="334"/>
      <c r="O2" s="334"/>
      <c r="P2" s="334"/>
      <c r="Q2" s="334"/>
      <c r="R2" s="334"/>
      <c r="S2" s="334"/>
      <c r="T2" s="334"/>
      <c r="U2" s="334"/>
      <c r="V2" s="334"/>
      <c r="AT2" s="23" t="s">
        <v>88</v>
      </c>
    </row>
    <row r="3" spans="1:70" ht="6.95" customHeight="1">
      <c r="B3" s="24"/>
      <c r="C3" s="25"/>
      <c r="D3" s="25"/>
      <c r="E3" s="25"/>
      <c r="F3" s="25"/>
      <c r="G3" s="25"/>
      <c r="H3" s="25"/>
      <c r="I3" s="115"/>
      <c r="J3" s="25"/>
      <c r="K3" s="26"/>
      <c r="AT3" s="23" t="s">
        <v>80</v>
      </c>
    </row>
    <row r="4" spans="1:70" ht="36.950000000000003" customHeight="1">
      <c r="B4" s="27"/>
      <c r="C4" s="28"/>
      <c r="D4" s="29" t="s">
        <v>94</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18</v>
      </c>
      <c r="E6" s="28"/>
      <c r="F6" s="28"/>
      <c r="G6" s="28"/>
      <c r="H6" s="28"/>
      <c r="I6" s="116"/>
      <c r="J6" s="28"/>
      <c r="K6" s="30"/>
    </row>
    <row r="7" spans="1:70" ht="16.5" customHeight="1">
      <c r="B7" s="27"/>
      <c r="C7" s="28"/>
      <c r="D7" s="28"/>
      <c r="E7" s="375" t="str">
        <f>'Rekapitulace stavby'!K6</f>
        <v>Kamenné Žehrovice - Úzká a Dělnická</v>
      </c>
      <c r="F7" s="376"/>
      <c r="G7" s="376"/>
      <c r="H7" s="376"/>
      <c r="I7" s="116"/>
      <c r="J7" s="28"/>
      <c r="K7" s="30"/>
    </row>
    <row r="8" spans="1:70" s="1" customFormat="1" ht="15">
      <c r="B8" s="40"/>
      <c r="C8" s="41"/>
      <c r="D8" s="36" t="s">
        <v>95</v>
      </c>
      <c r="E8" s="41"/>
      <c r="F8" s="41"/>
      <c r="G8" s="41"/>
      <c r="H8" s="41"/>
      <c r="I8" s="117"/>
      <c r="J8" s="41"/>
      <c r="K8" s="44"/>
    </row>
    <row r="9" spans="1:70" s="1" customFormat="1" ht="36.950000000000003" customHeight="1">
      <c r="B9" s="40"/>
      <c r="C9" s="41"/>
      <c r="D9" s="41"/>
      <c r="E9" s="377" t="s">
        <v>936</v>
      </c>
      <c r="F9" s="378"/>
      <c r="G9" s="378"/>
      <c r="H9" s="378"/>
      <c r="I9" s="117"/>
      <c r="J9" s="41"/>
      <c r="K9" s="44"/>
    </row>
    <row r="10" spans="1:70" s="1" customFormat="1">
      <c r="B10" s="40"/>
      <c r="C10" s="41"/>
      <c r="D10" s="41"/>
      <c r="E10" s="41"/>
      <c r="F10" s="41"/>
      <c r="G10" s="41"/>
      <c r="H10" s="41"/>
      <c r="I10" s="117"/>
      <c r="J10" s="41"/>
      <c r="K10" s="44"/>
    </row>
    <row r="11" spans="1:70" s="1" customFormat="1" ht="14.45" customHeight="1">
      <c r="B11" s="40"/>
      <c r="C11" s="41"/>
      <c r="D11" s="36" t="s">
        <v>20</v>
      </c>
      <c r="E11" s="41"/>
      <c r="F11" s="34" t="s">
        <v>21</v>
      </c>
      <c r="G11" s="41"/>
      <c r="H11" s="41"/>
      <c r="I11" s="118" t="s">
        <v>22</v>
      </c>
      <c r="J11" s="34" t="s">
        <v>21</v>
      </c>
      <c r="K11" s="44"/>
    </row>
    <row r="12" spans="1:70" s="1" customFormat="1" ht="14.45" customHeight="1">
      <c r="B12" s="40"/>
      <c r="C12" s="41"/>
      <c r="D12" s="36" t="s">
        <v>23</v>
      </c>
      <c r="E12" s="41"/>
      <c r="F12" s="34" t="s">
        <v>24</v>
      </c>
      <c r="G12" s="41"/>
      <c r="H12" s="41"/>
      <c r="I12" s="118" t="s">
        <v>25</v>
      </c>
      <c r="J12" s="119" t="str">
        <f>'Rekapitulace stavby'!AN8</f>
        <v>17.08.2017</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27</v>
      </c>
      <c r="E14" s="41"/>
      <c r="F14" s="41"/>
      <c r="G14" s="41"/>
      <c r="H14" s="41"/>
      <c r="I14" s="118" t="s">
        <v>28</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29</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30</v>
      </c>
      <c r="E17" s="41"/>
      <c r="F17" s="41"/>
      <c r="G17" s="41"/>
      <c r="H17" s="41"/>
      <c r="I17" s="118" t="s">
        <v>28</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29</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32</v>
      </c>
      <c r="E20" s="41"/>
      <c r="F20" s="41"/>
      <c r="G20" s="41"/>
      <c r="H20" s="41"/>
      <c r="I20" s="118" t="s">
        <v>28</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29</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34</v>
      </c>
      <c r="E23" s="41"/>
      <c r="F23" s="41"/>
      <c r="G23" s="41"/>
      <c r="H23" s="41"/>
      <c r="I23" s="117"/>
      <c r="J23" s="41"/>
      <c r="K23" s="44"/>
    </row>
    <row r="24" spans="2:11" s="6" customFormat="1" ht="16.5" customHeight="1">
      <c r="B24" s="120"/>
      <c r="C24" s="121"/>
      <c r="D24" s="121"/>
      <c r="E24" s="366" t="s">
        <v>21</v>
      </c>
      <c r="F24" s="366"/>
      <c r="G24" s="366"/>
      <c r="H24" s="366"/>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36</v>
      </c>
      <c r="E27" s="41"/>
      <c r="F27" s="41"/>
      <c r="G27" s="41"/>
      <c r="H27" s="41"/>
      <c r="I27" s="117"/>
      <c r="J27" s="127">
        <f>ROUND(J78,2)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38</v>
      </c>
      <c r="G29" s="41"/>
      <c r="H29" s="41"/>
      <c r="I29" s="128" t="s">
        <v>37</v>
      </c>
      <c r="J29" s="45" t="s">
        <v>39</v>
      </c>
      <c r="K29" s="44"/>
    </row>
    <row r="30" spans="2:11" s="1" customFormat="1" ht="14.45" customHeight="1">
      <c r="B30" s="40"/>
      <c r="C30" s="41"/>
      <c r="D30" s="48" t="s">
        <v>40</v>
      </c>
      <c r="E30" s="48" t="s">
        <v>41</v>
      </c>
      <c r="F30" s="129">
        <f>ROUND(SUM(BE78:BE81), 2)</f>
        <v>0</v>
      </c>
      <c r="G30" s="41"/>
      <c r="H30" s="41"/>
      <c r="I30" s="130">
        <v>0.21</v>
      </c>
      <c r="J30" s="129">
        <f>ROUND(ROUND((SUM(BE78:BE81)), 2)*I30, 2)</f>
        <v>0</v>
      </c>
      <c r="K30" s="44"/>
    </row>
    <row r="31" spans="2:11" s="1" customFormat="1" ht="14.45" customHeight="1">
      <c r="B31" s="40"/>
      <c r="C31" s="41"/>
      <c r="D31" s="41"/>
      <c r="E31" s="48" t="s">
        <v>42</v>
      </c>
      <c r="F31" s="129">
        <f>ROUND(SUM(BF78:BF81), 2)</f>
        <v>0</v>
      </c>
      <c r="G31" s="41"/>
      <c r="H31" s="41"/>
      <c r="I31" s="130">
        <v>0.15</v>
      </c>
      <c r="J31" s="129">
        <f>ROUND(ROUND((SUM(BF78:BF81)), 2)*I31, 2)</f>
        <v>0</v>
      </c>
      <c r="K31" s="44"/>
    </row>
    <row r="32" spans="2:11" s="1" customFormat="1" ht="14.45" hidden="1" customHeight="1">
      <c r="B32" s="40"/>
      <c r="C32" s="41"/>
      <c r="D32" s="41"/>
      <c r="E32" s="48" t="s">
        <v>43</v>
      </c>
      <c r="F32" s="129">
        <f>ROUND(SUM(BG78:BG81), 2)</f>
        <v>0</v>
      </c>
      <c r="G32" s="41"/>
      <c r="H32" s="41"/>
      <c r="I32" s="130">
        <v>0.21</v>
      </c>
      <c r="J32" s="129">
        <v>0</v>
      </c>
      <c r="K32" s="44"/>
    </row>
    <row r="33" spans="2:11" s="1" customFormat="1" ht="14.45" hidden="1" customHeight="1">
      <c r="B33" s="40"/>
      <c r="C33" s="41"/>
      <c r="D33" s="41"/>
      <c r="E33" s="48" t="s">
        <v>44</v>
      </c>
      <c r="F33" s="129">
        <f>ROUND(SUM(BH78:BH81), 2)</f>
        <v>0</v>
      </c>
      <c r="G33" s="41"/>
      <c r="H33" s="41"/>
      <c r="I33" s="130">
        <v>0.15</v>
      </c>
      <c r="J33" s="129">
        <v>0</v>
      </c>
      <c r="K33" s="44"/>
    </row>
    <row r="34" spans="2:11" s="1" customFormat="1" ht="14.45" hidden="1" customHeight="1">
      <c r="B34" s="40"/>
      <c r="C34" s="41"/>
      <c r="D34" s="41"/>
      <c r="E34" s="48" t="s">
        <v>45</v>
      </c>
      <c r="F34" s="129">
        <f>ROUND(SUM(BI78:BI81),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46</v>
      </c>
      <c r="E36" s="78"/>
      <c r="F36" s="78"/>
      <c r="G36" s="133" t="s">
        <v>47</v>
      </c>
      <c r="H36" s="134" t="s">
        <v>48</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97</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5" t="str">
        <f>E7</f>
        <v>Kamenné Žehrovice - Úzká a Dělnická</v>
      </c>
      <c r="F45" s="376"/>
      <c r="G45" s="376"/>
      <c r="H45" s="376"/>
      <c r="I45" s="117"/>
      <c r="J45" s="41"/>
      <c r="K45" s="44"/>
    </row>
    <row r="46" spans="2:11" s="1" customFormat="1" ht="14.45" customHeight="1">
      <c r="B46" s="40"/>
      <c r="C46" s="36" t="s">
        <v>95</v>
      </c>
      <c r="D46" s="41"/>
      <c r="E46" s="41"/>
      <c r="F46" s="41"/>
      <c r="G46" s="41"/>
      <c r="H46" s="41"/>
      <c r="I46" s="117"/>
      <c r="J46" s="41"/>
      <c r="K46" s="44"/>
    </row>
    <row r="47" spans="2:11" s="1" customFormat="1" ht="17.25" customHeight="1">
      <c r="B47" s="40"/>
      <c r="C47" s="41"/>
      <c r="D47" s="41"/>
      <c r="E47" s="377" t="str">
        <f>E9</f>
        <v>SO 191 - DIO - SO 191 - DIO</v>
      </c>
      <c r="F47" s="378"/>
      <c r="G47" s="378"/>
      <c r="H47" s="378"/>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23</v>
      </c>
      <c r="D49" s="41"/>
      <c r="E49" s="41"/>
      <c r="F49" s="34" t="str">
        <f>F12</f>
        <v xml:space="preserve"> </v>
      </c>
      <c r="G49" s="41"/>
      <c r="H49" s="41"/>
      <c r="I49" s="118" t="s">
        <v>25</v>
      </c>
      <c r="J49" s="119" t="str">
        <f>IF(J12="","",J12)</f>
        <v>17.08.2017</v>
      </c>
      <c r="K49" s="44"/>
    </row>
    <row r="50" spans="2:47" s="1" customFormat="1" ht="6.95" customHeight="1">
      <c r="B50" s="40"/>
      <c r="C50" s="41"/>
      <c r="D50" s="41"/>
      <c r="E50" s="41"/>
      <c r="F50" s="41"/>
      <c r="G50" s="41"/>
      <c r="H50" s="41"/>
      <c r="I50" s="117"/>
      <c r="J50" s="41"/>
      <c r="K50" s="44"/>
    </row>
    <row r="51" spans="2:47" s="1" customFormat="1" ht="15">
      <c r="B51" s="40"/>
      <c r="C51" s="36" t="s">
        <v>27</v>
      </c>
      <c r="D51" s="41"/>
      <c r="E51" s="41"/>
      <c r="F51" s="34" t="str">
        <f>E15</f>
        <v xml:space="preserve"> </v>
      </c>
      <c r="G51" s="41"/>
      <c r="H51" s="41"/>
      <c r="I51" s="118" t="s">
        <v>32</v>
      </c>
      <c r="J51" s="366" t="str">
        <f>E21</f>
        <v xml:space="preserve"> </v>
      </c>
      <c r="K51" s="44"/>
    </row>
    <row r="52" spans="2:47" s="1" customFormat="1" ht="14.45" customHeight="1">
      <c r="B52" s="40"/>
      <c r="C52" s="36" t="s">
        <v>30</v>
      </c>
      <c r="D52" s="41"/>
      <c r="E52" s="41"/>
      <c r="F52" s="34" t="str">
        <f>IF(E18="","",E18)</f>
        <v/>
      </c>
      <c r="G52" s="41"/>
      <c r="H52" s="41"/>
      <c r="I52" s="117"/>
      <c r="J52" s="370"/>
      <c r="K52" s="44"/>
    </row>
    <row r="53" spans="2:47" s="1" customFormat="1" ht="10.35" customHeight="1">
      <c r="B53" s="40"/>
      <c r="C53" s="41"/>
      <c r="D53" s="41"/>
      <c r="E53" s="41"/>
      <c r="F53" s="41"/>
      <c r="G53" s="41"/>
      <c r="H53" s="41"/>
      <c r="I53" s="117"/>
      <c r="J53" s="41"/>
      <c r="K53" s="44"/>
    </row>
    <row r="54" spans="2:47" s="1" customFormat="1" ht="29.25" customHeight="1">
      <c r="B54" s="40"/>
      <c r="C54" s="143" t="s">
        <v>98</v>
      </c>
      <c r="D54" s="131"/>
      <c r="E54" s="131"/>
      <c r="F54" s="131"/>
      <c r="G54" s="131"/>
      <c r="H54" s="131"/>
      <c r="I54" s="144"/>
      <c r="J54" s="145" t="s">
        <v>99</v>
      </c>
      <c r="K54" s="146"/>
    </row>
    <row r="55" spans="2:47" s="1" customFormat="1" ht="10.35" customHeight="1">
      <c r="B55" s="40"/>
      <c r="C55" s="41"/>
      <c r="D55" s="41"/>
      <c r="E55" s="41"/>
      <c r="F55" s="41"/>
      <c r="G55" s="41"/>
      <c r="H55" s="41"/>
      <c r="I55" s="117"/>
      <c r="J55" s="41"/>
      <c r="K55" s="44"/>
    </row>
    <row r="56" spans="2:47" s="1" customFormat="1" ht="29.25" customHeight="1">
      <c r="B56" s="40"/>
      <c r="C56" s="147" t="s">
        <v>100</v>
      </c>
      <c r="D56" s="41"/>
      <c r="E56" s="41"/>
      <c r="F56" s="41"/>
      <c r="G56" s="41"/>
      <c r="H56" s="41"/>
      <c r="I56" s="117"/>
      <c r="J56" s="127">
        <f>J78</f>
        <v>0</v>
      </c>
      <c r="K56" s="44"/>
      <c r="AU56" s="23" t="s">
        <v>101</v>
      </c>
    </row>
    <row r="57" spans="2:47" s="7" customFormat="1" ht="24.95" customHeight="1">
      <c r="B57" s="148"/>
      <c r="C57" s="149"/>
      <c r="D57" s="150" t="s">
        <v>168</v>
      </c>
      <c r="E57" s="151"/>
      <c r="F57" s="151"/>
      <c r="G57" s="151"/>
      <c r="H57" s="151"/>
      <c r="I57" s="152"/>
      <c r="J57" s="153">
        <f>J79</f>
        <v>0</v>
      </c>
      <c r="K57" s="154"/>
    </row>
    <row r="58" spans="2:47" s="8" customFormat="1" ht="19.899999999999999" customHeight="1">
      <c r="B58" s="155"/>
      <c r="C58" s="156"/>
      <c r="D58" s="157" t="s">
        <v>176</v>
      </c>
      <c r="E58" s="158"/>
      <c r="F58" s="158"/>
      <c r="G58" s="158"/>
      <c r="H58" s="158"/>
      <c r="I58" s="159"/>
      <c r="J58" s="160">
        <f>J80</f>
        <v>0</v>
      </c>
      <c r="K58" s="161"/>
    </row>
    <row r="59" spans="2:47" s="1" customFormat="1" ht="21.75" customHeight="1">
      <c r="B59" s="40"/>
      <c r="C59" s="41"/>
      <c r="D59" s="41"/>
      <c r="E59" s="41"/>
      <c r="F59" s="41"/>
      <c r="G59" s="41"/>
      <c r="H59" s="41"/>
      <c r="I59" s="117"/>
      <c r="J59" s="41"/>
      <c r="K59" s="44"/>
    </row>
    <row r="60" spans="2:47" s="1" customFormat="1" ht="6.95" customHeight="1">
      <c r="B60" s="55"/>
      <c r="C60" s="56"/>
      <c r="D60" s="56"/>
      <c r="E60" s="56"/>
      <c r="F60" s="56"/>
      <c r="G60" s="56"/>
      <c r="H60" s="56"/>
      <c r="I60" s="138"/>
      <c r="J60" s="56"/>
      <c r="K60" s="57"/>
    </row>
    <row r="64" spans="2:47" s="1" customFormat="1" ht="6.95" customHeight="1">
      <c r="B64" s="58"/>
      <c r="C64" s="59"/>
      <c r="D64" s="59"/>
      <c r="E64" s="59"/>
      <c r="F64" s="59"/>
      <c r="G64" s="59"/>
      <c r="H64" s="59"/>
      <c r="I64" s="141"/>
      <c r="J64" s="59"/>
      <c r="K64" s="59"/>
      <c r="L64" s="60"/>
    </row>
    <row r="65" spans="2:63" s="1" customFormat="1" ht="36.950000000000003" customHeight="1">
      <c r="B65" s="40"/>
      <c r="C65" s="61" t="s">
        <v>107</v>
      </c>
      <c r="D65" s="62"/>
      <c r="E65" s="62"/>
      <c r="F65" s="62"/>
      <c r="G65" s="62"/>
      <c r="H65" s="62"/>
      <c r="I65" s="162"/>
      <c r="J65" s="62"/>
      <c r="K65" s="62"/>
      <c r="L65" s="60"/>
    </row>
    <row r="66" spans="2:63" s="1" customFormat="1" ht="6.95" customHeight="1">
      <c r="B66" s="40"/>
      <c r="C66" s="62"/>
      <c r="D66" s="62"/>
      <c r="E66" s="62"/>
      <c r="F66" s="62"/>
      <c r="G66" s="62"/>
      <c r="H66" s="62"/>
      <c r="I66" s="162"/>
      <c r="J66" s="62"/>
      <c r="K66" s="62"/>
      <c r="L66" s="60"/>
    </row>
    <row r="67" spans="2:63" s="1" customFormat="1" ht="14.45" customHeight="1">
      <c r="B67" s="40"/>
      <c r="C67" s="64" t="s">
        <v>18</v>
      </c>
      <c r="D67" s="62"/>
      <c r="E67" s="62"/>
      <c r="F67" s="62"/>
      <c r="G67" s="62"/>
      <c r="H67" s="62"/>
      <c r="I67" s="162"/>
      <c r="J67" s="62"/>
      <c r="K67" s="62"/>
      <c r="L67" s="60"/>
    </row>
    <row r="68" spans="2:63" s="1" customFormat="1" ht="16.5" customHeight="1">
      <c r="B68" s="40"/>
      <c r="C68" s="62"/>
      <c r="D68" s="62"/>
      <c r="E68" s="371" t="str">
        <f>E7</f>
        <v>Kamenné Žehrovice - Úzká a Dělnická</v>
      </c>
      <c r="F68" s="372"/>
      <c r="G68" s="372"/>
      <c r="H68" s="372"/>
      <c r="I68" s="162"/>
      <c r="J68" s="62"/>
      <c r="K68" s="62"/>
      <c r="L68" s="60"/>
    </row>
    <row r="69" spans="2:63" s="1" customFormat="1" ht="14.45" customHeight="1">
      <c r="B69" s="40"/>
      <c r="C69" s="64" t="s">
        <v>95</v>
      </c>
      <c r="D69" s="62"/>
      <c r="E69" s="62"/>
      <c r="F69" s="62"/>
      <c r="G69" s="62"/>
      <c r="H69" s="62"/>
      <c r="I69" s="162"/>
      <c r="J69" s="62"/>
      <c r="K69" s="62"/>
      <c r="L69" s="60"/>
    </row>
    <row r="70" spans="2:63" s="1" customFormat="1" ht="17.25" customHeight="1">
      <c r="B70" s="40"/>
      <c r="C70" s="62"/>
      <c r="D70" s="62"/>
      <c r="E70" s="338" t="str">
        <f>E9</f>
        <v>SO 191 - DIO - SO 191 - DIO</v>
      </c>
      <c r="F70" s="373"/>
      <c r="G70" s="373"/>
      <c r="H70" s="373"/>
      <c r="I70" s="162"/>
      <c r="J70" s="62"/>
      <c r="K70" s="62"/>
      <c r="L70" s="60"/>
    </row>
    <row r="71" spans="2:63" s="1" customFormat="1" ht="6.95" customHeight="1">
      <c r="B71" s="40"/>
      <c r="C71" s="62"/>
      <c r="D71" s="62"/>
      <c r="E71" s="62"/>
      <c r="F71" s="62"/>
      <c r="G71" s="62"/>
      <c r="H71" s="62"/>
      <c r="I71" s="162"/>
      <c r="J71" s="62"/>
      <c r="K71" s="62"/>
      <c r="L71" s="60"/>
    </row>
    <row r="72" spans="2:63" s="1" customFormat="1" ht="18" customHeight="1">
      <c r="B72" s="40"/>
      <c r="C72" s="64" t="s">
        <v>23</v>
      </c>
      <c r="D72" s="62"/>
      <c r="E72" s="62"/>
      <c r="F72" s="163" t="str">
        <f>F12</f>
        <v xml:space="preserve"> </v>
      </c>
      <c r="G72" s="62"/>
      <c r="H72" s="62"/>
      <c r="I72" s="164" t="s">
        <v>25</v>
      </c>
      <c r="J72" s="72" t="str">
        <f>IF(J12="","",J12)</f>
        <v>17.08.2017</v>
      </c>
      <c r="K72" s="62"/>
      <c r="L72" s="60"/>
    </row>
    <row r="73" spans="2:63" s="1" customFormat="1" ht="6.95" customHeight="1">
      <c r="B73" s="40"/>
      <c r="C73" s="62"/>
      <c r="D73" s="62"/>
      <c r="E73" s="62"/>
      <c r="F73" s="62"/>
      <c r="G73" s="62"/>
      <c r="H73" s="62"/>
      <c r="I73" s="162"/>
      <c r="J73" s="62"/>
      <c r="K73" s="62"/>
      <c r="L73" s="60"/>
    </row>
    <row r="74" spans="2:63" s="1" customFormat="1" ht="15">
      <c r="B74" s="40"/>
      <c r="C74" s="64" t="s">
        <v>27</v>
      </c>
      <c r="D74" s="62"/>
      <c r="E74" s="62"/>
      <c r="F74" s="163" t="str">
        <f>E15</f>
        <v xml:space="preserve"> </v>
      </c>
      <c r="G74" s="62"/>
      <c r="H74" s="62"/>
      <c r="I74" s="164" t="s">
        <v>32</v>
      </c>
      <c r="J74" s="163" t="str">
        <f>E21</f>
        <v xml:space="preserve"> </v>
      </c>
      <c r="K74" s="62"/>
      <c r="L74" s="60"/>
    </row>
    <row r="75" spans="2:63" s="1" customFormat="1" ht="14.45" customHeight="1">
      <c r="B75" s="40"/>
      <c r="C75" s="64" t="s">
        <v>30</v>
      </c>
      <c r="D75" s="62"/>
      <c r="E75" s="62"/>
      <c r="F75" s="163" t="str">
        <f>IF(E18="","",E18)</f>
        <v/>
      </c>
      <c r="G75" s="62"/>
      <c r="H75" s="62"/>
      <c r="I75" s="162"/>
      <c r="J75" s="62"/>
      <c r="K75" s="62"/>
      <c r="L75" s="60"/>
    </row>
    <row r="76" spans="2:63" s="1" customFormat="1" ht="10.35" customHeight="1">
      <c r="B76" s="40"/>
      <c r="C76" s="62"/>
      <c r="D76" s="62"/>
      <c r="E76" s="62"/>
      <c r="F76" s="62"/>
      <c r="G76" s="62"/>
      <c r="H76" s="62"/>
      <c r="I76" s="162"/>
      <c r="J76" s="62"/>
      <c r="K76" s="62"/>
      <c r="L76" s="60"/>
    </row>
    <row r="77" spans="2:63" s="9" customFormat="1" ht="29.25" customHeight="1">
      <c r="B77" s="165"/>
      <c r="C77" s="166" t="s">
        <v>108</v>
      </c>
      <c r="D77" s="167" t="s">
        <v>55</v>
      </c>
      <c r="E77" s="167" t="s">
        <v>51</v>
      </c>
      <c r="F77" s="167" t="s">
        <v>109</v>
      </c>
      <c r="G77" s="167" t="s">
        <v>110</v>
      </c>
      <c r="H77" s="167" t="s">
        <v>111</v>
      </c>
      <c r="I77" s="168" t="s">
        <v>112</v>
      </c>
      <c r="J77" s="167" t="s">
        <v>99</v>
      </c>
      <c r="K77" s="169" t="s">
        <v>113</v>
      </c>
      <c r="L77" s="170"/>
      <c r="M77" s="80" t="s">
        <v>114</v>
      </c>
      <c r="N77" s="81" t="s">
        <v>40</v>
      </c>
      <c r="O77" s="81" t="s">
        <v>115</v>
      </c>
      <c r="P77" s="81" t="s">
        <v>116</v>
      </c>
      <c r="Q77" s="81" t="s">
        <v>117</v>
      </c>
      <c r="R77" s="81" t="s">
        <v>118</v>
      </c>
      <c r="S77" s="81" t="s">
        <v>119</v>
      </c>
      <c r="T77" s="82" t="s">
        <v>120</v>
      </c>
    </row>
    <row r="78" spans="2:63" s="1" customFormat="1" ht="29.25" customHeight="1">
      <c r="B78" s="40"/>
      <c r="C78" s="86" t="s">
        <v>100</v>
      </c>
      <c r="D78" s="62"/>
      <c r="E78" s="62"/>
      <c r="F78" s="62"/>
      <c r="G78" s="62"/>
      <c r="H78" s="62"/>
      <c r="I78" s="162"/>
      <c r="J78" s="171">
        <f>BK78</f>
        <v>0</v>
      </c>
      <c r="K78" s="62"/>
      <c r="L78" s="60"/>
      <c r="M78" s="83"/>
      <c r="N78" s="84"/>
      <c r="O78" s="84"/>
      <c r="P78" s="172">
        <f>P79</f>
        <v>0</v>
      </c>
      <c r="Q78" s="84"/>
      <c r="R78" s="172">
        <f>R79</f>
        <v>0</v>
      </c>
      <c r="S78" s="84"/>
      <c r="T78" s="173">
        <f>T79</f>
        <v>0</v>
      </c>
      <c r="AT78" s="23" t="s">
        <v>69</v>
      </c>
      <c r="AU78" s="23" t="s">
        <v>101</v>
      </c>
      <c r="BK78" s="174">
        <f>BK79</f>
        <v>0</v>
      </c>
    </row>
    <row r="79" spans="2:63" s="10" customFormat="1" ht="37.35" customHeight="1">
      <c r="B79" s="175"/>
      <c r="C79" s="176"/>
      <c r="D79" s="177" t="s">
        <v>69</v>
      </c>
      <c r="E79" s="178" t="s">
        <v>183</v>
      </c>
      <c r="F79" s="178" t="s">
        <v>184</v>
      </c>
      <c r="G79" s="176"/>
      <c r="H79" s="176"/>
      <c r="I79" s="179"/>
      <c r="J79" s="180">
        <f>BK79</f>
        <v>0</v>
      </c>
      <c r="K79" s="176"/>
      <c r="L79" s="181"/>
      <c r="M79" s="182"/>
      <c r="N79" s="183"/>
      <c r="O79" s="183"/>
      <c r="P79" s="184">
        <f>P80</f>
        <v>0</v>
      </c>
      <c r="Q79" s="183"/>
      <c r="R79" s="184">
        <f>R80</f>
        <v>0</v>
      </c>
      <c r="S79" s="183"/>
      <c r="T79" s="185">
        <f>T80</f>
        <v>0</v>
      </c>
      <c r="AR79" s="186" t="s">
        <v>78</v>
      </c>
      <c r="AT79" s="187" t="s">
        <v>69</v>
      </c>
      <c r="AU79" s="187" t="s">
        <v>70</v>
      </c>
      <c r="AY79" s="186" t="s">
        <v>122</v>
      </c>
      <c r="BK79" s="188">
        <f>BK80</f>
        <v>0</v>
      </c>
    </row>
    <row r="80" spans="2:63" s="10" customFormat="1" ht="19.899999999999999" customHeight="1">
      <c r="B80" s="175"/>
      <c r="C80" s="176"/>
      <c r="D80" s="177" t="s">
        <v>69</v>
      </c>
      <c r="E80" s="201" t="s">
        <v>163</v>
      </c>
      <c r="F80" s="201" t="s">
        <v>682</v>
      </c>
      <c r="G80" s="176"/>
      <c r="H80" s="176"/>
      <c r="I80" s="179"/>
      <c r="J80" s="202">
        <f>BK80</f>
        <v>0</v>
      </c>
      <c r="K80" s="176"/>
      <c r="L80" s="181"/>
      <c r="M80" s="182"/>
      <c r="N80" s="183"/>
      <c r="O80" s="183"/>
      <c r="P80" s="184">
        <f>P81</f>
        <v>0</v>
      </c>
      <c r="Q80" s="183"/>
      <c r="R80" s="184">
        <f>R81</f>
        <v>0</v>
      </c>
      <c r="S80" s="183"/>
      <c r="T80" s="185">
        <f>T81</f>
        <v>0</v>
      </c>
      <c r="AR80" s="186" t="s">
        <v>78</v>
      </c>
      <c r="AT80" s="187" t="s">
        <v>69</v>
      </c>
      <c r="AU80" s="187" t="s">
        <v>78</v>
      </c>
      <c r="AY80" s="186" t="s">
        <v>122</v>
      </c>
      <c r="BK80" s="188">
        <f>BK81</f>
        <v>0</v>
      </c>
    </row>
    <row r="81" spans="2:65" s="1" customFormat="1" ht="16.5" customHeight="1">
      <c r="B81" s="40"/>
      <c r="C81" s="189" t="s">
        <v>78</v>
      </c>
      <c r="D81" s="189" t="s">
        <v>123</v>
      </c>
      <c r="E81" s="190" t="s">
        <v>937</v>
      </c>
      <c r="F81" s="191" t="s">
        <v>938</v>
      </c>
      <c r="G81" s="192" t="s">
        <v>135</v>
      </c>
      <c r="H81" s="193">
        <v>1</v>
      </c>
      <c r="I81" s="194"/>
      <c r="J81" s="195">
        <f>ROUND(I81*H81,2)</f>
        <v>0</v>
      </c>
      <c r="K81" s="191" t="s">
        <v>21</v>
      </c>
      <c r="L81" s="60"/>
      <c r="M81" s="196" t="s">
        <v>21</v>
      </c>
      <c r="N81" s="215" t="s">
        <v>41</v>
      </c>
      <c r="O81" s="216"/>
      <c r="P81" s="217">
        <f>O81*H81</f>
        <v>0</v>
      </c>
      <c r="Q81" s="217">
        <v>0</v>
      </c>
      <c r="R81" s="217">
        <f>Q81*H81</f>
        <v>0</v>
      </c>
      <c r="S81" s="217">
        <v>0</v>
      </c>
      <c r="T81" s="218">
        <f>S81*H81</f>
        <v>0</v>
      </c>
      <c r="AR81" s="23" t="s">
        <v>127</v>
      </c>
      <c r="AT81" s="23" t="s">
        <v>123</v>
      </c>
      <c r="AU81" s="23" t="s">
        <v>80</v>
      </c>
      <c r="AY81" s="23" t="s">
        <v>122</v>
      </c>
      <c r="BE81" s="200">
        <f>IF(N81="základní",J81,0)</f>
        <v>0</v>
      </c>
      <c r="BF81" s="200">
        <f>IF(N81="snížená",J81,0)</f>
        <v>0</v>
      </c>
      <c r="BG81" s="200">
        <f>IF(N81="zákl. přenesená",J81,0)</f>
        <v>0</v>
      </c>
      <c r="BH81" s="200">
        <f>IF(N81="sníž. přenesená",J81,0)</f>
        <v>0</v>
      </c>
      <c r="BI81" s="200">
        <f>IF(N81="nulová",J81,0)</f>
        <v>0</v>
      </c>
      <c r="BJ81" s="23" t="s">
        <v>78</v>
      </c>
      <c r="BK81" s="200">
        <f>ROUND(I81*H81,2)</f>
        <v>0</v>
      </c>
      <c r="BL81" s="23" t="s">
        <v>127</v>
      </c>
      <c r="BM81" s="23" t="s">
        <v>80</v>
      </c>
    </row>
    <row r="82" spans="2:65" s="1" customFormat="1" ht="6.95" customHeight="1">
      <c r="B82" s="55"/>
      <c r="C82" s="56"/>
      <c r="D82" s="56"/>
      <c r="E82" s="56"/>
      <c r="F82" s="56"/>
      <c r="G82" s="56"/>
      <c r="H82" s="56"/>
      <c r="I82" s="138"/>
      <c r="J82" s="56"/>
      <c r="K82" s="56"/>
      <c r="L82" s="60"/>
    </row>
  </sheetData>
  <sheetProtection algorithmName="SHA-512" hashValue="a5g3Hn3q8zjtQ1bxaVW5aDsJXG2FHfQOi3J/cZEeEaXSe30cTFtDGp0A0P28+wfvpg7784h4xXuXdq61GOr1Eg==" saltValue="HrQg5NeuTLA95GtZaYj1oT6b6M9sGnwQehPiBxseBTIJJHB3OWDYGOwpXK7HTvRDZd1UkMD3DxCycq/+149/0w==" spinCount="100000" sheet="1" objects="1" scenarios="1" formatColumns="0" formatRows="0" autoFilter="0"/>
  <autoFilter ref="C77:K81" xr:uid="{00000000-0009-0000-0000-000004000000}"/>
  <mergeCells count="10">
    <mergeCell ref="J51:J52"/>
    <mergeCell ref="E68:H68"/>
    <mergeCell ref="E70:H70"/>
    <mergeCell ref="G1:H1"/>
    <mergeCell ref="L2:V2"/>
    <mergeCell ref="E7:H7"/>
    <mergeCell ref="E9:H9"/>
    <mergeCell ref="E24:H24"/>
    <mergeCell ref="E45:H45"/>
    <mergeCell ref="E47:H47"/>
  </mergeCells>
  <hyperlinks>
    <hyperlink ref="F1:G1" location="C2" display="1) Krycí list soupisu" xr:uid="{00000000-0004-0000-0400-000000000000}"/>
    <hyperlink ref="G1:H1" location="C54" display="2) Rekapitulace" xr:uid="{00000000-0004-0000-0400-000001000000}"/>
    <hyperlink ref="J1" location="C77" display="3) Soupis prací" xr:uid="{00000000-0004-0000-0400-000002000000}"/>
    <hyperlink ref="L1:V1" location="'Rekapitulace stavby'!C2" display="Rekapitulace stavby" xr:uid="{00000000-0004-0000-0400-000003000000}"/>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16"/>
  <sheetViews>
    <sheetView showGridLines="0" zoomScaleNormal="100" workbookViewId="0"/>
  </sheetViews>
  <sheetFormatPr defaultRowHeight="13.5"/>
  <cols>
    <col min="1" max="1" width="8.33203125" style="254" customWidth="1"/>
    <col min="2" max="2" width="1.6640625" style="254" customWidth="1"/>
    <col min="3" max="4" width="5" style="254" customWidth="1"/>
    <col min="5" max="5" width="11.6640625" style="254" customWidth="1"/>
    <col min="6" max="6" width="9.1640625" style="254" customWidth="1"/>
    <col min="7" max="7" width="5" style="254" customWidth="1"/>
    <col min="8" max="8" width="77.83203125" style="254" customWidth="1"/>
    <col min="9" max="10" width="20" style="254" customWidth="1"/>
    <col min="11" max="11" width="1.6640625" style="254" customWidth="1"/>
  </cols>
  <sheetData>
    <row r="1" spans="2:11" ht="37.5" customHeight="1"/>
    <row r="2" spans="2:11" ht="7.5" customHeight="1">
      <c r="B2" s="255"/>
      <c r="C2" s="256"/>
      <c r="D2" s="256"/>
      <c r="E2" s="256"/>
      <c r="F2" s="256"/>
      <c r="G2" s="256"/>
      <c r="H2" s="256"/>
      <c r="I2" s="256"/>
      <c r="J2" s="256"/>
      <c r="K2" s="257"/>
    </row>
    <row r="3" spans="2:11" s="14" customFormat="1" ht="45" customHeight="1">
      <c r="B3" s="258"/>
      <c r="C3" s="380" t="s">
        <v>939</v>
      </c>
      <c r="D3" s="380"/>
      <c r="E3" s="380"/>
      <c r="F3" s="380"/>
      <c r="G3" s="380"/>
      <c r="H3" s="380"/>
      <c r="I3" s="380"/>
      <c r="J3" s="380"/>
      <c r="K3" s="259"/>
    </row>
    <row r="4" spans="2:11" ht="25.5" customHeight="1">
      <c r="B4" s="260"/>
      <c r="C4" s="381" t="s">
        <v>940</v>
      </c>
      <c r="D4" s="381"/>
      <c r="E4" s="381"/>
      <c r="F4" s="381"/>
      <c r="G4" s="381"/>
      <c r="H4" s="381"/>
      <c r="I4" s="381"/>
      <c r="J4" s="381"/>
      <c r="K4" s="261"/>
    </row>
    <row r="5" spans="2:11" ht="5.25" customHeight="1">
      <c r="B5" s="260"/>
      <c r="C5" s="262"/>
      <c r="D5" s="262"/>
      <c r="E5" s="262"/>
      <c r="F5" s="262"/>
      <c r="G5" s="262"/>
      <c r="H5" s="262"/>
      <c r="I5" s="262"/>
      <c r="J5" s="262"/>
      <c r="K5" s="261"/>
    </row>
    <row r="6" spans="2:11" ht="15" customHeight="1">
      <c r="B6" s="260"/>
      <c r="C6" s="379" t="s">
        <v>941</v>
      </c>
      <c r="D6" s="379"/>
      <c r="E6" s="379"/>
      <c r="F6" s="379"/>
      <c r="G6" s="379"/>
      <c r="H6" s="379"/>
      <c r="I6" s="379"/>
      <c r="J6" s="379"/>
      <c r="K6" s="261"/>
    </row>
    <row r="7" spans="2:11" ht="15" customHeight="1">
      <c r="B7" s="264"/>
      <c r="C7" s="379" t="s">
        <v>942</v>
      </c>
      <c r="D7" s="379"/>
      <c r="E7" s="379"/>
      <c r="F7" s="379"/>
      <c r="G7" s="379"/>
      <c r="H7" s="379"/>
      <c r="I7" s="379"/>
      <c r="J7" s="379"/>
      <c r="K7" s="261"/>
    </row>
    <row r="8" spans="2:11" ht="12.75" customHeight="1">
      <c r="B8" s="264"/>
      <c r="C8" s="263"/>
      <c r="D8" s="263"/>
      <c r="E8" s="263"/>
      <c r="F8" s="263"/>
      <c r="G8" s="263"/>
      <c r="H8" s="263"/>
      <c r="I8" s="263"/>
      <c r="J8" s="263"/>
      <c r="K8" s="261"/>
    </row>
    <row r="9" spans="2:11" ht="15" customHeight="1">
      <c r="B9" s="264"/>
      <c r="C9" s="379" t="s">
        <v>943</v>
      </c>
      <c r="D9" s="379"/>
      <c r="E9" s="379"/>
      <c r="F9" s="379"/>
      <c r="G9" s="379"/>
      <c r="H9" s="379"/>
      <c r="I9" s="379"/>
      <c r="J9" s="379"/>
      <c r="K9" s="261"/>
    </row>
    <row r="10" spans="2:11" ht="15" customHeight="1">
      <c r="B10" s="264"/>
      <c r="C10" s="263"/>
      <c r="D10" s="379" t="s">
        <v>944</v>
      </c>
      <c r="E10" s="379"/>
      <c r="F10" s="379"/>
      <c r="G10" s="379"/>
      <c r="H10" s="379"/>
      <c r="I10" s="379"/>
      <c r="J10" s="379"/>
      <c r="K10" s="261"/>
    </row>
    <row r="11" spans="2:11" ht="15" customHeight="1">
      <c r="B11" s="264"/>
      <c r="C11" s="265"/>
      <c r="D11" s="379" t="s">
        <v>945</v>
      </c>
      <c r="E11" s="379"/>
      <c r="F11" s="379"/>
      <c r="G11" s="379"/>
      <c r="H11" s="379"/>
      <c r="I11" s="379"/>
      <c r="J11" s="379"/>
      <c r="K11" s="261"/>
    </row>
    <row r="12" spans="2:11" ht="12.75" customHeight="1">
      <c r="B12" s="264"/>
      <c r="C12" s="265"/>
      <c r="D12" s="265"/>
      <c r="E12" s="265"/>
      <c r="F12" s="265"/>
      <c r="G12" s="265"/>
      <c r="H12" s="265"/>
      <c r="I12" s="265"/>
      <c r="J12" s="265"/>
      <c r="K12" s="261"/>
    </row>
    <row r="13" spans="2:11" ht="15" customHeight="1">
      <c r="B13" s="264"/>
      <c r="C13" s="265"/>
      <c r="D13" s="379" t="s">
        <v>946</v>
      </c>
      <c r="E13" s="379"/>
      <c r="F13" s="379"/>
      <c r="G13" s="379"/>
      <c r="H13" s="379"/>
      <c r="I13" s="379"/>
      <c r="J13" s="379"/>
      <c r="K13" s="261"/>
    </row>
    <row r="14" spans="2:11" ht="15" customHeight="1">
      <c r="B14" s="264"/>
      <c r="C14" s="265"/>
      <c r="D14" s="379" t="s">
        <v>947</v>
      </c>
      <c r="E14" s="379"/>
      <c r="F14" s="379"/>
      <c r="G14" s="379"/>
      <c r="H14" s="379"/>
      <c r="I14" s="379"/>
      <c r="J14" s="379"/>
      <c r="K14" s="261"/>
    </row>
    <row r="15" spans="2:11" ht="15" customHeight="1">
      <c r="B15" s="264"/>
      <c r="C15" s="265"/>
      <c r="D15" s="379" t="s">
        <v>948</v>
      </c>
      <c r="E15" s="379"/>
      <c r="F15" s="379"/>
      <c r="G15" s="379"/>
      <c r="H15" s="379"/>
      <c r="I15" s="379"/>
      <c r="J15" s="379"/>
      <c r="K15" s="261"/>
    </row>
    <row r="16" spans="2:11" ht="15" customHeight="1">
      <c r="B16" s="264"/>
      <c r="C16" s="265"/>
      <c r="D16" s="265"/>
      <c r="E16" s="266" t="s">
        <v>77</v>
      </c>
      <c r="F16" s="379" t="s">
        <v>949</v>
      </c>
      <c r="G16" s="379"/>
      <c r="H16" s="379"/>
      <c r="I16" s="379"/>
      <c r="J16" s="379"/>
      <c r="K16" s="261"/>
    </row>
    <row r="17" spans="2:11" ht="15" customHeight="1">
      <c r="B17" s="264"/>
      <c r="C17" s="265"/>
      <c r="D17" s="265"/>
      <c r="E17" s="266" t="s">
        <v>950</v>
      </c>
      <c r="F17" s="379" t="s">
        <v>951</v>
      </c>
      <c r="G17" s="379"/>
      <c r="H17" s="379"/>
      <c r="I17" s="379"/>
      <c r="J17" s="379"/>
      <c r="K17" s="261"/>
    </row>
    <row r="18" spans="2:11" ht="15" customHeight="1">
      <c r="B18" s="264"/>
      <c r="C18" s="265"/>
      <c r="D18" s="265"/>
      <c r="E18" s="266" t="s">
        <v>952</v>
      </c>
      <c r="F18" s="379" t="s">
        <v>953</v>
      </c>
      <c r="G18" s="379"/>
      <c r="H18" s="379"/>
      <c r="I18" s="379"/>
      <c r="J18" s="379"/>
      <c r="K18" s="261"/>
    </row>
    <row r="19" spans="2:11" ht="15" customHeight="1">
      <c r="B19" s="264"/>
      <c r="C19" s="265"/>
      <c r="D19" s="265"/>
      <c r="E19" s="266" t="s">
        <v>954</v>
      </c>
      <c r="F19" s="379" t="s">
        <v>955</v>
      </c>
      <c r="G19" s="379"/>
      <c r="H19" s="379"/>
      <c r="I19" s="379"/>
      <c r="J19" s="379"/>
      <c r="K19" s="261"/>
    </row>
    <row r="20" spans="2:11" ht="15" customHeight="1">
      <c r="B20" s="264"/>
      <c r="C20" s="265"/>
      <c r="D20" s="265"/>
      <c r="E20" s="266" t="s">
        <v>956</v>
      </c>
      <c r="F20" s="379" t="s">
        <v>957</v>
      </c>
      <c r="G20" s="379"/>
      <c r="H20" s="379"/>
      <c r="I20" s="379"/>
      <c r="J20" s="379"/>
      <c r="K20" s="261"/>
    </row>
    <row r="21" spans="2:11" ht="15" customHeight="1">
      <c r="B21" s="264"/>
      <c r="C21" s="265"/>
      <c r="D21" s="265"/>
      <c r="E21" s="266" t="s">
        <v>958</v>
      </c>
      <c r="F21" s="379" t="s">
        <v>959</v>
      </c>
      <c r="G21" s="379"/>
      <c r="H21" s="379"/>
      <c r="I21" s="379"/>
      <c r="J21" s="379"/>
      <c r="K21" s="261"/>
    </row>
    <row r="22" spans="2:11" ht="12.75" customHeight="1">
      <c r="B22" s="264"/>
      <c r="C22" s="265"/>
      <c r="D22" s="265"/>
      <c r="E22" s="265"/>
      <c r="F22" s="265"/>
      <c r="G22" s="265"/>
      <c r="H22" s="265"/>
      <c r="I22" s="265"/>
      <c r="J22" s="265"/>
      <c r="K22" s="261"/>
    </row>
    <row r="23" spans="2:11" ht="15" customHeight="1">
      <c r="B23" s="264"/>
      <c r="C23" s="379" t="s">
        <v>960</v>
      </c>
      <c r="D23" s="379"/>
      <c r="E23" s="379"/>
      <c r="F23" s="379"/>
      <c r="G23" s="379"/>
      <c r="H23" s="379"/>
      <c r="I23" s="379"/>
      <c r="J23" s="379"/>
      <c r="K23" s="261"/>
    </row>
    <row r="24" spans="2:11" ht="15" customHeight="1">
      <c r="B24" s="264"/>
      <c r="C24" s="379" t="s">
        <v>961</v>
      </c>
      <c r="D24" s="379"/>
      <c r="E24" s="379"/>
      <c r="F24" s="379"/>
      <c r="G24" s="379"/>
      <c r="H24" s="379"/>
      <c r="I24" s="379"/>
      <c r="J24" s="379"/>
      <c r="K24" s="261"/>
    </row>
    <row r="25" spans="2:11" ht="15" customHeight="1">
      <c r="B25" s="264"/>
      <c r="C25" s="263"/>
      <c r="D25" s="379" t="s">
        <v>962</v>
      </c>
      <c r="E25" s="379"/>
      <c r="F25" s="379"/>
      <c r="G25" s="379"/>
      <c r="H25" s="379"/>
      <c r="I25" s="379"/>
      <c r="J25" s="379"/>
      <c r="K25" s="261"/>
    </row>
    <row r="26" spans="2:11" ht="15" customHeight="1">
      <c r="B26" s="264"/>
      <c r="C26" s="265"/>
      <c r="D26" s="379" t="s">
        <v>963</v>
      </c>
      <c r="E26" s="379"/>
      <c r="F26" s="379"/>
      <c r="G26" s="379"/>
      <c r="H26" s="379"/>
      <c r="I26" s="379"/>
      <c r="J26" s="379"/>
      <c r="K26" s="261"/>
    </row>
    <row r="27" spans="2:11" ht="12.75" customHeight="1">
      <c r="B27" s="264"/>
      <c r="C27" s="265"/>
      <c r="D27" s="265"/>
      <c r="E27" s="265"/>
      <c r="F27" s="265"/>
      <c r="G27" s="265"/>
      <c r="H27" s="265"/>
      <c r="I27" s="265"/>
      <c r="J27" s="265"/>
      <c r="K27" s="261"/>
    </row>
    <row r="28" spans="2:11" ht="15" customHeight="1">
      <c r="B28" s="264"/>
      <c r="C28" s="265"/>
      <c r="D28" s="379" t="s">
        <v>964</v>
      </c>
      <c r="E28" s="379"/>
      <c r="F28" s="379"/>
      <c r="G28" s="379"/>
      <c r="H28" s="379"/>
      <c r="I28" s="379"/>
      <c r="J28" s="379"/>
      <c r="K28" s="261"/>
    </row>
    <row r="29" spans="2:11" ht="15" customHeight="1">
      <c r="B29" s="264"/>
      <c r="C29" s="265"/>
      <c r="D29" s="379" t="s">
        <v>965</v>
      </c>
      <c r="E29" s="379"/>
      <c r="F29" s="379"/>
      <c r="G29" s="379"/>
      <c r="H29" s="379"/>
      <c r="I29" s="379"/>
      <c r="J29" s="379"/>
      <c r="K29" s="261"/>
    </row>
    <row r="30" spans="2:11" ht="12.75" customHeight="1">
      <c r="B30" s="264"/>
      <c r="C30" s="265"/>
      <c r="D30" s="265"/>
      <c r="E30" s="265"/>
      <c r="F30" s="265"/>
      <c r="G30" s="265"/>
      <c r="H30" s="265"/>
      <c r="I30" s="265"/>
      <c r="J30" s="265"/>
      <c r="K30" s="261"/>
    </row>
    <row r="31" spans="2:11" ht="15" customHeight="1">
      <c r="B31" s="264"/>
      <c r="C31" s="265"/>
      <c r="D31" s="379" t="s">
        <v>966</v>
      </c>
      <c r="E31" s="379"/>
      <c r="F31" s="379"/>
      <c r="G31" s="379"/>
      <c r="H31" s="379"/>
      <c r="I31" s="379"/>
      <c r="J31" s="379"/>
      <c r="K31" s="261"/>
    </row>
    <row r="32" spans="2:11" ht="15" customHeight="1">
      <c r="B32" s="264"/>
      <c r="C32" s="265"/>
      <c r="D32" s="379" t="s">
        <v>967</v>
      </c>
      <c r="E32" s="379"/>
      <c r="F32" s="379"/>
      <c r="G32" s="379"/>
      <c r="H32" s="379"/>
      <c r="I32" s="379"/>
      <c r="J32" s="379"/>
      <c r="K32" s="261"/>
    </row>
    <row r="33" spans="2:11" ht="15" customHeight="1">
      <c r="B33" s="264"/>
      <c r="C33" s="265"/>
      <c r="D33" s="379" t="s">
        <v>968</v>
      </c>
      <c r="E33" s="379"/>
      <c r="F33" s="379"/>
      <c r="G33" s="379"/>
      <c r="H33" s="379"/>
      <c r="I33" s="379"/>
      <c r="J33" s="379"/>
      <c r="K33" s="261"/>
    </row>
    <row r="34" spans="2:11" ht="15" customHeight="1">
      <c r="B34" s="264"/>
      <c r="C34" s="265"/>
      <c r="D34" s="263"/>
      <c r="E34" s="267" t="s">
        <v>108</v>
      </c>
      <c r="F34" s="263"/>
      <c r="G34" s="379" t="s">
        <v>969</v>
      </c>
      <c r="H34" s="379"/>
      <c r="I34" s="379"/>
      <c r="J34" s="379"/>
      <c r="K34" s="261"/>
    </row>
    <row r="35" spans="2:11" ht="30.75" customHeight="1">
      <c r="B35" s="264"/>
      <c r="C35" s="265"/>
      <c r="D35" s="263"/>
      <c r="E35" s="267" t="s">
        <v>970</v>
      </c>
      <c r="F35" s="263"/>
      <c r="G35" s="379" t="s">
        <v>971</v>
      </c>
      <c r="H35" s="379"/>
      <c r="I35" s="379"/>
      <c r="J35" s="379"/>
      <c r="K35" s="261"/>
    </row>
    <row r="36" spans="2:11" ht="15" customHeight="1">
      <c r="B36" s="264"/>
      <c r="C36" s="265"/>
      <c r="D36" s="263"/>
      <c r="E36" s="267" t="s">
        <v>51</v>
      </c>
      <c r="F36" s="263"/>
      <c r="G36" s="379" t="s">
        <v>972</v>
      </c>
      <c r="H36" s="379"/>
      <c r="I36" s="379"/>
      <c r="J36" s="379"/>
      <c r="K36" s="261"/>
    </row>
    <row r="37" spans="2:11" ht="15" customHeight="1">
      <c r="B37" s="264"/>
      <c r="C37" s="265"/>
      <c r="D37" s="263"/>
      <c r="E37" s="267" t="s">
        <v>109</v>
      </c>
      <c r="F37" s="263"/>
      <c r="G37" s="379" t="s">
        <v>973</v>
      </c>
      <c r="H37" s="379"/>
      <c r="I37" s="379"/>
      <c r="J37" s="379"/>
      <c r="K37" s="261"/>
    </row>
    <row r="38" spans="2:11" ht="15" customHeight="1">
      <c r="B38" s="264"/>
      <c r="C38" s="265"/>
      <c r="D38" s="263"/>
      <c r="E38" s="267" t="s">
        <v>110</v>
      </c>
      <c r="F38" s="263"/>
      <c r="G38" s="379" t="s">
        <v>974</v>
      </c>
      <c r="H38" s="379"/>
      <c r="I38" s="379"/>
      <c r="J38" s="379"/>
      <c r="K38" s="261"/>
    </row>
    <row r="39" spans="2:11" ht="15" customHeight="1">
      <c r="B39" s="264"/>
      <c r="C39" s="265"/>
      <c r="D39" s="263"/>
      <c r="E39" s="267" t="s">
        <v>111</v>
      </c>
      <c r="F39" s="263"/>
      <c r="G39" s="379" t="s">
        <v>975</v>
      </c>
      <c r="H39" s="379"/>
      <c r="I39" s="379"/>
      <c r="J39" s="379"/>
      <c r="K39" s="261"/>
    </row>
    <row r="40" spans="2:11" ht="15" customHeight="1">
      <c r="B40" s="264"/>
      <c r="C40" s="265"/>
      <c r="D40" s="263"/>
      <c r="E40" s="267" t="s">
        <v>976</v>
      </c>
      <c r="F40" s="263"/>
      <c r="G40" s="379" t="s">
        <v>977</v>
      </c>
      <c r="H40" s="379"/>
      <c r="I40" s="379"/>
      <c r="J40" s="379"/>
      <c r="K40" s="261"/>
    </row>
    <row r="41" spans="2:11" ht="15" customHeight="1">
      <c r="B41" s="264"/>
      <c r="C41" s="265"/>
      <c r="D41" s="263"/>
      <c r="E41" s="267"/>
      <c r="F41" s="263"/>
      <c r="G41" s="379" t="s">
        <v>978</v>
      </c>
      <c r="H41" s="379"/>
      <c r="I41" s="379"/>
      <c r="J41" s="379"/>
      <c r="K41" s="261"/>
    </row>
    <row r="42" spans="2:11" ht="15" customHeight="1">
      <c r="B42" s="264"/>
      <c r="C42" s="265"/>
      <c r="D42" s="263"/>
      <c r="E42" s="267" t="s">
        <v>979</v>
      </c>
      <c r="F42" s="263"/>
      <c r="G42" s="379" t="s">
        <v>980</v>
      </c>
      <c r="H42" s="379"/>
      <c r="I42" s="379"/>
      <c r="J42" s="379"/>
      <c r="K42" s="261"/>
    </row>
    <row r="43" spans="2:11" ht="15" customHeight="1">
      <c r="B43" s="264"/>
      <c r="C43" s="265"/>
      <c r="D43" s="263"/>
      <c r="E43" s="267" t="s">
        <v>113</v>
      </c>
      <c r="F43" s="263"/>
      <c r="G43" s="379" t="s">
        <v>981</v>
      </c>
      <c r="H43" s="379"/>
      <c r="I43" s="379"/>
      <c r="J43" s="379"/>
      <c r="K43" s="261"/>
    </row>
    <row r="44" spans="2:11" ht="12.75" customHeight="1">
      <c r="B44" s="264"/>
      <c r="C44" s="265"/>
      <c r="D44" s="263"/>
      <c r="E44" s="263"/>
      <c r="F44" s="263"/>
      <c r="G44" s="263"/>
      <c r="H44" s="263"/>
      <c r="I44" s="263"/>
      <c r="J44" s="263"/>
      <c r="K44" s="261"/>
    </row>
    <row r="45" spans="2:11" ht="15" customHeight="1">
      <c r="B45" s="264"/>
      <c r="C45" s="265"/>
      <c r="D45" s="379" t="s">
        <v>982</v>
      </c>
      <c r="E45" s="379"/>
      <c r="F45" s="379"/>
      <c r="G45" s="379"/>
      <c r="H45" s="379"/>
      <c r="I45" s="379"/>
      <c r="J45" s="379"/>
      <c r="K45" s="261"/>
    </row>
    <row r="46" spans="2:11" ht="15" customHeight="1">
      <c r="B46" s="264"/>
      <c r="C46" s="265"/>
      <c r="D46" s="265"/>
      <c r="E46" s="379" t="s">
        <v>983</v>
      </c>
      <c r="F46" s="379"/>
      <c r="G46" s="379"/>
      <c r="H46" s="379"/>
      <c r="I46" s="379"/>
      <c r="J46" s="379"/>
      <c r="K46" s="261"/>
    </row>
    <row r="47" spans="2:11" ht="15" customHeight="1">
      <c r="B47" s="264"/>
      <c r="C47" s="265"/>
      <c r="D47" s="265"/>
      <c r="E47" s="379" t="s">
        <v>984</v>
      </c>
      <c r="F47" s="379"/>
      <c r="G47" s="379"/>
      <c r="H47" s="379"/>
      <c r="I47" s="379"/>
      <c r="J47" s="379"/>
      <c r="K47" s="261"/>
    </row>
    <row r="48" spans="2:11" ht="15" customHeight="1">
      <c r="B48" s="264"/>
      <c r="C48" s="265"/>
      <c r="D48" s="265"/>
      <c r="E48" s="379" t="s">
        <v>985</v>
      </c>
      <c r="F48" s="379"/>
      <c r="G48" s="379"/>
      <c r="H48" s="379"/>
      <c r="I48" s="379"/>
      <c r="J48" s="379"/>
      <c r="K48" s="261"/>
    </row>
    <row r="49" spans="2:11" ht="15" customHeight="1">
      <c r="B49" s="264"/>
      <c r="C49" s="265"/>
      <c r="D49" s="379" t="s">
        <v>986</v>
      </c>
      <c r="E49" s="379"/>
      <c r="F49" s="379"/>
      <c r="G49" s="379"/>
      <c r="H49" s="379"/>
      <c r="I49" s="379"/>
      <c r="J49" s="379"/>
      <c r="K49" s="261"/>
    </row>
    <row r="50" spans="2:11" ht="25.5" customHeight="1">
      <c r="B50" s="260"/>
      <c r="C50" s="381" t="s">
        <v>987</v>
      </c>
      <c r="D50" s="381"/>
      <c r="E50" s="381"/>
      <c r="F50" s="381"/>
      <c r="G50" s="381"/>
      <c r="H50" s="381"/>
      <c r="I50" s="381"/>
      <c r="J50" s="381"/>
      <c r="K50" s="261"/>
    </row>
    <row r="51" spans="2:11" ht="5.25" customHeight="1">
      <c r="B51" s="260"/>
      <c r="C51" s="262"/>
      <c r="D51" s="262"/>
      <c r="E51" s="262"/>
      <c r="F51" s="262"/>
      <c r="G51" s="262"/>
      <c r="H51" s="262"/>
      <c r="I51" s="262"/>
      <c r="J51" s="262"/>
      <c r="K51" s="261"/>
    </row>
    <row r="52" spans="2:11" ht="15" customHeight="1">
      <c r="B52" s="260"/>
      <c r="C52" s="379" t="s">
        <v>988</v>
      </c>
      <c r="D52" s="379"/>
      <c r="E52" s="379"/>
      <c r="F52" s="379"/>
      <c r="G52" s="379"/>
      <c r="H52" s="379"/>
      <c r="I52" s="379"/>
      <c r="J52" s="379"/>
      <c r="K52" s="261"/>
    </row>
    <row r="53" spans="2:11" ht="15" customHeight="1">
      <c r="B53" s="260"/>
      <c r="C53" s="379" t="s">
        <v>989</v>
      </c>
      <c r="D53" s="379"/>
      <c r="E53" s="379"/>
      <c r="F53" s="379"/>
      <c r="G53" s="379"/>
      <c r="H53" s="379"/>
      <c r="I53" s="379"/>
      <c r="J53" s="379"/>
      <c r="K53" s="261"/>
    </row>
    <row r="54" spans="2:11" ht="12.75" customHeight="1">
      <c r="B54" s="260"/>
      <c r="C54" s="263"/>
      <c r="D54" s="263"/>
      <c r="E54" s="263"/>
      <c r="F54" s="263"/>
      <c r="G54" s="263"/>
      <c r="H54" s="263"/>
      <c r="I54" s="263"/>
      <c r="J54" s="263"/>
      <c r="K54" s="261"/>
    </row>
    <row r="55" spans="2:11" ht="15" customHeight="1">
      <c r="B55" s="260"/>
      <c r="C55" s="379" t="s">
        <v>990</v>
      </c>
      <c r="D55" s="379"/>
      <c r="E55" s="379"/>
      <c r="F55" s="379"/>
      <c r="G55" s="379"/>
      <c r="H55" s="379"/>
      <c r="I55" s="379"/>
      <c r="J55" s="379"/>
      <c r="K55" s="261"/>
    </row>
    <row r="56" spans="2:11" ht="15" customHeight="1">
      <c r="B56" s="260"/>
      <c r="C56" s="265"/>
      <c r="D56" s="379" t="s">
        <v>991</v>
      </c>
      <c r="E56" s="379"/>
      <c r="F56" s="379"/>
      <c r="G56" s="379"/>
      <c r="H56" s="379"/>
      <c r="I56" s="379"/>
      <c r="J56" s="379"/>
      <c r="K56" s="261"/>
    </row>
    <row r="57" spans="2:11" ht="15" customHeight="1">
      <c r="B57" s="260"/>
      <c r="C57" s="265"/>
      <c r="D57" s="379" t="s">
        <v>992</v>
      </c>
      <c r="E57" s="379"/>
      <c r="F57" s="379"/>
      <c r="G57" s="379"/>
      <c r="H57" s="379"/>
      <c r="I57" s="379"/>
      <c r="J57" s="379"/>
      <c r="K57" s="261"/>
    </row>
    <row r="58" spans="2:11" ht="15" customHeight="1">
      <c r="B58" s="260"/>
      <c r="C58" s="265"/>
      <c r="D58" s="379" t="s">
        <v>993</v>
      </c>
      <c r="E58" s="379"/>
      <c r="F58" s="379"/>
      <c r="G58" s="379"/>
      <c r="H58" s="379"/>
      <c r="I58" s="379"/>
      <c r="J58" s="379"/>
      <c r="K58" s="261"/>
    </row>
    <row r="59" spans="2:11" ht="15" customHeight="1">
      <c r="B59" s="260"/>
      <c r="C59" s="265"/>
      <c r="D59" s="379" t="s">
        <v>994</v>
      </c>
      <c r="E59" s="379"/>
      <c r="F59" s="379"/>
      <c r="G59" s="379"/>
      <c r="H59" s="379"/>
      <c r="I59" s="379"/>
      <c r="J59" s="379"/>
      <c r="K59" s="261"/>
    </row>
    <row r="60" spans="2:11" ht="15" customHeight="1">
      <c r="B60" s="260"/>
      <c r="C60" s="265"/>
      <c r="D60" s="383" t="s">
        <v>995</v>
      </c>
      <c r="E60" s="383"/>
      <c r="F60" s="383"/>
      <c r="G60" s="383"/>
      <c r="H60" s="383"/>
      <c r="I60" s="383"/>
      <c r="J60" s="383"/>
      <c r="K60" s="261"/>
    </row>
    <row r="61" spans="2:11" ht="15" customHeight="1">
      <c r="B61" s="260"/>
      <c r="C61" s="265"/>
      <c r="D61" s="379" t="s">
        <v>996</v>
      </c>
      <c r="E61" s="379"/>
      <c r="F61" s="379"/>
      <c r="G61" s="379"/>
      <c r="H61" s="379"/>
      <c r="I61" s="379"/>
      <c r="J61" s="379"/>
      <c r="K61" s="261"/>
    </row>
    <row r="62" spans="2:11" ht="12.75" customHeight="1">
      <c r="B62" s="260"/>
      <c r="C62" s="265"/>
      <c r="D62" s="265"/>
      <c r="E62" s="268"/>
      <c r="F62" s="265"/>
      <c r="G62" s="265"/>
      <c r="H62" s="265"/>
      <c r="I62" s="265"/>
      <c r="J62" s="265"/>
      <c r="K62" s="261"/>
    </row>
    <row r="63" spans="2:11" ht="15" customHeight="1">
      <c r="B63" s="260"/>
      <c r="C63" s="265"/>
      <c r="D63" s="379" t="s">
        <v>997</v>
      </c>
      <c r="E63" s="379"/>
      <c r="F63" s="379"/>
      <c r="G63" s="379"/>
      <c r="H63" s="379"/>
      <c r="I63" s="379"/>
      <c r="J63" s="379"/>
      <c r="K63" s="261"/>
    </row>
    <row r="64" spans="2:11" ht="15" customHeight="1">
      <c r="B64" s="260"/>
      <c r="C64" s="265"/>
      <c r="D64" s="383" t="s">
        <v>998</v>
      </c>
      <c r="E64" s="383"/>
      <c r="F64" s="383"/>
      <c r="G64" s="383"/>
      <c r="H64" s="383"/>
      <c r="I64" s="383"/>
      <c r="J64" s="383"/>
      <c r="K64" s="261"/>
    </row>
    <row r="65" spans="2:11" ht="15" customHeight="1">
      <c r="B65" s="260"/>
      <c r="C65" s="265"/>
      <c r="D65" s="379" t="s">
        <v>999</v>
      </c>
      <c r="E65" s="379"/>
      <c r="F65" s="379"/>
      <c r="G65" s="379"/>
      <c r="H65" s="379"/>
      <c r="I65" s="379"/>
      <c r="J65" s="379"/>
      <c r="K65" s="261"/>
    </row>
    <row r="66" spans="2:11" ht="15" customHeight="1">
      <c r="B66" s="260"/>
      <c r="C66" s="265"/>
      <c r="D66" s="379" t="s">
        <v>1000</v>
      </c>
      <c r="E66" s="379"/>
      <c r="F66" s="379"/>
      <c r="G66" s="379"/>
      <c r="H66" s="379"/>
      <c r="I66" s="379"/>
      <c r="J66" s="379"/>
      <c r="K66" s="261"/>
    </row>
    <row r="67" spans="2:11" ht="15" customHeight="1">
      <c r="B67" s="260"/>
      <c r="C67" s="265"/>
      <c r="D67" s="379" t="s">
        <v>1001</v>
      </c>
      <c r="E67" s="379"/>
      <c r="F67" s="379"/>
      <c r="G67" s="379"/>
      <c r="H67" s="379"/>
      <c r="I67" s="379"/>
      <c r="J67" s="379"/>
      <c r="K67" s="261"/>
    </row>
    <row r="68" spans="2:11" ht="15" customHeight="1">
      <c r="B68" s="260"/>
      <c r="C68" s="265"/>
      <c r="D68" s="379" t="s">
        <v>1002</v>
      </c>
      <c r="E68" s="379"/>
      <c r="F68" s="379"/>
      <c r="G68" s="379"/>
      <c r="H68" s="379"/>
      <c r="I68" s="379"/>
      <c r="J68" s="379"/>
      <c r="K68" s="261"/>
    </row>
    <row r="69" spans="2:11" ht="12.75" customHeight="1">
      <c r="B69" s="269"/>
      <c r="C69" s="270"/>
      <c r="D69" s="270"/>
      <c r="E69" s="270"/>
      <c r="F69" s="270"/>
      <c r="G69" s="270"/>
      <c r="H69" s="270"/>
      <c r="I69" s="270"/>
      <c r="J69" s="270"/>
      <c r="K69" s="271"/>
    </row>
    <row r="70" spans="2:11" ht="18.75" customHeight="1">
      <c r="B70" s="272"/>
      <c r="C70" s="272"/>
      <c r="D70" s="272"/>
      <c r="E70" s="272"/>
      <c r="F70" s="272"/>
      <c r="G70" s="272"/>
      <c r="H70" s="272"/>
      <c r="I70" s="272"/>
      <c r="J70" s="272"/>
      <c r="K70" s="273"/>
    </row>
    <row r="71" spans="2:11" ht="18.75" customHeight="1">
      <c r="B71" s="273"/>
      <c r="C71" s="273"/>
      <c r="D71" s="273"/>
      <c r="E71" s="273"/>
      <c r="F71" s="273"/>
      <c r="G71" s="273"/>
      <c r="H71" s="273"/>
      <c r="I71" s="273"/>
      <c r="J71" s="273"/>
      <c r="K71" s="273"/>
    </row>
    <row r="72" spans="2:11" ht="7.5" customHeight="1">
      <c r="B72" s="274"/>
      <c r="C72" s="275"/>
      <c r="D72" s="275"/>
      <c r="E72" s="275"/>
      <c r="F72" s="275"/>
      <c r="G72" s="275"/>
      <c r="H72" s="275"/>
      <c r="I72" s="275"/>
      <c r="J72" s="275"/>
      <c r="K72" s="276"/>
    </row>
    <row r="73" spans="2:11" ht="45" customHeight="1">
      <c r="B73" s="277"/>
      <c r="C73" s="384" t="s">
        <v>93</v>
      </c>
      <c r="D73" s="384"/>
      <c r="E73" s="384"/>
      <c r="F73" s="384"/>
      <c r="G73" s="384"/>
      <c r="H73" s="384"/>
      <c r="I73" s="384"/>
      <c r="J73" s="384"/>
      <c r="K73" s="278"/>
    </row>
    <row r="74" spans="2:11" ht="17.25" customHeight="1">
      <c r="B74" s="277"/>
      <c r="C74" s="279" t="s">
        <v>1003</v>
      </c>
      <c r="D74" s="279"/>
      <c r="E74" s="279"/>
      <c r="F74" s="279" t="s">
        <v>1004</v>
      </c>
      <c r="G74" s="280"/>
      <c r="H74" s="279" t="s">
        <v>109</v>
      </c>
      <c r="I74" s="279" t="s">
        <v>55</v>
      </c>
      <c r="J74" s="279" t="s">
        <v>1005</v>
      </c>
      <c r="K74" s="278"/>
    </row>
    <row r="75" spans="2:11" ht="17.25" customHeight="1">
      <c r="B75" s="277"/>
      <c r="C75" s="281" t="s">
        <v>1006</v>
      </c>
      <c r="D75" s="281"/>
      <c r="E75" s="281"/>
      <c r="F75" s="282" t="s">
        <v>1007</v>
      </c>
      <c r="G75" s="283"/>
      <c r="H75" s="281"/>
      <c r="I75" s="281"/>
      <c r="J75" s="281" t="s">
        <v>1008</v>
      </c>
      <c r="K75" s="278"/>
    </row>
    <row r="76" spans="2:11" ht="5.25" customHeight="1">
      <c r="B76" s="277"/>
      <c r="C76" s="284"/>
      <c r="D76" s="284"/>
      <c r="E76" s="284"/>
      <c r="F76" s="284"/>
      <c r="G76" s="285"/>
      <c r="H76" s="284"/>
      <c r="I76" s="284"/>
      <c r="J76" s="284"/>
      <c r="K76" s="278"/>
    </row>
    <row r="77" spans="2:11" ht="15" customHeight="1">
      <c r="B77" s="277"/>
      <c r="C77" s="267" t="s">
        <v>51</v>
      </c>
      <c r="D77" s="284"/>
      <c r="E77" s="284"/>
      <c r="F77" s="286" t="s">
        <v>1009</v>
      </c>
      <c r="G77" s="285"/>
      <c r="H77" s="267" t="s">
        <v>1010</v>
      </c>
      <c r="I77" s="267" t="s">
        <v>1011</v>
      </c>
      <c r="J77" s="267">
        <v>20</v>
      </c>
      <c r="K77" s="278"/>
    </row>
    <row r="78" spans="2:11" ht="15" customHeight="1">
      <c r="B78" s="277"/>
      <c r="C78" s="267" t="s">
        <v>1012</v>
      </c>
      <c r="D78" s="267"/>
      <c r="E78" s="267"/>
      <c r="F78" s="286" t="s">
        <v>1009</v>
      </c>
      <c r="G78" s="285"/>
      <c r="H78" s="267" t="s">
        <v>1013</v>
      </c>
      <c r="I78" s="267" t="s">
        <v>1011</v>
      </c>
      <c r="J78" s="267">
        <v>120</v>
      </c>
      <c r="K78" s="278"/>
    </row>
    <row r="79" spans="2:11" ht="15" customHeight="1">
      <c r="B79" s="287"/>
      <c r="C79" s="267" t="s">
        <v>1014</v>
      </c>
      <c r="D79" s="267"/>
      <c r="E79" s="267"/>
      <c r="F79" s="286" t="s">
        <v>1015</v>
      </c>
      <c r="G79" s="285"/>
      <c r="H79" s="267" t="s">
        <v>1016</v>
      </c>
      <c r="I79" s="267" t="s">
        <v>1011</v>
      </c>
      <c r="J79" s="267">
        <v>50</v>
      </c>
      <c r="K79" s="278"/>
    </row>
    <row r="80" spans="2:11" ht="15" customHeight="1">
      <c r="B80" s="287"/>
      <c r="C80" s="267" t="s">
        <v>1017</v>
      </c>
      <c r="D80" s="267"/>
      <c r="E80" s="267"/>
      <c r="F80" s="286" t="s">
        <v>1009</v>
      </c>
      <c r="G80" s="285"/>
      <c r="H80" s="267" t="s">
        <v>1018</v>
      </c>
      <c r="I80" s="267" t="s">
        <v>1019</v>
      </c>
      <c r="J80" s="267"/>
      <c r="K80" s="278"/>
    </row>
    <row r="81" spans="2:11" ht="15" customHeight="1">
      <c r="B81" s="287"/>
      <c r="C81" s="288" t="s">
        <v>1020</v>
      </c>
      <c r="D81" s="288"/>
      <c r="E81" s="288"/>
      <c r="F81" s="289" t="s">
        <v>1015</v>
      </c>
      <c r="G81" s="288"/>
      <c r="H81" s="288" t="s">
        <v>1021</v>
      </c>
      <c r="I81" s="288" t="s">
        <v>1011</v>
      </c>
      <c r="J81" s="288">
        <v>15</v>
      </c>
      <c r="K81" s="278"/>
    </row>
    <row r="82" spans="2:11" ht="15" customHeight="1">
      <c r="B82" s="287"/>
      <c r="C82" s="288" t="s">
        <v>1022</v>
      </c>
      <c r="D82" s="288"/>
      <c r="E82" s="288"/>
      <c r="F82" s="289" t="s">
        <v>1015</v>
      </c>
      <c r="G82" s="288"/>
      <c r="H82" s="288" t="s">
        <v>1023</v>
      </c>
      <c r="I82" s="288" t="s">
        <v>1011</v>
      </c>
      <c r="J82" s="288">
        <v>15</v>
      </c>
      <c r="K82" s="278"/>
    </row>
    <row r="83" spans="2:11" ht="15" customHeight="1">
      <c r="B83" s="287"/>
      <c r="C83" s="288" t="s">
        <v>1024</v>
      </c>
      <c r="D83" s="288"/>
      <c r="E83" s="288"/>
      <c r="F83" s="289" t="s">
        <v>1015</v>
      </c>
      <c r="G83" s="288"/>
      <c r="H83" s="288" t="s">
        <v>1025</v>
      </c>
      <c r="I83" s="288" t="s">
        <v>1011</v>
      </c>
      <c r="J83" s="288">
        <v>20</v>
      </c>
      <c r="K83" s="278"/>
    </row>
    <row r="84" spans="2:11" ht="15" customHeight="1">
      <c r="B84" s="287"/>
      <c r="C84" s="288" t="s">
        <v>1026</v>
      </c>
      <c r="D84" s="288"/>
      <c r="E84" s="288"/>
      <c r="F84" s="289" t="s">
        <v>1015</v>
      </c>
      <c r="G84" s="288"/>
      <c r="H84" s="288" t="s">
        <v>1027</v>
      </c>
      <c r="I84" s="288" t="s">
        <v>1011</v>
      </c>
      <c r="J84" s="288">
        <v>20</v>
      </c>
      <c r="K84" s="278"/>
    </row>
    <row r="85" spans="2:11" ht="15" customHeight="1">
      <c r="B85" s="287"/>
      <c r="C85" s="267" t="s">
        <v>1028</v>
      </c>
      <c r="D85" s="267"/>
      <c r="E85" s="267"/>
      <c r="F85" s="286" t="s">
        <v>1015</v>
      </c>
      <c r="G85" s="285"/>
      <c r="H85" s="267" t="s">
        <v>1029</v>
      </c>
      <c r="I85" s="267" t="s">
        <v>1011</v>
      </c>
      <c r="J85" s="267">
        <v>50</v>
      </c>
      <c r="K85" s="278"/>
    </row>
    <row r="86" spans="2:11" ht="15" customHeight="1">
      <c r="B86" s="287"/>
      <c r="C86" s="267" t="s">
        <v>1030</v>
      </c>
      <c r="D86" s="267"/>
      <c r="E86" s="267"/>
      <c r="F86" s="286" t="s">
        <v>1015</v>
      </c>
      <c r="G86" s="285"/>
      <c r="H86" s="267" t="s">
        <v>1031</v>
      </c>
      <c r="I86" s="267" t="s">
        <v>1011</v>
      </c>
      <c r="J86" s="267">
        <v>20</v>
      </c>
      <c r="K86" s="278"/>
    </row>
    <row r="87" spans="2:11" ht="15" customHeight="1">
      <c r="B87" s="287"/>
      <c r="C87" s="267" t="s">
        <v>1032</v>
      </c>
      <c r="D87" s="267"/>
      <c r="E87" s="267"/>
      <c r="F87" s="286" t="s">
        <v>1015</v>
      </c>
      <c r="G87" s="285"/>
      <c r="H87" s="267" t="s">
        <v>1033</v>
      </c>
      <c r="I87" s="267" t="s">
        <v>1011</v>
      </c>
      <c r="J87" s="267">
        <v>20</v>
      </c>
      <c r="K87" s="278"/>
    </row>
    <row r="88" spans="2:11" ht="15" customHeight="1">
      <c r="B88" s="287"/>
      <c r="C88" s="267" t="s">
        <v>1034</v>
      </c>
      <c r="D88" s="267"/>
      <c r="E88" s="267"/>
      <c r="F88" s="286" t="s">
        <v>1015</v>
      </c>
      <c r="G88" s="285"/>
      <c r="H88" s="267" t="s">
        <v>1035</v>
      </c>
      <c r="I88" s="267" t="s">
        <v>1011</v>
      </c>
      <c r="J88" s="267">
        <v>50</v>
      </c>
      <c r="K88" s="278"/>
    </row>
    <row r="89" spans="2:11" ht="15" customHeight="1">
      <c r="B89" s="287"/>
      <c r="C89" s="267" t="s">
        <v>1036</v>
      </c>
      <c r="D89" s="267"/>
      <c r="E89" s="267"/>
      <c r="F89" s="286" t="s">
        <v>1015</v>
      </c>
      <c r="G89" s="285"/>
      <c r="H89" s="267" t="s">
        <v>1036</v>
      </c>
      <c r="I89" s="267" t="s">
        <v>1011</v>
      </c>
      <c r="J89" s="267">
        <v>50</v>
      </c>
      <c r="K89" s="278"/>
    </row>
    <row r="90" spans="2:11" ht="15" customHeight="1">
      <c r="B90" s="287"/>
      <c r="C90" s="267" t="s">
        <v>114</v>
      </c>
      <c r="D90" s="267"/>
      <c r="E90" s="267"/>
      <c r="F90" s="286" t="s">
        <v>1015</v>
      </c>
      <c r="G90" s="285"/>
      <c r="H90" s="267" t="s">
        <v>1037</v>
      </c>
      <c r="I90" s="267" t="s">
        <v>1011</v>
      </c>
      <c r="J90" s="267">
        <v>255</v>
      </c>
      <c r="K90" s="278"/>
    </row>
    <row r="91" spans="2:11" ht="15" customHeight="1">
      <c r="B91" s="287"/>
      <c r="C91" s="267" t="s">
        <v>1038</v>
      </c>
      <c r="D91" s="267"/>
      <c r="E91" s="267"/>
      <c r="F91" s="286" t="s">
        <v>1009</v>
      </c>
      <c r="G91" s="285"/>
      <c r="H91" s="267" t="s">
        <v>1039</v>
      </c>
      <c r="I91" s="267" t="s">
        <v>1040</v>
      </c>
      <c r="J91" s="267"/>
      <c r="K91" s="278"/>
    </row>
    <row r="92" spans="2:11" ht="15" customHeight="1">
      <c r="B92" s="287"/>
      <c r="C92" s="267" t="s">
        <v>1041</v>
      </c>
      <c r="D92" s="267"/>
      <c r="E92" s="267"/>
      <c r="F92" s="286" t="s">
        <v>1009</v>
      </c>
      <c r="G92" s="285"/>
      <c r="H92" s="267" t="s">
        <v>1042</v>
      </c>
      <c r="I92" s="267" t="s">
        <v>1043</v>
      </c>
      <c r="J92" s="267"/>
      <c r="K92" s="278"/>
    </row>
    <row r="93" spans="2:11" ht="15" customHeight="1">
      <c r="B93" s="287"/>
      <c r="C93" s="267" t="s">
        <v>1044</v>
      </c>
      <c r="D93" s="267"/>
      <c r="E93" s="267"/>
      <c r="F93" s="286" t="s">
        <v>1009</v>
      </c>
      <c r="G93" s="285"/>
      <c r="H93" s="267" t="s">
        <v>1044</v>
      </c>
      <c r="I93" s="267" t="s">
        <v>1043</v>
      </c>
      <c r="J93" s="267"/>
      <c r="K93" s="278"/>
    </row>
    <row r="94" spans="2:11" ht="15" customHeight="1">
      <c r="B94" s="287"/>
      <c r="C94" s="267" t="s">
        <v>36</v>
      </c>
      <c r="D94" s="267"/>
      <c r="E94" s="267"/>
      <c r="F94" s="286" t="s">
        <v>1009</v>
      </c>
      <c r="G94" s="285"/>
      <c r="H94" s="267" t="s">
        <v>1045</v>
      </c>
      <c r="I94" s="267" t="s">
        <v>1043</v>
      </c>
      <c r="J94" s="267"/>
      <c r="K94" s="278"/>
    </row>
    <row r="95" spans="2:11" ht="15" customHeight="1">
      <c r="B95" s="287"/>
      <c r="C95" s="267" t="s">
        <v>46</v>
      </c>
      <c r="D95" s="267"/>
      <c r="E95" s="267"/>
      <c r="F95" s="286" t="s">
        <v>1009</v>
      </c>
      <c r="G95" s="285"/>
      <c r="H95" s="267" t="s">
        <v>1046</v>
      </c>
      <c r="I95" s="267" t="s">
        <v>1043</v>
      </c>
      <c r="J95" s="267"/>
      <c r="K95" s="278"/>
    </row>
    <row r="96" spans="2:11" ht="15" customHeight="1">
      <c r="B96" s="290"/>
      <c r="C96" s="291"/>
      <c r="D96" s="291"/>
      <c r="E96" s="291"/>
      <c r="F96" s="291"/>
      <c r="G96" s="291"/>
      <c r="H96" s="291"/>
      <c r="I96" s="291"/>
      <c r="J96" s="291"/>
      <c r="K96" s="292"/>
    </row>
    <row r="97" spans="2:11" ht="18.75" customHeight="1">
      <c r="B97" s="293"/>
      <c r="C97" s="294"/>
      <c r="D97" s="294"/>
      <c r="E97" s="294"/>
      <c r="F97" s="294"/>
      <c r="G97" s="294"/>
      <c r="H97" s="294"/>
      <c r="I97" s="294"/>
      <c r="J97" s="294"/>
      <c r="K97" s="293"/>
    </row>
    <row r="98" spans="2:11" ht="18.75" customHeight="1">
      <c r="B98" s="273"/>
      <c r="C98" s="273"/>
      <c r="D98" s="273"/>
      <c r="E98" s="273"/>
      <c r="F98" s="273"/>
      <c r="G98" s="273"/>
      <c r="H98" s="273"/>
      <c r="I98" s="273"/>
      <c r="J98" s="273"/>
      <c r="K98" s="273"/>
    </row>
    <row r="99" spans="2:11" ht="7.5" customHeight="1">
      <c r="B99" s="274"/>
      <c r="C99" s="275"/>
      <c r="D99" s="275"/>
      <c r="E99" s="275"/>
      <c r="F99" s="275"/>
      <c r="G99" s="275"/>
      <c r="H99" s="275"/>
      <c r="I99" s="275"/>
      <c r="J99" s="275"/>
      <c r="K99" s="276"/>
    </row>
    <row r="100" spans="2:11" ht="45" customHeight="1">
      <c r="B100" s="277"/>
      <c r="C100" s="384" t="s">
        <v>1047</v>
      </c>
      <c r="D100" s="384"/>
      <c r="E100" s="384"/>
      <c r="F100" s="384"/>
      <c r="G100" s="384"/>
      <c r="H100" s="384"/>
      <c r="I100" s="384"/>
      <c r="J100" s="384"/>
      <c r="K100" s="278"/>
    </row>
    <row r="101" spans="2:11" ht="17.25" customHeight="1">
      <c r="B101" s="277"/>
      <c r="C101" s="279" t="s">
        <v>1003</v>
      </c>
      <c r="D101" s="279"/>
      <c r="E101" s="279"/>
      <c r="F101" s="279" t="s">
        <v>1004</v>
      </c>
      <c r="G101" s="280"/>
      <c r="H101" s="279" t="s">
        <v>109</v>
      </c>
      <c r="I101" s="279" t="s">
        <v>55</v>
      </c>
      <c r="J101" s="279" t="s">
        <v>1005</v>
      </c>
      <c r="K101" s="278"/>
    </row>
    <row r="102" spans="2:11" ht="17.25" customHeight="1">
      <c r="B102" s="277"/>
      <c r="C102" s="281" t="s">
        <v>1006</v>
      </c>
      <c r="D102" s="281"/>
      <c r="E102" s="281"/>
      <c r="F102" s="282" t="s">
        <v>1007</v>
      </c>
      <c r="G102" s="283"/>
      <c r="H102" s="281"/>
      <c r="I102" s="281"/>
      <c r="J102" s="281" t="s">
        <v>1008</v>
      </c>
      <c r="K102" s="278"/>
    </row>
    <row r="103" spans="2:11" ht="5.25" customHeight="1">
      <c r="B103" s="277"/>
      <c r="C103" s="279"/>
      <c r="D103" s="279"/>
      <c r="E103" s="279"/>
      <c r="F103" s="279"/>
      <c r="G103" s="295"/>
      <c r="H103" s="279"/>
      <c r="I103" s="279"/>
      <c r="J103" s="279"/>
      <c r="K103" s="278"/>
    </row>
    <row r="104" spans="2:11" ht="15" customHeight="1">
      <c r="B104" s="277"/>
      <c r="C104" s="267" t="s">
        <v>51</v>
      </c>
      <c r="D104" s="284"/>
      <c r="E104" s="284"/>
      <c r="F104" s="286" t="s">
        <v>1009</v>
      </c>
      <c r="G104" s="295"/>
      <c r="H104" s="267" t="s">
        <v>1048</v>
      </c>
      <c r="I104" s="267" t="s">
        <v>1011</v>
      </c>
      <c r="J104" s="267">
        <v>20</v>
      </c>
      <c r="K104" s="278"/>
    </row>
    <row r="105" spans="2:11" ht="15" customHeight="1">
      <c r="B105" s="277"/>
      <c r="C105" s="267" t="s">
        <v>1012</v>
      </c>
      <c r="D105" s="267"/>
      <c r="E105" s="267"/>
      <c r="F105" s="286" t="s">
        <v>1009</v>
      </c>
      <c r="G105" s="267"/>
      <c r="H105" s="267" t="s">
        <v>1048</v>
      </c>
      <c r="I105" s="267" t="s">
        <v>1011</v>
      </c>
      <c r="J105" s="267">
        <v>120</v>
      </c>
      <c r="K105" s="278"/>
    </row>
    <row r="106" spans="2:11" ht="15" customHeight="1">
      <c r="B106" s="287"/>
      <c r="C106" s="267" t="s">
        <v>1014</v>
      </c>
      <c r="D106" s="267"/>
      <c r="E106" s="267"/>
      <c r="F106" s="286" t="s">
        <v>1015</v>
      </c>
      <c r="G106" s="267"/>
      <c r="H106" s="267" t="s">
        <v>1048</v>
      </c>
      <c r="I106" s="267" t="s">
        <v>1011</v>
      </c>
      <c r="J106" s="267">
        <v>50</v>
      </c>
      <c r="K106" s="278"/>
    </row>
    <row r="107" spans="2:11" ht="15" customHeight="1">
      <c r="B107" s="287"/>
      <c r="C107" s="267" t="s">
        <v>1017</v>
      </c>
      <c r="D107" s="267"/>
      <c r="E107" s="267"/>
      <c r="F107" s="286" t="s">
        <v>1009</v>
      </c>
      <c r="G107" s="267"/>
      <c r="H107" s="267" t="s">
        <v>1048</v>
      </c>
      <c r="I107" s="267" t="s">
        <v>1019</v>
      </c>
      <c r="J107" s="267"/>
      <c r="K107" s="278"/>
    </row>
    <row r="108" spans="2:11" ht="15" customHeight="1">
      <c r="B108" s="287"/>
      <c r="C108" s="267" t="s">
        <v>1028</v>
      </c>
      <c r="D108" s="267"/>
      <c r="E108" s="267"/>
      <c r="F108" s="286" t="s">
        <v>1015</v>
      </c>
      <c r="G108" s="267"/>
      <c r="H108" s="267" t="s">
        <v>1048</v>
      </c>
      <c r="I108" s="267" t="s">
        <v>1011</v>
      </c>
      <c r="J108" s="267">
        <v>50</v>
      </c>
      <c r="K108" s="278"/>
    </row>
    <row r="109" spans="2:11" ht="15" customHeight="1">
      <c r="B109" s="287"/>
      <c r="C109" s="267" t="s">
        <v>1036</v>
      </c>
      <c r="D109" s="267"/>
      <c r="E109" s="267"/>
      <c r="F109" s="286" t="s">
        <v>1015</v>
      </c>
      <c r="G109" s="267"/>
      <c r="H109" s="267" t="s">
        <v>1048</v>
      </c>
      <c r="I109" s="267" t="s">
        <v>1011</v>
      </c>
      <c r="J109" s="267">
        <v>50</v>
      </c>
      <c r="K109" s="278"/>
    </row>
    <row r="110" spans="2:11" ht="15" customHeight="1">
      <c r="B110" s="287"/>
      <c r="C110" s="267" t="s">
        <v>1034</v>
      </c>
      <c r="D110" s="267"/>
      <c r="E110" s="267"/>
      <c r="F110" s="286" t="s">
        <v>1015</v>
      </c>
      <c r="G110" s="267"/>
      <c r="H110" s="267" t="s">
        <v>1048</v>
      </c>
      <c r="I110" s="267" t="s">
        <v>1011</v>
      </c>
      <c r="J110" s="267">
        <v>50</v>
      </c>
      <c r="K110" s="278"/>
    </row>
    <row r="111" spans="2:11" ht="15" customHeight="1">
      <c r="B111" s="287"/>
      <c r="C111" s="267" t="s">
        <v>51</v>
      </c>
      <c r="D111" s="267"/>
      <c r="E111" s="267"/>
      <c r="F111" s="286" t="s">
        <v>1009</v>
      </c>
      <c r="G111" s="267"/>
      <c r="H111" s="267" t="s">
        <v>1049</v>
      </c>
      <c r="I111" s="267" t="s">
        <v>1011</v>
      </c>
      <c r="J111" s="267">
        <v>20</v>
      </c>
      <c r="K111" s="278"/>
    </row>
    <row r="112" spans="2:11" ht="15" customHeight="1">
      <c r="B112" s="287"/>
      <c r="C112" s="267" t="s">
        <v>1050</v>
      </c>
      <c r="D112" s="267"/>
      <c r="E112" s="267"/>
      <c r="F112" s="286" t="s">
        <v>1009</v>
      </c>
      <c r="G112" s="267"/>
      <c r="H112" s="267" t="s">
        <v>1051</v>
      </c>
      <c r="I112" s="267" t="s">
        <v>1011</v>
      </c>
      <c r="J112" s="267">
        <v>120</v>
      </c>
      <c r="K112" s="278"/>
    </row>
    <row r="113" spans="2:11" ht="15" customHeight="1">
      <c r="B113" s="287"/>
      <c r="C113" s="267" t="s">
        <v>36</v>
      </c>
      <c r="D113" s="267"/>
      <c r="E113" s="267"/>
      <c r="F113" s="286" t="s">
        <v>1009</v>
      </c>
      <c r="G113" s="267"/>
      <c r="H113" s="267" t="s">
        <v>1052</v>
      </c>
      <c r="I113" s="267" t="s">
        <v>1043</v>
      </c>
      <c r="J113" s="267"/>
      <c r="K113" s="278"/>
    </row>
    <row r="114" spans="2:11" ht="15" customHeight="1">
      <c r="B114" s="287"/>
      <c r="C114" s="267" t="s">
        <v>46</v>
      </c>
      <c r="D114" s="267"/>
      <c r="E114" s="267"/>
      <c r="F114" s="286" t="s">
        <v>1009</v>
      </c>
      <c r="G114" s="267"/>
      <c r="H114" s="267" t="s">
        <v>1053</v>
      </c>
      <c r="I114" s="267" t="s">
        <v>1043</v>
      </c>
      <c r="J114" s="267"/>
      <c r="K114" s="278"/>
    </row>
    <row r="115" spans="2:11" ht="15" customHeight="1">
      <c r="B115" s="287"/>
      <c r="C115" s="267" t="s">
        <v>55</v>
      </c>
      <c r="D115" s="267"/>
      <c r="E115" s="267"/>
      <c r="F115" s="286" t="s">
        <v>1009</v>
      </c>
      <c r="G115" s="267"/>
      <c r="H115" s="267" t="s">
        <v>1054</v>
      </c>
      <c r="I115" s="267" t="s">
        <v>1055</v>
      </c>
      <c r="J115" s="267"/>
      <c r="K115" s="278"/>
    </row>
    <row r="116" spans="2:11" ht="15" customHeight="1">
      <c r="B116" s="290"/>
      <c r="C116" s="296"/>
      <c r="D116" s="296"/>
      <c r="E116" s="296"/>
      <c r="F116" s="296"/>
      <c r="G116" s="296"/>
      <c r="H116" s="296"/>
      <c r="I116" s="296"/>
      <c r="J116" s="296"/>
      <c r="K116" s="292"/>
    </row>
    <row r="117" spans="2:11" ht="18.75" customHeight="1">
      <c r="B117" s="297"/>
      <c r="C117" s="263"/>
      <c r="D117" s="263"/>
      <c r="E117" s="263"/>
      <c r="F117" s="298"/>
      <c r="G117" s="263"/>
      <c r="H117" s="263"/>
      <c r="I117" s="263"/>
      <c r="J117" s="263"/>
      <c r="K117" s="297"/>
    </row>
    <row r="118" spans="2:11" ht="18.75" customHeight="1">
      <c r="B118" s="273"/>
      <c r="C118" s="273"/>
      <c r="D118" s="273"/>
      <c r="E118" s="273"/>
      <c r="F118" s="273"/>
      <c r="G118" s="273"/>
      <c r="H118" s="273"/>
      <c r="I118" s="273"/>
      <c r="J118" s="273"/>
      <c r="K118" s="273"/>
    </row>
    <row r="119" spans="2:11" ht="7.5" customHeight="1">
      <c r="B119" s="299"/>
      <c r="C119" s="300"/>
      <c r="D119" s="300"/>
      <c r="E119" s="300"/>
      <c r="F119" s="300"/>
      <c r="G119" s="300"/>
      <c r="H119" s="300"/>
      <c r="I119" s="300"/>
      <c r="J119" s="300"/>
      <c r="K119" s="301"/>
    </row>
    <row r="120" spans="2:11" ht="45" customHeight="1">
      <c r="B120" s="302"/>
      <c r="C120" s="380" t="s">
        <v>1056</v>
      </c>
      <c r="D120" s="380"/>
      <c r="E120" s="380"/>
      <c r="F120" s="380"/>
      <c r="G120" s="380"/>
      <c r="H120" s="380"/>
      <c r="I120" s="380"/>
      <c r="J120" s="380"/>
      <c r="K120" s="303"/>
    </row>
    <row r="121" spans="2:11" ht="17.25" customHeight="1">
      <c r="B121" s="304"/>
      <c r="C121" s="279" t="s">
        <v>1003</v>
      </c>
      <c r="D121" s="279"/>
      <c r="E121" s="279"/>
      <c r="F121" s="279" t="s">
        <v>1004</v>
      </c>
      <c r="G121" s="280"/>
      <c r="H121" s="279" t="s">
        <v>109</v>
      </c>
      <c r="I121" s="279" t="s">
        <v>55</v>
      </c>
      <c r="J121" s="279" t="s">
        <v>1005</v>
      </c>
      <c r="K121" s="305"/>
    </row>
    <row r="122" spans="2:11" ht="17.25" customHeight="1">
      <c r="B122" s="304"/>
      <c r="C122" s="281" t="s">
        <v>1006</v>
      </c>
      <c r="D122" s="281"/>
      <c r="E122" s="281"/>
      <c r="F122" s="282" t="s">
        <v>1007</v>
      </c>
      <c r="G122" s="283"/>
      <c r="H122" s="281"/>
      <c r="I122" s="281"/>
      <c r="J122" s="281" t="s">
        <v>1008</v>
      </c>
      <c r="K122" s="305"/>
    </row>
    <row r="123" spans="2:11" ht="5.25" customHeight="1">
      <c r="B123" s="306"/>
      <c r="C123" s="284"/>
      <c r="D123" s="284"/>
      <c r="E123" s="284"/>
      <c r="F123" s="284"/>
      <c r="G123" s="267"/>
      <c r="H123" s="284"/>
      <c r="I123" s="284"/>
      <c r="J123" s="284"/>
      <c r="K123" s="307"/>
    </row>
    <row r="124" spans="2:11" ht="15" customHeight="1">
      <c r="B124" s="306"/>
      <c r="C124" s="267" t="s">
        <v>1012</v>
      </c>
      <c r="D124" s="284"/>
      <c r="E124" s="284"/>
      <c r="F124" s="286" t="s">
        <v>1009</v>
      </c>
      <c r="G124" s="267"/>
      <c r="H124" s="267" t="s">
        <v>1048</v>
      </c>
      <c r="I124" s="267" t="s">
        <v>1011</v>
      </c>
      <c r="J124" s="267">
        <v>120</v>
      </c>
      <c r="K124" s="308"/>
    </row>
    <row r="125" spans="2:11" ht="15" customHeight="1">
      <c r="B125" s="306"/>
      <c r="C125" s="267" t="s">
        <v>1057</v>
      </c>
      <c r="D125" s="267"/>
      <c r="E125" s="267"/>
      <c r="F125" s="286" t="s">
        <v>1009</v>
      </c>
      <c r="G125" s="267"/>
      <c r="H125" s="267" t="s">
        <v>1058</v>
      </c>
      <c r="I125" s="267" t="s">
        <v>1011</v>
      </c>
      <c r="J125" s="267" t="s">
        <v>1059</v>
      </c>
      <c r="K125" s="308"/>
    </row>
    <row r="126" spans="2:11" ht="15" customHeight="1">
      <c r="B126" s="306"/>
      <c r="C126" s="267" t="s">
        <v>958</v>
      </c>
      <c r="D126" s="267"/>
      <c r="E126" s="267"/>
      <c r="F126" s="286" t="s">
        <v>1009</v>
      </c>
      <c r="G126" s="267"/>
      <c r="H126" s="267" t="s">
        <v>1060</v>
      </c>
      <c r="I126" s="267" t="s">
        <v>1011</v>
      </c>
      <c r="J126" s="267" t="s">
        <v>1059</v>
      </c>
      <c r="K126" s="308"/>
    </row>
    <row r="127" spans="2:11" ht="15" customHeight="1">
      <c r="B127" s="306"/>
      <c r="C127" s="267" t="s">
        <v>1020</v>
      </c>
      <c r="D127" s="267"/>
      <c r="E127" s="267"/>
      <c r="F127" s="286" t="s">
        <v>1015</v>
      </c>
      <c r="G127" s="267"/>
      <c r="H127" s="267" t="s">
        <v>1021</v>
      </c>
      <c r="I127" s="267" t="s">
        <v>1011</v>
      </c>
      <c r="J127" s="267">
        <v>15</v>
      </c>
      <c r="K127" s="308"/>
    </row>
    <row r="128" spans="2:11" ht="15" customHeight="1">
      <c r="B128" s="306"/>
      <c r="C128" s="288" t="s">
        <v>1022</v>
      </c>
      <c r="D128" s="288"/>
      <c r="E128" s="288"/>
      <c r="F128" s="289" t="s">
        <v>1015</v>
      </c>
      <c r="G128" s="288"/>
      <c r="H128" s="288" t="s">
        <v>1023</v>
      </c>
      <c r="I128" s="288" t="s">
        <v>1011</v>
      </c>
      <c r="J128" s="288">
        <v>15</v>
      </c>
      <c r="K128" s="308"/>
    </row>
    <row r="129" spans="2:11" ht="15" customHeight="1">
      <c r="B129" s="306"/>
      <c r="C129" s="288" t="s">
        <v>1024</v>
      </c>
      <c r="D129" s="288"/>
      <c r="E129" s="288"/>
      <c r="F129" s="289" t="s">
        <v>1015</v>
      </c>
      <c r="G129" s="288"/>
      <c r="H129" s="288" t="s">
        <v>1025</v>
      </c>
      <c r="I129" s="288" t="s">
        <v>1011</v>
      </c>
      <c r="J129" s="288">
        <v>20</v>
      </c>
      <c r="K129" s="308"/>
    </row>
    <row r="130" spans="2:11" ht="15" customHeight="1">
      <c r="B130" s="306"/>
      <c r="C130" s="288" t="s">
        <v>1026</v>
      </c>
      <c r="D130" s="288"/>
      <c r="E130" s="288"/>
      <c r="F130" s="289" t="s">
        <v>1015</v>
      </c>
      <c r="G130" s="288"/>
      <c r="H130" s="288" t="s">
        <v>1027</v>
      </c>
      <c r="I130" s="288" t="s">
        <v>1011</v>
      </c>
      <c r="J130" s="288">
        <v>20</v>
      </c>
      <c r="K130" s="308"/>
    </row>
    <row r="131" spans="2:11" ht="15" customHeight="1">
      <c r="B131" s="306"/>
      <c r="C131" s="267" t="s">
        <v>1014</v>
      </c>
      <c r="D131" s="267"/>
      <c r="E131" s="267"/>
      <c r="F131" s="286" t="s">
        <v>1015</v>
      </c>
      <c r="G131" s="267"/>
      <c r="H131" s="267" t="s">
        <v>1048</v>
      </c>
      <c r="I131" s="267" t="s">
        <v>1011</v>
      </c>
      <c r="J131" s="267">
        <v>50</v>
      </c>
      <c r="K131" s="308"/>
    </row>
    <row r="132" spans="2:11" ht="15" customHeight="1">
      <c r="B132" s="306"/>
      <c r="C132" s="267" t="s">
        <v>1028</v>
      </c>
      <c r="D132" s="267"/>
      <c r="E132" s="267"/>
      <c r="F132" s="286" t="s">
        <v>1015</v>
      </c>
      <c r="G132" s="267"/>
      <c r="H132" s="267" t="s">
        <v>1048</v>
      </c>
      <c r="I132" s="267" t="s">
        <v>1011</v>
      </c>
      <c r="J132" s="267">
        <v>50</v>
      </c>
      <c r="K132" s="308"/>
    </row>
    <row r="133" spans="2:11" ht="15" customHeight="1">
      <c r="B133" s="306"/>
      <c r="C133" s="267" t="s">
        <v>1034</v>
      </c>
      <c r="D133" s="267"/>
      <c r="E133" s="267"/>
      <c r="F133" s="286" t="s">
        <v>1015</v>
      </c>
      <c r="G133" s="267"/>
      <c r="H133" s="267" t="s">
        <v>1048</v>
      </c>
      <c r="I133" s="267" t="s">
        <v>1011</v>
      </c>
      <c r="J133" s="267">
        <v>50</v>
      </c>
      <c r="K133" s="308"/>
    </row>
    <row r="134" spans="2:11" ht="15" customHeight="1">
      <c r="B134" s="306"/>
      <c r="C134" s="267" t="s">
        <v>1036</v>
      </c>
      <c r="D134" s="267"/>
      <c r="E134" s="267"/>
      <c r="F134" s="286" t="s">
        <v>1015</v>
      </c>
      <c r="G134" s="267"/>
      <c r="H134" s="267" t="s">
        <v>1048</v>
      </c>
      <c r="I134" s="267" t="s">
        <v>1011</v>
      </c>
      <c r="J134" s="267">
        <v>50</v>
      </c>
      <c r="K134" s="308"/>
    </row>
    <row r="135" spans="2:11" ht="15" customHeight="1">
      <c r="B135" s="306"/>
      <c r="C135" s="267" t="s">
        <v>114</v>
      </c>
      <c r="D135" s="267"/>
      <c r="E135" s="267"/>
      <c r="F135" s="286" t="s">
        <v>1015</v>
      </c>
      <c r="G135" s="267"/>
      <c r="H135" s="267" t="s">
        <v>1061</v>
      </c>
      <c r="I135" s="267" t="s">
        <v>1011</v>
      </c>
      <c r="J135" s="267">
        <v>255</v>
      </c>
      <c r="K135" s="308"/>
    </row>
    <row r="136" spans="2:11" ht="15" customHeight="1">
      <c r="B136" s="306"/>
      <c r="C136" s="267" t="s">
        <v>1038</v>
      </c>
      <c r="D136" s="267"/>
      <c r="E136" s="267"/>
      <c r="F136" s="286" t="s">
        <v>1009</v>
      </c>
      <c r="G136" s="267"/>
      <c r="H136" s="267" t="s">
        <v>1062</v>
      </c>
      <c r="I136" s="267" t="s">
        <v>1040</v>
      </c>
      <c r="J136" s="267"/>
      <c r="K136" s="308"/>
    </row>
    <row r="137" spans="2:11" ht="15" customHeight="1">
      <c r="B137" s="306"/>
      <c r="C137" s="267" t="s">
        <v>1041</v>
      </c>
      <c r="D137" s="267"/>
      <c r="E137" s="267"/>
      <c r="F137" s="286" t="s">
        <v>1009</v>
      </c>
      <c r="G137" s="267"/>
      <c r="H137" s="267" t="s">
        <v>1063</v>
      </c>
      <c r="I137" s="267" t="s">
        <v>1043</v>
      </c>
      <c r="J137" s="267"/>
      <c r="K137" s="308"/>
    </row>
    <row r="138" spans="2:11" ht="15" customHeight="1">
      <c r="B138" s="306"/>
      <c r="C138" s="267" t="s">
        <v>1044</v>
      </c>
      <c r="D138" s="267"/>
      <c r="E138" s="267"/>
      <c r="F138" s="286" t="s">
        <v>1009</v>
      </c>
      <c r="G138" s="267"/>
      <c r="H138" s="267" t="s">
        <v>1044</v>
      </c>
      <c r="I138" s="267" t="s">
        <v>1043</v>
      </c>
      <c r="J138" s="267"/>
      <c r="K138" s="308"/>
    </row>
    <row r="139" spans="2:11" ht="15" customHeight="1">
      <c r="B139" s="306"/>
      <c r="C139" s="267" t="s">
        <v>36</v>
      </c>
      <c r="D139" s="267"/>
      <c r="E139" s="267"/>
      <c r="F139" s="286" t="s">
        <v>1009</v>
      </c>
      <c r="G139" s="267"/>
      <c r="H139" s="267" t="s">
        <v>1064</v>
      </c>
      <c r="I139" s="267" t="s">
        <v>1043</v>
      </c>
      <c r="J139" s="267"/>
      <c r="K139" s="308"/>
    </row>
    <row r="140" spans="2:11" ht="15" customHeight="1">
      <c r="B140" s="306"/>
      <c r="C140" s="267" t="s">
        <v>1065</v>
      </c>
      <c r="D140" s="267"/>
      <c r="E140" s="267"/>
      <c r="F140" s="286" t="s">
        <v>1009</v>
      </c>
      <c r="G140" s="267"/>
      <c r="H140" s="267" t="s">
        <v>1066</v>
      </c>
      <c r="I140" s="267" t="s">
        <v>1043</v>
      </c>
      <c r="J140" s="267"/>
      <c r="K140" s="308"/>
    </row>
    <row r="141" spans="2:11" ht="15" customHeight="1">
      <c r="B141" s="309"/>
      <c r="C141" s="310"/>
      <c r="D141" s="310"/>
      <c r="E141" s="310"/>
      <c r="F141" s="310"/>
      <c r="G141" s="310"/>
      <c r="H141" s="310"/>
      <c r="I141" s="310"/>
      <c r="J141" s="310"/>
      <c r="K141" s="311"/>
    </row>
    <row r="142" spans="2:11" ht="18.75" customHeight="1">
      <c r="B142" s="263"/>
      <c r="C142" s="263"/>
      <c r="D142" s="263"/>
      <c r="E142" s="263"/>
      <c r="F142" s="298"/>
      <c r="G142" s="263"/>
      <c r="H142" s="263"/>
      <c r="I142" s="263"/>
      <c r="J142" s="263"/>
      <c r="K142" s="263"/>
    </row>
    <row r="143" spans="2:11" ht="18.75" customHeight="1">
      <c r="B143" s="273"/>
      <c r="C143" s="273"/>
      <c r="D143" s="273"/>
      <c r="E143" s="273"/>
      <c r="F143" s="273"/>
      <c r="G143" s="273"/>
      <c r="H143" s="273"/>
      <c r="I143" s="273"/>
      <c r="J143" s="273"/>
      <c r="K143" s="273"/>
    </row>
    <row r="144" spans="2:11" ht="7.5" customHeight="1">
      <c r="B144" s="274"/>
      <c r="C144" s="275"/>
      <c r="D144" s="275"/>
      <c r="E144" s="275"/>
      <c r="F144" s="275"/>
      <c r="G144" s="275"/>
      <c r="H144" s="275"/>
      <c r="I144" s="275"/>
      <c r="J144" s="275"/>
      <c r="K144" s="276"/>
    </row>
    <row r="145" spans="2:11" ht="45" customHeight="1">
      <c r="B145" s="277"/>
      <c r="C145" s="384" t="s">
        <v>1067</v>
      </c>
      <c r="D145" s="384"/>
      <c r="E145" s="384"/>
      <c r="F145" s="384"/>
      <c r="G145" s="384"/>
      <c r="H145" s="384"/>
      <c r="I145" s="384"/>
      <c r="J145" s="384"/>
      <c r="K145" s="278"/>
    </row>
    <row r="146" spans="2:11" ht="17.25" customHeight="1">
      <c r="B146" s="277"/>
      <c r="C146" s="279" t="s">
        <v>1003</v>
      </c>
      <c r="D146" s="279"/>
      <c r="E146" s="279"/>
      <c r="F146" s="279" t="s">
        <v>1004</v>
      </c>
      <c r="G146" s="280"/>
      <c r="H146" s="279" t="s">
        <v>109</v>
      </c>
      <c r="I146" s="279" t="s">
        <v>55</v>
      </c>
      <c r="J146" s="279" t="s">
        <v>1005</v>
      </c>
      <c r="K146" s="278"/>
    </row>
    <row r="147" spans="2:11" ht="17.25" customHeight="1">
      <c r="B147" s="277"/>
      <c r="C147" s="281" t="s">
        <v>1006</v>
      </c>
      <c r="D147" s="281"/>
      <c r="E147" s="281"/>
      <c r="F147" s="282" t="s">
        <v>1007</v>
      </c>
      <c r="G147" s="283"/>
      <c r="H147" s="281"/>
      <c r="I147" s="281"/>
      <c r="J147" s="281" t="s">
        <v>1008</v>
      </c>
      <c r="K147" s="278"/>
    </row>
    <row r="148" spans="2:11" ht="5.25" customHeight="1">
      <c r="B148" s="287"/>
      <c r="C148" s="284"/>
      <c r="D148" s="284"/>
      <c r="E148" s="284"/>
      <c r="F148" s="284"/>
      <c r="G148" s="285"/>
      <c r="H148" s="284"/>
      <c r="I148" s="284"/>
      <c r="J148" s="284"/>
      <c r="K148" s="308"/>
    </row>
    <row r="149" spans="2:11" ht="15" customHeight="1">
      <c r="B149" s="287"/>
      <c r="C149" s="312" t="s">
        <v>1012</v>
      </c>
      <c r="D149" s="267"/>
      <c r="E149" s="267"/>
      <c r="F149" s="313" t="s">
        <v>1009</v>
      </c>
      <c r="G149" s="267"/>
      <c r="H149" s="312" t="s">
        <v>1048</v>
      </c>
      <c r="I149" s="312" t="s">
        <v>1011</v>
      </c>
      <c r="J149" s="312">
        <v>120</v>
      </c>
      <c r="K149" s="308"/>
    </row>
    <row r="150" spans="2:11" ht="15" customHeight="1">
      <c r="B150" s="287"/>
      <c r="C150" s="312" t="s">
        <v>1057</v>
      </c>
      <c r="D150" s="267"/>
      <c r="E150" s="267"/>
      <c r="F150" s="313" t="s">
        <v>1009</v>
      </c>
      <c r="G150" s="267"/>
      <c r="H150" s="312" t="s">
        <v>1068</v>
      </c>
      <c r="I150" s="312" t="s">
        <v>1011</v>
      </c>
      <c r="J150" s="312" t="s">
        <v>1059</v>
      </c>
      <c r="K150" s="308"/>
    </row>
    <row r="151" spans="2:11" ht="15" customHeight="1">
      <c r="B151" s="287"/>
      <c r="C151" s="312" t="s">
        <v>958</v>
      </c>
      <c r="D151" s="267"/>
      <c r="E151" s="267"/>
      <c r="F151" s="313" t="s">
        <v>1009</v>
      </c>
      <c r="G151" s="267"/>
      <c r="H151" s="312" t="s">
        <v>1069</v>
      </c>
      <c r="I151" s="312" t="s">
        <v>1011</v>
      </c>
      <c r="J151" s="312" t="s">
        <v>1059</v>
      </c>
      <c r="K151" s="308"/>
    </row>
    <row r="152" spans="2:11" ht="15" customHeight="1">
      <c r="B152" s="287"/>
      <c r="C152" s="312" t="s">
        <v>1014</v>
      </c>
      <c r="D152" s="267"/>
      <c r="E152" s="267"/>
      <c r="F152" s="313" t="s">
        <v>1015</v>
      </c>
      <c r="G152" s="267"/>
      <c r="H152" s="312" t="s">
        <v>1048</v>
      </c>
      <c r="I152" s="312" t="s">
        <v>1011</v>
      </c>
      <c r="J152" s="312">
        <v>50</v>
      </c>
      <c r="K152" s="308"/>
    </row>
    <row r="153" spans="2:11" ht="15" customHeight="1">
      <c r="B153" s="287"/>
      <c r="C153" s="312" t="s">
        <v>1017</v>
      </c>
      <c r="D153" s="267"/>
      <c r="E153" s="267"/>
      <c r="F153" s="313" t="s">
        <v>1009</v>
      </c>
      <c r="G153" s="267"/>
      <c r="H153" s="312" t="s">
        <v>1048</v>
      </c>
      <c r="I153" s="312" t="s">
        <v>1019</v>
      </c>
      <c r="J153" s="312"/>
      <c r="K153" s="308"/>
    </row>
    <row r="154" spans="2:11" ht="15" customHeight="1">
      <c r="B154" s="287"/>
      <c r="C154" s="312" t="s">
        <v>1028</v>
      </c>
      <c r="D154" s="267"/>
      <c r="E154" s="267"/>
      <c r="F154" s="313" t="s">
        <v>1015</v>
      </c>
      <c r="G154" s="267"/>
      <c r="H154" s="312" t="s">
        <v>1048</v>
      </c>
      <c r="I154" s="312" t="s">
        <v>1011</v>
      </c>
      <c r="J154" s="312">
        <v>50</v>
      </c>
      <c r="K154" s="308"/>
    </row>
    <row r="155" spans="2:11" ht="15" customHeight="1">
      <c r="B155" s="287"/>
      <c r="C155" s="312" t="s">
        <v>1036</v>
      </c>
      <c r="D155" s="267"/>
      <c r="E155" s="267"/>
      <c r="F155" s="313" t="s">
        <v>1015</v>
      </c>
      <c r="G155" s="267"/>
      <c r="H155" s="312" t="s">
        <v>1048</v>
      </c>
      <c r="I155" s="312" t="s">
        <v>1011</v>
      </c>
      <c r="J155" s="312">
        <v>50</v>
      </c>
      <c r="K155" s="308"/>
    </row>
    <row r="156" spans="2:11" ht="15" customHeight="1">
      <c r="B156" s="287"/>
      <c r="C156" s="312" t="s">
        <v>1034</v>
      </c>
      <c r="D156" s="267"/>
      <c r="E156" s="267"/>
      <c r="F156" s="313" t="s">
        <v>1015</v>
      </c>
      <c r="G156" s="267"/>
      <c r="H156" s="312" t="s">
        <v>1048</v>
      </c>
      <c r="I156" s="312" t="s">
        <v>1011</v>
      </c>
      <c r="J156" s="312">
        <v>50</v>
      </c>
      <c r="K156" s="308"/>
    </row>
    <row r="157" spans="2:11" ht="15" customHeight="1">
      <c r="B157" s="287"/>
      <c r="C157" s="312" t="s">
        <v>98</v>
      </c>
      <c r="D157" s="267"/>
      <c r="E157" s="267"/>
      <c r="F157" s="313" t="s">
        <v>1009</v>
      </c>
      <c r="G157" s="267"/>
      <c r="H157" s="312" t="s">
        <v>1070</v>
      </c>
      <c r="I157" s="312" t="s">
        <v>1011</v>
      </c>
      <c r="J157" s="312" t="s">
        <v>1071</v>
      </c>
      <c r="K157" s="308"/>
    </row>
    <row r="158" spans="2:11" ht="15" customHeight="1">
      <c r="B158" s="287"/>
      <c r="C158" s="312" t="s">
        <v>1072</v>
      </c>
      <c r="D158" s="267"/>
      <c r="E158" s="267"/>
      <c r="F158" s="313" t="s">
        <v>1009</v>
      </c>
      <c r="G158" s="267"/>
      <c r="H158" s="312" t="s">
        <v>1073</v>
      </c>
      <c r="I158" s="312" t="s">
        <v>1043</v>
      </c>
      <c r="J158" s="312"/>
      <c r="K158" s="308"/>
    </row>
    <row r="159" spans="2:11" ht="15" customHeight="1">
      <c r="B159" s="314"/>
      <c r="C159" s="296"/>
      <c r="D159" s="296"/>
      <c r="E159" s="296"/>
      <c r="F159" s="296"/>
      <c r="G159" s="296"/>
      <c r="H159" s="296"/>
      <c r="I159" s="296"/>
      <c r="J159" s="296"/>
      <c r="K159" s="315"/>
    </row>
    <row r="160" spans="2:11" ht="18.75" customHeight="1">
      <c r="B160" s="263"/>
      <c r="C160" s="267"/>
      <c r="D160" s="267"/>
      <c r="E160" s="267"/>
      <c r="F160" s="286"/>
      <c r="G160" s="267"/>
      <c r="H160" s="267"/>
      <c r="I160" s="267"/>
      <c r="J160" s="267"/>
      <c r="K160" s="263"/>
    </row>
    <row r="161" spans="2:11" ht="18.75" customHeight="1">
      <c r="B161" s="273"/>
      <c r="C161" s="273"/>
      <c r="D161" s="273"/>
      <c r="E161" s="273"/>
      <c r="F161" s="273"/>
      <c r="G161" s="273"/>
      <c r="H161" s="273"/>
      <c r="I161" s="273"/>
      <c r="J161" s="273"/>
      <c r="K161" s="273"/>
    </row>
    <row r="162" spans="2:11" ht="7.5" customHeight="1">
      <c r="B162" s="255"/>
      <c r="C162" s="256"/>
      <c r="D162" s="256"/>
      <c r="E162" s="256"/>
      <c r="F162" s="256"/>
      <c r="G162" s="256"/>
      <c r="H162" s="256"/>
      <c r="I162" s="256"/>
      <c r="J162" s="256"/>
      <c r="K162" s="257"/>
    </row>
    <row r="163" spans="2:11" ht="45" customHeight="1">
      <c r="B163" s="258"/>
      <c r="C163" s="380" t="s">
        <v>1074</v>
      </c>
      <c r="D163" s="380"/>
      <c r="E163" s="380"/>
      <c r="F163" s="380"/>
      <c r="G163" s="380"/>
      <c r="H163" s="380"/>
      <c r="I163" s="380"/>
      <c r="J163" s="380"/>
      <c r="K163" s="259"/>
    </row>
    <row r="164" spans="2:11" ht="17.25" customHeight="1">
      <c r="B164" s="258"/>
      <c r="C164" s="279" t="s">
        <v>1003</v>
      </c>
      <c r="D164" s="279"/>
      <c r="E164" s="279"/>
      <c r="F164" s="279" t="s">
        <v>1004</v>
      </c>
      <c r="G164" s="316"/>
      <c r="H164" s="317" t="s">
        <v>109</v>
      </c>
      <c r="I164" s="317" t="s">
        <v>55</v>
      </c>
      <c r="J164" s="279" t="s">
        <v>1005</v>
      </c>
      <c r="K164" s="259"/>
    </row>
    <row r="165" spans="2:11" ht="17.25" customHeight="1">
      <c r="B165" s="260"/>
      <c r="C165" s="281" t="s">
        <v>1006</v>
      </c>
      <c r="D165" s="281"/>
      <c r="E165" s="281"/>
      <c r="F165" s="282" t="s">
        <v>1007</v>
      </c>
      <c r="G165" s="318"/>
      <c r="H165" s="319"/>
      <c r="I165" s="319"/>
      <c r="J165" s="281" t="s">
        <v>1008</v>
      </c>
      <c r="K165" s="261"/>
    </row>
    <row r="166" spans="2:11" ht="5.25" customHeight="1">
      <c r="B166" s="287"/>
      <c r="C166" s="284"/>
      <c r="D166" s="284"/>
      <c r="E166" s="284"/>
      <c r="F166" s="284"/>
      <c r="G166" s="285"/>
      <c r="H166" s="284"/>
      <c r="I166" s="284"/>
      <c r="J166" s="284"/>
      <c r="K166" s="308"/>
    </row>
    <row r="167" spans="2:11" ht="15" customHeight="1">
      <c r="B167" s="287"/>
      <c r="C167" s="267" t="s">
        <v>1012</v>
      </c>
      <c r="D167" s="267"/>
      <c r="E167" s="267"/>
      <c r="F167" s="286" t="s">
        <v>1009</v>
      </c>
      <c r="G167" s="267"/>
      <c r="H167" s="267" t="s">
        <v>1048</v>
      </c>
      <c r="I167" s="267" t="s">
        <v>1011</v>
      </c>
      <c r="J167" s="267">
        <v>120</v>
      </c>
      <c r="K167" s="308"/>
    </row>
    <row r="168" spans="2:11" ht="15" customHeight="1">
      <c r="B168" s="287"/>
      <c r="C168" s="267" t="s">
        <v>1057</v>
      </c>
      <c r="D168" s="267"/>
      <c r="E168" s="267"/>
      <c r="F168" s="286" t="s">
        <v>1009</v>
      </c>
      <c r="G168" s="267"/>
      <c r="H168" s="267" t="s">
        <v>1058</v>
      </c>
      <c r="I168" s="267" t="s">
        <v>1011</v>
      </c>
      <c r="J168" s="267" t="s">
        <v>1059</v>
      </c>
      <c r="K168" s="308"/>
    </row>
    <row r="169" spans="2:11" ht="15" customHeight="1">
      <c r="B169" s="287"/>
      <c r="C169" s="267" t="s">
        <v>958</v>
      </c>
      <c r="D169" s="267"/>
      <c r="E169" s="267"/>
      <c r="F169" s="286" t="s">
        <v>1009</v>
      </c>
      <c r="G169" s="267"/>
      <c r="H169" s="267" t="s">
        <v>1075</v>
      </c>
      <c r="I169" s="267" t="s">
        <v>1011</v>
      </c>
      <c r="J169" s="267" t="s">
        <v>1059</v>
      </c>
      <c r="K169" s="308"/>
    </row>
    <row r="170" spans="2:11" ht="15" customHeight="1">
      <c r="B170" s="287"/>
      <c r="C170" s="267" t="s">
        <v>1014</v>
      </c>
      <c r="D170" s="267"/>
      <c r="E170" s="267"/>
      <c r="F170" s="286" t="s">
        <v>1015</v>
      </c>
      <c r="G170" s="267"/>
      <c r="H170" s="267" t="s">
        <v>1075</v>
      </c>
      <c r="I170" s="267" t="s">
        <v>1011</v>
      </c>
      <c r="J170" s="267">
        <v>50</v>
      </c>
      <c r="K170" s="308"/>
    </row>
    <row r="171" spans="2:11" ht="15" customHeight="1">
      <c r="B171" s="287"/>
      <c r="C171" s="267" t="s">
        <v>1017</v>
      </c>
      <c r="D171" s="267"/>
      <c r="E171" s="267"/>
      <c r="F171" s="286" t="s">
        <v>1009</v>
      </c>
      <c r="G171" s="267"/>
      <c r="H171" s="267" t="s">
        <v>1075</v>
      </c>
      <c r="I171" s="267" t="s">
        <v>1019</v>
      </c>
      <c r="J171" s="267"/>
      <c r="K171" s="308"/>
    </row>
    <row r="172" spans="2:11" ht="15" customHeight="1">
      <c r="B172" s="287"/>
      <c r="C172" s="267" t="s">
        <v>1028</v>
      </c>
      <c r="D172" s="267"/>
      <c r="E172" s="267"/>
      <c r="F172" s="286" t="s">
        <v>1015</v>
      </c>
      <c r="G172" s="267"/>
      <c r="H172" s="267" t="s">
        <v>1075</v>
      </c>
      <c r="I172" s="267" t="s">
        <v>1011</v>
      </c>
      <c r="J172" s="267">
        <v>50</v>
      </c>
      <c r="K172" s="308"/>
    </row>
    <row r="173" spans="2:11" ht="15" customHeight="1">
      <c r="B173" s="287"/>
      <c r="C173" s="267" t="s">
        <v>1036</v>
      </c>
      <c r="D173" s="267"/>
      <c r="E173" s="267"/>
      <c r="F173" s="286" t="s">
        <v>1015</v>
      </c>
      <c r="G173" s="267"/>
      <c r="H173" s="267" t="s">
        <v>1075</v>
      </c>
      <c r="I173" s="267" t="s">
        <v>1011</v>
      </c>
      <c r="J173" s="267">
        <v>50</v>
      </c>
      <c r="K173" s="308"/>
    </row>
    <row r="174" spans="2:11" ht="15" customHeight="1">
      <c r="B174" s="287"/>
      <c r="C174" s="267" t="s">
        <v>1034</v>
      </c>
      <c r="D174" s="267"/>
      <c r="E174" s="267"/>
      <c r="F174" s="286" t="s">
        <v>1015</v>
      </c>
      <c r="G174" s="267"/>
      <c r="H174" s="267" t="s">
        <v>1075</v>
      </c>
      <c r="I174" s="267" t="s">
        <v>1011</v>
      </c>
      <c r="J174" s="267">
        <v>50</v>
      </c>
      <c r="K174" s="308"/>
    </row>
    <row r="175" spans="2:11" ht="15" customHeight="1">
      <c r="B175" s="287"/>
      <c r="C175" s="267" t="s">
        <v>108</v>
      </c>
      <c r="D175" s="267"/>
      <c r="E175" s="267"/>
      <c r="F175" s="286" t="s">
        <v>1009</v>
      </c>
      <c r="G175" s="267"/>
      <c r="H175" s="267" t="s">
        <v>1076</v>
      </c>
      <c r="I175" s="267" t="s">
        <v>1077</v>
      </c>
      <c r="J175" s="267"/>
      <c r="K175" s="308"/>
    </row>
    <row r="176" spans="2:11" ht="15" customHeight="1">
      <c r="B176" s="287"/>
      <c r="C176" s="267" t="s">
        <v>55</v>
      </c>
      <c r="D176" s="267"/>
      <c r="E176" s="267"/>
      <c r="F176" s="286" t="s">
        <v>1009</v>
      </c>
      <c r="G176" s="267"/>
      <c r="H176" s="267" t="s">
        <v>1078</v>
      </c>
      <c r="I176" s="267" t="s">
        <v>1079</v>
      </c>
      <c r="J176" s="267">
        <v>1</v>
      </c>
      <c r="K176" s="308"/>
    </row>
    <row r="177" spans="2:11" ht="15" customHeight="1">
      <c r="B177" s="287"/>
      <c r="C177" s="267" t="s">
        <v>51</v>
      </c>
      <c r="D177" s="267"/>
      <c r="E177" s="267"/>
      <c r="F177" s="286" t="s">
        <v>1009</v>
      </c>
      <c r="G177" s="267"/>
      <c r="H177" s="267" t="s">
        <v>1080</v>
      </c>
      <c r="I177" s="267" t="s">
        <v>1011</v>
      </c>
      <c r="J177" s="267">
        <v>20</v>
      </c>
      <c r="K177" s="308"/>
    </row>
    <row r="178" spans="2:11" ht="15" customHeight="1">
      <c r="B178" s="287"/>
      <c r="C178" s="267" t="s">
        <v>109</v>
      </c>
      <c r="D178" s="267"/>
      <c r="E178" s="267"/>
      <c r="F178" s="286" t="s">
        <v>1009</v>
      </c>
      <c r="G178" s="267"/>
      <c r="H178" s="267" t="s">
        <v>1081</v>
      </c>
      <c r="I178" s="267" t="s">
        <v>1011</v>
      </c>
      <c r="J178" s="267">
        <v>255</v>
      </c>
      <c r="K178" s="308"/>
    </row>
    <row r="179" spans="2:11" ht="15" customHeight="1">
      <c r="B179" s="287"/>
      <c r="C179" s="267" t="s">
        <v>110</v>
      </c>
      <c r="D179" s="267"/>
      <c r="E179" s="267"/>
      <c r="F179" s="286" t="s">
        <v>1009</v>
      </c>
      <c r="G179" s="267"/>
      <c r="H179" s="267" t="s">
        <v>974</v>
      </c>
      <c r="I179" s="267" t="s">
        <v>1011</v>
      </c>
      <c r="J179" s="267">
        <v>10</v>
      </c>
      <c r="K179" s="308"/>
    </row>
    <row r="180" spans="2:11" ht="15" customHeight="1">
      <c r="B180" s="287"/>
      <c r="C180" s="267" t="s">
        <v>111</v>
      </c>
      <c r="D180" s="267"/>
      <c r="E180" s="267"/>
      <c r="F180" s="286" t="s">
        <v>1009</v>
      </c>
      <c r="G180" s="267"/>
      <c r="H180" s="267" t="s">
        <v>1082</v>
      </c>
      <c r="I180" s="267" t="s">
        <v>1043</v>
      </c>
      <c r="J180" s="267"/>
      <c r="K180" s="308"/>
    </row>
    <row r="181" spans="2:11" ht="15" customHeight="1">
      <c r="B181" s="287"/>
      <c r="C181" s="267" t="s">
        <v>1083</v>
      </c>
      <c r="D181" s="267"/>
      <c r="E181" s="267"/>
      <c r="F181" s="286" t="s">
        <v>1009</v>
      </c>
      <c r="G181" s="267"/>
      <c r="H181" s="267" t="s">
        <v>1084</v>
      </c>
      <c r="I181" s="267" t="s">
        <v>1043</v>
      </c>
      <c r="J181" s="267"/>
      <c r="K181" s="308"/>
    </row>
    <row r="182" spans="2:11" ht="15" customHeight="1">
      <c r="B182" s="287"/>
      <c r="C182" s="267" t="s">
        <v>1072</v>
      </c>
      <c r="D182" s="267"/>
      <c r="E182" s="267"/>
      <c r="F182" s="286" t="s">
        <v>1009</v>
      </c>
      <c r="G182" s="267"/>
      <c r="H182" s="267" t="s">
        <v>1085</v>
      </c>
      <c r="I182" s="267" t="s">
        <v>1043</v>
      </c>
      <c r="J182" s="267"/>
      <c r="K182" s="308"/>
    </row>
    <row r="183" spans="2:11" ht="15" customHeight="1">
      <c r="B183" s="287"/>
      <c r="C183" s="267" t="s">
        <v>113</v>
      </c>
      <c r="D183" s="267"/>
      <c r="E183" s="267"/>
      <c r="F183" s="286" t="s">
        <v>1015</v>
      </c>
      <c r="G183" s="267"/>
      <c r="H183" s="267" t="s">
        <v>1086</v>
      </c>
      <c r="I183" s="267" t="s">
        <v>1011</v>
      </c>
      <c r="J183" s="267">
        <v>50</v>
      </c>
      <c r="K183" s="308"/>
    </row>
    <row r="184" spans="2:11" ht="15" customHeight="1">
      <c r="B184" s="287"/>
      <c r="C184" s="267" t="s">
        <v>1087</v>
      </c>
      <c r="D184" s="267"/>
      <c r="E184" s="267"/>
      <c r="F184" s="286" t="s">
        <v>1015</v>
      </c>
      <c r="G184" s="267"/>
      <c r="H184" s="267" t="s">
        <v>1088</v>
      </c>
      <c r="I184" s="267" t="s">
        <v>1089</v>
      </c>
      <c r="J184" s="267"/>
      <c r="K184" s="308"/>
    </row>
    <row r="185" spans="2:11" ht="15" customHeight="1">
      <c r="B185" s="287"/>
      <c r="C185" s="267" t="s">
        <v>1090</v>
      </c>
      <c r="D185" s="267"/>
      <c r="E185" s="267"/>
      <c r="F185" s="286" t="s">
        <v>1015</v>
      </c>
      <c r="G185" s="267"/>
      <c r="H185" s="267" t="s">
        <v>1091</v>
      </c>
      <c r="I185" s="267" t="s">
        <v>1089</v>
      </c>
      <c r="J185" s="267"/>
      <c r="K185" s="308"/>
    </row>
    <row r="186" spans="2:11" ht="15" customHeight="1">
      <c r="B186" s="287"/>
      <c r="C186" s="267" t="s">
        <v>1092</v>
      </c>
      <c r="D186" s="267"/>
      <c r="E186" s="267"/>
      <c r="F186" s="286" t="s">
        <v>1015</v>
      </c>
      <c r="G186" s="267"/>
      <c r="H186" s="267" t="s">
        <v>1093</v>
      </c>
      <c r="I186" s="267" t="s">
        <v>1089</v>
      </c>
      <c r="J186" s="267"/>
      <c r="K186" s="308"/>
    </row>
    <row r="187" spans="2:11" ht="15" customHeight="1">
      <c r="B187" s="287"/>
      <c r="C187" s="320" t="s">
        <v>1094</v>
      </c>
      <c r="D187" s="267"/>
      <c r="E187" s="267"/>
      <c r="F187" s="286" t="s">
        <v>1015</v>
      </c>
      <c r="G187" s="267"/>
      <c r="H187" s="267" t="s">
        <v>1095</v>
      </c>
      <c r="I187" s="267" t="s">
        <v>1096</v>
      </c>
      <c r="J187" s="321" t="s">
        <v>1097</v>
      </c>
      <c r="K187" s="308"/>
    </row>
    <row r="188" spans="2:11" ht="15" customHeight="1">
      <c r="B188" s="287"/>
      <c r="C188" s="272" t="s">
        <v>40</v>
      </c>
      <c r="D188" s="267"/>
      <c r="E188" s="267"/>
      <c r="F188" s="286" t="s">
        <v>1009</v>
      </c>
      <c r="G188" s="267"/>
      <c r="H188" s="263" t="s">
        <v>1098</v>
      </c>
      <c r="I188" s="267" t="s">
        <v>1099</v>
      </c>
      <c r="J188" s="267"/>
      <c r="K188" s="308"/>
    </row>
    <row r="189" spans="2:11" ht="15" customHeight="1">
      <c r="B189" s="287"/>
      <c r="C189" s="272" t="s">
        <v>1100</v>
      </c>
      <c r="D189" s="267"/>
      <c r="E189" s="267"/>
      <c r="F189" s="286" t="s">
        <v>1009</v>
      </c>
      <c r="G189" s="267"/>
      <c r="H189" s="267" t="s">
        <v>1101</v>
      </c>
      <c r="I189" s="267" t="s">
        <v>1043</v>
      </c>
      <c r="J189" s="267"/>
      <c r="K189" s="308"/>
    </row>
    <row r="190" spans="2:11" ht="15" customHeight="1">
      <c r="B190" s="287"/>
      <c r="C190" s="272" t="s">
        <v>1102</v>
      </c>
      <c r="D190" s="267"/>
      <c r="E190" s="267"/>
      <c r="F190" s="286" t="s">
        <v>1009</v>
      </c>
      <c r="G190" s="267"/>
      <c r="H190" s="267" t="s">
        <v>1103</v>
      </c>
      <c r="I190" s="267" t="s">
        <v>1043</v>
      </c>
      <c r="J190" s="267"/>
      <c r="K190" s="308"/>
    </row>
    <row r="191" spans="2:11" ht="15" customHeight="1">
      <c r="B191" s="287"/>
      <c r="C191" s="272" t="s">
        <v>1104</v>
      </c>
      <c r="D191" s="267"/>
      <c r="E191" s="267"/>
      <c r="F191" s="286" t="s">
        <v>1015</v>
      </c>
      <c r="G191" s="267"/>
      <c r="H191" s="267" t="s">
        <v>1105</v>
      </c>
      <c r="I191" s="267" t="s">
        <v>1043</v>
      </c>
      <c r="J191" s="267"/>
      <c r="K191" s="308"/>
    </row>
    <row r="192" spans="2:11" ht="15" customHeight="1">
      <c r="B192" s="314"/>
      <c r="C192" s="322"/>
      <c r="D192" s="296"/>
      <c r="E192" s="296"/>
      <c r="F192" s="296"/>
      <c r="G192" s="296"/>
      <c r="H192" s="296"/>
      <c r="I192" s="296"/>
      <c r="J192" s="296"/>
      <c r="K192" s="315"/>
    </row>
    <row r="193" spans="2:11" ht="18.75" customHeight="1">
      <c r="B193" s="263"/>
      <c r="C193" s="267"/>
      <c r="D193" s="267"/>
      <c r="E193" s="267"/>
      <c r="F193" s="286"/>
      <c r="G193" s="267"/>
      <c r="H193" s="267"/>
      <c r="I193" s="267"/>
      <c r="J193" s="267"/>
      <c r="K193" s="263"/>
    </row>
    <row r="194" spans="2:11" ht="18.75" customHeight="1">
      <c r="B194" s="263"/>
      <c r="C194" s="267"/>
      <c r="D194" s="267"/>
      <c r="E194" s="267"/>
      <c r="F194" s="286"/>
      <c r="G194" s="267"/>
      <c r="H194" s="267"/>
      <c r="I194" s="267"/>
      <c r="J194" s="267"/>
      <c r="K194" s="263"/>
    </row>
    <row r="195" spans="2:11" ht="18.75" customHeight="1">
      <c r="B195" s="273"/>
      <c r="C195" s="273"/>
      <c r="D195" s="273"/>
      <c r="E195" s="273"/>
      <c r="F195" s="273"/>
      <c r="G195" s="273"/>
      <c r="H195" s="273"/>
      <c r="I195" s="273"/>
      <c r="J195" s="273"/>
      <c r="K195" s="273"/>
    </row>
    <row r="196" spans="2:11">
      <c r="B196" s="255"/>
      <c r="C196" s="256"/>
      <c r="D196" s="256"/>
      <c r="E196" s="256"/>
      <c r="F196" s="256"/>
      <c r="G196" s="256"/>
      <c r="H196" s="256"/>
      <c r="I196" s="256"/>
      <c r="J196" s="256"/>
      <c r="K196" s="257"/>
    </row>
    <row r="197" spans="2:11" ht="21">
      <c r="B197" s="258"/>
      <c r="C197" s="380" t="s">
        <v>1106</v>
      </c>
      <c r="D197" s="380"/>
      <c r="E197" s="380"/>
      <c r="F197" s="380"/>
      <c r="G197" s="380"/>
      <c r="H197" s="380"/>
      <c r="I197" s="380"/>
      <c r="J197" s="380"/>
      <c r="K197" s="259"/>
    </row>
    <row r="198" spans="2:11" ht="25.5" customHeight="1">
      <c r="B198" s="258"/>
      <c r="C198" s="323" t="s">
        <v>1107</v>
      </c>
      <c r="D198" s="323"/>
      <c r="E198" s="323"/>
      <c r="F198" s="323" t="s">
        <v>1108</v>
      </c>
      <c r="G198" s="324"/>
      <c r="H198" s="385" t="s">
        <v>1109</v>
      </c>
      <c r="I198" s="385"/>
      <c r="J198" s="385"/>
      <c r="K198" s="259"/>
    </row>
    <row r="199" spans="2:11" ht="5.25" customHeight="1">
      <c r="B199" s="287"/>
      <c r="C199" s="284"/>
      <c r="D199" s="284"/>
      <c r="E199" s="284"/>
      <c r="F199" s="284"/>
      <c r="G199" s="267"/>
      <c r="H199" s="284"/>
      <c r="I199" s="284"/>
      <c r="J199" s="284"/>
      <c r="K199" s="308"/>
    </row>
    <row r="200" spans="2:11" ht="15" customHeight="1">
      <c r="B200" s="287"/>
      <c r="C200" s="267" t="s">
        <v>1099</v>
      </c>
      <c r="D200" s="267"/>
      <c r="E200" s="267"/>
      <c r="F200" s="286" t="s">
        <v>41</v>
      </c>
      <c r="G200" s="267"/>
      <c r="H200" s="382" t="s">
        <v>1110</v>
      </c>
      <c r="I200" s="382"/>
      <c r="J200" s="382"/>
      <c r="K200" s="308"/>
    </row>
    <row r="201" spans="2:11" ht="15" customHeight="1">
      <c r="B201" s="287"/>
      <c r="C201" s="293"/>
      <c r="D201" s="267"/>
      <c r="E201" s="267"/>
      <c r="F201" s="286" t="s">
        <v>42</v>
      </c>
      <c r="G201" s="267"/>
      <c r="H201" s="382" t="s">
        <v>1111</v>
      </c>
      <c r="I201" s="382"/>
      <c r="J201" s="382"/>
      <c r="K201" s="308"/>
    </row>
    <row r="202" spans="2:11" ht="15" customHeight="1">
      <c r="B202" s="287"/>
      <c r="C202" s="293"/>
      <c r="D202" s="267"/>
      <c r="E202" s="267"/>
      <c r="F202" s="286" t="s">
        <v>45</v>
      </c>
      <c r="G202" s="267"/>
      <c r="H202" s="382" t="s">
        <v>1112</v>
      </c>
      <c r="I202" s="382"/>
      <c r="J202" s="382"/>
      <c r="K202" s="308"/>
    </row>
    <row r="203" spans="2:11" ht="15" customHeight="1">
      <c r="B203" s="287"/>
      <c r="C203" s="267"/>
      <c r="D203" s="267"/>
      <c r="E203" s="267"/>
      <c r="F203" s="286" t="s">
        <v>43</v>
      </c>
      <c r="G203" s="267"/>
      <c r="H203" s="382" t="s">
        <v>1113</v>
      </c>
      <c r="I203" s="382"/>
      <c r="J203" s="382"/>
      <c r="K203" s="308"/>
    </row>
    <row r="204" spans="2:11" ht="15" customHeight="1">
      <c r="B204" s="287"/>
      <c r="C204" s="267"/>
      <c r="D204" s="267"/>
      <c r="E204" s="267"/>
      <c r="F204" s="286" t="s">
        <v>44</v>
      </c>
      <c r="G204" s="267"/>
      <c r="H204" s="382" t="s">
        <v>1114</v>
      </c>
      <c r="I204" s="382"/>
      <c r="J204" s="382"/>
      <c r="K204" s="308"/>
    </row>
    <row r="205" spans="2:11" ht="15" customHeight="1">
      <c r="B205" s="287"/>
      <c r="C205" s="267"/>
      <c r="D205" s="267"/>
      <c r="E205" s="267"/>
      <c r="F205" s="286"/>
      <c r="G205" s="267"/>
      <c r="H205" s="267"/>
      <c r="I205" s="267"/>
      <c r="J205" s="267"/>
      <c r="K205" s="308"/>
    </row>
    <row r="206" spans="2:11" ht="15" customHeight="1">
      <c r="B206" s="287"/>
      <c r="C206" s="267" t="s">
        <v>1055</v>
      </c>
      <c r="D206" s="267"/>
      <c r="E206" s="267"/>
      <c r="F206" s="286" t="s">
        <v>77</v>
      </c>
      <c r="G206" s="267"/>
      <c r="H206" s="382" t="s">
        <v>1115</v>
      </c>
      <c r="I206" s="382"/>
      <c r="J206" s="382"/>
      <c r="K206" s="308"/>
    </row>
    <row r="207" spans="2:11" ht="15" customHeight="1">
      <c r="B207" s="287"/>
      <c r="C207" s="293"/>
      <c r="D207" s="267"/>
      <c r="E207" s="267"/>
      <c r="F207" s="286" t="s">
        <v>952</v>
      </c>
      <c r="G207" s="267"/>
      <c r="H207" s="382" t="s">
        <v>953</v>
      </c>
      <c r="I207" s="382"/>
      <c r="J207" s="382"/>
      <c r="K207" s="308"/>
    </row>
    <row r="208" spans="2:11" ht="15" customHeight="1">
      <c r="B208" s="287"/>
      <c r="C208" s="267"/>
      <c r="D208" s="267"/>
      <c r="E208" s="267"/>
      <c r="F208" s="286" t="s">
        <v>950</v>
      </c>
      <c r="G208" s="267"/>
      <c r="H208" s="382" t="s">
        <v>1116</v>
      </c>
      <c r="I208" s="382"/>
      <c r="J208" s="382"/>
      <c r="K208" s="308"/>
    </row>
    <row r="209" spans="2:11" ht="15" customHeight="1">
      <c r="B209" s="325"/>
      <c r="C209" s="293"/>
      <c r="D209" s="293"/>
      <c r="E209" s="293"/>
      <c r="F209" s="286" t="s">
        <v>954</v>
      </c>
      <c r="G209" s="272"/>
      <c r="H209" s="386" t="s">
        <v>955</v>
      </c>
      <c r="I209" s="386"/>
      <c r="J209" s="386"/>
      <c r="K209" s="326"/>
    </row>
    <row r="210" spans="2:11" ht="15" customHeight="1">
      <c r="B210" s="325"/>
      <c r="C210" s="293"/>
      <c r="D210" s="293"/>
      <c r="E210" s="293"/>
      <c r="F210" s="286" t="s">
        <v>956</v>
      </c>
      <c r="G210" s="272"/>
      <c r="H210" s="386" t="s">
        <v>1117</v>
      </c>
      <c r="I210" s="386"/>
      <c r="J210" s="386"/>
      <c r="K210" s="326"/>
    </row>
    <row r="211" spans="2:11" ht="15" customHeight="1">
      <c r="B211" s="325"/>
      <c r="C211" s="293"/>
      <c r="D211" s="293"/>
      <c r="E211" s="293"/>
      <c r="F211" s="327"/>
      <c r="G211" s="272"/>
      <c r="H211" s="328"/>
      <c r="I211" s="328"/>
      <c r="J211" s="328"/>
      <c r="K211" s="326"/>
    </row>
    <row r="212" spans="2:11" ht="15" customHeight="1">
      <c r="B212" s="325"/>
      <c r="C212" s="267" t="s">
        <v>1079</v>
      </c>
      <c r="D212" s="293"/>
      <c r="E212" s="293"/>
      <c r="F212" s="286">
        <v>1</v>
      </c>
      <c r="G212" s="272"/>
      <c r="H212" s="386" t="s">
        <v>1118</v>
      </c>
      <c r="I212" s="386"/>
      <c r="J212" s="386"/>
      <c r="K212" s="326"/>
    </row>
    <row r="213" spans="2:11" ht="15" customHeight="1">
      <c r="B213" s="325"/>
      <c r="C213" s="293"/>
      <c r="D213" s="293"/>
      <c r="E213" s="293"/>
      <c r="F213" s="286">
        <v>2</v>
      </c>
      <c r="G213" s="272"/>
      <c r="H213" s="386" t="s">
        <v>1119</v>
      </c>
      <c r="I213" s="386"/>
      <c r="J213" s="386"/>
      <c r="K213" s="326"/>
    </row>
    <row r="214" spans="2:11" ht="15" customHeight="1">
      <c r="B214" s="325"/>
      <c r="C214" s="293"/>
      <c r="D214" s="293"/>
      <c r="E214" s="293"/>
      <c r="F214" s="286">
        <v>3</v>
      </c>
      <c r="G214" s="272"/>
      <c r="H214" s="386" t="s">
        <v>1120</v>
      </c>
      <c r="I214" s="386"/>
      <c r="J214" s="386"/>
      <c r="K214" s="326"/>
    </row>
    <row r="215" spans="2:11" ht="15" customHeight="1">
      <c r="B215" s="325"/>
      <c r="C215" s="293"/>
      <c r="D215" s="293"/>
      <c r="E215" s="293"/>
      <c r="F215" s="286">
        <v>4</v>
      </c>
      <c r="G215" s="272"/>
      <c r="H215" s="386" t="s">
        <v>1121</v>
      </c>
      <c r="I215" s="386"/>
      <c r="J215" s="386"/>
      <c r="K215" s="326"/>
    </row>
    <row r="216" spans="2:11" ht="12.75" customHeight="1">
      <c r="B216" s="329"/>
      <c r="C216" s="330"/>
      <c r="D216" s="330"/>
      <c r="E216" s="330"/>
      <c r="F216" s="330"/>
      <c r="G216" s="330"/>
      <c r="H216" s="330"/>
      <c r="I216" s="330"/>
      <c r="J216" s="330"/>
      <c r="K216" s="331"/>
    </row>
  </sheetData>
  <sheetProtection formatCells="0" formatColumns="0" formatRows="0" insertColumns="0" insertRows="0" insertHyperlinks="0" deleteColumns="0" deleteRows="0" sort="0" autoFilter="0" pivotTables="0"/>
  <mergeCells count="77">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33:J33"/>
    <mergeCell ref="G34:J34"/>
    <mergeCell ref="G35:J35"/>
    <mergeCell ref="D49:J49"/>
    <mergeCell ref="E48:J48"/>
    <mergeCell ref="G36:J36"/>
    <mergeCell ref="G37:J37"/>
    <mergeCell ref="D31:J31"/>
    <mergeCell ref="C24:J24"/>
    <mergeCell ref="D32:J32"/>
    <mergeCell ref="F18:J18"/>
    <mergeCell ref="F21:J21"/>
    <mergeCell ref="C23:J23"/>
    <mergeCell ref="D25:J25"/>
    <mergeCell ref="D26:J26"/>
    <mergeCell ref="D28:J28"/>
    <mergeCell ref="D29:J29"/>
    <mergeCell ref="F19:J19"/>
    <mergeCell ref="F20:J20"/>
    <mergeCell ref="D14:J14"/>
    <mergeCell ref="D15:J15"/>
    <mergeCell ref="F16:J16"/>
    <mergeCell ref="F17:J17"/>
    <mergeCell ref="C9:J9"/>
    <mergeCell ref="D10:J10"/>
    <mergeCell ref="D13:J13"/>
    <mergeCell ref="C3:J3"/>
    <mergeCell ref="C4:J4"/>
    <mergeCell ref="C6:J6"/>
    <mergeCell ref="C7:J7"/>
    <mergeCell ref="D11:J11"/>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11</vt:i4>
      </vt:variant>
    </vt:vector>
  </HeadingPairs>
  <TitlesOfParts>
    <vt:vector size="17" baseType="lpstr">
      <vt:lpstr>Rekapitulace stavby</vt:lpstr>
      <vt:lpstr>SO 000 - Ostatní a vedlej...</vt:lpstr>
      <vt:lpstr>SO 101 - Rekonstrukce ul....</vt:lpstr>
      <vt:lpstr>SO 102 - Rekonstrukce ul....</vt:lpstr>
      <vt:lpstr>SO 191 - DIO - SO 191 - DIO</vt:lpstr>
      <vt:lpstr>Pokyny pro vyplnění</vt:lpstr>
      <vt:lpstr>'Rekapitulace stavby'!Názvy_tisku</vt:lpstr>
      <vt:lpstr>'SO 000 - Ostatní a vedlej...'!Názvy_tisku</vt:lpstr>
      <vt:lpstr>'SO 101 - Rekonstrukce ul....'!Názvy_tisku</vt:lpstr>
      <vt:lpstr>'SO 102 - Rekonstrukce ul....'!Názvy_tisku</vt:lpstr>
      <vt:lpstr>'SO 191 - DIO - SO 191 - DIO'!Názvy_tisku</vt:lpstr>
      <vt:lpstr>'Pokyny pro vyplnění'!Oblast_tisku</vt:lpstr>
      <vt:lpstr>'Rekapitulace stavby'!Oblast_tisku</vt:lpstr>
      <vt:lpstr>'SO 000 - Ostatní a vedlej...'!Oblast_tisku</vt:lpstr>
      <vt:lpstr>'SO 101 - Rekonstrukce ul....'!Oblast_tisku</vt:lpstr>
      <vt:lpstr>'SO 102 - Rekonstrukce ul....'!Oblast_tisku</vt:lpstr>
      <vt:lpstr>'SO 191 - DIO - SO 191 - DIO'!Oblast_tisku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Jiří Bílek</dc:creator>
  <cp:lastModifiedBy>Jan Malina</cp:lastModifiedBy>
  <dcterms:created xsi:type="dcterms:W3CDTF">2018-02-05T08:18:39Z</dcterms:created>
  <dcterms:modified xsi:type="dcterms:W3CDTF">2018-03-07T08:15:29Z</dcterms:modified>
</cp:coreProperties>
</file>