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mc:AlternateContent xmlns:mc="http://schemas.openxmlformats.org/markup-compatibility/2006">
    <mc:Choice Requires="x15">
      <x15ac:absPath xmlns:x15ac="http://schemas.microsoft.com/office/spreadsheetml/2010/11/ac" url="C:\Users\Honza\Dropbox\4Vyběrová řízení\Připravovaná VŘ\2018_Kam Žeh\2018_ZMR_III_Komunikace2018\01_ZD\"/>
    </mc:Choice>
  </mc:AlternateContent>
  <xr:revisionPtr revIDLastSave="0" documentId="8_{8E99F0EA-755E-4ABF-BD20-9A8AE9FD67A3}" xr6:coauthVersionLast="28" xr6:coauthVersionMax="28" xr10:uidLastSave="{00000000-0000-0000-0000-000000000000}"/>
  <bookViews>
    <workbookView xWindow="0" yWindow="0" windowWidth="28800" windowHeight="14160" xr2:uid="{00000000-000D-0000-FFFF-FFFF00000000}"/>
  </bookViews>
  <sheets>
    <sheet name="Rekapitulace stavby" sheetId="1" r:id="rId1"/>
    <sheet name="SO 000 - Ostatní a vedlej..." sheetId="2" r:id="rId2"/>
    <sheet name="SO 101 - Rekonstrukce ul...." sheetId="3" r:id="rId3"/>
    <sheet name="SO 191 - DIO" sheetId="4" r:id="rId4"/>
    <sheet name="Pokyny pro vyplnění" sheetId="5" r:id="rId5"/>
  </sheets>
  <definedNames>
    <definedName name="_xlnm._FilterDatabase" localSheetId="1" hidden="1">'SO 000 - Ostatní a vedlej...'!$C$80:$K$95</definedName>
    <definedName name="_xlnm._FilterDatabase" localSheetId="2" hidden="1">'SO 101 - Rekonstrukce ul....'!$C$88:$K$362</definedName>
    <definedName name="_xlnm._FilterDatabase" localSheetId="3" hidden="1">'SO 191 - DIO'!$C$77:$K$81</definedName>
    <definedName name="_xlnm.Print_Titles" localSheetId="0">'Rekapitulace stavby'!$49:$49</definedName>
    <definedName name="_xlnm.Print_Titles" localSheetId="1">'SO 000 - Ostatní a vedlej...'!$80:$80</definedName>
    <definedName name="_xlnm.Print_Titles" localSheetId="2">'SO 101 - Rekonstrukce ul....'!$88:$88</definedName>
    <definedName name="_xlnm.Print_Titles" localSheetId="3">'SO 191 - DIO'!$77:$77</definedName>
    <definedName name="_xlnm.Print_Area" localSheetId="4">'Pokyny pro vyplnění'!$B$2:$K$69,'Pokyny pro vyplnění'!$B$72:$K$116,'Pokyny pro vyplnění'!$B$119:$K$188,'Pokyny pro vyplnění'!$B$196:$K$216</definedName>
    <definedName name="_xlnm.Print_Area" localSheetId="0">'Rekapitulace stavby'!$D$4:$AO$33,'Rekapitulace stavby'!$C$39:$AQ$55</definedName>
    <definedName name="_xlnm.Print_Area" localSheetId="1">'SO 000 - Ostatní a vedlej...'!$C$4:$J$36,'SO 000 - Ostatní a vedlej...'!$C$42:$J$62,'SO 000 - Ostatní a vedlej...'!$C$68:$K$95</definedName>
    <definedName name="_xlnm.Print_Area" localSheetId="2">'SO 101 - Rekonstrukce ul....'!$C$4:$J$36,'SO 101 - Rekonstrukce ul....'!$C$42:$J$70,'SO 101 - Rekonstrukce ul....'!$C$76:$K$362</definedName>
    <definedName name="_xlnm.Print_Area" localSheetId="3">'SO 191 - DIO'!$C$4:$J$36,'SO 191 - DIO'!$C$42:$J$59,'SO 191 - DIO'!$C$65:$K$81</definedName>
  </definedNames>
  <calcPr calcId="171027"/>
</workbook>
</file>

<file path=xl/calcChain.xml><?xml version="1.0" encoding="utf-8"?>
<calcChain xmlns="http://schemas.openxmlformats.org/spreadsheetml/2006/main">
  <c r="AY54" i="1" l="1"/>
  <c r="AX54" i="1"/>
  <c r="BI81" i="4"/>
  <c r="F34" i="4"/>
  <c r="BD54" i="1" s="1"/>
  <c r="BH81" i="4"/>
  <c r="F33" i="4"/>
  <c r="BC54" i="1"/>
  <c r="BG81" i="4"/>
  <c r="F32" i="4"/>
  <c r="BB54" i="1"/>
  <c r="BF81" i="4"/>
  <c r="T81" i="4"/>
  <c r="T80" i="4"/>
  <c r="T79" i="4"/>
  <c r="T78" i="4"/>
  <c r="R81" i="4"/>
  <c r="R80" i="4"/>
  <c r="R79" i="4"/>
  <c r="R78" i="4"/>
  <c r="P81" i="4"/>
  <c r="P80" i="4"/>
  <c r="P79" i="4"/>
  <c r="P78" i="4"/>
  <c r="AU54" i="1" s="1"/>
  <c r="BK81" i="4"/>
  <c r="BK80" i="4"/>
  <c r="BK79" i="4" s="1"/>
  <c r="J80" i="4"/>
  <c r="J58" i="4" s="1"/>
  <c r="J81" i="4"/>
  <c r="BE81" i="4" s="1"/>
  <c r="J30" i="4" s="1"/>
  <c r="AV54" i="1" s="1"/>
  <c r="F72" i="4"/>
  <c r="E70" i="4"/>
  <c r="F49" i="4"/>
  <c r="E47" i="4"/>
  <c r="J21" i="4"/>
  <c r="E21" i="4"/>
  <c r="J74" i="4"/>
  <c r="J51" i="4"/>
  <c r="J20" i="4"/>
  <c r="J18" i="4"/>
  <c r="E18" i="4"/>
  <c r="F52" i="4" s="1"/>
  <c r="F75" i="4"/>
  <c r="J17" i="4"/>
  <c r="J15" i="4"/>
  <c r="E15" i="4"/>
  <c r="J14" i="4"/>
  <c r="J12" i="4"/>
  <c r="E7" i="4"/>
  <c r="E45" i="4" s="1"/>
  <c r="E68" i="4"/>
  <c r="AY53" i="1"/>
  <c r="AX53" i="1"/>
  <c r="BI361" i="3"/>
  <c r="BH361" i="3"/>
  <c r="BG361" i="3"/>
  <c r="BF361" i="3"/>
  <c r="T361" i="3"/>
  <c r="R361" i="3"/>
  <c r="P361" i="3"/>
  <c r="BK361" i="3"/>
  <c r="J361" i="3"/>
  <c r="BE361" i="3" s="1"/>
  <c r="BI359" i="3"/>
  <c r="BH359" i="3"/>
  <c r="BG359" i="3"/>
  <c r="BF359" i="3"/>
  <c r="T359" i="3"/>
  <c r="R359" i="3"/>
  <c r="P359" i="3"/>
  <c r="BK359" i="3"/>
  <c r="J359" i="3"/>
  <c r="BE359" i="3"/>
  <c r="BI357" i="3"/>
  <c r="BH357" i="3"/>
  <c r="BG357" i="3"/>
  <c r="BF357" i="3"/>
  <c r="T357" i="3"/>
  <c r="R357" i="3"/>
  <c r="P357" i="3"/>
  <c r="BK357" i="3"/>
  <c r="BK351" i="3" s="1"/>
  <c r="J351" i="3" s="1"/>
  <c r="J357" i="3"/>
  <c r="BE357" i="3" s="1"/>
  <c r="BI355" i="3"/>
  <c r="BH355" i="3"/>
  <c r="BG355" i="3"/>
  <c r="BF355" i="3"/>
  <c r="T355" i="3"/>
  <c r="R355" i="3"/>
  <c r="P355" i="3"/>
  <c r="P351" i="3" s="1"/>
  <c r="BK355" i="3"/>
  <c r="J355" i="3"/>
  <c r="BE355" i="3"/>
  <c r="BI352" i="3"/>
  <c r="BH352" i="3"/>
  <c r="BG352" i="3"/>
  <c r="BF352" i="3"/>
  <c r="T352" i="3"/>
  <c r="R352" i="3"/>
  <c r="R351" i="3"/>
  <c r="R350" i="3" s="1"/>
  <c r="P352" i="3"/>
  <c r="P350" i="3"/>
  <c r="BK352" i="3"/>
  <c r="BK350" i="3"/>
  <c r="J350" i="3" s="1"/>
  <c r="J68" i="3" s="1"/>
  <c r="J352" i="3"/>
  <c r="BE352" i="3"/>
  <c r="J69" i="3"/>
  <c r="BI348" i="3"/>
  <c r="BH348" i="3"/>
  <c r="BG348" i="3"/>
  <c r="BF348" i="3"/>
  <c r="T348" i="3"/>
  <c r="T347" i="3"/>
  <c r="R348" i="3"/>
  <c r="R347" i="3" s="1"/>
  <c r="P348" i="3"/>
  <c r="P347" i="3"/>
  <c r="BK348" i="3"/>
  <c r="BK347" i="3" s="1"/>
  <c r="J347" i="3" s="1"/>
  <c r="J67" i="3" s="1"/>
  <c r="J348" i="3"/>
  <c r="BE348" i="3"/>
  <c r="BI344" i="3"/>
  <c r="BH344" i="3"/>
  <c r="BG344" i="3"/>
  <c r="BF344" i="3"/>
  <c r="T344" i="3"/>
  <c r="R344" i="3"/>
  <c r="P344" i="3"/>
  <c r="BK344" i="3"/>
  <c r="J344" i="3"/>
  <c r="BE344" i="3"/>
  <c r="BI341" i="3"/>
  <c r="BH341" i="3"/>
  <c r="BG341" i="3"/>
  <c r="BF341" i="3"/>
  <c r="T341" i="3"/>
  <c r="R341" i="3"/>
  <c r="P341" i="3"/>
  <c r="BK341" i="3"/>
  <c r="J341" i="3"/>
  <c r="BE341" i="3" s="1"/>
  <c r="BI335" i="3"/>
  <c r="BH335" i="3"/>
  <c r="BG335" i="3"/>
  <c r="BF335" i="3"/>
  <c r="T335" i="3"/>
  <c r="R335" i="3"/>
  <c r="P335" i="3"/>
  <c r="BK335" i="3"/>
  <c r="J335" i="3"/>
  <c r="BE335" i="3"/>
  <c r="BI332" i="3"/>
  <c r="BH332" i="3"/>
  <c r="BG332" i="3"/>
  <c r="BF332" i="3"/>
  <c r="T332" i="3"/>
  <c r="R332" i="3"/>
  <c r="P332" i="3"/>
  <c r="BK332" i="3"/>
  <c r="J332" i="3"/>
  <c r="BE332" i="3" s="1"/>
  <c r="BI330" i="3"/>
  <c r="BH330" i="3"/>
  <c r="BG330" i="3"/>
  <c r="BF330" i="3"/>
  <c r="T330" i="3"/>
  <c r="R330" i="3"/>
  <c r="R329" i="3" s="1"/>
  <c r="P330" i="3"/>
  <c r="BK330" i="3"/>
  <c r="BK329" i="3" s="1"/>
  <c r="J329" i="3" s="1"/>
  <c r="J66" i="3" s="1"/>
  <c r="J330" i="3"/>
  <c r="BE330" i="3"/>
  <c r="BI327" i="3"/>
  <c r="BH327" i="3"/>
  <c r="BG327" i="3"/>
  <c r="BF327" i="3"/>
  <c r="T327" i="3"/>
  <c r="R327" i="3"/>
  <c r="P327" i="3"/>
  <c r="BK327" i="3"/>
  <c r="J327" i="3"/>
  <c r="BE327" i="3"/>
  <c r="BI325" i="3"/>
  <c r="BH325" i="3"/>
  <c r="BG325" i="3"/>
  <c r="BF325" i="3"/>
  <c r="T325" i="3"/>
  <c r="R325" i="3"/>
  <c r="P325" i="3"/>
  <c r="BK325" i="3"/>
  <c r="J325" i="3"/>
  <c r="BE325" i="3" s="1"/>
  <c r="BI322" i="3"/>
  <c r="BH322" i="3"/>
  <c r="BG322" i="3"/>
  <c r="BF322" i="3"/>
  <c r="T322" i="3"/>
  <c r="R322" i="3"/>
  <c r="P322" i="3"/>
  <c r="BK322" i="3"/>
  <c r="J322" i="3"/>
  <c r="BE322" i="3"/>
  <c r="BI320" i="3"/>
  <c r="BH320" i="3"/>
  <c r="BG320" i="3"/>
  <c r="BF320" i="3"/>
  <c r="T320" i="3"/>
  <c r="R320" i="3"/>
  <c r="P320" i="3"/>
  <c r="BK320" i="3"/>
  <c r="J320" i="3"/>
  <c r="BE320" i="3" s="1"/>
  <c r="BI318" i="3"/>
  <c r="BH318" i="3"/>
  <c r="BG318" i="3"/>
  <c r="BF318" i="3"/>
  <c r="T318" i="3"/>
  <c r="R318" i="3"/>
  <c r="P318" i="3"/>
  <c r="BK318" i="3"/>
  <c r="J318" i="3"/>
  <c r="BE318" i="3"/>
  <c r="BI316" i="3"/>
  <c r="BH316" i="3"/>
  <c r="BG316" i="3"/>
  <c r="BF316" i="3"/>
  <c r="T316" i="3"/>
  <c r="R316" i="3"/>
  <c r="P316" i="3"/>
  <c r="BK316" i="3"/>
  <c r="J316" i="3"/>
  <c r="BE316" i="3" s="1"/>
  <c r="BI313" i="3"/>
  <c r="BH313" i="3"/>
  <c r="BG313" i="3"/>
  <c r="BF313" i="3"/>
  <c r="T313" i="3"/>
  <c r="R313" i="3"/>
  <c r="P313" i="3"/>
  <c r="BK313" i="3"/>
  <c r="J313" i="3"/>
  <c r="BE313" i="3"/>
  <c r="BI311" i="3"/>
  <c r="BH311" i="3"/>
  <c r="BG311" i="3"/>
  <c r="BF311" i="3"/>
  <c r="T311" i="3"/>
  <c r="R311" i="3"/>
  <c r="P311" i="3"/>
  <c r="BK311" i="3"/>
  <c r="J311" i="3"/>
  <c r="BE311" i="3" s="1"/>
  <c r="BI308" i="3"/>
  <c r="BH308" i="3"/>
  <c r="BG308" i="3"/>
  <c r="BF308" i="3"/>
  <c r="T308" i="3"/>
  <c r="R308" i="3"/>
  <c r="P308" i="3"/>
  <c r="BK308" i="3"/>
  <c r="J308" i="3"/>
  <c r="BE308" i="3"/>
  <c r="BI307" i="3"/>
  <c r="BH307" i="3"/>
  <c r="BG307" i="3"/>
  <c r="BF307" i="3"/>
  <c r="T307" i="3"/>
  <c r="R307" i="3"/>
  <c r="P307" i="3"/>
  <c r="BK307" i="3"/>
  <c r="J307" i="3"/>
  <c r="BE307" i="3" s="1"/>
  <c r="BI306" i="3"/>
  <c r="BH306" i="3"/>
  <c r="BG306" i="3"/>
  <c r="BF306" i="3"/>
  <c r="T306" i="3"/>
  <c r="R306" i="3"/>
  <c r="P306" i="3"/>
  <c r="BK306" i="3"/>
  <c r="J306" i="3"/>
  <c r="BE306" i="3"/>
  <c r="BI305" i="3"/>
  <c r="BH305" i="3"/>
  <c r="BG305" i="3"/>
  <c r="BF305" i="3"/>
  <c r="T305" i="3"/>
  <c r="R305" i="3"/>
  <c r="P305" i="3"/>
  <c r="BK305" i="3"/>
  <c r="J305" i="3"/>
  <c r="BE305" i="3" s="1"/>
  <c r="BI302" i="3"/>
  <c r="BH302" i="3"/>
  <c r="BG302" i="3"/>
  <c r="BF302" i="3"/>
  <c r="T302" i="3"/>
  <c r="R302" i="3"/>
  <c r="P302" i="3"/>
  <c r="BK302" i="3"/>
  <c r="J302" i="3"/>
  <c r="BE302" i="3"/>
  <c r="BI297" i="3"/>
  <c r="BH297" i="3"/>
  <c r="BG297" i="3"/>
  <c r="BF297" i="3"/>
  <c r="T297" i="3"/>
  <c r="R297" i="3"/>
  <c r="P297" i="3"/>
  <c r="BK297" i="3"/>
  <c r="J297" i="3"/>
  <c r="BE297" i="3" s="1"/>
  <c r="BI294" i="3"/>
  <c r="BH294" i="3"/>
  <c r="BG294" i="3"/>
  <c r="BF294" i="3"/>
  <c r="T294" i="3"/>
  <c r="R294" i="3"/>
  <c r="P294" i="3"/>
  <c r="BK294" i="3"/>
  <c r="J294" i="3"/>
  <c r="BE294" i="3"/>
  <c r="BI292" i="3"/>
  <c r="BH292" i="3"/>
  <c r="BG292" i="3"/>
  <c r="BF292" i="3"/>
  <c r="T292" i="3"/>
  <c r="R292" i="3"/>
  <c r="P292" i="3"/>
  <c r="BK292" i="3"/>
  <c r="J292" i="3"/>
  <c r="BE292" i="3" s="1"/>
  <c r="BI291" i="3"/>
  <c r="BH291" i="3"/>
  <c r="BG291" i="3"/>
  <c r="BF291" i="3"/>
  <c r="T291" i="3"/>
  <c r="R291" i="3"/>
  <c r="P291" i="3"/>
  <c r="BK291" i="3"/>
  <c r="J291" i="3"/>
  <c r="BE291" i="3"/>
  <c r="BI289" i="3"/>
  <c r="BH289" i="3"/>
  <c r="BG289" i="3"/>
  <c r="BF289" i="3"/>
  <c r="T289" i="3"/>
  <c r="R289" i="3"/>
  <c r="P289" i="3"/>
  <c r="BK289" i="3"/>
  <c r="J289" i="3"/>
  <c r="BE289" i="3" s="1"/>
  <c r="BI288" i="3"/>
  <c r="BH288" i="3"/>
  <c r="BG288" i="3"/>
  <c r="BF288" i="3"/>
  <c r="T288" i="3"/>
  <c r="R288" i="3"/>
  <c r="P288" i="3"/>
  <c r="BK288" i="3"/>
  <c r="J288" i="3"/>
  <c r="BE288" i="3"/>
  <c r="BI286" i="3"/>
  <c r="BH286" i="3"/>
  <c r="BG286" i="3"/>
  <c r="BF286" i="3"/>
  <c r="T286" i="3"/>
  <c r="R286" i="3"/>
  <c r="R285" i="3"/>
  <c r="P286" i="3"/>
  <c r="P285" i="3" s="1"/>
  <c r="BK286" i="3"/>
  <c r="BK285" i="3"/>
  <c r="J285" i="3"/>
  <c r="J65" i="3" s="1"/>
  <c r="J286" i="3"/>
  <c r="BE286" i="3" s="1"/>
  <c r="BI284" i="3"/>
  <c r="BH284" i="3"/>
  <c r="BG284" i="3"/>
  <c r="BF284" i="3"/>
  <c r="T284" i="3"/>
  <c r="R284" i="3"/>
  <c r="P284" i="3"/>
  <c r="BK284" i="3"/>
  <c r="J284" i="3"/>
  <c r="BE284" i="3" s="1"/>
  <c r="BI282" i="3"/>
  <c r="BH282" i="3"/>
  <c r="BG282" i="3"/>
  <c r="BF282" i="3"/>
  <c r="T282" i="3"/>
  <c r="R282" i="3"/>
  <c r="P282" i="3"/>
  <c r="BK282" i="3"/>
  <c r="J282" i="3"/>
  <c r="BE282" i="3"/>
  <c r="BI280" i="3"/>
  <c r="BH280" i="3"/>
  <c r="BG280" i="3"/>
  <c r="BF280" i="3"/>
  <c r="T280" i="3"/>
  <c r="R280" i="3"/>
  <c r="P280" i="3"/>
  <c r="BK280" i="3"/>
  <c r="J280" i="3"/>
  <c r="BE280" i="3" s="1"/>
  <c r="BI278" i="3"/>
  <c r="BH278" i="3"/>
  <c r="BG278" i="3"/>
  <c r="BF278" i="3"/>
  <c r="T278" i="3"/>
  <c r="R278" i="3"/>
  <c r="P278" i="3"/>
  <c r="BK278" i="3"/>
  <c r="J278" i="3"/>
  <c r="BE278" i="3"/>
  <c r="BI277" i="3"/>
  <c r="BH277" i="3"/>
  <c r="BG277" i="3"/>
  <c r="BF277" i="3"/>
  <c r="T277" i="3"/>
  <c r="R277" i="3"/>
  <c r="P277" i="3"/>
  <c r="BK277" i="3"/>
  <c r="J277" i="3"/>
  <c r="BE277" i="3" s="1"/>
  <c r="BI276" i="3"/>
  <c r="BH276" i="3"/>
  <c r="BG276" i="3"/>
  <c r="BF276" i="3"/>
  <c r="T276" i="3"/>
  <c r="R276" i="3"/>
  <c r="P276" i="3"/>
  <c r="BK276" i="3"/>
  <c r="J276" i="3"/>
  <c r="BE276" i="3"/>
  <c r="BI275" i="3"/>
  <c r="BH275" i="3"/>
  <c r="BG275" i="3"/>
  <c r="BF275" i="3"/>
  <c r="T275" i="3"/>
  <c r="R275" i="3"/>
  <c r="P275" i="3"/>
  <c r="BK275" i="3"/>
  <c r="J275" i="3"/>
  <c r="BE275" i="3" s="1"/>
  <c r="BI273" i="3"/>
  <c r="BH273" i="3"/>
  <c r="BG273" i="3"/>
  <c r="BF273" i="3"/>
  <c r="T273" i="3"/>
  <c r="R273" i="3"/>
  <c r="P273" i="3"/>
  <c r="BK273" i="3"/>
  <c r="J273" i="3"/>
  <c r="BE273" i="3"/>
  <c r="BI271" i="3"/>
  <c r="BH271" i="3"/>
  <c r="BG271" i="3"/>
  <c r="BF271" i="3"/>
  <c r="T271" i="3"/>
  <c r="R271" i="3"/>
  <c r="P271" i="3"/>
  <c r="BK271" i="3"/>
  <c r="J271" i="3"/>
  <c r="BE271" i="3" s="1"/>
  <c r="BI270" i="3"/>
  <c r="BH270" i="3"/>
  <c r="BG270" i="3"/>
  <c r="BF270" i="3"/>
  <c r="T270" i="3"/>
  <c r="R270" i="3"/>
  <c r="P270" i="3"/>
  <c r="BK270" i="3"/>
  <c r="J270" i="3"/>
  <c r="BE270" i="3"/>
  <c r="BI269" i="3"/>
  <c r="BH269" i="3"/>
  <c r="BG269" i="3"/>
  <c r="BF269" i="3"/>
  <c r="T269" i="3"/>
  <c r="R269" i="3"/>
  <c r="P269" i="3"/>
  <c r="BK269" i="3"/>
  <c r="J269" i="3"/>
  <c r="BE269" i="3" s="1"/>
  <c r="BI268" i="3"/>
  <c r="BH268" i="3"/>
  <c r="BG268" i="3"/>
  <c r="BF268" i="3"/>
  <c r="T268" i="3"/>
  <c r="R268" i="3"/>
  <c r="P268" i="3"/>
  <c r="BK268" i="3"/>
  <c r="J268" i="3"/>
  <c r="BE268" i="3"/>
  <c r="BI267" i="3"/>
  <c r="BH267" i="3"/>
  <c r="BG267" i="3"/>
  <c r="BF267" i="3"/>
  <c r="T267" i="3"/>
  <c r="R267" i="3"/>
  <c r="P267" i="3"/>
  <c r="BK267" i="3"/>
  <c r="J267" i="3"/>
  <c r="BE267" i="3" s="1"/>
  <c r="BI266" i="3"/>
  <c r="BH266" i="3"/>
  <c r="BG266" i="3"/>
  <c r="BF266" i="3"/>
  <c r="T266" i="3"/>
  <c r="R266" i="3"/>
  <c r="P266" i="3"/>
  <c r="BK266" i="3"/>
  <c r="J266" i="3"/>
  <c r="BE266" i="3"/>
  <c r="BI265" i="3"/>
  <c r="BH265" i="3"/>
  <c r="BG265" i="3"/>
  <c r="BF265" i="3"/>
  <c r="T265" i="3"/>
  <c r="R265" i="3"/>
  <c r="P265" i="3"/>
  <c r="BK265" i="3"/>
  <c r="J265" i="3"/>
  <c r="BE265" i="3" s="1"/>
  <c r="BI263" i="3"/>
  <c r="BH263" i="3"/>
  <c r="BG263" i="3"/>
  <c r="BF263" i="3"/>
  <c r="T263" i="3"/>
  <c r="R263" i="3"/>
  <c r="P263" i="3"/>
  <c r="BK263" i="3"/>
  <c r="J263" i="3"/>
  <c r="BE263" i="3"/>
  <c r="BI261" i="3"/>
  <c r="BH261" i="3"/>
  <c r="BG261" i="3"/>
  <c r="BF261" i="3"/>
  <c r="T261" i="3"/>
  <c r="R261" i="3"/>
  <c r="P261" i="3"/>
  <c r="BK261" i="3"/>
  <c r="J261" i="3"/>
  <c r="BE261" i="3" s="1"/>
  <c r="BI259" i="3"/>
  <c r="BH259" i="3"/>
  <c r="BG259" i="3"/>
  <c r="BF259" i="3"/>
  <c r="T259" i="3"/>
  <c r="R259" i="3"/>
  <c r="P259" i="3"/>
  <c r="P255" i="3" s="1"/>
  <c r="BK259" i="3"/>
  <c r="J259" i="3"/>
  <c r="BE259" i="3"/>
  <c r="BI258" i="3"/>
  <c r="BH258" i="3"/>
  <c r="BG258" i="3"/>
  <c r="BF258" i="3"/>
  <c r="T258" i="3"/>
  <c r="T255" i="3" s="1"/>
  <c r="R258" i="3"/>
  <c r="P258" i="3"/>
  <c r="BK258" i="3"/>
  <c r="J258" i="3"/>
  <c r="BE258" i="3" s="1"/>
  <c r="BI256" i="3"/>
  <c r="BH256" i="3"/>
  <c r="BG256" i="3"/>
  <c r="BF256" i="3"/>
  <c r="T256" i="3"/>
  <c r="R256" i="3"/>
  <c r="R255" i="3" s="1"/>
  <c r="P256" i="3"/>
  <c r="BK256" i="3"/>
  <c r="BK255" i="3" s="1"/>
  <c r="J255" i="3" s="1"/>
  <c r="J64" i="3" s="1"/>
  <c r="J256" i="3"/>
  <c r="BE256" i="3"/>
  <c r="BI252" i="3"/>
  <c r="BH252" i="3"/>
  <c r="BG252" i="3"/>
  <c r="BF252" i="3"/>
  <c r="T252" i="3"/>
  <c r="T251" i="3"/>
  <c r="R252" i="3"/>
  <c r="R251" i="3" s="1"/>
  <c r="P252" i="3"/>
  <c r="P251" i="3"/>
  <c r="BK252" i="3"/>
  <c r="BK251" i="3" s="1"/>
  <c r="J251" i="3" s="1"/>
  <c r="J63" i="3" s="1"/>
  <c r="J252" i="3"/>
  <c r="BE252" i="3"/>
  <c r="BI249" i="3"/>
  <c r="BH249" i="3"/>
  <c r="BG249" i="3"/>
  <c r="BF249" i="3"/>
  <c r="T249" i="3"/>
  <c r="R249" i="3"/>
  <c r="P249" i="3"/>
  <c r="BK249" i="3"/>
  <c r="J249" i="3"/>
  <c r="BE249" i="3"/>
  <c r="BI247" i="3"/>
  <c r="BH247" i="3"/>
  <c r="BG247" i="3"/>
  <c r="BF247" i="3"/>
  <c r="T247" i="3"/>
  <c r="R247" i="3"/>
  <c r="P247" i="3"/>
  <c r="BK247" i="3"/>
  <c r="J247" i="3"/>
  <c r="BE247" i="3" s="1"/>
  <c r="BI244" i="3"/>
  <c r="BH244" i="3"/>
  <c r="BG244" i="3"/>
  <c r="BF244" i="3"/>
  <c r="T244" i="3"/>
  <c r="R244" i="3"/>
  <c r="P244" i="3"/>
  <c r="BK244" i="3"/>
  <c r="J244" i="3"/>
  <c r="BE244" i="3"/>
  <c r="BI242" i="3"/>
  <c r="BH242" i="3"/>
  <c r="BG242" i="3"/>
  <c r="BF242" i="3"/>
  <c r="T242" i="3"/>
  <c r="R242" i="3"/>
  <c r="P242" i="3"/>
  <c r="BK242" i="3"/>
  <c r="J242" i="3"/>
  <c r="BE242" i="3" s="1"/>
  <c r="BI240" i="3"/>
  <c r="BH240" i="3"/>
  <c r="BG240" i="3"/>
  <c r="BF240" i="3"/>
  <c r="T240" i="3"/>
  <c r="R240" i="3"/>
  <c r="P240" i="3"/>
  <c r="BK240" i="3"/>
  <c r="J240" i="3"/>
  <c r="BE240" i="3"/>
  <c r="BI237" i="3"/>
  <c r="BH237" i="3"/>
  <c r="BG237" i="3"/>
  <c r="BF237" i="3"/>
  <c r="T237" i="3"/>
  <c r="R237" i="3"/>
  <c r="P237" i="3"/>
  <c r="BK237" i="3"/>
  <c r="J237" i="3"/>
  <c r="BE237" i="3" s="1"/>
  <c r="BI232" i="3"/>
  <c r="BH232" i="3"/>
  <c r="BG232" i="3"/>
  <c r="BF232" i="3"/>
  <c r="T232" i="3"/>
  <c r="R232" i="3"/>
  <c r="P232" i="3"/>
  <c r="BK232" i="3"/>
  <c r="J232" i="3"/>
  <c r="BE232" i="3"/>
  <c r="BI230" i="3"/>
  <c r="BH230" i="3"/>
  <c r="BG230" i="3"/>
  <c r="BF230" i="3"/>
  <c r="T230" i="3"/>
  <c r="R230" i="3"/>
  <c r="P230" i="3"/>
  <c r="BK230" i="3"/>
  <c r="J230" i="3"/>
  <c r="BE230" i="3" s="1"/>
  <c r="BI228" i="3"/>
  <c r="BH228" i="3"/>
  <c r="BG228" i="3"/>
  <c r="BF228" i="3"/>
  <c r="T228" i="3"/>
  <c r="R228" i="3"/>
  <c r="P228" i="3"/>
  <c r="BK228" i="3"/>
  <c r="J228" i="3"/>
  <c r="BE228" i="3"/>
  <c r="BI223" i="3"/>
  <c r="BH223" i="3"/>
  <c r="BG223" i="3"/>
  <c r="BF223" i="3"/>
  <c r="T223" i="3"/>
  <c r="R223" i="3"/>
  <c r="P223" i="3"/>
  <c r="BK223" i="3"/>
  <c r="J223" i="3"/>
  <c r="BE223" i="3" s="1"/>
  <c r="BI218" i="3"/>
  <c r="BH218" i="3"/>
  <c r="BG218" i="3"/>
  <c r="BF218" i="3"/>
  <c r="T218" i="3"/>
  <c r="R218" i="3"/>
  <c r="P218" i="3"/>
  <c r="BK218" i="3"/>
  <c r="J218" i="3"/>
  <c r="BE218" i="3"/>
  <c r="BI214" i="3"/>
  <c r="BH214" i="3"/>
  <c r="BG214" i="3"/>
  <c r="BF214" i="3"/>
  <c r="T214" i="3"/>
  <c r="R214" i="3"/>
  <c r="P214" i="3"/>
  <c r="BK214" i="3"/>
  <c r="J214" i="3"/>
  <c r="BE214" i="3" s="1"/>
  <c r="BI210" i="3"/>
  <c r="BH210" i="3"/>
  <c r="BG210" i="3"/>
  <c r="BF210" i="3"/>
  <c r="T210" i="3"/>
  <c r="R210" i="3"/>
  <c r="P210" i="3"/>
  <c r="BK210" i="3"/>
  <c r="J210" i="3"/>
  <c r="BE210" i="3"/>
  <c r="BI204" i="3"/>
  <c r="BH204" i="3"/>
  <c r="BG204" i="3"/>
  <c r="BF204" i="3"/>
  <c r="T204" i="3"/>
  <c r="R204" i="3"/>
  <c r="P204" i="3"/>
  <c r="BK204" i="3"/>
  <c r="J204" i="3"/>
  <c r="BE204" i="3" s="1"/>
  <c r="BI200" i="3"/>
  <c r="BH200" i="3"/>
  <c r="BG200" i="3"/>
  <c r="BF200" i="3"/>
  <c r="T200" i="3"/>
  <c r="R200" i="3"/>
  <c r="P200" i="3"/>
  <c r="P193" i="3" s="1"/>
  <c r="BK200" i="3"/>
  <c r="J200" i="3"/>
  <c r="BE200" i="3"/>
  <c r="BI198" i="3"/>
  <c r="BH198" i="3"/>
  <c r="BG198" i="3"/>
  <c r="BF198" i="3"/>
  <c r="T198" i="3"/>
  <c r="R198" i="3"/>
  <c r="P198" i="3"/>
  <c r="BK198" i="3"/>
  <c r="J198" i="3"/>
  <c r="BE198" i="3" s="1"/>
  <c r="BI194" i="3"/>
  <c r="BH194" i="3"/>
  <c r="BG194" i="3"/>
  <c r="BF194" i="3"/>
  <c r="T194" i="3"/>
  <c r="T193" i="3"/>
  <c r="R194" i="3"/>
  <c r="R193" i="3" s="1"/>
  <c r="P194" i="3"/>
  <c r="BK194" i="3"/>
  <c r="BK193" i="3" s="1"/>
  <c r="J193" i="3" s="1"/>
  <c r="J62" i="3" s="1"/>
  <c r="J194" i="3"/>
  <c r="BE194" i="3" s="1"/>
  <c r="BI191" i="3"/>
  <c r="BH191" i="3"/>
  <c r="BG191" i="3"/>
  <c r="BF191" i="3"/>
  <c r="T191" i="3"/>
  <c r="R191" i="3"/>
  <c r="R188" i="3" s="1"/>
  <c r="P191" i="3"/>
  <c r="BK191" i="3"/>
  <c r="J191" i="3"/>
  <c r="BE191" i="3"/>
  <c r="BI189" i="3"/>
  <c r="BH189" i="3"/>
  <c r="BG189" i="3"/>
  <c r="BF189" i="3"/>
  <c r="T189" i="3"/>
  <c r="T188" i="3" s="1"/>
  <c r="R189" i="3"/>
  <c r="P189" i="3"/>
  <c r="P188" i="3" s="1"/>
  <c r="BK189" i="3"/>
  <c r="BK188" i="3"/>
  <c r="J188" i="3" s="1"/>
  <c r="J61" i="3" s="1"/>
  <c r="J189" i="3"/>
  <c r="BE189" i="3" s="1"/>
  <c r="BI186" i="3"/>
  <c r="BH186" i="3"/>
  <c r="BG186" i="3"/>
  <c r="BF186" i="3"/>
  <c r="T186" i="3"/>
  <c r="T185" i="3" s="1"/>
  <c r="R186" i="3"/>
  <c r="R185" i="3"/>
  <c r="P186" i="3"/>
  <c r="P185" i="3" s="1"/>
  <c r="BK186" i="3"/>
  <c r="BK185" i="3"/>
  <c r="J185" i="3"/>
  <c r="J60" i="3" s="1"/>
  <c r="J186" i="3"/>
  <c r="BE186" i="3" s="1"/>
  <c r="BI183" i="3"/>
  <c r="BH183" i="3"/>
  <c r="BG183" i="3"/>
  <c r="BF183" i="3"/>
  <c r="T183" i="3"/>
  <c r="R183" i="3"/>
  <c r="P183" i="3"/>
  <c r="BK183" i="3"/>
  <c r="J183" i="3"/>
  <c r="BE183" i="3" s="1"/>
  <c r="BI180" i="3"/>
  <c r="BH180" i="3"/>
  <c r="BG180" i="3"/>
  <c r="BF180" i="3"/>
  <c r="T180" i="3"/>
  <c r="T179" i="3"/>
  <c r="R180" i="3"/>
  <c r="R179" i="3" s="1"/>
  <c r="P180" i="3"/>
  <c r="P179" i="3"/>
  <c r="BK180" i="3"/>
  <c r="BK179" i="3" s="1"/>
  <c r="J179" i="3" s="1"/>
  <c r="J59" i="3" s="1"/>
  <c r="J180" i="3"/>
  <c r="BE180" i="3" s="1"/>
  <c r="BI177" i="3"/>
  <c r="BH177" i="3"/>
  <c r="BG177" i="3"/>
  <c r="BF177" i="3"/>
  <c r="T177" i="3"/>
  <c r="R177" i="3"/>
  <c r="P177" i="3"/>
  <c r="BK177" i="3"/>
  <c r="J177" i="3"/>
  <c r="BE177" i="3"/>
  <c r="BI174" i="3"/>
  <c r="BH174" i="3"/>
  <c r="BG174" i="3"/>
  <c r="BF174" i="3"/>
  <c r="T174" i="3"/>
  <c r="R174" i="3"/>
  <c r="P174" i="3"/>
  <c r="BK174" i="3"/>
  <c r="J174" i="3"/>
  <c r="BE174" i="3" s="1"/>
  <c r="BI172" i="3"/>
  <c r="BH172" i="3"/>
  <c r="BG172" i="3"/>
  <c r="BF172" i="3"/>
  <c r="T172" i="3"/>
  <c r="R172" i="3"/>
  <c r="P172" i="3"/>
  <c r="BK172" i="3"/>
  <c r="J172" i="3"/>
  <c r="BE172" i="3"/>
  <c r="BI170" i="3"/>
  <c r="BH170" i="3"/>
  <c r="BG170" i="3"/>
  <c r="BF170" i="3"/>
  <c r="T170" i="3"/>
  <c r="R170" i="3"/>
  <c r="P170" i="3"/>
  <c r="BK170" i="3"/>
  <c r="J170" i="3"/>
  <c r="BE170" i="3" s="1"/>
  <c r="BI168" i="3"/>
  <c r="BH168" i="3"/>
  <c r="BG168" i="3"/>
  <c r="BF168" i="3"/>
  <c r="T168" i="3"/>
  <c r="R168" i="3"/>
  <c r="P168" i="3"/>
  <c r="BK168" i="3"/>
  <c r="J168" i="3"/>
  <c r="BE168" i="3"/>
  <c r="BI166" i="3"/>
  <c r="BH166" i="3"/>
  <c r="BG166" i="3"/>
  <c r="BF166" i="3"/>
  <c r="T166" i="3"/>
  <c r="R166" i="3"/>
  <c r="P166" i="3"/>
  <c r="BK166" i="3"/>
  <c r="J166" i="3"/>
  <c r="BE166" i="3" s="1"/>
  <c r="BI164" i="3"/>
  <c r="BH164" i="3"/>
  <c r="BG164" i="3"/>
  <c r="BF164" i="3"/>
  <c r="T164" i="3"/>
  <c r="R164" i="3"/>
  <c r="P164" i="3"/>
  <c r="BK164" i="3"/>
  <c r="J164" i="3"/>
  <c r="BE164" i="3"/>
  <c r="BI161" i="3"/>
  <c r="BH161" i="3"/>
  <c r="BG161" i="3"/>
  <c r="BF161" i="3"/>
  <c r="T161" i="3"/>
  <c r="R161" i="3"/>
  <c r="P161" i="3"/>
  <c r="BK161" i="3"/>
  <c r="J161" i="3"/>
  <c r="BE161" i="3" s="1"/>
  <c r="BI158" i="3"/>
  <c r="BH158" i="3"/>
  <c r="BG158" i="3"/>
  <c r="BF158" i="3"/>
  <c r="T158" i="3"/>
  <c r="R158" i="3"/>
  <c r="P158" i="3"/>
  <c r="BK158" i="3"/>
  <c r="J158" i="3"/>
  <c r="BE158" i="3"/>
  <c r="BI152" i="3"/>
  <c r="BH152" i="3"/>
  <c r="BG152" i="3"/>
  <c r="BF152" i="3"/>
  <c r="T152" i="3"/>
  <c r="R152" i="3"/>
  <c r="P152" i="3"/>
  <c r="BK152" i="3"/>
  <c r="J152" i="3"/>
  <c r="BE152" i="3" s="1"/>
  <c r="BI147" i="3"/>
  <c r="BH147" i="3"/>
  <c r="BG147" i="3"/>
  <c r="BF147" i="3"/>
  <c r="T147" i="3"/>
  <c r="R147" i="3"/>
  <c r="P147" i="3"/>
  <c r="BK147" i="3"/>
  <c r="J147" i="3"/>
  <c r="BE147" i="3"/>
  <c r="BI145" i="3"/>
  <c r="BH145" i="3"/>
  <c r="BG145" i="3"/>
  <c r="BF145" i="3"/>
  <c r="T145" i="3"/>
  <c r="R145" i="3"/>
  <c r="P145" i="3"/>
  <c r="BK145" i="3"/>
  <c r="J145" i="3"/>
  <c r="BE145" i="3" s="1"/>
  <c r="BI142" i="3"/>
  <c r="BH142" i="3"/>
  <c r="BG142" i="3"/>
  <c r="BF142" i="3"/>
  <c r="T142" i="3"/>
  <c r="R142" i="3"/>
  <c r="P142" i="3"/>
  <c r="BK142" i="3"/>
  <c r="J142" i="3"/>
  <c r="BE142" i="3"/>
  <c r="BI139" i="3"/>
  <c r="BH139" i="3"/>
  <c r="BG139" i="3"/>
  <c r="BF139" i="3"/>
  <c r="T139" i="3"/>
  <c r="R139" i="3"/>
  <c r="P139" i="3"/>
  <c r="BK139" i="3"/>
  <c r="J139" i="3"/>
  <c r="BE139" i="3" s="1"/>
  <c r="BI133" i="3"/>
  <c r="BH133" i="3"/>
  <c r="BG133" i="3"/>
  <c r="BF133" i="3"/>
  <c r="T133" i="3"/>
  <c r="R133" i="3"/>
  <c r="P133" i="3"/>
  <c r="BK133" i="3"/>
  <c r="J133" i="3"/>
  <c r="BE133" i="3"/>
  <c r="BI129" i="3"/>
  <c r="BH129" i="3"/>
  <c r="BG129" i="3"/>
  <c r="BF129" i="3"/>
  <c r="T129" i="3"/>
  <c r="R129" i="3"/>
  <c r="P129" i="3"/>
  <c r="BK129" i="3"/>
  <c r="J129" i="3"/>
  <c r="BE129" i="3" s="1"/>
  <c r="BI126" i="3"/>
  <c r="BH126" i="3"/>
  <c r="BG126" i="3"/>
  <c r="BF126" i="3"/>
  <c r="T126" i="3"/>
  <c r="R126" i="3"/>
  <c r="P126" i="3"/>
  <c r="BK126" i="3"/>
  <c r="J126" i="3"/>
  <c r="BE126" i="3"/>
  <c r="BI123" i="3"/>
  <c r="BH123" i="3"/>
  <c r="BG123" i="3"/>
  <c r="BF123" i="3"/>
  <c r="T123" i="3"/>
  <c r="R123" i="3"/>
  <c r="P123" i="3"/>
  <c r="BK123" i="3"/>
  <c r="J123" i="3"/>
  <c r="BE123" i="3" s="1"/>
  <c r="BI120" i="3"/>
  <c r="BH120" i="3"/>
  <c r="BG120" i="3"/>
  <c r="BF120" i="3"/>
  <c r="T120" i="3"/>
  <c r="R120" i="3"/>
  <c r="P120" i="3"/>
  <c r="BK120" i="3"/>
  <c r="J120" i="3"/>
  <c r="BE120" i="3"/>
  <c r="BI118" i="3"/>
  <c r="BH118" i="3"/>
  <c r="BG118" i="3"/>
  <c r="BF118" i="3"/>
  <c r="T118" i="3"/>
  <c r="R118" i="3"/>
  <c r="P118" i="3"/>
  <c r="BK118" i="3"/>
  <c r="J118" i="3"/>
  <c r="BE118" i="3" s="1"/>
  <c r="BI115" i="3"/>
  <c r="BH115" i="3"/>
  <c r="BG115" i="3"/>
  <c r="BF115" i="3"/>
  <c r="T115" i="3"/>
  <c r="R115" i="3"/>
  <c r="P115" i="3"/>
  <c r="P91" i="3" s="1"/>
  <c r="BK115" i="3"/>
  <c r="J115" i="3"/>
  <c r="BE115" i="3"/>
  <c r="BI113" i="3"/>
  <c r="BH113" i="3"/>
  <c r="BG113" i="3"/>
  <c r="BF113" i="3"/>
  <c r="T113" i="3"/>
  <c r="T91" i="3" s="1"/>
  <c r="R113" i="3"/>
  <c r="P113" i="3"/>
  <c r="BK113" i="3"/>
  <c r="J113" i="3"/>
  <c r="BE113" i="3" s="1"/>
  <c r="BI110" i="3"/>
  <c r="BH110" i="3"/>
  <c r="BG110" i="3"/>
  <c r="BF110" i="3"/>
  <c r="T110" i="3"/>
  <c r="R110" i="3"/>
  <c r="P110" i="3"/>
  <c r="BK110" i="3"/>
  <c r="J110" i="3"/>
  <c r="BE110" i="3"/>
  <c r="BI107" i="3"/>
  <c r="BH107" i="3"/>
  <c r="BG107" i="3"/>
  <c r="BF107" i="3"/>
  <c r="T107" i="3"/>
  <c r="R107" i="3"/>
  <c r="P107" i="3"/>
  <c r="BK107" i="3"/>
  <c r="J107" i="3"/>
  <c r="BE107" i="3" s="1"/>
  <c r="BI104" i="3"/>
  <c r="BH104" i="3"/>
  <c r="BG104" i="3"/>
  <c r="BF104" i="3"/>
  <c r="T104" i="3"/>
  <c r="R104" i="3"/>
  <c r="P104" i="3"/>
  <c r="BK104" i="3"/>
  <c r="J104" i="3"/>
  <c r="BE104" i="3"/>
  <c r="BI101" i="3"/>
  <c r="BH101" i="3"/>
  <c r="BG101" i="3"/>
  <c r="BF101" i="3"/>
  <c r="T101" i="3"/>
  <c r="R101" i="3"/>
  <c r="P101" i="3"/>
  <c r="BK101" i="3"/>
  <c r="J101" i="3"/>
  <c r="BE101" i="3" s="1"/>
  <c r="BI95" i="3"/>
  <c r="BH95" i="3"/>
  <c r="BG95" i="3"/>
  <c r="F32" i="3" s="1"/>
  <c r="BB53" i="1" s="1"/>
  <c r="BF95" i="3"/>
  <c r="T95" i="3"/>
  <c r="R95" i="3"/>
  <c r="R91" i="3" s="1"/>
  <c r="R90" i="3" s="1"/>
  <c r="R89" i="3" s="1"/>
  <c r="P95" i="3"/>
  <c r="BK95" i="3"/>
  <c r="J95" i="3"/>
  <c r="BE95" i="3"/>
  <c r="BI92" i="3"/>
  <c r="BH92" i="3"/>
  <c r="F33" i="3" s="1"/>
  <c r="BC53" i="1" s="1"/>
  <c r="BG92" i="3"/>
  <c r="BF92" i="3"/>
  <c r="J31" i="3" s="1"/>
  <c r="AW53" i="1" s="1"/>
  <c r="T92" i="3"/>
  <c r="R92" i="3"/>
  <c r="P92" i="3"/>
  <c r="BK92" i="3"/>
  <c r="BK91" i="3" s="1"/>
  <c r="J92" i="3"/>
  <c r="BE92" i="3" s="1"/>
  <c r="J30" i="3" s="1"/>
  <c r="AV53" i="1" s="1"/>
  <c r="AT53" i="1" s="1"/>
  <c r="F83" i="3"/>
  <c r="E81" i="3"/>
  <c r="F49" i="3"/>
  <c r="E47" i="3"/>
  <c r="J21" i="3"/>
  <c r="E21" i="3"/>
  <c r="J85" i="3" s="1"/>
  <c r="J20" i="3"/>
  <c r="J18" i="3"/>
  <c r="E18" i="3"/>
  <c r="F52" i="3" s="1"/>
  <c r="J17" i="3"/>
  <c r="J15" i="3"/>
  <c r="E15" i="3"/>
  <c r="F85" i="3" s="1"/>
  <c r="J14" i="3"/>
  <c r="J12" i="3"/>
  <c r="J83" i="3" s="1"/>
  <c r="E7" i="3"/>
  <c r="E45" i="3" s="1"/>
  <c r="AY52" i="1"/>
  <c r="AX52" i="1"/>
  <c r="BI95" i="2"/>
  <c r="BH95" i="2"/>
  <c r="BG95" i="2"/>
  <c r="BF95" i="2"/>
  <c r="T95" i="2"/>
  <c r="R95" i="2"/>
  <c r="P95" i="2"/>
  <c r="BK95" i="2"/>
  <c r="J95" i="2"/>
  <c r="BE95" i="2" s="1"/>
  <c r="BI94" i="2"/>
  <c r="BH94" i="2"/>
  <c r="BG94" i="2"/>
  <c r="BF94" i="2"/>
  <c r="T94" i="2"/>
  <c r="T93" i="2"/>
  <c r="R94" i="2"/>
  <c r="R93" i="2" s="1"/>
  <c r="P94" i="2"/>
  <c r="P93" i="2" s="1"/>
  <c r="BK94" i="2"/>
  <c r="BK93" i="2" s="1"/>
  <c r="J93" i="2" s="1"/>
  <c r="J61" i="2" s="1"/>
  <c r="J94" i="2"/>
  <c r="BE94" i="2" s="1"/>
  <c r="BI92" i="2"/>
  <c r="BH92" i="2"/>
  <c r="BG92" i="2"/>
  <c r="BF92" i="2"/>
  <c r="T92" i="2"/>
  <c r="R92" i="2"/>
  <c r="P92" i="2"/>
  <c r="BK92" i="2"/>
  <c r="J92" i="2"/>
  <c r="BE92" i="2" s="1"/>
  <c r="BI91" i="2"/>
  <c r="BH91" i="2"/>
  <c r="BG91" i="2"/>
  <c r="BF91" i="2"/>
  <c r="T91" i="2"/>
  <c r="R91" i="2"/>
  <c r="R90" i="2"/>
  <c r="P91" i="2"/>
  <c r="P90" i="2" s="1"/>
  <c r="BK91" i="2"/>
  <c r="BK90" i="2" s="1"/>
  <c r="J90" i="2" s="1"/>
  <c r="J60" i="2" s="1"/>
  <c r="J91" i="2"/>
  <c r="BE91" i="2"/>
  <c r="BI89" i="2"/>
  <c r="BH89" i="2"/>
  <c r="BG89" i="2"/>
  <c r="BF89" i="2"/>
  <c r="T89" i="2"/>
  <c r="R89" i="2"/>
  <c r="P89" i="2"/>
  <c r="BK89" i="2"/>
  <c r="J89" i="2"/>
  <c r="BE89" i="2" s="1"/>
  <c r="BI88" i="2"/>
  <c r="BH88" i="2"/>
  <c r="BG88" i="2"/>
  <c r="BF88" i="2"/>
  <c r="T88" i="2"/>
  <c r="R88" i="2"/>
  <c r="P88" i="2"/>
  <c r="BK88" i="2"/>
  <c r="J88" i="2"/>
  <c r="BE88" i="2" s="1"/>
  <c r="BI87" i="2"/>
  <c r="BH87" i="2"/>
  <c r="BG87" i="2"/>
  <c r="BF87" i="2"/>
  <c r="T87" i="2"/>
  <c r="R87" i="2"/>
  <c r="P87" i="2"/>
  <c r="BK87" i="2"/>
  <c r="J87" i="2"/>
  <c r="BE87" i="2" s="1"/>
  <c r="BI86" i="2"/>
  <c r="BH86" i="2"/>
  <c r="BG86" i="2"/>
  <c r="BF86" i="2"/>
  <c r="T86" i="2"/>
  <c r="T85" i="2" s="1"/>
  <c r="R86" i="2"/>
  <c r="R85" i="2"/>
  <c r="R84" i="2" s="1"/>
  <c r="P86" i="2"/>
  <c r="BK86" i="2"/>
  <c r="BK85" i="2" s="1"/>
  <c r="J86" i="2"/>
  <c r="BE86" i="2" s="1"/>
  <c r="BI83" i="2"/>
  <c r="F34" i="2" s="1"/>
  <c r="BD52" i="1" s="1"/>
  <c r="BH83" i="2"/>
  <c r="F33" i="2"/>
  <c r="BC52" i="1" s="1"/>
  <c r="BC51" i="1" s="1"/>
  <c r="BG83" i="2"/>
  <c r="F32" i="2" s="1"/>
  <c r="BB52" i="1" s="1"/>
  <c r="BB51" i="1" s="1"/>
  <c r="BF83" i="2"/>
  <c r="J31" i="2" s="1"/>
  <c r="AW52" i="1" s="1"/>
  <c r="F31" i="2"/>
  <c r="BA52" i="1" s="1"/>
  <c r="T83" i="2"/>
  <c r="T82" i="2" s="1"/>
  <c r="R83" i="2"/>
  <c r="R82" i="2" s="1"/>
  <c r="R81" i="2" s="1"/>
  <c r="P83" i="2"/>
  <c r="P82" i="2" s="1"/>
  <c r="BK83" i="2"/>
  <c r="BK82" i="2" s="1"/>
  <c r="J83" i="2"/>
  <c r="BE83" i="2" s="1"/>
  <c r="F75" i="2"/>
  <c r="E73" i="2"/>
  <c r="F49" i="2"/>
  <c r="E47" i="2"/>
  <c r="J21" i="2"/>
  <c r="E21" i="2"/>
  <c r="J77" i="2" s="1"/>
  <c r="J20" i="2"/>
  <c r="J18" i="2"/>
  <c r="E18" i="2"/>
  <c r="F78" i="2" s="1"/>
  <c r="F52" i="2"/>
  <c r="J17" i="2"/>
  <c r="J15" i="2"/>
  <c r="E15" i="2"/>
  <c r="F77" i="2"/>
  <c r="F51" i="2"/>
  <c r="J14" i="2"/>
  <c r="J12" i="2"/>
  <c r="J75" i="2"/>
  <c r="J49" i="2"/>
  <c r="E7" i="2"/>
  <c r="E71" i="2" s="1"/>
  <c r="E45" i="2"/>
  <c r="AS51" i="1"/>
  <c r="L47" i="1"/>
  <c r="AM46" i="1"/>
  <c r="L46" i="1"/>
  <c r="AM44" i="1"/>
  <c r="L44" i="1"/>
  <c r="L42" i="1"/>
  <c r="L41" i="1"/>
  <c r="AY51" i="1" l="1"/>
  <c r="W29" i="1"/>
  <c r="W28" i="1"/>
  <c r="AX51" i="1"/>
  <c r="F30" i="2"/>
  <c r="AZ52" i="1" s="1"/>
  <c r="J30" i="2"/>
  <c r="AV52" i="1" s="1"/>
  <c r="AT52" i="1" s="1"/>
  <c r="J82" i="2"/>
  <c r="J57" i="2" s="1"/>
  <c r="BK90" i="3"/>
  <c r="J91" i="3"/>
  <c r="J58" i="3" s="1"/>
  <c r="J85" i="2"/>
  <c r="J59" i="2" s="1"/>
  <c r="BK84" i="2"/>
  <c r="J84" i="2" s="1"/>
  <c r="J58" i="2" s="1"/>
  <c r="J51" i="2"/>
  <c r="E79" i="3"/>
  <c r="F30" i="3"/>
  <c r="AZ53" i="1" s="1"/>
  <c r="J72" i="4"/>
  <c r="J49" i="4"/>
  <c r="P85" i="2"/>
  <c r="P84" i="2" s="1"/>
  <c r="P81" i="2" s="1"/>
  <c r="AU52" i="1" s="1"/>
  <c r="T90" i="2"/>
  <c r="T84" i="2" s="1"/>
  <c r="T81" i="2" s="1"/>
  <c r="F51" i="3"/>
  <c r="F86" i="3"/>
  <c r="J51" i="3"/>
  <c r="F31" i="3"/>
  <c r="BA53" i="1" s="1"/>
  <c r="BA51" i="1" s="1"/>
  <c r="T351" i="3"/>
  <c r="T350" i="3" s="1"/>
  <c r="J31" i="4"/>
  <c r="AW54" i="1" s="1"/>
  <c r="AT54" i="1" s="1"/>
  <c r="F31" i="4"/>
  <c r="BA54" i="1" s="1"/>
  <c r="J49" i="3"/>
  <c r="F34" i="3"/>
  <c r="BD53" i="1" s="1"/>
  <c r="BD51" i="1" s="1"/>
  <c r="W30" i="1" s="1"/>
  <c r="T285" i="3"/>
  <c r="T90" i="3" s="1"/>
  <c r="T89" i="3" s="1"/>
  <c r="T329" i="3"/>
  <c r="P329" i="3"/>
  <c r="P90" i="3" s="1"/>
  <c r="P89" i="3" s="1"/>
  <c r="AU53" i="1" s="1"/>
  <c r="F74" i="4"/>
  <c r="F51" i="4"/>
  <c r="F30" i="4"/>
  <c r="AZ54" i="1" s="1"/>
  <c r="J79" i="4"/>
  <c r="J57" i="4" s="1"/>
  <c r="BK78" i="4"/>
  <c r="J78" i="4" s="1"/>
  <c r="AU51" i="1" l="1"/>
  <c r="AW51" i="1"/>
  <c r="AK27" i="1" s="1"/>
  <c r="W27" i="1"/>
  <c r="BK89" i="3"/>
  <c r="J89" i="3" s="1"/>
  <c r="J90" i="3"/>
  <c r="J57" i="3" s="1"/>
  <c r="AZ51" i="1"/>
  <c r="J56" i="4"/>
  <c r="J27" i="4"/>
  <c r="BK81" i="2"/>
  <c r="J81" i="2" s="1"/>
  <c r="AG54" i="1" l="1"/>
  <c r="AN54" i="1" s="1"/>
  <c r="J36" i="4"/>
  <c r="J56" i="3"/>
  <c r="J27" i="3"/>
  <c r="W26" i="1"/>
  <c r="AV51" i="1"/>
  <c r="J56" i="2"/>
  <c r="J27" i="2"/>
  <c r="J36" i="3" l="1"/>
  <c r="AG53" i="1"/>
  <c r="AN53" i="1" s="1"/>
  <c r="AG52" i="1"/>
  <c r="J36" i="2"/>
  <c r="AT51" i="1"/>
  <c r="AK26" i="1"/>
  <c r="AG51" i="1" l="1"/>
  <c r="AN52" i="1"/>
  <c r="AK23" i="1" l="1"/>
  <c r="AK32" i="1" s="1"/>
  <c r="AN51" i="1"/>
</calcChain>
</file>

<file path=xl/sharedStrings.xml><?xml version="1.0" encoding="utf-8"?>
<sst xmlns="http://schemas.openxmlformats.org/spreadsheetml/2006/main" count="3798" uniqueCount="913">
  <si>
    <t>Export VZ</t>
  </si>
  <si>
    <t>List obsahuje:</t>
  </si>
  <si>
    <t>1) Rekapitulace stavby</t>
  </si>
  <si>
    <t>2) Rekapitulace objektů stavby a soupisů prací</t>
  </si>
  <si>
    <t>3.0</t>
  </si>
  <si>
    <t>ZAMOK</t>
  </si>
  <si>
    <t>False</t>
  </si>
  <si>
    <t>{d7169c1e-7e7a-4d02-82ec-4834fe57f82f}</t>
  </si>
  <si>
    <t>0,01</t>
  </si>
  <si>
    <t>21</t>
  </si>
  <si>
    <t>15</t>
  </si>
  <si>
    <t>REKAPITULACE STAVBY</t>
  </si>
  <si>
    <t>v ---  níže se nacházejí doplnkové a pomocné údaje k sestavám  --- v</t>
  </si>
  <si>
    <t>Návod na vyplnění</t>
  </si>
  <si>
    <t>Kód:</t>
  </si>
  <si>
    <t>D-17-013</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</si>
  <si>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</si>
  <si>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</si>
  <si>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Kamenné Žehrovice -  Dělnická</t>
  </si>
  <si>
    <t>KSO:</t>
  </si>
  <si>
    <t/>
  </si>
  <si>
    <t>CC-CZ:</t>
  </si>
  <si>
    <t>Místo:</t>
  </si>
  <si>
    <t xml:space="preserve"> </t>
  </si>
  <si>
    <t>Datum:</t>
  </si>
  <si>
    <t>17.08.2017</t>
  </si>
  <si>
    <t>Zadavatel:</t>
  </si>
  <si>
    <t>IČ:</t>
  </si>
  <si>
    <t>DIČ:</t>
  </si>
  <si>
    <t>Uchazeč:</t>
  </si>
  <si>
    <t>Vyplň údaj</t>
  </si>
  <si>
    <t>Projektant:</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</si>
  <si>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</si>
  <si>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</si>
  <si>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</si>
  <si>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</si>
  <si>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</si>
  <si>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</si>
  <si>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</si>
  <si>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</si>
  <si>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</si>
  <si>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</si>
  <si>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</si>
  <si>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</si>
  <si>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</si>
  <si>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</si>
  <si>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</si>
  <si>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</si>
  <si>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</si>
  <si>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</si>
  <si>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</si>
  <si>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</si>
  <si>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</si>
  <si>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</si>
  <si>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</si>
  <si>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</si>
  <si>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</si>
  <si>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</si>
  <si>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</si>
  <si>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</si>
  <si>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</si>
  <si>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</si>
  <si>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</si>
  <si>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</si>
  <si>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</si>
  <si>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</si>
  <si>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</si>
  <si>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</si>
  <si>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</si>
  <si>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</si>
  <si>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</si>
  <si>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</si>
  <si>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</si>
  <si>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</si>
  <si>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SO 000</t>
  </si>
  <si>
    <t>Ostatní a vedlejší náklady</t>
  </si>
  <si>
    <t>STA</t>
  </si>
  <si>
    <t>1</t>
  </si>
  <si>
    <t>{03e9665b-efb5-49d3-ae1c-87433f0b978d}</t>
  </si>
  <si>
    <t>2</t>
  </si>
  <si>
    <t>SO 101</t>
  </si>
  <si>
    <t>Rekonstrukce ul. Dělnická</t>
  </si>
  <si>
    <t>{c67d6d15-9744-4070-8c74-b9c9c1e1b22e}</t>
  </si>
  <si>
    <t>SO 191</t>
  </si>
  <si>
    <t>DIO</t>
  </si>
  <si>
    <t>{42ab7588-4d08-4ec9-ba20-53683a17816b}</t>
  </si>
  <si>
    <t>1) Krycí list soupisu</t>
  </si>
  <si>
    <t>2) Rekapitulace</t>
  </si>
  <si>
    <t>3) Soupis prací</t>
  </si>
  <si>
    <t>Zpět na list:</t>
  </si>
  <si>
    <t>Rekapitulace stavby</t>
  </si>
  <si>
    <t>KRYCÍ LIST SOUPISU</t>
  </si>
  <si>
    <t>Objekt:</t>
  </si>
  <si>
    <t>SO 000 - Ostatní a vedlejší náklady</t>
  </si>
  <si>
    <t>REKAPITULACE ČLENĚNÍ SOUPISU PRACÍ</t>
  </si>
  <si>
    <t>Kód dílu - Popis</t>
  </si>
  <si>
    <t>Cena celkem [CZK]</t>
  </si>
  <si>
    <t>Náklady soupisu celkem</t>
  </si>
  <si>
    <t>-1</t>
  </si>
  <si>
    <t>0 - Všeobecné konstrukce a práce</t>
  </si>
  <si>
    <t>VRN - Vedlejší rozpočtové náklady</t>
  </si>
  <si>
    <t xml:space="preserve">    VRN1 - Průzkumné, geodetické a projektové práce</t>
  </si>
  <si>
    <t xml:space="preserve">    VRN3 - Zařízení staveniště</t>
  </si>
  <si>
    <t xml:space="preserve">    VRN4 - Inženýrská činnost</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</si>
  <si>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</si>
  <si>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</si>
  <si>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</si>
  <si>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</si>
  <si>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</si>
  <si>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</si>
  <si>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</si>
  <si>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</si>
  <si>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</si>
  <si>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</si>
  <si>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</si>
  <si>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</si>
  <si>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</si>
  <si>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</si>
  <si>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Všeobecné konstrukce a práce</t>
  </si>
  <si>
    <t>ROZPOCET</t>
  </si>
  <si>
    <t>K</t>
  </si>
  <si>
    <t>079002000</t>
  </si>
  <si>
    <t>Hlavní tituly průvodních činností a nákladů provozní vlivy ostatní provozní vlivy</t>
  </si>
  <si>
    <t>Kč</t>
  </si>
  <si>
    <t>CS ÚRS 2017 02</t>
  </si>
  <si>
    <t>4</t>
  </si>
  <si>
    <t>-52410469</t>
  </si>
  <si>
    <t>VRN</t>
  </si>
  <si>
    <t>Vedlejší rozpočtové náklady</t>
  </si>
  <si>
    <t>5</t>
  </si>
  <si>
    <t>VRN1</t>
  </si>
  <si>
    <t>Průzkumné, geodetické a projektové práce</t>
  </si>
  <si>
    <t>011503000</t>
  </si>
  <si>
    <t>Průzkumné, geodetické a projektové práce průzkumné práce stavební průzkum bez rozlišení</t>
  </si>
  <si>
    <t>1024</t>
  </si>
  <si>
    <t>1373991295</t>
  </si>
  <si>
    <t>3</t>
  </si>
  <si>
    <t>012303000</t>
  </si>
  <si>
    <t>Průzkumné, geodetické a projektové práce geodetické práce po výstavbě</t>
  </si>
  <si>
    <t>915268215</t>
  </si>
  <si>
    <t>013244000</t>
  </si>
  <si>
    <t>Průzkumné, geodetické a projektové práce projektové práce dokumentace stavby (výkresová a textová) pro provádění stavby</t>
  </si>
  <si>
    <t>1624065802</t>
  </si>
  <si>
    <t>013254000</t>
  </si>
  <si>
    <t>Průzkumné, geodetické a projektové práce projektové práce dokumentace stavby (výkresová a textová) skutečného provedení stavby</t>
  </si>
  <si>
    <t>1825730580</t>
  </si>
  <si>
    <t>VRN3</t>
  </si>
  <si>
    <t>Zařízení staveniště</t>
  </si>
  <si>
    <t>6</t>
  </si>
  <si>
    <t>032603000</t>
  </si>
  <si>
    <t>Zařízení staveniště vybavení staveniště ostatní náklady</t>
  </si>
  <si>
    <t>1266158460</t>
  </si>
  <si>
    <t>7</t>
  </si>
  <si>
    <t>034503000</t>
  </si>
  <si>
    <t>Zařízení staveniště zabezpečení staveniště informační tabule</t>
  </si>
  <si>
    <t>1829128483</t>
  </si>
  <si>
    <t>VRN4</t>
  </si>
  <si>
    <t>Inženýrská činnost</t>
  </si>
  <si>
    <t>8</t>
  </si>
  <si>
    <t>041403000</t>
  </si>
  <si>
    <t>Inženýrská činnost dozory koordinátor BOZP na staveništi</t>
  </si>
  <si>
    <t>-1493221307</t>
  </si>
  <si>
    <t>9</t>
  </si>
  <si>
    <t>042503000</t>
  </si>
  <si>
    <t>Inženýrská činnost posudky plán BOZP na staveništi</t>
  </si>
  <si>
    <t>-1474426089</t>
  </si>
  <si>
    <t>SO 101 - Rekonstrukce ul. Dělnická</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</si>
  <si>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</si>
  <si>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</si>
  <si>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</si>
  <si>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</si>
  <si>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</si>
  <si>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</si>
  <si>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6 - Úpravy povrchů, podlahy a osazování výplní</t>
  </si>
  <si>
    <t xml:space="preserve">    8 - Trubní vedení</t>
  </si>
  <si>
    <t xml:space="preserve">    9 - Ostatní konstrukce a práce, bourání</t>
  </si>
  <si>
    <t xml:space="preserve">    997 - Přesun sutě</t>
  </si>
  <si>
    <t xml:space="preserve">    998 - Přesun hmot</t>
  </si>
  <si>
    <t>PSV - Práce a dodávky PSV</t>
  </si>
  <si>
    <t xml:space="preserve">    711 - Izolace proti vodě, vlhkosti a plynům</t>
  </si>
  <si>
    <t>HSV</t>
  </si>
  <si>
    <t>Práce a dodávky HSV</t>
  </si>
  <si>
    <t>Zemní práce</t>
  </si>
  <si>
    <t>113106123</t>
  </si>
  <si>
    <t>Rozebrání dlažeb a dílců komunikací pro pěší, vozovek a ploch s přemístěním hmot na skládku na vzdálenost do 3 m nebo s naložením na dopravní prostředek komunikací pro pěší s ložem z kameniva nebo živice a s výplní spár ze zámkové dlažby</t>
  </si>
  <si>
    <t>m2</t>
  </si>
  <si>
    <t>595328077</t>
  </si>
  <si>
    <t>PSC</t>
  </si>
  <si>
    <t xml:space="preserve">Poznámka k souboru cen:_x000D_
1. Ceny jsou určeny pro rozebrání dlažeb a dílců včetně odstranění lože. 2. Ceny nelze použít pro rozebrání dlažeb uložených do betonového lože nebo do cementové malty, které se oceňují cenami -7130, -7131, -7132, -7170, -7171, -7172, -7230, -7231 a -7232 Odstranění podkladů nebo krytů z betonu prostého; pro volbu těchto cen je rozhodující tloušťka bourané dlažby včetně lože nebo podkladu. 3. U komunikací pro pěší a u vozovek a ploch menších než 50 m2 jsou ceny určeny pro ruční rozebrání (kromě silničních dílců), u vozovek a ploch větších než 50 m2 pro rozebrání strojní. 4. V cenách nejsou započteny náklady na popř. nutné očištění: a) dlažebních nebo mozaikových kostek, které se oceňuje cenami souboru cen 979 07-11 Očištění vybouraných dlažebních kostek části C01 tohoto ceníku, b) betonových, kameninových nebo kamenných desek nebo dlaždic, které se oceňuje cenami souboru cen 979 0 . - . . Očištění vybouraných obrubníků, krajníků, desek nebo dílců části C01 tohoto ceníku. 5. Přemístění vybourané dlažby včetně materiálu z lože a spár na vzdálenost přes 3 m se oceňuje cenami souborů cen 997 22-1 Vodorovná doprava suti a vybouraných hmot. </t>
  </si>
  <si>
    <t>VV</t>
  </si>
  <si>
    <t>39 " zámková dl. chodník</t>
  </si>
  <si>
    <t>113107223</t>
  </si>
  <si>
    <t>Odstranění podkladů nebo krytů s přemístěním hmot na skládku na vzdálenost do 20 m nebo s naložením na dopravní prostředek v ploše jednotlivě přes 200 m2 z kameniva hrubého drceného, o tl. vrstvy přes 200 do 300 mm</t>
  </si>
  <si>
    <t>1717718738</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</si>
  <si>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U ploch menších než 50 m2 jsou ceny určeny pro ruční odstranění podkladu nebo krytu, u ploch větších než 50 m2 pro odstranění strojní. 3. Ceny a) –7111 až –7113, –7151 až -7153 a -7211 až -7213 lze použít i pro odstranění podkladů nebo krytů ze štěrkopísku, škváry, strusky nebo z mechanicky zpevněných zemin, b) –7121 až 7125, –7161 až -7165 a -7221 až -7225 lze použít i pro odstranění podkladů nebo krytů ze zemin stabilizovaných vápnem, c) –7130 až -7132, –7170 až -7172 a –7230 až -7232 lze použít i pro odstranění dlažeb uložených do betonového lože a dlažeb z mozaiky uložených do cementové malty nebo podkladu ze zemin stabilizovaných cementem. 4. Ceny lze použít i pro odstranění podkladů nebo krytů opatřených živičnými postřiky nebo nátěry. 5. Ceny odlišené podle tloušťky (např. do 100 mm, do 200 mm) jsou určeny vždy pro celou tloušťku jednotlivých konstrukcí. 6.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7. Přemístění vybouraného materiálu na vzdálenost přes 3 m u cen –7111 až –7146 a přes 20 m u cen -7151 až –7246 se oceňuje cenami souborů cen 997 22-1 Vodorovná doprava suti. 8. Ceny -714 . , -718 . a –724 . nelze použít pro odstranění podkladu nebo krytu frézováním. </t>
  </si>
  <si>
    <t>403 " štěrk ve vozovce 300 mm</t>
  </si>
  <si>
    <t>173 " pod asf. chodníkem 220 mm</t>
  </si>
  <si>
    <t>39 " pod dlažbou 200 mm</t>
  </si>
  <si>
    <t>Součet</t>
  </si>
  <si>
    <t>113107241</t>
  </si>
  <si>
    <t>Odstranění podkladů nebo krytů s přemístěním hmot na skládku na vzdálenost do 20 m nebo s naložením na dopravní prostředek v ploše jednotlivě přes 200 m2 živičných, o tl. vrstvy do 50 mm</t>
  </si>
  <si>
    <t>-57149689</t>
  </si>
  <si>
    <t>173 " chodník tl. 40 mm</t>
  </si>
  <si>
    <t>113154264</t>
  </si>
  <si>
    <t>Frézování živičného podkladu nebo krytu s naložením na dopravní prostředek plochy přes 500 do 1 000 m2 s překážkami v trase pruhu šířky přes 1 m do 2 m, tloušťky vrstvy 100 mm</t>
  </si>
  <si>
    <t>1711539413</t>
  </si>
  <si>
    <t xml:space="preserve">Poznámka k souboru cen:_x000D_
1. V cenách jsou započteny i náklady na: a) vodu pro chlazení zubů frézy, b) opotřebování frézovacích nástrojů, c) naložení odfrézovaného materiálu na dopravní prostředek. 2. V cenách nejsou započteny náklady na: a) nutné ruční odstranění (vybourání) živičného krytu kolem překážek, které se oceňují cenami souboru cen 113 10-7 Odstranění podkladů nebo krytů této části katalogu, b) očištění povrchu odfrézované plochy, které se oceňují cenami souboru cen 938 90-9 Odstranění bláta, prachu z povrchu podkladu nebo krytu části C01 tohoto katalogu. 3. Množství měrných jednotek pro rozpočet určí projekt. Drobné překážky, např. vpusti, uzávěry, sloupy (plochy do 2 m2) se z celkové frézované plochy neodečítají. 4. Tloušťku frézované vrstvy určí projekt a měří se tloušťka jednotlivých záběrů v mm. 5. Cena s překážkami je určena v případech, kdy: a) na 200 m2 frézované plochy se vyskytne v průměru více než jedna vpusť nebo vstup inženýrských sítí, popř. stožár, vstupní ostrůvek apod., b) jsou-li podél frézované plochy osazeny obrubníky s výškovým rozdílem horní plochy obrubníku od frézované plochy větší než 250 mm. 6. Překážkami se rozumějí obrubníky nebo krajníky, pokud výškový rozdíl horní plochy obrubníku od frézované plochy je větší než 250 mm, vpusti nebo vstupy inženýrských sítí, stožáry, nástupní a ochranné ostrůvky apod. </t>
  </si>
  <si>
    <t>802 " frézování stávající vozovky tl. 90 mm</t>
  </si>
  <si>
    <t>113201112</t>
  </si>
  <si>
    <t>Vytrhání obrub s vybouráním lože, s přemístěním hmot na skládku na vzdálenost do 3 m nebo s naložením na dopravní prostředek silničních ležatých</t>
  </si>
  <si>
    <t>m</t>
  </si>
  <si>
    <t>-242178877</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</si>
  <si>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</si>
  <si>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8 " Odstranění stávající sklopené obruby ve vjezdech</t>
  </si>
  <si>
    <t>113202111</t>
  </si>
  <si>
    <t>Vytrhání obrub s vybouráním lože, s přemístěním hmot na skládku na vzdálenost do 3 m nebo s naložením na dopravní prostředek z krajníků nebo obrubníků stojatých</t>
  </si>
  <si>
    <t>1718303106</t>
  </si>
  <si>
    <t>145 " Odstranění stávající betonové silniční obruby</t>
  </si>
  <si>
    <t>113204111</t>
  </si>
  <si>
    <t>Vytrhání obrub s vybouráním lože, s přemístěním hmot na skládku na vzdálenost do 3 m nebo s naložením na dopravní prostředek záhonových</t>
  </si>
  <si>
    <t>1967483852</t>
  </si>
  <si>
    <t>122201402</t>
  </si>
  <si>
    <t>Vykopávky v zemnících na suchu s přehozením výkopku na vzdálenost do 3 m nebo s naložením na dopravní prostředek v hornině tř. 3 přes 100 do 1 000 m3</t>
  </si>
  <si>
    <t>m3</t>
  </si>
  <si>
    <t>-757129578</t>
  </si>
  <si>
    <t xml:space="preserve">Poznámka k souboru cen:_x000D_
1. Ceny lze použít i pro těžbu haldoviny a pro skrývky s výjimkou skrývek nad povrchový- mi důlními díly. Ceny pro těžbu haldoviny nelze použít, uplatňují-li se v místě těžby báňské předpisy nebo odůvodněné požadavky správce haldy (odvalu), které prokazatelně vyvolávají zvýšení nákladů dodavatele stavebních prací. V těchto případech se vykopávka haldy (odvalu) ocení příslušnými cenami katalogu 823-2 Rekultivace. 2. Ceny lze použít jen pro vykopávky v zemnících nezapažených. Jsou-li zemníky nebo jejich části zapažené, oceňuje se vykopávka v nich podle čl. 3116 Všeobecných podmínek tohoto katalogu. </t>
  </si>
  <si>
    <t>122*0,15 " získání ornice</t>
  </si>
  <si>
    <t>10</t>
  </si>
  <si>
    <t>M</t>
  </si>
  <si>
    <t>1036410 R</t>
  </si>
  <si>
    <t>získání ornice poplatek</t>
  </si>
  <si>
    <t>-586870945</t>
  </si>
  <si>
    <t>122*0,15 " získání zeminy pro výměnu AZ</t>
  </si>
  <si>
    <t>12</t>
  </si>
  <si>
    <t>122202202</t>
  </si>
  <si>
    <t>Odkopávky a prokopávky nezapažené pro silnice s přemístěním výkopku v příčných profilech na vzdálenost do 15 m nebo s naložením na dopravní prostředek v hornině tř. 3 přes 100 do 1 000 m3</t>
  </si>
  <si>
    <t>472530578</t>
  </si>
  <si>
    <t xml:space="preserve">Poznámka k souboru cen:_x000D_
1. Ceny jsou určeny pro vykopávky: a) příkopů pro silnice a to i tehdy, jsou-li vykopávky příkopů prováděny samostatně, b) v zemnících na suchu, jestliže tyto zemníky přímo souvisejí s odkopávkami nebo prokopávkami pro spodní stavbu silnic. Vykopávky v ostatních zemnících se oceňují podle kapitoly. 3*2 Zemníky Všeobecných podmínek tohoto katalogu. c) při zahlubování silnic pro mimoúrovňové křížení a pro vykopávky pod mosty provedenými v předepsaném předstihu. Část vykopávky mezi svislými rovinami proloženými vnějšími hranami mostu se oceňují: - při objemu do 1 000 m3 cenami pro množství do 100 m3 - při objemu přes 1 000 m3 cenami pro množství přes 100 do 1 000 m3. d) pro sejmutí podorničí s přihlédnutím k ustanovení čl. 3112 Všeobecných podmínek katalogu. 2. Ceny nelze použít pro odkopávky a prokopávky v zapažených prostorách; tyto zemní práce se oceňují podle čl. 3116 Všeobecných podmínek tohoto katalogu. 3. V cenách jsou započteny i náklady na vodorovné přemístění výkopku v příčných profilech na přilehlých svazích a příkopech. Vzdálenosti příčného přemístění se nezahrnují do střední vzdálenosti vodorovného přemístění výkopku. 4. Vodorovné přemístění výkopku z výkopiště na násypiště při jakékoliv šířce koruny se nepovažuje za vodorovné přemístění výkopku v příčném profilu, je-li při odkopávce nebo prokopávce mezi výkopištěm a násypištěm v příčném profilu dopravní nebo jiný pruh, na němž projekt vylučuje rušení provozu prováděním zemních prací. Takové přemístění výkopku se oceňuje podle čl. 3162 Všeobecných podmínek tohoto katalogu. 5. Přemístění výkopku v příčných profilech na vzdálenost přes 15 m se oceňuje cenami souboru cen 162 .0-1 . Vodorovné přemístění výkopku části A 01 Společné zemní práce tohoto katalogu </t>
  </si>
  <si>
    <t>512*0,5 " Odkopávka stávající zeminy v AZ</t>
  </si>
  <si>
    <t>13</t>
  </si>
  <si>
    <t>122202209</t>
  </si>
  <si>
    <t>Odkopávky a prokopávky nezapažené pro silnice s přemístěním výkopku v příčných profilech na vzdálenost do 15 m nebo s naložením na dopravní prostředek v hornině tř. 3 Příplatek k cenám za lepivost horniny tř. 3</t>
  </si>
  <si>
    <t>1267576627</t>
  </si>
  <si>
    <t>256*0,5 'Přepočtené koeficientem množství</t>
  </si>
  <si>
    <t>14</t>
  </si>
  <si>
    <t>132201201</t>
  </si>
  <si>
    <t>Hloubení zapažených i nezapažených rýh šířky přes 600 do 2 000 mm s urovnáním dna do předepsaného profilu a spádu v hornině tř. 3 do 100 m3</t>
  </si>
  <si>
    <t>-1141937481</t>
  </si>
  <si>
    <t xml:space="preserve">Poznámka k souboru cen:_x000D_
1. V cenách jsou započteny i náklady na případné nutné přemístění výkopku ve výkopišti na vzdálenost do 3 m a na přehození výkopku na přilehlém terénu na vzdálenost do 5 m od okraje jámy nebo naložení na dopravní prostředek. 2. Hloubení rýh při lesnicko-technických melioracích se oceňuje: a) ve stržích cenami platnými pro objem výkopu do 100 m3, i když skutečný objem výkopu je větší, b) mimo strže pro příčná a podélná zpevnění dna a břehů pod obrysem výkopu pro koryta vodotečí, zejména pro konstrukce těles, stupňů, boků, předprahů, prahů, odháněk, výhonů a pro základy zdí, dlažeb, rovnanin, plůtků a hatí, pro jakoukoliv šířku rýhy, při objemu do 100 m3 cenami příslušnými pro objem výkopu do 100 m3 a při jakémkoliv objemu výkopu přes 100 m3 cenami příslušnými pro objem výkopu přes 100 do 1 000 m3. 3. Náklady na svislé přemístění výkopku nad 1 m hloubky se určí dle ustanovení článku č. 3161 všeobecných podmínek katalogu. 4. Předepisuje-li projekt hloubit rýhy 5 až 7 bez použití trhavin, oceňuje se toto hloubení: a) v suchu nebo mokru cenami 138 40-1201, 138 50-1201 a 138 60-1201 Dolamování hloubených vykopávek, b) v tekoucí vodě při jakékoliv její rychlosti individuálně. 5. Ceny nelze použít pro hloubení rýh a hloubky přes 16 m. Tyto práce se oceňují individuálně. </t>
  </si>
  <si>
    <t>4 " pro zhotovení přípojky UV, š = 1500 mm, h = 1500 mm</t>
  </si>
  <si>
    <t>132201209</t>
  </si>
  <si>
    <t>Hloubení zapažených i nezapažených rýh šířky přes 600 do 2 000 mm s urovnáním dna do předepsaného profilu a spádu v hornině tř. 3 Příplatek k cenám za lepivost horniny tř. 3</t>
  </si>
  <si>
    <t>-1285704847</t>
  </si>
  <si>
    <t>4*0,5 'Přepočtené koeficientem množství</t>
  </si>
  <si>
    <t>16</t>
  </si>
  <si>
    <t>162701105</t>
  </si>
  <si>
    <t>Vodorovné přemístění výkopku nebo sypaniny po suchu na obvyklém dopravním prostředku, bez naložení výkopku, avšak se složením bez rozhrnutí z horniny tř. 1 až 4 na vzdálenost přes 9 000 do 10 000 m</t>
  </si>
  <si>
    <t>1689038671</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</si>
  <si>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</si>
  <si>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256 " aktivní zona</t>
  </si>
  <si>
    <t>1,5 " zbylá zemina po zhotovení nové přípojky pro uliční vpusti</t>
  </si>
  <si>
    <t>18,3 "  dovoz ornice</t>
  </si>
  <si>
    <t>17</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</si>
  <si>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</si>
  <si>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</si>
  <si>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351291694</t>
  </si>
  <si>
    <t>275,8*10 'Přepočtené koeficientem množství</t>
  </si>
  <si>
    <t>18</t>
  </si>
  <si>
    <t>171102103</t>
  </si>
  <si>
    <t>Uložení sypaniny do zhutněných násypů pro dálnice a letiště s rozprostřením sypaniny ve vrstvách, s hrubým urovnáním a uzavřením povrchu násypu z hornin soudržných s předepsanou mírou zhutnění v procentech výsledků zkoušek Proctor-Standard (dále jen PS) na 100 % PS</t>
  </si>
  <si>
    <t>1310184636</t>
  </si>
  <si>
    <t xml:space="preserve">Poznámka k souboru cen:_x000D_
1. Ceny lze použít i pro sypaniny odebírané z hald, pro hlušinu apod. 2. Ceny lze použít i pro uložení sypaniny s předepsaným zhutněním na trvalé skládky. 3. Ceny pro uložení soudržných hornin lze použít, jestliže jejich přirozená vlhkost při ukládání do násypu není vyšší než -2 % optimální vlhkosti dle zkoušky PS na neredukovaný materiál. Je-li vlhkost při ukládání sypaniny do násypu vyšší, ocení se uložení sypaniny individuálně. 4. Zajišťuje-li se předepsané zhutnění násypu přesypáním podle čl. 120 ČSN 73 3050, ocení se odstranění přesypané části jako odkopávka příslušnou cenou této části. </t>
  </si>
  <si>
    <t>256 " aktivní zóna, materiál min. podmínečně vhodný dle ČSN 73 6133, zhutněno na 100% PS</t>
  </si>
  <si>
    <t>110</t>
  </si>
  <si>
    <t>583439310</t>
  </si>
  <si>
    <t>kamenivo drcené hrubé horninová směs frakce 16-32</t>
  </si>
  <si>
    <t>t</t>
  </si>
  <si>
    <t>-1955560937</t>
  </si>
  <si>
    <t>256*1,9 'Přepočtené koeficientem množství</t>
  </si>
  <si>
    <t>19</t>
  </si>
  <si>
    <t>171201201</t>
  </si>
  <si>
    <t>Uložení sypaniny na skládky</t>
  </si>
  <si>
    <t>-239455494</t>
  </si>
  <si>
    <t xml:space="preserve">Poznámka k souboru cen:_x000D_
1. Cena -1201 je určena i pro: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 b) zasypání koryt vodotečí a prohlubní v terénu bez předepsaného zhutnění sypaniny; c) uložení výkopku pod vodou do prohlubní ve dně vodotečí nebo nádrží. 2. Cenu -1201 nelze použít pro uložení výkopku nebo ornice: a) při vykopávkách pro podzemní vedení podél hrany výkopu, z něhož byl výkopek získán, a to ani tehdy, jestliže se výkopek po vyhození z výkopu na povrch území ještě dále přemisťuje na hromady podél výkopu; b) na dočasné skládky, které nejsou předepsány projektem; c) na dočasné skládky předepsané projektem tak, že na 1 m2 projektem určené plochy této skládky připadají nejvýše 2 m3 výkopku nebo ornice (viz. též poznámku č. 1 a);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 e) na trvalé skládky s předepsaným zhutněním; toto uložení výkopku se oceňuje cenami souboru cen 171 . 0- . . Uložení sypaniny do násypů. 3. V ceně -1201 jsou započteny i náklady na rozprostření sypaniny ve vrstvách s hrubým urovnáním na skládce. 4. V ceně -1201 nejsou započteny náklady na získání skládek ani na poplatky za skládku. 5. Množství jednotek uložení výkopku (sypaniny) se určí v m3 uloženého výkopku (sypaniny),v rostlém stavu zpravidla ve výkopišti. 6. Cenu -1211 lze po dohodě upravit podle místních podmínek. </t>
  </si>
  <si>
    <t>20</t>
  </si>
  <si>
    <t>171201211</t>
  </si>
  <si>
    <t>Uložení sypaniny poplatek za uložení sypaniny na skládce (skládkovné)</t>
  </si>
  <si>
    <t>-350787259</t>
  </si>
  <si>
    <t>257,5*1,8 'Přepočtené koeficientem množství</t>
  </si>
  <si>
    <t>174101101</t>
  </si>
  <si>
    <t>Zásyp sypaninou z jakékoliv horniny s uložením výkopku ve vrstvách se zhutněním jam, šachet, rýh nebo kolem objektů v těchto vykopávkách</t>
  </si>
  <si>
    <t>551708641</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</si>
  <si>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</si>
  <si>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2,5 "  zásyp po zhotovení přípojky UV</t>
  </si>
  <si>
    <t>22</t>
  </si>
  <si>
    <t>181111131</t>
  </si>
  <si>
    <t>Plošná úprava terénu v zemině tř. 1 až 4 s urovnáním povrchu bez doplnění ornice souvislé plochy do 500 m2 při nerovnostech terénu přes 150 do 200 mm v rovině nebo na svahu do 1:5</t>
  </si>
  <si>
    <t>-1947668316</t>
  </si>
  <si>
    <t xml:space="preserve">Poznámka k souboru cen:_x000D_
1. Ceny jsou určeny pro vyrovnání nerovností neupraveného rostlého nebo ulehlého terénu. 2. Ceny lze použít pro vyrovnání terénu při zakládání trávníku. 3. V cenách nejsou započteny náklady na hutnění, tyto náklady se oceňují cenami souboru cen 215 90-1.. Zhutnění podloží pod násypy z rostlé horniny tř. 1 až 4 katalogu 800-1 Zemní práce. 4. V cenách o sklonu svahu přes 1:1 jsou uvažovány podmínky pro svahy běžně schůdné; bez použití lezeckých technik. V případě použití lezeckých technik se tyto náklady oceňují individuálně. </t>
  </si>
  <si>
    <t>122 " zelený pás</t>
  </si>
  <si>
    <t>23</t>
  </si>
  <si>
    <t>181301102</t>
  </si>
  <si>
    <t>Rozprostření a urovnání ornice v rovině nebo ve svahu sklonu do 1:5 při souvislé ploše do 500 m2, tl. vrstvy přes 100 do 150 mm</t>
  </si>
  <si>
    <t>-917724627</t>
  </si>
  <si>
    <t xml:space="preserve">Poznámka k souboru cen:_x000D_
1. V ceně jsou započteny i náklady na případné nutné přemístění hromad nebo dočasných skládek na místo spotřeby ze vzdálenosti do 30 m. 2. V ceně nejsou započteny náklady na získání ornice; toto získání se oceňuje cenami souboru cen 121 10-11 Sejmutí ornice. 3. Případné nakládání ornice, v souvislosti s pozn. č. 2 se oceňuje cenami souboru cen 167 10-11 Nakládání, skládání a překládání neulehlého výkopku nebo sypaniny. 4. Jsou-li hromady nebo dočasné skládky ornice umístěny podle projektu ve vzdálenosti přes 30 m od místa spotřeby, oceňuje se její přemístění cenami souboru cen 162 . 0-1 . Vodorovné přemístění výkopku, přičemž se vzdálenost 30 m, uvedená v popisu cen, neodečítá. </t>
  </si>
  <si>
    <t>24</t>
  </si>
  <si>
    <t>181411131</t>
  </si>
  <si>
    <t>Založení trávníku na půdě předem připravené plochy do 1000 m2 výsevem včetně utažení parkového v rovině nebo na svahu do 1:5</t>
  </si>
  <si>
    <t>-606670459</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</si>
  <si>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</si>
  <si>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25</t>
  </si>
  <si>
    <t>005724100</t>
  </si>
  <si>
    <t>osivo směs travní parková</t>
  </si>
  <si>
    <t>kg</t>
  </si>
  <si>
    <t>1573171503</t>
  </si>
  <si>
    <t>122*0,015 'Přepočtené koeficientem množství</t>
  </si>
  <si>
    <t>26</t>
  </si>
  <si>
    <t>181951102</t>
  </si>
  <si>
    <t>Úprava pláně vyrovnáním výškových rozdílů v hornině tř. 1 až 4 se zhutněním</t>
  </si>
  <si>
    <t>-754833610</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</si>
  <si>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(berem) šířky do 3 m přerušujících svahy, pro urovnání dna silničních a železničních příkopů pro jakoukoliv šířku dna; toto urovnání se oceňuje cenami souboru cen 182 .0-1 Svahování. 3. Urovnání ploch ve sklonu přes 1 : 5 se oceňuje cenami souboru cen 182 . 0-11 Svahování trvalých svahů do projektovaných profilů. 4. Náklady na urovnání dna a stěn při čištění příkopů pozemních komunikací jsou započteny v cenách souborů cen 938 90-2 . Čištění příkopů komunikací v suchu nebo ve vodě části A02 Zemní práce pro objekty oborů 821 až 828. 5. Míru zhutnění určuje projekt. Ceny se zhutněním jsou určeny pro jakoukoliv míru zhutnění. </t>
  </si>
  <si>
    <t>27</t>
  </si>
  <si>
    <t>184802111</t>
  </si>
  <si>
    <t>Chemické odplevelení půdy před založením kultury, trávníku nebo zpevněných ploch o výměře jednotlivě přes 20 m2 v rovině nebo na svahu do 1:5 postřikem na široko</t>
  </si>
  <si>
    <t>83428528</t>
  </si>
  <si>
    <t xml:space="preserve">Poznámka k souboru cen:_x000D_
1. Ceny -2111, -2211, -2311 a -2411 lze použít i pro aplikaci retardantů na trávníky. 2. V cenách -2111, -2211, -2311 a -2411 jsou započteny i náklady na dovoz vody do 10 km. 3. V cenách nejsou započteny náklady na případné zapravení přípravku do půdy a) obděláním půdy; tyto práce se oceňují cenami části A02 souboru cen 183 40-31 Obdělání půdy, b) prolitím; toto se oceňuje cenami části C02 souboru cen 185 80-43 Zalití rostlin vodou a případně cenami části A02 souboru cen 185 85-11 Dovoz vody pro zálivku rostlin. 4. Každá opakovaná aplikace se oceňuje samostatně. 5. Chemické odplevelení ploch do 20 m2 se oceňuje příslušnými cenami souboru cen 184 80-26 Chemické odplevelení po založení kultury. 6. V cenách o sklonu svahu přes 1:1 jsou uvažovány podmínky pro svahy běžně schůdné; bez použití lezeckých technik. V případě použití lezeckých technik se tyto náklady oceňují individuálně. </t>
  </si>
  <si>
    <t>28</t>
  </si>
  <si>
    <t>185803111</t>
  </si>
  <si>
    <t>Ošetření trávníku jednorázové v rovině nebo na svahu do 1:5</t>
  </si>
  <si>
    <t>1553297029</t>
  </si>
  <si>
    <t xml:space="preserve">Poznámka k souboru cen:_x000D_
1. V cenách nejsou započteny náklady na : a) vypletí; tyto práce se oceňují cenami části C02 souboru cen 185 80-42 Vypletí, b) zalití; tyto práce se oceňují cenami části C02 souboru cen 185 80-43 Zalití rostlin vodou c) chemické odplevelení; tyto práce se oceňují cenami části A02 souboru cen 184 80-22 Chemické odplevelení trávníku, d) hnojení; tyto práce se oceňuji cenami části A02 souboru cen 184 85-11 Hnojení roztokem hnojiva nebo 185 80-21 Hnojení. 2. V cenách jsou započteny i náklady na pokosení se shrabáním, naložením shrabu na dopravní prostředek s odvezením do vzdálenosti 20 km a vyložením shrabu. 3. V cenách o sklonu svahu přes 1:1 jsou uvažovány podmínky pro svahy běžně schůdné; bez použití lezeckých technik. V případě použití lezeckých technik se tyto náklady oceňují individuálně. </t>
  </si>
  <si>
    <t>122*3</t>
  </si>
  <si>
    <t>29</t>
  </si>
  <si>
    <t>185804312</t>
  </si>
  <si>
    <t>Zalití rostlin vodou plochy záhonů jednotlivě přes 20 m2</t>
  </si>
  <si>
    <t>-1830629258</t>
  </si>
  <si>
    <t>122*0,005*3</t>
  </si>
  <si>
    <t>Zakládání</t>
  </si>
  <si>
    <t>104</t>
  </si>
  <si>
    <t>213141112</t>
  </si>
  <si>
    <t>Zřízení vrstvy z geotextilie filtrační, separační, odvodňovací, ochranné, výztužné nebo protierozní v rovině nebo ve sklonu do 1:5, šířky přes 3 do 6 m</t>
  </si>
  <si>
    <t>-16703510</t>
  </si>
  <si>
    <t xml:space="preserve">Poznámka k souboru cen:_x000D_
1. Ceny jsou určeny pro zřízení vrstev na upraveném povrchu. 2. V cenách jsou započteny i náklady na položení a spojení geotextilií včetně přesahů. 3. V cenách nejsou započteny náklady na dodávku geotextilií, která se oceňuje ve specifikaci. Ztratné včetně přesahů lze stanovit ve výši 15 až 20 %. 4. Ceny -1131 až -1133 lze použít i pro vyvedení geotextilie na svislou konstrukci. </t>
  </si>
  <si>
    <t>512</t>
  </si>
  <si>
    <t>105</t>
  </si>
  <si>
    <t>693110410</t>
  </si>
  <si>
    <t>geotextilie z polyesterových vláken netkaná, 300 g/m2, šíře 300 cm</t>
  </si>
  <si>
    <t>-948211436</t>
  </si>
  <si>
    <t>512*1,15 'Přepočtené koeficientem množství</t>
  </si>
  <si>
    <t>Svislé a kompletní konstrukce</t>
  </si>
  <si>
    <t>36</t>
  </si>
  <si>
    <t>359901211</t>
  </si>
  <si>
    <t>Monitoring stok (kamerový systém) jakékoli výšky nová kanalizace</t>
  </si>
  <si>
    <t>-1160748663</t>
  </si>
  <si>
    <t xml:space="preserve">Poznámka k souboru cen:_x000D_
1. V ceně jsou započteny náklady na zhotovení záznamu o prohlídce a protokolu prohlídky. </t>
  </si>
  <si>
    <t>Vodorovné konstrukce</t>
  </si>
  <si>
    <t>37</t>
  </si>
  <si>
    <t>451573111</t>
  </si>
  <si>
    <t>Lože pod potrubí, stoky a drobné objekty v otevřeném výkopu z písku a štěrkopísku do 63 mm</t>
  </si>
  <si>
    <t>1752611180</t>
  </si>
  <si>
    <t xml:space="preserve">Poznámka k souboru cen:_x000D_
1. Ceny -1111 a -1192 lze použít i pro zřízení sběrných vrstev nad drenážními trubkami. 2. V cenách -5111 a -1192 jsou započteny i náklady na prohození výkopku získaného při zemních pracích. </t>
  </si>
  <si>
    <t>38</t>
  </si>
  <si>
    <t>452311141</t>
  </si>
  <si>
    <t>Podkladní a zajišťovací konstrukce z betonu prostého v otevřeném výkopu desky pod potrubí, stoky a drobné objekty z betonu tř. C 16/20</t>
  </si>
  <si>
    <t>-1322005286</t>
  </si>
  <si>
    <t xml:space="preserve">Poznámka k souboru cen:_x000D_
1. Ceny -1121 až -1181 a -1192 lze použít i pro ochrannou vrstvu pod železobetonové konstrukce. 2. Ceny -2121 až -2181 a -2192 jsou určeny pro jakékoliv úkosy sedel. </t>
  </si>
  <si>
    <t>Komunikace pozemní</t>
  </si>
  <si>
    <t>39</t>
  </si>
  <si>
    <t>564851111</t>
  </si>
  <si>
    <t>Podklad ze štěrkodrti ŠD s rozprostřením a zhutněním, po zhutnění tl. 150 mm</t>
  </si>
  <si>
    <t>-1280925825</t>
  </si>
  <si>
    <t>124 " ŠDb Gn 0/63 chodník</t>
  </si>
  <si>
    <t>285 " ŠDb Gn 0/63 silnice</t>
  </si>
  <si>
    <t>40</t>
  </si>
  <si>
    <t>564851111a</t>
  </si>
  <si>
    <t>-130224115</t>
  </si>
  <si>
    <t>285 " ŠDa Ge 0/63 silnice</t>
  </si>
  <si>
    <t>41</t>
  </si>
  <si>
    <t>564861111</t>
  </si>
  <si>
    <t>Podklad ze štěrkodrti ŠD s rozprostřením a zhutněním, po zhutnění tl. 200 mm</t>
  </si>
  <si>
    <t>1920966852</t>
  </si>
  <si>
    <t>52 " ŠDb Gn 0/63, vjezdy</t>
  </si>
  <si>
    <t>70 " ŠDb Gn 0/63, parkovací stání</t>
  </si>
  <si>
    <t>42</t>
  </si>
  <si>
    <t>565135121</t>
  </si>
  <si>
    <t>Asfaltový beton vrstva podkladní ACP 16 (obalované kamenivo střednězrnné - OKS) s rozprostřením a zhutněním v pruhu šířky přes 3 m, po zhutnění tl. 50 mm</t>
  </si>
  <si>
    <t>838145369</t>
  </si>
  <si>
    <t xml:space="preserve">Poznámka k souboru cen:_x000D_
1. ČSN EN 13108-1 připouští pro ACP 16 pouze tl. 50 až 80 mm. </t>
  </si>
  <si>
    <t>ACP 16+</t>
  </si>
  <si>
    <t>326 " pokládka v místě frézované části</t>
  </si>
  <si>
    <t>285 " pokládka v místě zhotovení kompletní konstrukce</t>
  </si>
  <si>
    <t>43</t>
  </si>
  <si>
    <t>573111112</t>
  </si>
  <si>
    <t>Postřik infiltrační PI z asfaltu silničního s posypem kamenivem, v množství 1,00 kg/m2</t>
  </si>
  <si>
    <t>1265384476</t>
  </si>
  <si>
    <t>326 " PI-C ,  frézovaná část</t>
  </si>
  <si>
    <t>285 " PI-C, kompletní konstrukce</t>
  </si>
  <si>
    <t>44</t>
  </si>
  <si>
    <t>573211108</t>
  </si>
  <si>
    <t>Postřik spojovací PS bez posypu kamenivem z asfaltu silničního, v množství 0,40 kg/m2</t>
  </si>
  <si>
    <t>-2135981269</t>
  </si>
  <si>
    <t>326 " frézovaná část, PS-C 0,35 kg/m2</t>
  </si>
  <si>
    <t>285 " kompletní konstrukce, PS-C 0,35 kg/m2</t>
  </si>
  <si>
    <t>45</t>
  </si>
  <si>
    <t>577134121</t>
  </si>
  <si>
    <t>Asfaltový beton vrstva obrusná ACO 11 (ABS) s rozprostřením a se zhutněním z nemodifikovaného asfaltu v pruhu šířky přes 3 m tř. I, po zhutnění tl. 40 mm</t>
  </si>
  <si>
    <t>-513724724</t>
  </si>
  <si>
    <t xml:space="preserve">Poznámka k souboru cen:_x000D_
1. ČSN EN 13108-1 připouští pro ACO 11 pouze tl. 35 až 50 mm. </t>
  </si>
  <si>
    <t>326 "  frézovaná část</t>
  </si>
  <si>
    <t>285 " kompletní konstrukce</t>
  </si>
  <si>
    <t>46</t>
  </si>
  <si>
    <t>596211112</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</si>
  <si>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přes 100 do 300 m2</t>
  </si>
  <si>
    <t>-967330445</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</si>
  <si>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</si>
  <si>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131</t>
  </si>
  <si>
    <t>17 " signální a varovný pás červený</t>
  </si>
  <si>
    <t>47</t>
  </si>
  <si>
    <t>592453080</t>
  </si>
  <si>
    <t>dlažba skladebná betonová základní 20 x 10 x 6 cm přírodní</t>
  </si>
  <si>
    <t>-2045163923</t>
  </si>
  <si>
    <t>131*1,01 'Přepočtené koeficientem množství</t>
  </si>
  <si>
    <t>48</t>
  </si>
  <si>
    <t>592452670</t>
  </si>
  <si>
    <t>dlažba skladebná betonová základní pro nevidomé 20 x 10 x 6 cm barevná</t>
  </si>
  <si>
    <t>-1280305166</t>
  </si>
  <si>
    <t>17*1,03 'Přepočtené koeficientem množství</t>
  </si>
  <si>
    <t>49</t>
  </si>
  <si>
    <t>596211114</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</si>
  <si>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Příplatek k cenám dvou barev za dlažbu z prvků</t>
  </si>
  <si>
    <t>943745376</t>
  </si>
  <si>
    <t>50</t>
  </si>
  <si>
    <t>596212210</t>
  </si>
  <si>
    <t>Kladení dlažby z betonových zámkových dlaždic pozemních komunikací s ložem z kameniva těženého nebo drceného tl. do 50 mm, s vyplněním spár, s dvojitým hutněním vibrováním a se smetením přebytečného materiálu na krajnici tl. 80 mm skupiny A, pro plochy do 50 m2</t>
  </si>
  <si>
    <t>1826061517</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</si>
  <si>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50 mm se oceňuje cenami souboru cen 451 ..-9 Příplatek za každých dalších 10 mm tloušťky podkladu nebo lože. </t>
  </si>
  <si>
    <t>52</t>
  </si>
  <si>
    <t>51</t>
  </si>
  <si>
    <t>592453110</t>
  </si>
  <si>
    <t>dlažba skladebná betonová základní 20 x 10 x 8 cm přírodní</t>
  </si>
  <si>
    <t>1711644788</t>
  </si>
  <si>
    <t>43*1,03 'Přepočtené koeficientem množství</t>
  </si>
  <si>
    <t>592453090R</t>
  </si>
  <si>
    <t>dlažba skladebná betonová základní pro nevidomé 20 x 10 x 8 cm červená</t>
  </si>
  <si>
    <t>-1112513579</t>
  </si>
  <si>
    <t>9*1,03 'Přepočtené koeficientem množství</t>
  </si>
  <si>
    <t>53</t>
  </si>
  <si>
    <t>596212214</t>
  </si>
  <si>
    <t>Kladení dlažby z betonových zámkových dlaždic pozemních komunikací s ložem z kameniva těženého nebo drceného tl. do 50 mm, s vyplněním spár, s dvojitým hutněním vibrováním a se smetením přebytečného materiálu na krajnici tl. 80 mm skupiny A, pro plochy Příplatek k cenám dvou barev za dlažbu z prvků</t>
  </si>
  <si>
    <t>763951750</t>
  </si>
  <si>
    <t>54</t>
  </si>
  <si>
    <t>596412211</t>
  </si>
  <si>
    <t>Kladení dlažby z betonových vegetačních dlaždic pozemních komunikací s ložem z kameniva těženého nebo drceného tl. do 50 mm, s vyplněním spár a vegetačních otvorů, s hutněním vibrováním tl. 80 mm, pro plochy přes 50 do 100 m2</t>
  </si>
  <si>
    <t>332364880</t>
  </si>
  <si>
    <t xml:space="preserve">Poznámka k souboru cen:_x000D_
1. V cenách jsou započteny i náklady na dodávku hmot pro lože a materiálu na výplň spár. 2. V cenách nejsou započteny náklady na: a) dodávku vegetačních dlaždic, které se oceňují ve specifikaci; ztratné lze dohodnout u plochy do 100 m2 ve výši 3 %, přes 100 do 300 m2 ve výši 2 % a přes 300 m2 ve výši 1 %, b) dodávku výplně ve vegetačních dlaždicích, které se oceňují ve specifikaci, c) založení trávníku. Tyto náklady se oceňují cenami souboru cen 180 40-51 části A02 Katalogu 823-1 Plochy a úprava území. 3. Část lože přesahující tloušťku 50 mm se oceňuje cenami souboru cen 451 ..-9 Příplatek za každých dalších 10 mm tloušťky podkladu nebo lože. </t>
  </si>
  <si>
    <t>55</t>
  </si>
  <si>
    <t>592281050</t>
  </si>
  <si>
    <t>tvárnice betonová zatravňovací 50x50x8 cm</t>
  </si>
  <si>
    <t>kus</t>
  </si>
  <si>
    <t>957392745</t>
  </si>
  <si>
    <t>300*1,03 'Přepočtené koeficientem množství</t>
  </si>
  <si>
    <t>Úpravy povrchů, podlahy a osazování výplní</t>
  </si>
  <si>
    <t>56</t>
  </si>
  <si>
    <t>622331101</t>
  </si>
  <si>
    <t>Omítka cementová vnějších ploch nanášená ručně jednovrstvá, tloušťky do 15 mm hrubá nezatřená stěn</t>
  </si>
  <si>
    <t>1514326734</t>
  </si>
  <si>
    <t xml:space="preserve">Poznámka k souboru cen:_x000D_
1. Pro ocenění nanášení omítky v tloušťce jádrové omítky přes 15 mm se použije příplatek za každých dalších i započatých 5 mm. 2. Podkladní a spojovací vrstvy se oceňují cenami souboru cen 62.13-1... této části katalogu. </t>
  </si>
  <si>
    <t>108*0,6 " úprava povrchu obnaženého zdiva</t>
  </si>
  <si>
    <t>Trubní vedení</t>
  </si>
  <si>
    <t>57</t>
  </si>
  <si>
    <t>831352121</t>
  </si>
  <si>
    <t>Montáž potrubí z trub kameninových hrdlových s integrovaným těsněním v otevřeném výkopu ve sklonu do 20 % DN 200</t>
  </si>
  <si>
    <t>-326257095</t>
  </si>
  <si>
    <t xml:space="preserve">Poznámka k souboru cen:_x000D_
1. V cenách montáže potrubí z trub kameninových hrdlových s integrovaným těsněním 831 . . -2121 jsou těsnící kroužky součástí dodávky kameninových trub. Tyto trouby se oceňují ve specifikaci, ztratné lze dohodnout ve výši 1,5 %. 2. Ceny 831 . . -2193 jsou určeny pro každé jednotlivé napojení dvou dříků trub o zhruba stejném průměru, kdy maximální rozdíl průměrů je 12 mm. Platí také pro spoj dvou různých materiálů 3. Ceny 26-3195 a 38-3195 jsou určeny pro každé jednotlivé připojení vnitřní kanalizace na kanalizační přípojku. </t>
  </si>
  <si>
    <t>58</t>
  </si>
  <si>
    <t>597107040</t>
  </si>
  <si>
    <t>trouba kameninová glazovaná pouze uvnitř DN200mm L2,50m spojovací systém C Třída 240</t>
  </si>
  <si>
    <t>320209705</t>
  </si>
  <si>
    <t>59</t>
  </si>
  <si>
    <t>837355121</t>
  </si>
  <si>
    <t>Výsek a montáž kameninové odbočné tvarovky na kameninovém potrubí DN 200</t>
  </si>
  <si>
    <t>-875136798</t>
  </si>
  <si>
    <t xml:space="preserve">Poznámka k souboru cen:_x000D_
1. Ceny jsou určeny pro dodatečné osazení odbočné tvarovky na dosavadním potrubí. 2. V cenách jsou započteny i náklady na odsekání betonu a nové obetonování betonem tř. C 8/10. 3. V cenách nejsou započteny náklady na dodání kameninové trouby a kameninové tvarovky; tyto náklady se oceňují ve specifikaci. Ztratné lze u trub dohodnout ve výši 1,5 %. </t>
  </si>
  <si>
    <t>60</t>
  </si>
  <si>
    <t>892352121</t>
  </si>
  <si>
    <t>Tlakové zkoušky vzduchem těsnícími vaky ucpávkovými DN 200</t>
  </si>
  <si>
    <t>úsek</t>
  </si>
  <si>
    <t>1787554130</t>
  </si>
  <si>
    <t xml:space="preserve">Poznámka k souboru cen:_x000D_
1. Ceny zkoušek jsou vztaženy na úsek stoky mezi dvěma šachtami bez ohledu na druh potrubí. 2. V cenách jsou započteny i náklady na: a) montáž a demontáž těsnících vaků pro zabezpečení konců zkoušeného úseku potrubí, naplnění a vypuštění vzduchu zkoušeného úseku stoky, b) vystavení zkušebního protokolu. 3. V cenách nejsou započteny náklady na: a) utěsnění kanalizačních přípojek. b) zkoušky vstupních a revizních šachet. </t>
  </si>
  <si>
    <t>61</t>
  </si>
  <si>
    <t>895941111</t>
  </si>
  <si>
    <t>Zřízení vpusti kanalizační uliční z betonových dílců typ UV-50 normální</t>
  </si>
  <si>
    <t>1670214842</t>
  </si>
  <si>
    <t xml:space="preserve">Poznámka k souboru cen:_x000D_
1. V cenách jsou započteny i náklady na zřízení lože ze štěrkopísku. 2. V cenách nejsou započteny náklady na: a) dodání betonových dílců; betonové dílce se oceňují ve specifikaci, b) dodání kameninových dílců; kameninové dílce se oceňují ve specifikaci, c) litinové mříže; osazení mříží se oceňuje cenami souboru cen 899 20- . 1 Osazení mříží litinových včetně rámů a košů na bahno části A 01 tohoto katalogu; dodání mříží se oceňuje ve specifikaci, d) podkladní prstence; tyto se oceňují cenami souboru cen 452 38-6 . Podkladní a a vyrovnávací prstence části A 01 tohoto katalogu. </t>
  </si>
  <si>
    <t>62</t>
  </si>
  <si>
    <t>592238220R</t>
  </si>
  <si>
    <t>vpusť betonová uliční dno s výtokem v 330 mm pro toubu DN 200 mm</t>
  </si>
  <si>
    <t>-790715087</t>
  </si>
  <si>
    <t>63</t>
  </si>
  <si>
    <t>592238240R</t>
  </si>
  <si>
    <t>vpusť betonová uliční /skruž/ v 570 mm</t>
  </si>
  <si>
    <t>7730113</t>
  </si>
  <si>
    <t>64</t>
  </si>
  <si>
    <t>592238200R</t>
  </si>
  <si>
    <t>vpusť betonová uliční /skruž/ v 290 mm</t>
  </si>
  <si>
    <t>763408471</t>
  </si>
  <si>
    <t>65</t>
  </si>
  <si>
    <t>592238210R</t>
  </si>
  <si>
    <t>vpusť betonová uliční prstenec v 60 mm</t>
  </si>
  <si>
    <t>1836825179</t>
  </si>
  <si>
    <t>66</t>
  </si>
  <si>
    <t>592238750R</t>
  </si>
  <si>
    <t>koš  pro uliční vpusti, žárově zinkovaný plech,pro rám 500/500</t>
  </si>
  <si>
    <t>-38617459</t>
  </si>
  <si>
    <t>67</t>
  </si>
  <si>
    <t>899201211</t>
  </si>
  <si>
    <t>Demontáž mříží litinových včetně rámů, hmotnosti jednotlivě do 50 kg</t>
  </si>
  <si>
    <t>407113913</t>
  </si>
  <si>
    <t>68</t>
  </si>
  <si>
    <t>899204112</t>
  </si>
  <si>
    <t>Osazení mříží litinových včetně rámů a košů na bahno pro třídu zatížení D400, E600</t>
  </si>
  <si>
    <t>1192762584</t>
  </si>
  <si>
    <t xml:space="preserve">Poznámka k souboru cen:_x000D_
1. V cenách nejsou započteny náklady na dodání mříží, rámů a košů na bahno; tyto náklady se oceňují ve specifikaci. </t>
  </si>
  <si>
    <t>69</t>
  </si>
  <si>
    <t>899231111</t>
  </si>
  <si>
    <t>Výšková úprava uličního vstupu nebo vpusti do 200 mm zvýšením mříže</t>
  </si>
  <si>
    <t>-1160698670</t>
  </si>
  <si>
    <t xml:space="preserve">Poznámka k souboru cen:_x000D_
1. V cenách jsou započteny i náklady na: a) odbourání dosavadního krytu, podkladu, nadezdívky nebo prstence s odklizením vybouraných hmot do 3 m, b) zarovnání plochy nadezdívky cementovou maltou, c) podbetonování nebo podezdění rámu, d) odstranění a znovuosazení rámu, poklopu, mříže, krycího hrnce nebo hydrantu, e) úpravu a doplnění krytu popř. podkladu vozovky v místě provedené výškové úpravy. 2. V cenách nejsou započteny náklady na příp. nutné dodání nové mříže, rámu, poklopu nebo krycího hrnce. Jejich dodání se oceňuje ve specifikaci, ztratné se nestanoví. </t>
  </si>
  <si>
    <t>70</t>
  </si>
  <si>
    <t>592238780</t>
  </si>
  <si>
    <t>mříž vtoková pro uliční vpusti 500/500 mm</t>
  </si>
  <si>
    <t>-121425761</t>
  </si>
  <si>
    <t>71</t>
  </si>
  <si>
    <t>592238760</t>
  </si>
  <si>
    <t>rám zabetonovaný pro uliční vpusti 500/500 mm</t>
  </si>
  <si>
    <t>273261634</t>
  </si>
  <si>
    <t>72</t>
  </si>
  <si>
    <t>592238740R</t>
  </si>
  <si>
    <t>koš vysoký pro uliční vpusti, žárově zinkovaný plech,pro rám 500/500</t>
  </si>
  <si>
    <t>727179014</t>
  </si>
  <si>
    <t>73</t>
  </si>
  <si>
    <t>899331111</t>
  </si>
  <si>
    <t>Výšková úprava uličního vstupu nebo vpusti do 200 mm zvýšením poklopu</t>
  </si>
  <si>
    <t>-111934901</t>
  </si>
  <si>
    <t>74</t>
  </si>
  <si>
    <t>899431111</t>
  </si>
  <si>
    <t>Výšková úprava uličního vstupu nebo vpusti do 200 mm zvýšením krycího hrnce, šoupěte nebo hydrantu bez úpravy armatur</t>
  </si>
  <si>
    <t>-1724540282</t>
  </si>
  <si>
    <t>75</t>
  </si>
  <si>
    <t>899623151</t>
  </si>
  <si>
    <t>Obetonování potrubí nebo zdiva stok betonem prostým v otevřeném výkopu, beton tř. C 16/20</t>
  </si>
  <si>
    <t>552600297</t>
  </si>
  <si>
    <t xml:space="preserve">Poznámka k souboru cen:_x000D_
1. Obetonování zdiva stok ve štole se oceňuje cenami souboru cen 359 31-02 Výplň za rubem cihelného zdiva stok části A 03 tohoto katalogu. </t>
  </si>
  <si>
    <t>76</t>
  </si>
  <si>
    <t>R 899</t>
  </si>
  <si>
    <t>Bourání uliční vpusti kompletní</t>
  </si>
  <si>
    <t>ks</t>
  </si>
  <si>
    <t>-1681951970</t>
  </si>
  <si>
    <t>Ostatní konstrukce a práce, bourání</t>
  </si>
  <si>
    <t>106</t>
  </si>
  <si>
    <t>914111111</t>
  </si>
  <si>
    <t>Montáž svislé dopravní značky základní velikosti do 1 m2 objímkami na sloupky nebo konzoly</t>
  </si>
  <si>
    <t>2096845961</t>
  </si>
  <si>
    <t xml:space="preserve">Poznámka k souboru cen:_x000D_
1. V cenách jsou započteny i náklady na montáž značek včetně upevňovacího materiálu na předem připravenou nosnou konstrukci (sloupek, konzolu, sloup). 2. V cenách nejsou započteny náklady na: a) dodání značek, tyto se oceňují ve specifikaci, b) na montáž a dodávku ocelových nosných konstrukcí – sloupků, konzol, tyto se oceňují cenami souboru cen 914 51 Montáž sloupku a 914 53 Montáž konzol a nástavců, c) nátěry, tyto se oceňují jako práce PSV příslušnými cenami katalogu 800-783 Nátěry, d) naložení a odklizení výkopku, tyto se oceňují cenami části A 01 katalogu 800-1 Zemní práce. 3. Ceny nelze použít pro osazení a montáž svislých dopravních značek: a) světelných, tyto se oceňují cenami katalogu 800-741 Elektroinstalace - silnoproud, b) upevněných na lanech nebo speciálních konstrukcích nesoucích více značek, tyto se oceňují individuálně. </t>
  </si>
  <si>
    <t>107</t>
  </si>
  <si>
    <t>404442570</t>
  </si>
  <si>
    <t>značka dopravní svislá reflexní AL- NK 500 x 700 mm</t>
  </si>
  <si>
    <t>-1798864511</t>
  </si>
  <si>
    <t>108</t>
  </si>
  <si>
    <t>914511111</t>
  </si>
  <si>
    <t>Montáž sloupku dopravních značek délky do 3,5 m do betonového základu</t>
  </si>
  <si>
    <t>-109649126</t>
  </si>
  <si>
    <t xml:space="preserve">Poznámka k souboru cen:_x000D_
1. V cenách jsou započteny i náklady na: a) vykopání jamek s odhozem výkopku na vzdálenost do 3 m, b) osazení sloupku včetně montáže a dodávky plastového víčka, 2. V cenách -1111 jsou započteny i náklady na betonový základ. 3. V cenách -1112 jsou započteny i náklady na hliníkovou patku s betonovým základem. 4. V cenách nejsou započteny náklady na: a) dodání sloupku, tyto se oceňují ve specifikaci b) naložení a odklizení výkopku, tyto se oceňují cenami části A01 katalogu 800-1 Zemní práce. </t>
  </si>
  <si>
    <t>109</t>
  </si>
  <si>
    <t>404452300</t>
  </si>
  <si>
    <t>sloupek Zn 70 - 350</t>
  </si>
  <si>
    <t>493927221</t>
  </si>
  <si>
    <t>77</t>
  </si>
  <si>
    <t>915321115</t>
  </si>
  <si>
    <t>Vodorovné značení předformovaným termoplastem vodící pás pro slabozraké z 6 proužků</t>
  </si>
  <si>
    <t>1934271293</t>
  </si>
  <si>
    <t xml:space="preserve">Poznámka k souboru cen:_x000D_
1.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2. Množství měrných jednotek u ceny 915 32-1111 se určuje m2 celkové plochy přechodu. </t>
  </si>
  <si>
    <t>102</t>
  </si>
  <si>
    <t>915221121</t>
  </si>
  <si>
    <t>Vodorovné dopravní značení stříkaným plastem vodící čára bílá šířky 250 mm přerušovaná základní</t>
  </si>
  <si>
    <t>895709281</t>
  </si>
  <si>
    <t xml:space="preserve">Poznámka k souboru cen:_x000D_
1. Ceny jsou určeny pro dělicí čáry souvislé č. V 1a bílé, přerušované č. V 2a bílé, vodící č. V 4 bílé, souvislá č. V12b žlutá, přerušovaná č. V12c žlutá. 2.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3. Množství měrných jednotek se určuje: a) u cen 912 21 a 915 22 v m délky dělící nebo vodící čáry (včetně mezer), b) u ceny 915 23 v m2 stříkané plochy bez mezer. </t>
  </si>
  <si>
    <t xml:space="preserve"> 5,7+5,7+7,9+6,8+6,6+5,6+7,6+5,7+7,2+9,6"VDZ V7b - Místo pro přecházení</t>
  </si>
  <si>
    <t>103</t>
  </si>
  <si>
    <t>915231111</t>
  </si>
  <si>
    <t>Vodorovné dopravní značení stříkaným plastem přechody pro chodce, šipky, symboly nápisy bílé základní</t>
  </si>
  <si>
    <t>37599735</t>
  </si>
  <si>
    <t>35*4*0,03 "Vodící pás pro nevidomé na místě pro přecházení</t>
  </si>
  <si>
    <t>0,55 "symbol vozíčkáře</t>
  </si>
  <si>
    <t>78</t>
  </si>
  <si>
    <t>916231113R</t>
  </si>
  <si>
    <t>Osazení chodníkového obrubníku betonového se zřízením lože, s vyplněním a zatřením spár cementovou maltou ležatého s boční opěrou z betonu prostého tř. C 20/25 XF3 do lože z betonu prostého téže značky</t>
  </si>
  <si>
    <t>1496950672</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</si>
  <si>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</si>
  <si>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4,5 "  sklopená obruba do vjezdu, s náběhovými díly; lože min. C 20/25n XF3 tl. 100 mm</t>
  </si>
  <si>
    <t>79</t>
  </si>
  <si>
    <t>R 592</t>
  </si>
  <si>
    <t>obrubník přímý dl. 600 mm</t>
  </si>
  <si>
    <t>-1258974559</t>
  </si>
  <si>
    <t>80</t>
  </si>
  <si>
    <t>R 5925</t>
  </si>
  <si>
    <t>obrubník přechodový 15 pravý 250 - 195 dl. 600 mm</t>
  </si>
  <si>
    <t>-108172471</t>
  </si>
  <si>
    <t>81</t>
  </si>
  <si>
    <t>R 5956</t>
  </si>
  <si>
    <t>obrubník přechodový 15 levý 195 - 250 dl. 600 mm</t>
  </si>
  <si>
    <t>885961990</t>
  </si>
  <si>
    <t>82</t>
  </si>
  <si>
    <t>916231213R</t>
  </si>
  <si>
    <t>Osazení chodníkového obrubníku betonového se zřízením lože, s vyplněním a zatřením spár cementovou maltou stojatého s boční opěrou z betonu prostého tř. C 20/25 XF3 , do lože z betonu prostého téže značky</t>
  </si>
  <si>
    <t>300640365</t>
  </si>
  <si>
    <t>207 " lože min. C 20/25n XF3 tl. 100 mm</t>
  </si>
  <si>
    <t>83</t>
  </si>
  <si>
    <t>592174650</t>
  </si>
  <si>
    <t>obrubník betonový silniční vibrolisovaný 100x15x25 cm</t>
  </si>
  <si>
    <t>-931777451</t>
  </si>
  <si>
    <t>207*1,01 'Přepočtené koeficientem množství</t>
  </si>
  <si>
    <t>84</t>
  </si>
  <si>
    <t>916331112R</t>
  </si>
  <si>
    <t>Osazení zahradního obrubníku betonového s ložem tl. od 50 do 100 mm z betonu prostého tř. C 12/15 s boční opěrou z betonu prostého tř. C 16/20 XF1</t>
  </si>
  <si>
    <t>-1828795855</t>
  </si>
  <si>
    <t xml:space="preserve">Poznámka k souboru cen:_x000D_
1. V cenách jsou započteny i náklady na zalití a zatření spár cementovou maltou. 2. V cenách nejsou započteny náklady na dodání obrubníků; tyto se oceňují ve specifikaci. 3. Část lože přesahující tloušťku 100 mm lze ocenit cenou 916 99-1121 Lože pod obrubníky, krajníky nebo obruby z dlažebních kostek, katalogu 822-1. </t>
  </si>
  <si>
    <t>32 " lože min. C 16/20n XF1 tl. 100 mm</t>
  </si>
  <si>
    <t>85</t>
  </si>
  <si>
    <t>592172120</t>
  </si>
  <si>
    <t>obrubník betonový zahradní  šedý 100 x 5 x 20 cm</t>
  </si>
  <si>
    <t>1333990100</t>
  </si>
  <si>
    <t>32*1,01 'Přepočtené koeficientem množství</t>
  </si>
  <si>
    <t>86</t>
  </si>
  <si>
    <t>919112233</t>
  </si>
  <si>
    <t>Řezání dilatačních spár v živičném krytu vytvoření komůrky pro těsnící zálivku šířky 20 mm, hloubky 40 mm</t>
  </si>
  <si>
    <t>-2108559481</t>
  </si>
  <si>
    <t xml:space="preserve">Poznámka k souboru cen:_x000D_
1. V cenách jsou započteny i náklady na vyčištění spár po řezání. </t>
  </si>
  <si>
    <t>87</t>
  </si>
  <si>
    <t>919122132</t>
  </si>
  <si>
    <t>Utěsnění dilatačních spár zálivkou za tepla v cementobetonovém nebo živičném krytu včetně adhezního nátěru s těsnicím profilem pod zálivkou, pro komůrky šířky 20 mm, hloubky 40 mm</t>
  </si>
  <si>
    <t>-1269138680</t>
  </si>
  <si>
    <t xml:space="preserve">Poznámka k souboru cen:_x000D_
1. V cenách jsou započteny i náklady na vyčištění spár před těsněním a zalitím a náklady na impregnaci, těsnění a zalití spár včetně dodání hmot. </t>
  </si>
  <si>
    <t>88</t>
  </si>
  <si>
    <t>919732111</t>
  </si>
  <si>
    <t>Úprava povrchu cementobetonového krytu broušením tl. do 2 mm</t>
  </si>
  <si>
    <t>465885976</t>
  </si>
  <si>
    <t xml:space="preserve">Poznámka k souboru cen:_x000D_
1. Cena je určena pro broušení: a) cementobetonového krytu v místě pracovní spáry, b) krytu v místě přechodové příčné spáry mezi cementobetonovým a živičným krytem, c) (odstranění) vodorovného značení z nátěrových hmot provedených na krytech cementobetonových nebo živičných komunikací, letišť a ploch, d) cementobetonového krytu předepsaného projektem provést s rovností povrchu větší, než je rovnost povrchu krytu stanovená příslušnou technickou normou. 2. Cenu nelze použít pro broušení krytu v místech přerušení způsobených technologickými poruchami nebo přerušením betonáže vlivem nepříznivého počasí. 3. Broušení cementobetonového krytu za každé další i započaté 2 mm tloušťky přes 2 mm se oceňuje touto cenou. </t>
  </si>
  <si>
    <t>12*0,5 "  broušení plochy a hrany betonových prahů ve vjezdech</t>
  </si>
  <si>
    <t>89</t>
  </si>
  <si>
    <t>919735112</t>
  </si>
  <si>
    <t>Řezání stávajícího živičného krytu nebo podkladu hloubky přes 50 do 100 mm</t>
  </si>
  <si>
    <t>1393582928</t>
  </si>
  <si>
    <t xml:space="preserve">Poznámka k souboru cen:_x000D_
1. V cenách jsou započteny i náklady na spotřebu vody. </t>
  </si>
  <si>
    <t>90</t>
  </si>
  <si>
    <t>977311112</t>
  </si>
  <si>
    <t>Řezání stávajících betonových mazanin bez vyztužení hloubky přes 50 do 100 mm</t>
  </si>
  <si>
    <t>-1116252668</t>
  </si>
  <si>
    <t>12 " seříznutí hrany betonových prahů ve vjezdech</t>
  </si>
  <si>
    <t>997</t>
  </si>
  <si>
    <t>Přesun sutě</t>
  </si>
  <si>
    <t>91</t>
  </si>
  <si>
    <t>997221551</t>
  </si>
  <si>
    <t>Vodorovná doprava suti bez naložení, ale se složením a s hrubým urovnáním ze sypkých materiálů, na vzdálenost do 1 km</t>
  </si>
  <si>
    <t>557043488</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</si>
  <si>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</si>
  <si>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92</t>
  </si>
  <si>
    <t>997221569</t>
  </si>
  <si>
    <t>Vodorovná doprava suti bez naložení, ale se složením a s hrubým urovnáním Příplatek k ceně za každý další i započatý 1 km přes 1 km</t>
  </si>
  <si>
    <t>-239228558</t>
  </si>
  <si>
    <t>536,62*19 'Přepočtené koeficientem množství</t>
  </si>
  <si>
    <t>93</t>
  </si>
  <si>
    <t>997221815</t>
  </si>
  <si>
    <t>Poplatek za uložení stavebního odpadu na skládce (skládkovné) betonového</t>
  </si>
  <si>
    <t>-1477800206</t>
  </si>
  <si>
    <t xml:space="preserve">Poznámka k souboru cen:_x000D_
1. Ceny uvedené v souboru cen lze po dohodě upravit podle místních podmínek.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</si>
  <si>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536,621</t>
  </si>
  <si>
    <t>-16,954-205,312</t>
  </si>
  <si>
    <t>-270,6</t>
  </si>
  <si>
    <t>94</t>
  </si>
  <si>
    <t>997221845</t>
  </si>
  <si>
    <t>Poplatek za uložení stavebního odpadu na skládce (skládkovné) asfaltového bez obsahu dehtu</t>
  </si>
  <si>
    <t>-973828912</t>
  </si>
  <si>
    <t>16,954+205,312</t>
  </si>
  <si>
    <t>95</t>
  </si>
  <si>
    <t>997221855</t>
  </si>
  <si>
    <t>Poplatek za uložení stavebního odpadu na skládce (skládkovné) zeminy a kameniva</t>
  </si>
  <si>
    <t>534017513</t>
  </si>
  <si>
    <t>270,6</t>
  </si>
  <si>
    <t>998</t>
  </si>
  <si>
    <t>Přesun hmot</t>
  </si>
  <si>
    <t>96</t>
  </si>
  <si>
    <t>998225111</t>
  </si>
  <si>
    <t>Přesun hmot pro komunikace s krytem z kameniva, monolitickým betonovým nebo živičným dopravní vzdálenost do 200 m jakékoliv délky objektu</t>
  </si>
  <si>
    <t>608422646</t>
  </si>
  <si>
    <t xml:space="preserve">Poznámka k souboru cen:_x000D_
1. Ceny lze použít i pro plochy letišť s krytem monolitickým betonovým nebo živičným. </t>
  </si>
  <si>
    <t>PSV</t>
  </si>
  <si>
    <t>Práce a dodávky PSV</t>
  </si>
  <si>
    <t>711</t>
  </si>
  <si>
    <t>Izolace proti vodě, vlhkosti a plynům</t>
  </si>
  <si>
    <t>97</t>
  </si>
  <si>
    <t>711112051</t>
  </si>
  <si>
    <t>Provedení izolace proti zemní vlhkosti natěradly a tmely za studena na ploše svislé S dvojnásobným nátěrem tekutou elastickou hydroizolací</t>
  </si>
  <si>
    <t>-694368029</t>
  </si>
  <si>
    <t xml:space="preserve">Poznámka k souboru cen:_x000D_
1. Izolace plochy jednotlivě do 10 m2 se oceňují skladebně cenou příslušné izolace a cenou 711 19-9095 Příplatek za plochu do 10 m2. </t>
  </si>
  <si>
    <t>108*0,6 "  nátěr pod nopovou fólii</t>
  </si>
  <si>
    <t>98</t>
  </si>
  <si>
    <t>245510320</t>
  </si>
  <si>
    <t>nátěr hydroizolační - tekutá lepenka, bal. 30 kg</t>
  </si>
  <si>
    <t>32</t>
  </si>
  <si>
    <t>850028915</t>
  </si>
  <si>
    <t>64,8*1,5 'Přepočtené koeficientem množství</t>
  </si>
  <si>
    <t>99</t>
  </si>
  <si>
    <t>711161306</t>
  </si>
  <si>
    <t>Izolace proti zemní vlhkosti nopovými foliemi základů nebo stěn pro běžné podmínky tloušťky 0,5 mm, šířky 1,0 m</t>
  </si>
  <si>
    <t>-279480539</t>
  </si>
  <si>
    <t xml:space="preserve">Poznámka k souboru cen:_x000D_
1. V cenách -1302 až -1361 nejsou započteny náklady na ukončení izolace lištou. 2. Prostupy izolací se oceňují cenami souboru 711 76 - Provedení detailů fóliemi. </t>
  </si>
  <si>
    <t>100</t>
  </si>
  <si>
    <t>711161381</t>
  </si>
  <si>
    <t>Izolace proti zemní vlhkosti nopovými foliemi ukončení izolace lištou</t>
  </si>
  <si>
    <t>222553238</t>
  </si>
  <si>
    <t>101</t>
  </si>
  <si>
    <t>998711101</t>
  </si>
  <si>
    <t>Přesun hmot pro izolace proti vodě, vlhkosti a plynům stanovený z hmotnosti přesunovaného materiálu vodorovná dopravní vzdálenost do 50 m v objektech výšky do 6 m</t>
  </si>
  <si>
    <t>1969878801</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</si>
  <si>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 </t>
  </si>
  <si>
    <t>SO 191 - DIO</t>
  </si>
  <si>
    <t>913121100 R</t>
  </si>
  <si>
    <t>Montáž a demontáž - komplet dopravních opatření</t>
  </si>
  <si>
    <t>-2095553868</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</si>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</sst>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dd\.mm\.yyyy"/>
    <numFmt numFmtId="166" formatCode="#,##0.00000"/>
  </numFmts>
  <fonts count="46">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FF0000"/>
      <name val="Trebuchet MS"/>
    </font>
    <font>
      <sz val="8"/>
      <color rgb="FF800080"/>
      <name val="Trebuchet MS"/>
    </font>
    <font>
      <sz val="8"/>
      <color rgb="FFFAE682"/>
      <name val="Trebuchet MS"/>
    </font>
    <font>
      <sz val="10"/>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8"/>
      <color rgb="FF960000"/>
      <name val="Trebuchet MS"/>
    </font>
    <font>
      <b/>
      <sz val="8"/>
      <name val="Trebuchet MS"/>
    </font>
    <font>
      <sz val="7"/>
      <color rgb="FF969696"/>
      <name val="Trebuchet MS"/>
    </font>
    <font>
      <i/>
      <sz val="7"/>
      <color rgb="FF969696"/>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none"/>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4" fillId="0" borderId="0" applyNumberFormat="0" applyFill="0" applyBorder="0" applyAlignment="0" applyProtection="0"/>
  </cellStyleXfs>
  <cellXfs count="385">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0" fillId="0" borderId="0" xfId="0" applyAlignment="1" applyProtection="1">
      <alignment horizontal="center" vertical="center"/>
      <protection locked="0"/>
    </xf>
    <xf numFmtId="0" fontId="11" fillId="3" borderId="0" xfId="0" applyFont="1" applyFill="1" applyAlignment="1" applyProtection="1">
      <alignment horizontal="left" vertical="center"/>
    </xf>
    <xf numFmtId="0" fontId="12" fillId="3" borderId="0" xfId="0" applyFont="1" applyFill="1" applyAlignment="1" applyProtection="1">
      <alignment vertical="center"/>
    </xf>
    <xf numFmtId="0" fontId="13" fillId="3" borderId="0" xfId="0" applyFont="1" applyFill="1" applyAlignment="1" applyProtection="1">
      <alignment horizontal="left" vertical="center"/>
    </xf>
    <xf numFmtId="0" fontId="14" fillId="3" borderId="0" xfId="1" applyFont="1" applyFill="1" applyAlignment="1" applyProtection="1">
      <alignment vertical="center"/>
    </xf>
    <xf numFmtId="0" fontId="44" fillId="3" borderId="0" xfId="1" applyFill="1"/>
    <xf numFmtId="0" fontId="0" fillId="3" borderId="0" xfId="0" applyFill="1"/>
    <xf numFmtId="0" fontId="11" fillId="3" borderId="0" xfId="0" applyFont="1" applyFill="1" applyAlignment="1">
      <alignment horizontal="left"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5" fillId="0" borderId="0" xfId="0" applyFont="1" applyBorder="1" applyAlignment="1" applyProtection="1">
      <alignment horizontal="left" vertical="center"/>
    </xf>
    <xf numFmtId="0" fontId="0" fillId="0" borderId="6" xfId="0" applyBorder="1" applyProtection="1"/>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18" fillId="0" borderId="0" xfId="0" applyFont="1" applyBorder="1" applyAlignment="1" applyProtection="1">
      <alignment horizontal="left" vertical="center"/>
    </xf>
    <xf numFmtId="0" fontId="2" fillId="4" borderId="0" xfId="0" applyFont="1" applyFill="1" applyBorder="1" applyAlignment="1" applyProtection="1">
      <alignment horizontal="left" vertical="center"/>
      <protection locked="0"/>
    </xf>
    <xf numFmtId="49" fontId="2" fillId="4"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0"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0" fillId="5" borderId="10" xfId="0" applyFont="1" applyFill="1" applyBorder="1" applyAlignment="1" applyProtection="1">
      <alignment vertical="center"/>
    </xf>
    <xf numFmtId="0" fontId="3" fillId="5" borderId="10" xfId="0" applyFont="1" applyFill="1" applyBorder="1" applyAlignment="1" applyProtection="1">
      <alignment horizontal="center" vertical="center"/>
    </xf>
    <xf numFmtId="0" fontId="0" fillId="5"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5"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18"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1"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6" borderId="10" xfId="0" applyFont="1" applyFill="1" applyBorder="1" applyAlignment="1" applyProtection="1">
      <alignment vertical="center"/>
    </xf>
    <xf numFmtId="0" fontId="2" fillId="6" borderId="11" xfId="0" applyFont="1" applyFill="1" applyBorder="1" applyAlignment="1" applyProtection="1">
      <alignment horizontal="center" vertical="center"/>
    </xf>
    <xf numFmtId="0" fontId="18" fillId="0" borderId="20" xfId="0" applyFont="1" applyBorder="1" applyAlignment="1" applyProtection="1">
      <alignment horizontal="center" vertical="center" wrapText="1"/>
    </xf>
    <xf numFmtId="0" fontId="18" fillId="0" borderId="21"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0" fontId="3" fillId="0" borderId="0" xfId="0" applyFont="1" applyAlignment="1" applyProtection="1">
      <alignment horizontal="center" vertical="center"/>
    </xf>
    <xf numFmtId="4" fontId="22" fillId="0" borderId="18" xfId="0" applyNumberFormat="1" applyFont="1" applyBorder="1" applyAlignment="1" applyProtection="1">
      <alignment vertical="center"/>
    </xf>
    <xf numFmtId="4" fontId="22" fillId="0" borderId="0" xfId="0" applyNumberFormat="1" applyFont="1" applyBorder="1" applyAlignment="1" applyProtection="1">
      <alignment vertical="center"/>
    </xf>
    <xf numFmtId="166" fontId="22" fillId="0" borderId="0" xfId="0" applyNumberFormat="1" applyFont="1" applyBorder="1" applyAlignment="1" applyProtection="1">
      <alignment vertical="center"/>
    </xf>
    <xf numFmtId="4" fontId="22" fillId="0" borderId="19" xfId="0" applyNumberFormat="1" applyFont="1" applyBorder="1" applyAlignment="1" applyProtection="1">
      <alignment vertical="center"/>
    </xf>
    <xf numFmtId="0" fontId="3"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4" fillId="0" borderId="5" xfId="0" applyFont="1" applyBorder="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horizontal="center" vertical="center"/>
    </xf>
    <xf numFmtId="0" fontId="4" fillId="0" borderId="5" xfId="0" applyFont="1" applyBorder="1" applyAlignment="1">
      <alignment vertical="center"/>
    </xf>
    <xf numFmtId="4" fontId="29" fillId="0" borderId="18"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9" xfId="0" applyNumberFormat="1" applyFont="1" applyBorder="1" applyAlignment="1" applyProtection="1">
      <alignment vertical="center"/>
    </xf>
    <xf numFmtId="0" fontId="4" fillId="0" borderId="0" xfId="0" applyFont="1" applyAlignment="1">
      <alignment horizontal="left" vertical="center"/>
    </xf>
    <xf numFmtId="4" fontId="29" fillId="0" borderId="23" xfId="0" applyNumberFormat="1" applyFont="1" applyBorder="1" applyAlignment="1" applyProtection="1">
      <alignment vertical="center"/>
    </xf>
    <xf numFmtId="4" fontId="29" fillId="0" borderId="24" xfId="0" applyNumberFormat="1" applyFont="1" applyBorder="1" applyAlignment="1" applyProtection="1">
      <alignment vertical="center"/>
    </xf>
    <xf numFmtId="166" fontId="29" fillId="0" borderId="24" xfId="0" applyNumberFormat="1" applyFont="1" applyBorder="1" applyAlignment="1" applyProtection="1">
      <alignment vertical="center"/>
    </xf>
    <xf numFmtId="4" fontId="29" fillId="0" borderId="25" xfId="0" applyNumberFormat="1" applyFont="1" applyBorder="1" applyAlignment="1" applyProtection="1">
      <alignment vertical="center"/>
    </xf>
    <xf numFmtId="0" fontId="0" fillId="0" borderId="0" xfId="0" applyProtection="1">
      <protection locked="0"/>
    </xf>
    <xf numFmtId="0" fontId="12" fillId="3" borderId="0" xfId="0" applyFont="1" applyFill="1" applyAlignment="1">
      <alignment vertical="center"/>
    </xf>
    <xf numFmtId="0" fontId="13" fillId="3" borderId="0" xfId="0" applyFont="1" applyFill="1" applyAlignment="1">
      <alignment horizontal="left" vertical="center"/>
    </xf>
    <xf numFmtId="0" fontId="30" fillId="3" borderId="0" xfId="1" applyFont="1" applyFill="1" applyAlignment="1">
      <alignment vertical="center"/>
    </xf>
    <xf numFmtId="0" fontId="12" fillId="3"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8"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0" fillId="0" borderId="0" xfId="0" applyFont="1" applyBorder="1" applyAlignment="1" applyProtection="1">
      <alignment horizontal="left" vertical="center"/>
    </xf>
    <xf numFmtId="4" fontId="23"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pplyProtection="1">
      <alignment vertical="center"/>
    </xf>
    <xf numFmtId="0" fontId="3" fillId="6" borderId="9" xfId="0" applyFont="1" applyFill="1" applyBorder="1" applyAlignment="1" applyProtection="1">
      <alignment horizontal="left" vertical="center"/>
    </xf>
    <xf numFmtId="0" fontId="3" fillId="6" borderId="10" xfId="0" applyFont="1" applyFill="1" applyBorder="1" applyAlignment="1" applyProtection="1">
      <alignment horizontal="right" vertical="center"/>
    </xf>
    <xf numFmtId="0" fontId="3" fillId="6" borderId="10" xfId="0" applyFont="1" applyFill="1" applyBorder="1" applyAlignment="1" applyProtection="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pplyProtection="1">
      <alignment vertical="center"/>
    </xf>
    <xf numFmtId="0" fontId="0" fillId="6"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6" borderId="0" xfId="0" applyFont="1" applyFill="1" applyBorder="1" applyAlignment="1" applyProtection="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pplyProtection="1">
      <alignment horizontal="right" vertical="center"/>
    </xf>
    <xf numFmtId="0" fontId="0" fillId="6" borderId="6" xfId="0" applyFont="1" applyFill="1" applyBorder="1" applyAlignment="1" applyProtection="1">
      <alignment vertical="center"/>
    </xf>
    <xf numFmtId="0" fontId="31"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24" xfId="0" applyFont="1" applyBorder="1" applyAlignment="1" applyProtection="1">
      <alignment horizontal="left" vertical="center"/>
    </xf>
    <xf numFmtId="0" fontId="5" fillId="0" borderId="24" xfId="0" applyFont="1" applyBorder="1" applyAlignment="1" applyProtection="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pplyProtection="1">
      <alignment vertical="center"/>
    </xf>
    <xf numFmtId="0" fontId="5" fillId="0" borderId="6"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0" fillId="0" borderId="0" xfId="0" applyFont="1" applyAlignment="1" applyProtection="1">
      <alignment vertical="center"/>
      <protection locked="0"/>
    </xf>
    <xf numFmtId="0" fontId="2" fillId="0" borderId="0" xfId="0" applyFont="1" applyAlignment="1" applyProtection="1">
      <alignment horizontal="left" vertical="center"/>
    </xf>
    <xf numFmtId="0" fontId="18"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6" borderId="20"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3" fillId="0" borderId="0" xfId="0" applyNumberFormat="1" applyFont="1" applyAlignment="1" applyProtection="1"/>
    <xf numFmtId="166" fontId="32" fillId="0" borderId="16" xfId="0" applyNumberFormat="1" applyFont="1" applyBorder="1" applyAlignment="1" applyProtection="1"/>
    <xf numFmtId="166" fontId="32" fillId="0" borderId="17" xfId="0" applyNumberFormat="1" applyFont="1" applyBorder="1" applyAlignment="1" applyProtection="1"/>
    <xf numFmtId="4" fontId="33" fillId="0" borderId="0" xfId="0" applyNumberFormat="1" applyFont="1" applyAlignment="1">
      <alignment vertical="center"/>
    </xf>
    <xf numFmtId="0" fontId="7" fillId="0" borderId="5"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5" xfId="0" applyFont="1" applyBorder="1" applyAlignment="1"/>
    <xf numFmtId="0" fontId="7" fillId="0" borderId="18"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9"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4" fontId="0" fillId="0" borderId="28" xfId="0" applyNumberFormat="1" applyFont="1" applyBorder="1" applyAlignment="1" applyProtection="1">
      <alignment vertical="center"/>
    </xf>
    <xf numFmtId="4" fontId="0" fillId="4" borderId="28" xfId="0" applyNumberFormat="1" applyFont="1" applyFill="1" applyBorder="1" applyAlignment="1" applyProtection="1">
      <alignment vertical="center"/>
      <protection locked="0"/>
    </xf>
    <xf numFmtId="0" fontId="1" fillId="4"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6" fillId="0" borderId="0" xfId="0" applyFont="1" applyAlignment="1" applyProtection="1">
      <alignment horizontal="left"/>
    </xf>
    <xf numFmtId="4" fontId="6" fillId="0" borderId="0" xfId="0" applyNumberFormat="1" applyFont="1" applyAlignment="1" applyProtection="1"/>
    <xf numFmtId="0" fontId="1" fillId="0" borderId="24" xfId="0" applyFont="1" applyBorder="1" applyAlignment="1" applyProtection="1">
      <alignment horizontal="center" vertical="center"/>
    </xf>
    <xf numFmtId="0" fontId="0" fillId="0" borderId="24" xfId="0" applyFont="1" applyBorder="1" applyAlignment="1" applyProtection="1">
      <alignment vertical="center"/>
    </xf>
    <xf numFmtId="166" fontId="1" fillId="0" borderId="24" xfId="0" applyNumberFormat="1" applyFont="1" applyBorder="1" applyAlignment="1" applyProtection="1">
      <alignment vertical="center"/>
    </xf>
    <xf numFmtId="166" fontId="1" fillId="0" borderId="25" xfId="0" applyNumberFormat="1" applyFont="1" applyBorder="1" applyAlignment="1" applyProtection="1">
      <alignment vertical="center"/>
    </xf>
    <xf numFmtId="0" fontId="34" fillId="0" borderId="0" xfId="0" applyFont="1" applyAlignment="1" applyProtection="1">
      <alignment horizontal="left" vertical="center"/>
    </xf>
    <xf numFmtId="0" fontId="35" fillId="0" borderId="0" xfId="0" applyFont="1" applyAlignment="1" applyProtection="1">
      <alignment vertical="center" wrapText="1"/>
    </xf>
    <xf numFmtId="0" fontId="0" fillId="0" borderId="18" xfId="0" applyFont="1" applyBorder="1" applyAlignment="1" applyProtection="1">
      <alignment vertical="center"/>
    </xf>
    <xf numFmtId="0" fontId="8" fillId="0" borderId="5" xfId="0" applyFont="1" applyBorder="1" applyAlignment="1" applyProtection="1">
      <alignment vertical="center"/>
    </xf>
    <xf numFmtId="0" fontId="8" fillId="0" borderId="0" xfId="0" applyFont="1" applyAlignment="1" applyProtection="1">
      <alignment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4" fontId="8" fillId="0" borderId="0" xfId="0" applyNumberFormat="1" applyFont="1" applyAlignment="1" applyProtection="1">
      <alignment vertical="center"/>
    </xf>
    <xf numFmtId="0" fontId="8" fillId="0" borderId="0" xfId="0" applyFont="1" applyAlignment="1" applyProtection="1">
      <alignment vertical="center"/>
      <protection locked="0"/>
    </xf>
    <xf numFmtId="0" fontId="8" fillId="0" borderId="5" xfId="0" applyFont="1" applyBorder="1" applyAlignment="1">
      <alignment vertical="center"/>
    </xf>
    <xf numFmtId="0" fontId="8" fillId="0" borderId="18" xfId="0" applyFont="1" applyBorder="1" applyAlignment="1" applyProtection="1">
      <alignment vertical="center"/>
    </xf>
    <xf numFmtId="0" fontId="8" fillId="0" borderId="0" xfId="0" applyFont="1" applyBorder="1" applyAlignment="1" applyProtection="1">
      <alignment vertical="center"/>
    </xf>
    <xf numFmtId="0" fontId="8" fillId="0" borderId="19" xfId="0" applyFont="1" applyBorder="1" applyAlignment="1" applyProtection="1">
      <alignment vertical="center"/>
    </xf>
    <xf numFmtId="0" fontId="8" fillId="0" borderId="0" xfId="0" applyFont="1" applyAlignment="1">
      <alignment horizontal="lef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4"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36" fillId="0" borderId="28" xfId="0" applyFont="1" applyBorder="1" applyAlignment="1" applyProtection="1">
      <alignment horizontal="center" vertical="center"/>
    </xf>
    <xf numFmtId="49" fontId="36" fillId="0" borderId="28" xfId="0" applyNumberFormat="1" applyFont="1" applyBorder="1" applyAlignment="1" applyProtection="1">
      <alignment horizontal="left" vertical="center" wrapText="1"/>
    </xf>
    <xf numFmtId="0" fontId="36" fillId="0" borderId="28" xfId="0" applyFont="1" applyBorder="1" applyAlignment="1" applyProtection="1">
      <alignment horizontal="left" vertical="center" wrapText="1"/>
    </xf>
    <xf numFmtId="0" fontId="36" fillId="0" borderId="28" xfId="0" applyFont="1" applyBorder="1" applyAlignment="1" applyProtection="1">
      <alignment horizontal="center" vertical="center" wrapText="1"/>
    </xf>
    <xf numFmtId="4" fontId="36" fillId="0" borderId="28" xfId="0" applyNumberFormat="1" applyFont="1" applyBorder="1" applyAlignment="1" applyProtection="1">
      <alignment vertical="center"/>
    </xf>
    <xf numFmtId="4" fontId="36" fillId="4" borderId="28" xfId="0" applyNumberFormat="1" applyFont="1" applyFill="1" applyBorder="1" applyAlignment="1" applyProtection="1">
      <alignment vertical="center"/>
      <protection locked="0"/>
    </xf>
    <xf numFmtId="0" fontId="36" fillId="0" borderId="5" xfId="0" applyFont="1" applyBorder="1" applyAlignment="1">
      <alignment vertical="center"/>
    </xf>
    <xf numFmtId="0" fontId="36" fillId="4" borderId="28"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10" fillId="0" borderId="5"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0" fontId="10" fillId="0" borderId="0" xfId="0" applyFont="1" applyAlignment="1" applyProtection="1">
      <alignment vertical="center"/>
      <protection locked="0"/>
    </xf>
    <xf numFmtId="0" fontId="10" fillId="0" borderId="5" xfId="0" applyFont="1" applyBorder="1" applyAlignment="1">
      <alignment vertical="center"/>
    </xf>
    <xf numFmtId="0" fontId="10" fillId="0" borderId="18" xfId="0" applyFont="1" applyBorder="1" applyAlignment="1" applyProtection="1">
      <alignment vertical="center"/>
    </xf>
    <xf numFmtId="0" fontId="10" fillId="0" borderId="0" xfId="0" applyFont="1" applyBorder="1" applyAlignment="1" applyProtection="1">
      <alignment vertical="center"/>
    </xf>
    <xf numFmtId="0" fontId="10" fillId="0" borderId="19" xfId="0" applyFont="1" applyBorder="1" applyAlignment="1" applyProtection="1">
      <alignment vertical="center"/>
    </xf>
    <xf numFmtId="0" fontId="10" fillId="0" borderId="0" xfId="0" applyFont="1" applyAlignment="1">
      <alignment horizontal="left" vertical="center"/>
    </xf>
    <xf numFmtId="0" fontId="0" fillId="0" borderId="23" xfId="0" applyFont="1" applyBorder="1" applyAlignment="1" applyProtection="1">
      <alignment vertical="center"/>
    </xf>
    <xf numFmtId="0" fontId="0" fillId="0" borderId="25" xfId="0" applyFont="1" applyBorder="1" applyAlignment="1" applyProtection="1">
      <alignment vertical="center"/>
    </xf>
    <xf numFmtId="0" fontId="0" fillId="0" borderId="0" xfId="0" applyAlignment="1" applyProtection="1">
      <alignment vertical="top"/>
      <protection locked="0"/>
    </xf>
    <xf numFmtId="0" fontId="37" fillId="0" borderId="29" xfId="0" applyFont="1" applyBorder="1" applyAlignment="1" applyProtection="1">
      <alignment vertical="center" wrapText="1"/>
      <protection locked="0"/>
    </xf>
    <xf numFmtId="0" fontId="37" fillId="0" borderId="30" xfId="0" applyFont="1" applyBorder="1" applyAlignment="1" applyProtection="1">
      <alignment vertical="center" wrapText="1"/>
      <protection locked="0"/>
    </xf>
    <xf numFmtId="0" fontId="37" fillId="0" borderId="31" xfId="0" applyFont="1" applyBorder="1" applyAlignment="1" applyProtection="1">
      <alignment vertical="center" wrapText="1"/>
      <protection locked="0"/>
    </xf>
    <xf numFmtId="0" fontId="37" fillId="0" borderId="32" xfId="0" applyFont="1" applyBorder="1" applyAlignment="1" applyProtection="1">
      <alignment horizontal="center" vertical="center" wrapText="1"/>
      <protection locked="0"/>
    </xf>
    <xf numFmtId="0" fontId="37" fillId="0" borderId="33" xfId="0" applyFont="1" applyBorder="1" applyAlignment="1" applyProtection="1">
      <alignment horizontal="center" vertical="center" wrapText="1"/>
      <protection locked="0"/>
    </xf>
    <xf numFmtId="0" fontId="37" fillId="0" borderId="32" xfId="0" applyFont="1" applyBorder="1" applyAlignment="1" applyProtection="1">
      <alignment vertical="center" wrapText="1"/>
      <protection locked="0"/>
    </xf>
    <xf numFmtId="0" fontId="37" fillId="0" borderId="33" xfId="0" applyFont="1" applyBorder="1" applyAlignment="1" applyProtection="1">
      <alignment vertical="center" wrapText="1"/>
      <protection locked="0"/>
    </xf>
    <xf numFmtId="0" fontId="39" fillId="0" borderId="1" xfId="0"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40" fillId="0" borderId="32"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0" fontId="40" fillId="0" borderId="1" xfId="0" applyFont="1" applyBorder="1" applyAlignment="1" applyProtection="1">
      <alignment vertical="center"/>
      <protection locked="0"/>
    </xf>
    <xf numFmtId="0" fontId="40" fillId="0" borderId="1" xfId="0" applyFont="1" applyBorder="1" applyAlignment="1" applyProtection="1">
      <alignment horizontal="left" vertical="center"/>
      <protection locked="0"/>
    </xf>
    <xf numFmtId="49" fontId="40" fillId="0" borderId="1" xfId="0" applyNumberFormat="1" applyFont="1" applyBorder="1" applyAlignment="1" applyProtection="1">
      <alignment vertical="center" wrapText="1"/>
      <protection locked="0"/>
    </xf>
    <xf numFmtId="0" fontId="37" fillId="0" borderId="35" xfId="0" applyFont="1" applyBorder="1" applyAlignment="1" applyProtection="1">
      <alignment vertical="center" wrapText="1"/>
      <protection locked="0"/>
    </xf>
    <xf numFmtId="0" fontId="41" fillId="0" borderId="34" xfId="0" applyFont="1" applyBorder="1" applyAlignment="1" applyProtection="1">
      <alignment vertical="center" wrapText="1"/>
      <protection locked="0"/>
    </xf>
    <xf numFmtId="0" fontId="37" fillId="0" borderId="36" xfId="0" applyFont="1" applyBorder="1" applyAlignment="1" applyProtection="1">
      <alignment vertical="center" wrapText="1"/>
      <protection locked="0"/>
    </xf>
    <xf numFmtId="0" fontId="37" fillId="0" borderId="1" xfId="0" applyFont="1" applyBorder="1" applyAlignment="1" applyProtection="1">
      <alignment vertical="top"/>
      <protection locked="0"/>
    </xf>
    <xf numFmtId="0" fontId="37" fillId="0" borderId="0" xfId="0" applyFont="1" applyAlignment="1" applyProtection="1">
      <alignment vertical="top"/>
      <protection locked="0"/>
    </xf>
    <xf numFmtId="0" fontId="37" fillId="0" borderId="29" xfId="0" applyFont="1" applyBorder="1" applyAlignment="1" applyProtection="1">
      <alignment horizontal="left" vertical="center"/>
      <protection locked="0"/>
    </xf>
    <xf numFmtId="0" fontId="37" fillId="0" borderId="30" xfId="0" applyFont="1" applyBorder="1" applyAlignment="1" applyProtection="1">
      <alignment horizontal="left" vertical="center"/>
      <protection locked="0"/>
    </xf>
    <xf numFmtId="0" fontId="37" fillId="0" borderId="31" xfId="0" applyFont="1" applyBorder="1" applyAlignment="1" applyProtection="1">
      <alignment horizontal="left" vertical="center"/>
      <protection locked="0"/>
    </xf>
    <xf numFmtId="0" fontId="37" fillId="0" borderId="32" xfId="0" applyFont="1" applyBorder="1" applyAlignment="1" applyProtection="1">
      <alignment horizontal="left" vertical="center"/>
      <protection locked="0"/>
    </xf>
    <xf numFmtId="0" fontId="37" fillId="0" borderId="33" xfId="0" applyFont="1" applyBorder="1" applyAlignment="1" applyProtection="1">
      <alignment horizontal="left" vertical="center"/>
      <protection locked="0"/>
    </xf>
    <xf numFmtId="0" fontId="39" fillId="0" borderId="1" xfId="0" applyFont="1" applyBorder="1" applyAlignment="1" applyProtection="1">
      <alignment horizontal="left" vertical="center"/>
      <protection locked="0"/>
    </xf>
    <xf numFmtId="0" fontId="42" fillId="0" borderId="0" xfId="0" applyFont="1" applyAlignment="1" applyProtection="1">
      <alignment horizontal="left" vertical="center"/>
      <protection locked="0"/>
    </xf>
    <xf numFmtId="0" fontId="39" fillId="0" borderId="34" xfId="0" applyFont="1" applyBorder="1" applyAlignment="1" applyProtection="1">
      <alignment horizontal="left" vertical="center"/>
      <protection locked="0"/>
    </xf>
    <xf numFmtId="0" fontId="39" fillId="0" borderId="34" xfId="0" applyFont="1" applyBorder="1" applyAlignment="1" applyProtection="1">
      <alignment horizontal="center" vertical="center"/>
      <protection locked="0"/>
    </xf>
    <xf numFmtId="0" fontId="42" fillId="0" borderId="34" xfId="0" applyFont="1" applyBorder="1" applyAlignment="1" applyProtection="1">
      <alignment horizontal="left" vertical="center"/>
      <protection locked="0"/>
    </xf>
    <xf numFmtId="0" fontId="43" fillId="0" borderId="1"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40" fillId="0" borderId="1" xfId="0" applyFont="1" applyBorder="1" applyAlignment="1" applyProtection="1">
      <alignment horizontal="center" vertical="center"/>
      <protection locked="0"/>
    </xf>
    <xf numFmtId="0" fontId="40" fillId="0" borderId="32" xfId="0" applyFont="1" applyBorder="1" applyAlignment="1" applyProtection="1">
      <alignment horizontal="left" vertical="center"/>
      <protection locked="0"/>
    </xf>
    <xf numFmtId="0" fontId="40" fillId="2" borderId="1" xfId="0" applyFont="1" applyFill="1" applyBorder="1" applyAlignment="1" applyProtection="1">
      <alignment horizontal="left" vertical="center"/>
      <protection locked="0"/>
    </xf>
    <xf numFmtId="0" fontId="40" fillId="2" borderId="1" xfId="0" applyFont="1" applyFill="1" applyBorder="1" applyAlignment="1" applyProtection="1">
      <alignment horizontal="center" vertical="center"/>
      <protection locked="0"/>
    </xf>
    <xf numFmtId="0" fontId="37" fillId="0" borderId="35" xfId="0" applyFont="1" applyBorder="1" applyAlignment="1" applyProtection="1">
      <alignment horizontal="left" vertical="center"/>
      <protection locked="0"/>
    </xf>
    <xf numFmtId="0" fontId="41" fillId="0" borderId="34" xfId="0" applyFont="1" applyBorder="1" applyAlignment="1" applyProtection="1">
      <alignment horizontal="left" vertical="center"/>
      <protection locked="0"/>
    </xf>
    <xf numFmtId="0" fontId="37" fillId="0" borderId="36" xfId="0" applyFont="1" applyBorder="1" applyAlignment="1" applyProtection="1">
      <alignment horizontal="left" vertical="center"/>
      <protection locked="0"/>
    </xf>
    <xf numFmtId="0" fontId="37" fillId="0" borderId="1" xfId="0" applyFont="1" applyBorder="1" applyAlignment="1" applyProtection="1">
      <alignment horizontal="left" vertical="center"/>
      <protection locked="0"/>
    </xf>
    <xf numFmtId="0" fontId="41" fillId="0" borderId="1" xfId="0"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40" fillId="0" borderId="34" xfId="0" applyFont="1" applyBorder="1" applyAlignment="1" applyProtection="1">
      <alignment horizontal="left" vertical="center"/>
      <protection locked="0"/>
    </xf>
    <xf numFmtId="0" fontId="37" fillId="0" borderId="1" xfId="0" applyFont="1" applyBorder="1" applyAlignment="1" applyProtection="1">
      <alignment horizontal="left" vertical="center" wrapText="1"/>
      <protection locked="0"/>
    </xf>
    <xf numFmtId="0" fontId="40" fillId="0" borderId="1" xfId="0" applyFont="1" applyBorder="1" applyAlignment="1" applyProtection="1">
      <alignment horizontal="center" vertical="center" wrapText="1"/>
      <protection locked="0"/>
    </xf>
    <xf numFmtId="0" fontId="37" fillId="0" borderId="29" xfId="0" applyFont="1" applyBorder="1" applyAlignment="1" applyProtection="1">
      <alignment horizontal="left" vertical="center" wrapText="1"/>
      <protection locked="0"/>
    </xf>
    <xf numFmtId="0" fontId="37" fillId="0" borderId="30" xfId="0" applyFont="1" applyBorder="1" applyAlignment="1" applyProtection="1">
      <alignment horizontal="left" vertical="center" wrapText="1"/>
      <protection locked="0"/>
    </xf>
    <xf numFmtId="0" fontId="37" fillId="0" borderId="31" xfId="0" applyFont="1" applyBorder="1" applyAlignment="1" applyProtection="1">
      <alignment horizontal="left" vertical="center" wrapText="1"/>
      <protection locked="0"/>
    </xf>
    <xf numFmtId="0" fontId="37" fillId="0" borderId="32" xfId="0" applyFont="1" applyBorder="1" applyAlignment="1" applyProtection="1">
      <alignment horizontal="left" vertical="center" wrapText="1"/>
      <protection locked="0"/>
    </xf>
    <xf numFmtId="0" fontId="37" fillId="0" borderId="33" xfId="0" applyFont="1" applyBorder="1" applyAlignment="1" applyProtection="1">
      <alignment horizontal="left" vertical="center" wrapText="1"/>
      <protection locked="0"/>
    </xf>
    <xf numFmtId="0" fontId="42" fillId="0" borderId="32" xfId="0" applyFont="1" applyBorder="1" applyAlignment="1" applyProtection="1">
      <alignment horizontal="left" vertical="center" wrapText="1"/>
      <protection locked="0"/>
    </xf>
    <xf numFmtId="0" fontId="42" fillId="0" borderId="33" xfId="0" applyFont="1" applyBorder="1" applyAlignment="1" applyProtection="1">
      <alignment horizontal="left" vertical="center" wrapText="1"/>
      <protection locked="0"/>
    </xf>
    <xf numFmtId="0" fontId="40" fillId="0" borderId="32" xfId="0" applyFont="1" applyBorder="1" applyAlignment="1" applyProtection="1">
      <alignment horizontal="left" vertical="center" wrapText="1"/>
      <protection locked="0"/>
    </xf>
    <xf numFmtId="0" fontId="40" fillId="0" borderId="33" xfId="0" applyFont="1" applyBorder="1" applyAlignment="1" applyProtection="1">
      <alignment horizontal="left" vertical="center" wrapText="1"/>
      <protection locked="0"/>
    </xf>
    <xf numFmtId="0" fontId="40" fillId="0" borderId="33" xfId="0" applyFont="1" applyBorder="1" applyAlignment="1" applyProtection="1">
      <alignment horizontal="left" vertical="center"/>
      <protection locked="0"/>
    </xf>
    <xf numFmtId="0" fontId="40" fillId="0" borderId="35" xfId="0" applyFont="1" applyBorder="1" applyAlignment="1" applyProtection="1">
      <alignment horizontal="left" vertical="center" wrapText="1"/>
      <protection locked="0"/>
    </xf>
    <xf numFmtId="0" fontId="40" fillId="0" borderId="34" xfId="0" applyFont="1" applyBorder="1" applyAlignment="1" applyProtection="1">
      <alignment horizontal="left" vertical="center" wrapText="1"/>
      <protection locked="0"/>
    </xf>
    <xf numFmtId="0" fontId="40" fillId="0" borderId="36" xfId="0" applyFont="1" applyBorder="1" applyAlignment="1" applyProtection="1">
      <alignment horizontal="left" vertical="center" wrapText="1"/>
      <protection locked="0"/>
    </xf>
    <xf numFmtId="0" fontId="40" fillId="0" borderId="1" xfId="0" applyFont="1" applyBorder="1" applyAlignment="1" applyProtection="1">
      <alignment horizontal="left" vertical="top"/>
      <protection locked="0"/>
    </xf>
    <xf numFmtId="0" fontId="40" fillId="0" borderId="1" xfId="0" applyFont="1" applyBorder="1" applyAlignment="1" applyProtection="1">
      <alignment horizontal="center" vertical="top"/>
      <protection locked="0"/>
    </xf>
    <xf numFmtId="0" fontId="40" fillId="0" borderId="35" xfId="0" applyFont="1" applyBorder="1" applyAlignment="1" applyProtection="1">
      <alignment horizontal="left" vertical="center"/>
      <protection locked="0"/>
    </xf>
    <xf numFmtId="0" fontId="40" fillId="0" borderId="36" xfId="0" applyFont="1" applyBorder="1" applyAlignment="1" applyProtection="1">
      <alignment horizontal="left" vertical="center"/>
      <protection locked="0"/>
    </xf>
    <xf numFmtId="0" fontId="42" fillId="0" borderId="0" xfId="0" applyFont="1" applyAlignment="1" applyProtection="1">
      <alignment vertical="center"/>
      <protection locked="0"/>
    </xf>
    <xf numFmtId="0" fontId="39" fillId="0" borderId="1" xfId="0" applyFont="1" applyBorder="1" applyAlignment="1" applyProtection="1">
      <alignment vertical="center"/>
      <protection locked="0"/>
    </xf>
    <xf numFmtId="0" fontId="42" fillId="0" borderId="34" xfId="0" applyFont="1" applyBorder="1" applyAlignment="1" applyProtection="1">
      <alignment vertical="center"/>
      <protection locked="0"/>
    </xf>
    <xf numFmtId="0" fontId="39"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0"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39" fillId="0" borderId="34" xfId="0" applyFont="1" applyBorder="1" applyAlignment="1" applyProtection="1">
      <alignment horizontal="left"/>
      <protection locked="0"/>
    </xf>
    <xf numFmtId="0" fontId="42" fillId="0" borderId="34" xfId="0" applyFont="1" applyBorder="1" applyAlignment="1" applyProtection="1">
      <protection locked="0"/>
    </xf>
    <xf numFmtId="0" fontId="37" fillId="0" borderId="32" xfId="0" applyFont="1" applyBorder="1" applyAlignment="1" applyProtection="1">
      <alignment vertical="top"/>
      <protection locked="0"/>
    </xf>
    <xf numFmtId="0" fontId="37" fillId="0" borderId="33" xfId="0" applyFont="1" applyBorder="1" applyAlignment="1" applyProtection="1">
      <alignment vertical="top"/>
      <protection locked="0"/>
    </xf>
    <xf numFmtId="0" fontId="37" fillId="0" borderId="1" xfId="0" applyFont="1" applyBorder="1" applyAlignment="1" applyProtection="1">
      <alignment horizontal="center" vertical="center"/>
      <protection locked="0"/>
    </xf>
    <xf numFmtId="0" fontId="37" fillId="0" borderId="1" xfId="0" applyFont="1" applyBorder="1" applyAlignment="1" applyProtection="1">
      <alignment horizontal="left" vertical="top"/>
      <protection locked="0"/>
    </xf>
    <xf numFmtId="0" fontId="37" fillId="0" borderId="35" xfId="0" applyFont="1" applyBorder="1" applyAlignment="1" applyProtection="1">
      <alignment vertical="top"/>
      <protection locked="0"/>
    </xf>
    <xf numFmtId="0" fontId="37" fillId="0" borderId="34" xfId="0" applyFont="1" applyBorder="1" applyAlignment="1" applyProtection="1">
      <alignment vertical="top"/>
      <protection locked="0"/>
    </xf>
    <xf numFmtId="0" fontId="37" fillId="0" borderId="36" xfId="0" applyFont="1" applyBorder="1" applyAlignment="1" applyProtection="1">
      <alignment vertical="top"/>
      <protection locked="0"/>
    </xf>
    <xf numFmtId="0" fontId="0" fillId="0" borderId="0" xfId="0"/>
    <xf numFmtId="4" fontId="27" fillId="0" borderId="0" xfId="0" applyNumberFormat="1" applyFont="1" applyAlignment="1" applyProtection="1">
      <alignment vertical="center"/>
    </xf>
    <xf numFmtId="0" fontId="27" fillId="0" borderId="0" xfId="0" applyFont="1" applyAlignment="1" applyProtection="1">
      <alignment vertical="center"/>
    </xf>
    <xf numFmtId="0" fontId="26" fillId="0" borderId="0" xfId="0" applyFont="1" applyAlignment="1" applyProtection="1">
      <alignment horizontal="left" vertical="center" wrapText="1"/>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2" fillId="0" borderId="15" xfId="0" applyFont="1" applyBorder="1" applyAlignment="1">
      <alignment horizontal="center" vertical="center"/>
    </xf>
    <xf numFmtId="0" fontId="22"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left" vertical="center"/>
    </xf>
    <xf numFmtId="0" fontId="2" fillId="6" borderId="10" xfId="0" applyFont="1" applyFill="1" applyBorder="1" applyAlignment="1" applyProtection="1">
      <alignment horizontal="center" vertical="center"/>
    </xf>
    <xf numFmtId="0" fontId="2" fillId="6" borderId="10" xfId="0" applyFont="1" applyFill="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19" fillId="0" borderId="0" xfId="0" applyNumberFormat="1" applyFont="1" applyBorder="1" applyAlignment="1" applyProtection="1">
      <alignment vertical="center"/>
    </xf>
    <xf numFmtId="0" fontId="3"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4" fontId="3" fillId="5" borderId="10" xfId="0" applyNumberFormat="1" applyFont="1" applyFill="1" applyBorder="1" applyAlignment="1" applyProtection="1">
      <alignment vertical="center"/>
    </xf>
    <xf numFmtId="0" fontId="0" fillId="5" borderId="11" xfId="0" applyFont="1" applyFill="1" applyBorder="1" applyAlignment="1" applyProtection="1">
      <alignment vertical="center"/>
    </xf>
    <xf numFmtId="0" fontId="19" fillId="0" borderId="0" xfId="0" applyFont="1" applyAlignment="1">
      <alignment horizontal="left" vertical="top" wrapText="1"/>
    </xf>
    <xf numFmtId="0" fontId="19"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20"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0" fontId="0" fillId="0" borderId="0" xfId="0" applyFont="1" applyBorder="1" applyAlignment="1" applyProtection="1">
      <alignment horizontal="left" vertical="center"/>
    </xf>
    <xf numFmtId="0" fontId="18" fillId="0" borderId="0" xfId="0" applyFont="1" applyAlignment="1" applyProtection="1">
      <alignment horizontal="left" vertical="center" wrapText="1"/>
    </xf>
    <xf numFmtId="0" fontId="18" fillId="0" borderId="0" xfId="0" applyFont="1" applyAlignment="1" applyProtection="1">
      <alignment horizontal="left" vertical="center"/>
    </xf>
    <xf numFmtId="0" fontId="0" fillId="0" borderId="0" xfId="0" applyFont="1" applyAlignment="1" applyProtection="1">
      <alignment vertical="center"/>
    </xf>
    <xf numFmtId="0" fontId="30" fillId="3" borderId="0" xfId="1" applyFont="1" applyFill="1" applyAlignment="1">
      <alignment vertical="center"/>
    </xf>
    <xf numFmtId="0" fontId="18" fillId="0" borderId="0" xfId="0" applyFont="1" applyBorder="1" applyAlignment="1" applyProtection="1">
      <alignment horizontal="left" vertical="center" wrapText="1"/>
    </xf>
    <xf numFmtId="0" fontId="18"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0" fillId="0" borderId="0" xfId="0" applyFont="1" applyBorder="1" applyAlignment="1" applyProtection="1">
      <alignment vertical="center"/>
    </xf>
    <xf numFmtId="0" fontId="40" fillId="0" borderId="1" xfId="0" applyFont="1" applyBorder="1" applyAlignment="1" applyProtection="1">
      <alignment horizontal="left" vertical="center" wrapText="1"/>
      <protection locked="0"/>
    </xf>
    <xf numFmtId="0" fontId="38" fillId="0" borderId="1" xfId="0" applyFont="1" applyBorder="1" applyAlignment="1" applyProtection="1">
      <alignment horizontal="center" vertical="center" wrapText="1"/>
      <protection locked="0"/>
    </xf>
    <xf numFmtId="0" fontId="39" fillId="0" borderId="34" xfId="0" applyFont="1" applyBorder="1" applyAlignment="1" applyProtection="1">
      <alignment horizontal="left" wrapText="1"/>
      <protection locked="0"/>
    </xf>
    <xf numFmtId="0" fontId="40" fillId="0" borderId="1" xfId="0" applyFont="1" applyBorder="1" applyAlignment="1" applyProtection="1">
      <alignment horizontal="left" vertical="center"/>
      <protection locked="0"/>
    </xf>
    <xf numFmtId="49" fontId="40" fillId="0" borderId="1" xfId="0" applyNumberFormat="1" applyFont="1" applyBorder="1" applyAlignment="1" applyProtection="1">
      <alignment horizontal="left" vertical="center" wrapText="1"/>
      <protection locked="0"/>
    </xf>
    <xf numFmtId="0" fontId="38" fillId="0" borderId="1" xfId="0" applyFont="1" applyBorder="1" applyAlignment="1" applyProtection="1">
      <alignment horizontal="center" vertical="center"/>
      <protection locked="0"/>
    </xf>
    <xf numFmtId="0" fontId="39" fillId="0" borderId="34" xfId="0" applyFont="1" applyBorder="1" applyAlignment="1" applyProtection="1">
      <alignment horizontal="left"/>
      <protection locked="0"/>
    </xf>
    <xf numFmtId="0" fontId="40" fillId="0" borderId="1" xfId="0" applyFont="1" applyBorder="1" applyAlignment="1" applyProtection="1">
      <alignment horizontal="left" vertical="top"/>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56"/>
  <sheetViews>
    <sheetView showGridLines="0" tabSelected="1" zoomScale="85" zoomScaleNormal="85" workbookViewId="0">
      <pane ySplit="1" topLeftCell="A31" activePane="bottomLeft" state="frozen"/>
      <selection pane="bottomLeft"/>
    </sheetView>
  </sheetViews>
  <sheetFormatPr defaultRowHeight="13.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5" t="s">
        <v>0</v>
      </c>
      <c r="B1" s="16"/>
      <c r="C1" s="16"/>
      <c r="D1" s="17" t="s">
        <v>1</v>
      </c>
      <c r="E1" s="16"/>
      <c r="F1" s="16"/>
      <c r="G1" s="16"/>
      <c r="H1" s="16"/>
      <c r="I1" s="16"/>
      <c r="J1" s="16"/>
      <c r="K1" s="18" t="s">
        <v>2</v>
      </c>
      <c r="L1" s="18"/>
      <c r="M1" s="18"/>
      <c r="N1" s="18"/>
      <c r="O1" s="18"/>
      <c r="P1" s="18"/>
      <c r="Q1" s="18"/>
      <c r="R1" s="18"/>
      <c r="S1" s="18"/>
      <c r="T1" s="16"/>
      <c r="U1" s="16"/>
      <c r="V1" s="16"/>
      <c r="W1" s="18" t="s">
        <v>3</v>
      </c>
      <c r="X1" s="18"/>
      <c r="Y1" s="18"/>
      <c r="Z1" s="18"/>
      <c r="AA1" s="18"/>
      <c r="AB1" s="18"/>
      <c r="AC1" s="18"/>
      <c r="AD1" s="18"/>
      <c r="AE1" s="18"/>
      <c r="AF1" s="18"/>
      <c r="AG1" s="18"/>
      <c r="AH1" s="18"/>
      <c r="AI1" s="19"/>
      <c r="AJ1" s="20"/>
      <c r="AK1" s="20"/>
      <c r="AL1" s="20"/>
      <c r="AM1" s="20"/>
      <c r="AN1" s="20"/>
      <c r="AO1" s="20"/>
      <c r="AP1" s="20"/>
      <c r="AQ1" s="20"/>
      <c r="AR1" s="20"/>
      <c r="AS1" s="20"/>
      <c r="AT1" s="20"/>
      <c r="AU1" s="20"/>
      <c r="AV1" s="20"/>
      <c r="AW1" s="20"/>
      <c r="AX1" s="20"/>
      <c r="AY1" s="20"/>
      <c r="AZ1" s="20"/>
      <c r="BA1" s="21" t="s">
        <v>4</v>
      </c>
      <c r="BB1" s="21" t="s">
        <v>5</v>
      </c>
      <c r="BC1" s="20"/>
      <c r="BD1" s="20"/>
      <c r="BE1" s="20"/>
      <c r="BF1" s="20"/>
      <c r="BG1" s="20"/>
      <c r="BH1" s="20"/>
      <c r="BI1" s="20"/>
      <c r="BJ1" s="20"/>
      <c r="BK1" s="20"/>
      <c r="BL1" s="20"/>
      <c r="BM1" s="20"/>
      <c r="BN1" s="20"/>
      <c r="BO1" s="20"/>
      <c r="BP1" s="20"/>
      <c r="BQ1" s="20"/>
      <c r="BR1" s="20"/>
      <c r="BT1" s="22" t="s">
        <v>6</v>
      </c>
      <c r="BU1" s="22" t="s">
        <v>6</v>
      </c>
      <c r="BV1" s="22" t="s">
        <v>7</v>
      </c>
    </row>
    <row r="2" spans="1:74" ht="36.950000000000003" customHeight="1">
      <c r="AR2" s="330"/>
      <c r="AS2" s="330"/>
      <c r="AT2" s="330"/>
      <c r="AU2" s="330"/>
      <c r="AV2" s="330"/>
      <c r="AW2" s="330"/>
      <c r="AX2" s="330"/>
      <c r="AY2" s="330"/>
      <c r="AZ2" s="330"/>
      <c r="BA2" s="330"/>
      <c r="BB2" s="330"/>
      <c r="BC2" s="330"/>
      <c r="BD2" s="330"/>
      <c r="BE2" s="330"/>
      <c r="BS2" s="23" t="s">
        <v>8</v>
      </c>
      <c r="BT2" s="23" t="s">
        <v>9</v>
      </c>
    </row>
    <row r="3" spans="1:74" ht="6.95" customHeight="1">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6"/>
      <c r="BS3" s="23" t="s">
        <v>8</v>
      </c>
      <c r="BT3" s="23" t="s">
        <v>10</v>
      </c>
    </row>
    <row r="4" spans="1:74" ht="36.950000000000003" customHeight="1">
      <c r="B4" s="27"/>
      <c r="C4" s="28"/>
      <c r="D4" s="29" t="s">
        <v>11</v>
      </c>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30"/>
      <c r="AS4" s="31" t="s">
        <v>12</v>
      </c>
      <c r="BE4" s="32" t="s">
        <v>13</v>
      </c>
      <c r="BS4" s="23" t="s">
        <v>8</v>
      </c>
    </row>
    <row r="5" spans="1:74" ht="14.45" customHeight="1">
      <c r="B5" s="27"/>
      <c r="C5" s="28"/>
      <c r="D5" s="33" t="s">
        <v>14</v>
      </c>
      <c r="E5" s="28"/>
      <c r="F5" s="28"/>
      <c r="G5" s="28"/>
      <c r="H5" s="28"/>
      <c r="I5" s="28"/>
      <c r="J5" s="28"/>
      <c r="K5" s="359" t="s">
        <v>15</v>
      </c>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28"/>
      <c r="AQ5" s="30"/>
      <c r="BE5" s="357" t="s">
        <v>16</v>
      </c>
      <c r="BS5" s="23" t="s">
        <v>8</v>
      </c>
    </row>
    <row r="6" spans="1:74" ht="36.950000000000003" customHeight="1">
      <c r="B6" s="27"/>
      <c r="C6" s="28"/>
      <c r="D6" s="35" t="s">
        <v>17</v>
      </c>
      <c r="E6" s="28"/>
      <c r="F6" s="28"/>
      <c r="G6" s="28"/>
      <c r="H6" s="28"/>
      <c r="I6" s="28"/>
      <c r="J6" s="28"/>
      <c r="K6" s="361" t="s">
        <v>18</v>
      </c>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0"/>
      <c r="AP6" s="28"/>
      <c r="AQ6" s="30"/>
      <c r="BE6" s="358"/>
      <c r="BS6" s="23" t="s">
        <v>8</v>
      </c>
    </row>
    <row r="7" spans="1:74" ht="14.45" customHeight="1">
      <c r="B7" s="27"/>
      <c r="C7" s="28"/>
      <c r="D7" s="36" t="s">
        <v>19</v>
      </c>
      <c r="E7" s="28"/>
      <c r="F7" s="28"/>
      <c r="G7" s="28"/>
      <c r="H7" s="28"/>
      <c r="I7" s="28"/>
      <c r="J7" s="28"/>
      <c r="K7" s="34" t="s">
        <v>20</v>
      </c>
      <c r="L7" s="28"/>
      <c r="M7" s="28"/>
      <c r="N7" s="28"/>
      <c r="O7" s="28"/>
      <c r="P7" s="28"/>
      <c r="Q7" s="28"/>
      <c r="R7" s="28"/>
      <c r="S7" s="28"/>
      <c r="T7" s="28"/>
      <c r="U7" s="28"/>
      <c r="V7" s="28"/>
      <c r="W7" s="28"/>
      <c r="X7" s="28"/>
      <c r="Y7" s="28"/>
      <c r="Z7" s="28"/>
      <c r="AA7" s="28"/>
      <c r="AB7" s="28"/>
      <c r="AC7" s="28"/>
      <c r="AD7" s="28"/>
      <c r="AE7" s="28"/>
      <c r="AF7" s="28"/>
      <c r="AG7" s="28"/>
      <c r="AH7" s="28"/>
      <c r="AI7" s="28"/>
      <c r="AJ7" s="28"/>
      <c r="AK7" s="36" t="s">
        <v>21</v>
      </c>
      <c r="AL7" s="28"/>
      <c r="AM7" s="28"/>
      <c r="AN7" s="34" t="s">
        <v>20</v>
      </c>
      <c r="AO7" s="28"/>
      <c r="AP7" s="28"/>
      <c r="AQ7" s="30"/>
      <c r="BE7" s="358"/>
      <c r="BS7" s="23" t="s">
        <v>8</v>
      </c>
    </row>
    <row r="8" spans="1:74" ht="14.45" customHeight="1">
      <c r="B8" s="27"/>
      <c r="C8" s="28"/>
      <c r="D8" s="36" t="s">
        <v>22</v>
      </c>
      <c r="E8" s="28"/>
      <c r="F8" s="28"/>
      <c r="G8" s="28"/>
      <c r="H8" s="28"/>
      <c r="I8" s="28"/>
      <c r="J8" s="28"/>
      <c r="K8" s="34" t="s">
        <v>23</v>
      </c>
      <c r="L8" s="28"/>
      <c r="M8" s="28"/>
      <c r="N8" s="28"/>
      <c r="O8" s="28"/>
      <c r="P8" s="28"/>
      <c r="Q8" s="28"/>
      <c r="R8" s="28"/>
      <c r="S8" s="28"/>
      <c r="T8" s="28"/>
      <c r="U8" s="28"/>
      <c r="V8" s="28"/>
      <c r="W8" s="28"/>
      <c r="X8" s="28"/>
      <c r="Y8" s="28"/>
      <c r="Z8" s="28"/>
      <c r="AA8" s="28"/>
      <c r="AB8" s="28"/>
      <c r="AC8" s="28"/>
      <c r="AD8" s="28"/>
      <c r="AE8" s="28"/>
      <c r="AF8" s="28"/>
      <c r="AG8" s="28"/>
      <c r="AH8" s="28"/>
      <c r="AI8" s="28"/>
      <c r="AJ8" s="28"/>
      <c r="AK8" s="36" t="s">
        <v>24</v>
      </c>
      <c r="AL8" s="28"/>
      <c r="AM8" s="28"/>
      <c r="AN8" s="37" t="s">
        <v>25</v>
      </c>
      <c r="AO8" s="28"/>
      <c r="AP8" s="28"/>
      <c r="AQ8" s="30"/>
      <c r="BE8" s="358"/>
      <c r="BS8" s="23" t="s">
        <v>8</v>
      </c>
    </row>
    <row r="9" spans="1:74" ht="14.45" customHeight="1">
      <c r="B9" s="2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30"/>
      <c r="BE9" s="358"/>
      <c r="BS9" s="23" t="s">
        <v>8</v>
      </c>
    </row>
    <row r="10" spans="1:74" ht="14.45" customHeight="1">
      <c r="B10" s="27"/>
      <c r="C10" s="28"/>
      <c r="D10" s="36" t="s">
        <v>26</v>
      </c>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36" t="s">
        <v>27</v>
      </c>
      <c r="AL10" s="28"/>
      <c r="AM10" s="28"/>
      <c r="AN10" s="34" t="s">
        <v>20</v>
      </c>
      <c r="AO10" s="28"/>
      <c r="AP10" s="28"/>
      <c r="AQ10" s="30"/>
      <c r="BE10" s="358"/>
      <c r="BS10" s="23" t="s">
        <v>8</v>
      </c>
    </row>
    <row r="11" spans="1:74" ht="18.399999999999999" customHeight="1">
      <c r="B11" s="27"/>
      <c r="C11" s="28"/>
      <c r="D11" s="28"/>
      <c r="E11" s="34" t="s">
        <v>23</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36" t="s">
        <v>28</v>
      </c>
      <c r="AL11" s="28"/>
      <c r="AM11" s="28"/>
      <c r="AN11" s="34" t="s">
        <v>20</v>
      </c>
      <c r="AO11" s="28"/>
      <c r="AP11" s="28"/>
      <c r="AQ11" s="30"/>
      <c r="BE11" s="358"/>
      <c r="BS11" s="23" t="s">
        <v>8</v>
      </c>
    </row>
    <row r="12" spans="1:74" ht="6.95" customHeight="1">
      <c r="B12" s="2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30"/>
      <c r="BE12" s="358"/>
      <c r="BS12" s="23" t="s">
        <v>8</v>
      </c>
    </row>
    <row r="13" spans="1:74" ht="14.45" customHeight="1">
      <c r="B13" s="27"/>
      <c r="C13" s="28"/>
      <c r="D13" s="36" t="s">
        <v>29</v>
      </c>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36" t="s">
        <v>27</v>
      </c>
      <c r="AL13" s="28"/>
      <c r="AM13" s="28"/>
      <c r="AN13" s="38" t="s">
        <v>30</v>
      </c>
      <c r="AO13" s="28"/>
      <c r="AP13" s="28"/>
      <c r="AQ13" s="30"/>
      <c r="BE13" s="358"/>
      <c r="BS13" s="23" t="s">
        <v>8</v>
      </c>
    </row>
    <row r="14" spans="1:74" ht="15">
      <c r="B14" s="27"/>
      <c r="C14" s="28"/>
      <c r="D14" s="28"/>
      <c r="E14" s="362" t="s">
        <v>30</v>
      </c>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 t="s">
        <v>28</v>
      </c>
      <c r="AL14" s="28"/>
      <c r="AM14" s="28"/>
      <c r="AN14" s="38" t="s">
        <v>30</v>
      </c>
      <c r="AO14" s="28"/>
      <c r="AP14" s="28"/>
      <c r="AQ14" s="30"/>
      <c r="BE14" s="358"/>
      <c r="BS14" s="23" t="s">
        <v>8</v>
      </c>
    </row>
    <row r="15" spans="1:74" ht="6.95" customHeight="1">
      <c r="B15" s="27"/>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30"/>
      <c r="BE15" s="358"/>
      <c r="BS15" s="23" t="s">
        <v>6</v>
      </c>
    </row>
    <row r="16" spans="1:74" ht="14.45" customHeight="1">
      <c r="B16" s="27"/>
      <c r="C16" s="28"/>
      <c r="D16" s="36" t="s">
        <v>31</v>
      </c>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36" t="s">
        <v>27</v>
      </c>
      <c r="AL16" s="28"/>
      <c r="AM16" s="28"/>
      <c r="AN16" s="34" t="s">
        <v>20</v>
      </c>
      <c r="AO16" s="28"/>
      <c r="AP16" s="28"/>
      <c r="AQ16" s="30"/>
      <c r="BE16" s="358"/>
      <c r="BS16" s="23" t="s">
        <v>6</v>
      </c>
    </row>
    <row r="17" spans="2:71" ht="18.399999999999999" customHeight="1">
      <c r="B17" s="27"/>
      <c r="C17" s="28"/>
      <c r="D17" s="28"/>
      <c r="E17" s="34" t="s">
        <v>23</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36" t="s">
        <v>28</v>
      </c>
      <c r="AL17" s="28"/>
      <c r="AM17" s="28"/>
      <c r="AN17" s="34" t="s">
        <v>20</v>
      </c>
      <c r="AO17" s="28"/>
      <c r="AP17" s="28"/>
      <c r="AQ17" s="30"/>
      <c r="BE17" s="358"/>
      <c r="BS17" s="23" t="s">
        <v>32</v>
      </c>
    </row>
    <row r="18" spans="2:71" ht="6.95" customHeight="1">
      <c r="B18" s="27"/>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30"/>
      <c r="BE18" s="358"/>
      <c r="BS18" s="23" t="s">
        <v>8</v>
      </c>
    </row>
    <row r="19" spans="2:71" ht="14.45" customHeight="1">
      <c r="B19" s="27"/>
      <c r="C19" s="28"/>
      <c r="D19" s="36" t="s">
        <v>33</v>
      </c>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30"/>
      <c r="BE19" s="358"/>
      <c r="BS19" s="23" t="s">
        <v>8</v>
      </c>
    </row>
    <row r="20" spans="2:71" ht="57" customHeight="1">
      <c r="B20" s="27"/>
      <c r="C20" s="28"/>
      <c r="D20" s="28"/>
      <c r="E20" s="364" t="s">
        <v>34</v>
      </c>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4"/>
      <c r="AN20" s="364"/>
      <c r="AO20" s="28"/>
      <c r="AP20" s="28"/>
      <c r="AQ20" s="30"/>
      <c r="BE20" s="358"/>
      <c r="BS20" s="23" t="s">
        <v>6</v>
      </c>
    </row>
    <row r="21" spans="2:71" ht="6.95" customHeight="1">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30"/>
      <c r="BE21" s="358"/>
    </row>
    <row r="22" spans="2:71" ht="6.95" customHeight="1">
      <c r="B22" s="27"/>
      <c r="C22" s="28"/>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28"/>
      <c r="AQ22" s="30"/>
      <c r="BE22" s="358"/>
    </row>
    <row r="23" spans="2:71" s="1" customFormat="1" ht="25.9" customHeight="1">
      <c r="B23" s="40"/>
      <c r="C23" s="41"/>
      <c r="D23" s="42" t="s">
        <v>35</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365">
        <f>ROUND(AG51,2)</f>
        <v>0</v>
      </c>
      <c r="AL23" s="366"/>
      <c r="AM23" s="366"/>
      <c r="AN23" s="366"/>
      <c r="AO23" s="366"/>
      <c r="AP23" s="41"/>
      <c r="AQ23" s="44"/>
      <c r="BE23" s="358"/>
    </row>
    <row r="24" spans="2:71" s="1" customFormat="1" ht="6.95" customHeight="1">
      <c r="B24" s="40"/>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BE24" s="358"/>
    </row>
    <row r="25" spans="2:71" s="1" customFormat="1">
      <c r="B25" s="40"/>
      <c r="C25" s="41"/>
      <c r="D25" s="41"/>
      <c r="E25" s="41"/>
      <c r="F25" s="41"/>
      <c r="G25" s="41"/>
      <c r="H25" s="41"/>
      <c r="I25" s="41"/>
      <c r="J25" s="41"/>
      <c r="K25" s="41"/>
      <c r="L25" s="367" t="s">
        <v>36</v>
      </c>
      <c r="M25" s="367"/>
      <c r="N25" s="367"/>
      <c r="O25" s="367"/>
      <c r="P25" s="41"/>
      <c r="Q25" s="41"/>
      <c r="R25" s="41"/>
      <c r="S25" s="41"/>
      <c r="T25" s="41"/>
      <c r="U25" s="41"/>
      <c r="V25" s="41"/>
      <c r="W25" s="367" t="s">
        <v>37</v>
      </c>
      <c r="X25" s="367"/>
      <c r="Y25" s="367"/>
      <c r="Z25" s="367"/>
      <c r="AA25" s="367"/>
      <c r="AB25" s="367"/>
      <c r="AC25" s="367"/>
      <c r="AD25" s="367"/>
      <c r="AE25" s="367"/>
      <c r="AF25" s="41"/>
      <c r="AG25" s="41"/>
      <c r="AH25" s="41"/>
      <c r="AI25" s="41"/>
      <c r="AJ25" s="41"/>
      <c r="AK25" s="367" t="s">
        <v>38</v>
      </c>
      <c r="AL25" s="367"/>
      <c r="AM25" s="367"/>
      <c r="AN25" s="367"/>
      <c r="AO25" s="367"/>
      <c r="AP25" s="41"/>
      <c r="AQ25" s="44"/>
      <c r="BE25" s="358"/>
    </row>
    <row r="26" spans="2:71" s="2" customFormat="1" ht="14.45" customHeight="1">
      <c r="B26" s="46"/>
      <c r="C26" s="47"/>
      <c r="D26" s="48" t="s">
        <v>39</v>
      </c>
      <c r="E26" s="47"/>
      <c r="F26" s="48" t="s">
        <v>40</v>
      </c>
      <c r="G26" s="47"/>
      <c r="H26" s="47"/>
      <c r="I26" s="47"/>
      <c r="J26" s="47"/>
      <c r="K26" s="47"/>
      <c r="L26" s="350">
        <v>0.21</v>
      </c>
      <c r="M26" s="351"/>
      <c r="N26" s="351"/>
      <c r="O26" s="351"/>
      <c r="P26" s="47"/>
      <c r="Q26" s="47"/>
      <c r="R26" s="47"/>
      <c r="S26" s="47"/>
      <c r="T26" s="47"/>
      <c r="U26" s="47"/>
      <c r="V26" s="47"/>
      <c r="W26" s="352">
        <f>ROUND(AZ51,2)</f>
        <v>0</v>
      </c>
      <c r="X26" s="351"/>
      <c r="Y26" s="351"/>
      <c r="Z26" s="351"/>
      <c r="AA26" s="351"/>
      <c r="AB26" s="351"/>
      <c r="AC26" s="351"/>
      <c r="AD26" s="351"/>
      <c r="AE26" s="351"/>
      <c r="AF26" s="47"/>
      <c r="AG26" s="47"/>
      <c r="AH26" s="47"/>
      <c r="AI26" s="47"/>
      <c r="AJ26" s="47"/>
      <c r="AK26" s="352">
        <f>ROUND(AV51,2)</f>
        <v>0</v>
      </c>
      <c r="AL26" s="351"/>
      <c r="AM26" s="351"/>
      <c r="AN26" s="351"/>
      <c r="AO26" s="351"/>
      <c r="AP26" s="47"/>
      <c r="AQ26" s="49"/>
      <c r="BE26" s="358"/>
    </row>
    <row r="27" spans="2:71" s="2" customFormat="1" ht="14.45" customHeight="1">
      <c r="B27" s="46"/>
      <c r="C27" s="47"/>
      <c r="D27" s="47"/>
      <c r="E27" s="47"/>
      <c r="F27" s="48" t="s">
        <v>41</v>
      </c>
      <c r="G27" s="47"/>
      <c r="H27" s="47"/>
      <c r="I27" s="47"/>
      <c r="J27" s="47"/>
      <c r="K27" s="47"/>
      <c r="L27" s="350">
        <v>0.15</v>
      </c>
      <c r="M27" s="351"/>
      <c r="N27" s="351"/>
      <c r="O27" s="351"/>
      <c r="P27" s="47"/>
      <c r="Q27" s="47"/>
      <c r="R27" s="47"/>
      <c r="S27" s="47"/>
      <c r="T27" s="47"/>
      <c r="U27" s="47"/>
      <c r="V27" s="47"/>
      <c r="W27" s="352">
        <f>ROUND(BA51,2)</f>
        <v>0</v>
      </c>
      <c r="X27" s="351"/>
      <c r="Y27" s="351"/>
      <c r="Z27" s="351"/>
      <c r="AA27" s="351"/>
      <c r="AB27" s="351"/>
      <c r="AC27" s="351"/>
      <c r="AD27" s="351"/>
      <c r="AE27" s="351"/>
      <c r="AF27" s="47"/>
      <c r="AG27" s="47"/>
      <c r="AH27" s="47"/>
      <c r="AI27" s="47"/>
      <c r="AJ27" s="47"/>
      <c r="AK27" s="352">
        <f>ROUND(AW51,2)</f>
        <v>0</v>
      </c>
      <c r="AL27" s="351"/>
      <c r="AM27" s="351"/>
      <c r="AN27" s="351"/>
      <c r="AO27" s="351"/>
      <c r="AP27" s="47"/>
      <c r="AQ27" s="49"/>
      <c r="BE27" s="358"/>
    </row>
    <row r="28" spans="2:71" s="2" customFormat="1" ht="14.45" hidden="1" customHeight="1">
      <c r="B28" s="46"/>
      <c r="C28" s="47"/>
      <c r="D28" s="47"/>
      <c r="E28" s="47"/>
      <c r="F28" s="48" t="s">
        <v>42</v>
      </c>
      <c r="G28" s="47"/>
      <c r="H28" s="47"/>
      <c r="I28" s="47"/>
      <c r="J28" s="47"/>
      <c r="K28" s="47"/>
      <c r="L28" s="350">
        <v>0.21</v>
      </c>
      <c r="M28" s="351"/>
      <c r="N28" s="351"/>
      <c r="O28" s="351"/>
      <c r="P28" s="47"/>
      <c r="Q28" s="47"/>
      <c r="R28" s="47"/>
      <c r="S28" s="47"/>
      <c r="T28" s="47"/>
      <c r="U28" s="47"/>
      <c r="V28" s="47"/>
      <c r="W28" s="352">
        <f>ROUND(BB51,2)</f>
        <v>0</v>
      </c>
      <c r="X28" s="351"/>
      <c r="Y28" s="351"/>
      <c r="Z28" s="351"/>
      <c r="AA28" s="351"/>
      <c r="AB28" s="351"/>
      <c r="AC28" s="351"/>
      <c r="AD28" s="351"/>
      <c r="AE28" s="351"/>
      <c r="AF28" s="47"/>
      <c r="AG28" s="47"/>
      <c r="AH28" s="47"/>
      <c r="AI28" s="47"/>
      <c r="AJ28" s="47"/>
      <c r="AK28" s="352">
        <v>0</v>
      </c>
      <c r="AL28" s="351"/>
      <c r="AM28" s="351"/>
      <c r="AN28" s="351"/>
      <c r="AO28" s="351"/>
      <c r="AP28" s="47"/>
      <c r="AQ28" s="49"/>
      <c r="BE28" s="358"/>
    </row>
    <row r="29" spans="2:71" s="2" customFormat="1" ht="14.45" hidden="1" customHeight="1">
      <c r="B29" s="46"/>
      <c r="C29" s="47"/>
      <c r="D29" s="47"/>
      <c r="E29" s="47"/>
      <c r="F29" s="48" t="s">
        <v>43</v>
      </c>
      <c r="G29" s="47"/>
      <c r="H29" s="47"/>
      <c r="I29" s="47"/>
      <c r="J29" s="47"/>
      <c r="K29" s="47"/>
      <c r="L29" s="350">
        <v>0.15</v>
      </c>
      <c r="M29" s="351"/>
      <c r="N29" s="351"/>
      <c r="O29" s="351"/>
      <c r="P29" s="47"/>
      <c r="Q29" s="47"/>
      <c r="R29" s="47"/>
      <c r="S29" s="47"/>
      <c r="T29" s="47"/>
      <c r="U29" s="47"/>
      <c r="V29" s="47"/>
      <c r="W29" s="352">
        <f>ROUND(BC51,2)</f>
        <v>0</v>
      </c>
      <c r="X29" s="351"/>
      <c r="Y29" s="351"/>
      <c r="Z29" s="351"/>
      <c r="AA29" s="351"/>
      <c r="AB29" s="351"/>
      <c r="AC29" s="351"/>
      <c r="AD29" s="351"/>
      <c r="AE29" s="351"/>
      <c r="AF29" s="47"/>
      <c r="AG29" s="47"/>
      <c r="AH29" s="47"/>
      <c r="AI29" s="47"/>
      <c r="AJ29" s="47"/>
      <c r="AK29" s="352">
        <v>0</v>
      </c>
      <c r="AL29" s="351"/>
      <c r="AM29" s="351"/>
      <c r="AN29" s="351"/>
      <c r="AO29" s="351"/>
      <c r="AP29" s="47"/>
      <c r="AQ29" s="49"/>
      <c r="BE29" s="358"/>
    </row>
    <row r="30" spans="2:71" s="2" customFormat="1" ht="14.45" hidden="1" customHeight="1">
      <c r="B30" s="46"/>
      <c r="C30" s="47"/>
      <c r="D30" s="47"/>
      <c r="E30" s="47"/>
      <c r="F30" s="48" t="s">
        <v>44</v>
      </c>
      <c r="G30" s="47"/>
      <c r="H30" s="47"/>
      <c r="I30" s="47"/>
      <c r="J30" s="47"/>
      <c r="K30" s="47"/>
      <c r="L30" s="350">
        <v>0</v>
      </c>
      <c r="M30" s="351"/>
      <c r="N30" s="351"/>
      <c r="O30" s="351"/>
      <c r="P30" s="47"/>
      <c r="Q30" s="47"/>
      <c r="R30" s="47"/>
      <c r="S30" s="47"/>
      <c r="T30" s="47"/>
      <c r="U30" s="47"/>
      <c r="V30" s="47"/>
      <c r="W30" s="352">
        <f>ROUND(BD51,2)</f>
        <v>0</v>
      </c>
      <c r="X30" s="351"/>
      <c r="Y30" s="351"/>
      <c r="Z30" s="351"/>
      <c r="AA30" s="351"/>
      <c r="AB30" s="351"/>
      <c r="AC30" s="351"/>
      <c r="AD30" s="351"/>
      <c r="AE30" s="351"/>
      <c r="AF30" s="47"/>
      <c r="AG30" s="47"/>
      <c r="AH30" s="47"/>
      <c r="AI30" s="47"/>
      <c r="AJ30" s="47"/>
      <c r="AK30" s="352">
        <v>0</v>
      </c>
      <c r="AL30" s="351"/>
      <c r="AM30" s="351"/>
      <c r="AN30" s="351"/>
      <c r="AO30" s="351"/>
      <c r="AP30" s="47"/>
      <c r="AQ30" s="49"/>
      <c r="BE30" s="358"/>
    </row>
    <row r="31" spans="2:71" s="1" customFormat="1" ht="6.95" customHeight="1">
      <c r="B31" s="40"/>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4"/>
      <c r="BE31" s="358"/>
    </row>
    <row r="32" spans="2:71" s="1" customFormat="1" ht="25.9" customHeight="1">
      <c r="B32" s="40"/>
      <c r="C32" s="50"/>
      <c r="D32" s="51" t="s">
        <v>45</v>
      </c>
      <c r="E32" s="52"/>
      <c r="F32" s="52"/>
      <c r="G32" s="52"/>
      <c r="H32" s="52"/>
      <c r="I32" s="52"/>
      <c r="J32" s="52"/>
      <c r="K32" s="52"/>
      <c r="L32" s="52"/>
      <c r="M32" s="52"/>
      <c r="N32" s="52"/>
      <c r="O32" s="52"/>
      <c r="P32" s="52"/>
      <c r="Q32" s="52"/>
      <c r="R32" s="52"/>
      <c r="S32" s="52"/>
      <c r="T32" s="53" t="s">
        <v>46</v>
      </c>
      <c r="U32" s="52"/>
      <c r="V32" s="52"/>
      <c r="W32" s="52"/>
      <c r="X32" s="353" t="s">
        <v>47</v>
      </c>
      <c r="Y32" s="354"/>
      <c r="Z32" s="354"/>
      <c r="AA32" s="354"/>
      <c r="AB32" s="354"/>
      <c r="AC32" s="52"/>
      <c r="AD32" s="52"/>
      <c r="AE32" s="52"/>
      <c r="AF32" s="52"/>
      <c r="AG32" s="52"/>
      <c r="AH32" s="52"/>
      <c r="AI32" s="52"/>
      <c r="AJ32" s="52"/>
      <c r="AK32" s="355">
        <f>SUM(AK23:AK30)</f>
        <v>0</v>
      </c>
      <c r="AL32" s="354"/>
      <c r="AM32" s="354"/>
      <c r="AN32" s="354"/>
      <c r="AO32" s="356"/>
      <c r="AP32" s="50"/>
      <c r="AQ32" s="54"/>
      <c r="BE32" s="358"/>
    </row>
    <row r="33" spans="2:56" s="1" customFormat="1" ht="6.95" customHeight="1">
      <c r="B33" s="40"/>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row>
    <row r="34" spans="2:56" s="1" customFormat="1" ht="6.95" customHeight="1">
      <c r="B34" s="55"/>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7"/>
    </row>
    <row r="38" spans="2:56" s="1" customFormat="1" ht="6.95" customHeight="1">
      <c r="B38" s="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60"/>
    </row>
    <row r="39" spans="2:56" s="1" customFormat="1" ht="36.950000000000003" customHeight="1">
      <c r="B39" s="40"/>
      <c r="C39" s="61" t="s">
        <v>48</v>
      </c>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0"/>
    </row>
    <row r="40" spans="2:56" s="1" customFormat="1" ht="6.95" customHeight="1">
      <c r="B40" s="40"/>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0"/>
    </row>
    <row r="41" spans="2:56" s="3" customFormat="1" ht="14.45" customHeight="1">
      <c r="B41" s="63"/>
      <c r="C41" s="64" t="s">
        <v>14</v>
      </c>
      <c r="D41" s="65"/>
      <c r="E41" s="65"/>
      <c r="F41" s="65"/>
      <c r="G41" s="65"/>
      <c r="H41" s="65"/>
      <c r="I41" s="65"/>
      <c r="J41" s="65"/>
      <c r="K41" s="65"/>
      <c r="L41" s="65" t="str">
        <f>K5</f>
        <v>D-17-013</v>
      </c>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6"/>
    </row>
    <row r="42" spans="2:56" s="4" customFormat="1" ht="36.950000000000003" customHeight="1">
      <c r="B42" s="67"/>
      <c r="C42" s="68" t="s">
        <v>17</v>
      </c>
      <c r="D42" s="69"/>
      <c r="E42" s="69"/>
      <c r="F42" s="69"/>
      <c r="G42" s="69"/>
      <c r="H42" s="69"/>
      <c r="I42" s="69"/>
      <c r="J42" s="69"/>
      <c r="K42" s="69"/>
      <c r="L42" s="336" t="str">
        <f>K6</f>
        <v>Kamenné Žehrovice -  Dělnická</v>
      </c>
      <c r="M42" s="337"/>
      <c r="N42" s="337"/>
      <c r="O42" s="337"/>
      <c r="P42" s="337"/>
      <c r="Q42" s="337"/>
      <c r="R42" s="337"/>
      <c r="S42" s="337"/>
      <c r="T42" s="337"/>
      <c r="U42" s="337"/>
      <c r="V42" s="337"/>
      <c r="W42" s="337"/>
      <c r="X42" s="337"/>
      <c r="Y42" s="337"/>
      <c r="Z42" s="337"/>
      <c r="AA42" s="337"/>
      <c r="AB42" s="337"/>
      <c r="AC42" s="337"/>
      <c r="AD42" s="337"/>
      <c r="AE42" s="337"/>
      <c r="AF42" s="337"/>
      <c r="AG42" s="337"/>
      <c r="AH42" s="337"/>
      <c r="AI42" s="337"/>
      <c r="AJ42" s="337"/>
      <c r="AK42" s="337"/>
      <c r="AL42" s="337"/>
      <c r="AM42" s="337"/>
      <c r="AN42" s="337"/>
      <c r="AO42" s="337"/>
      <c r="AP42" s="69"/>
      <c r="AQ42" s="69"/>
      <c r="AR42" s="70"/>
    </row>
    <row r="43" spans="2:56" s="1" customFormat="1" ht="6.95" customHeight="1">
      <c r="B43" s="40"/>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0"/>
    </row>
    <row r="44" spans="2:56" s="1" customFormat="1" ht="15">
      <c r="B44" s="40"/>
      <c r="C44" s="64" t="s">
        <v>22</v>
      </c>
      <c r="D44" s="62"/>
      <c r="E44" s="62"/>
      <c r="F44" s="62"/>
      <c r="G44" s="62"/>
      <c r="H44" s="62"/>
      <c r="I44" s="62"/>
      <c r="J44" s="62"/>
      <c r="K44" s="62"/>
      <c r="L44" s="71" t="str">
        <f>IF(K8="","",K8)</f>
        <v xml:space="preserve"> </v>
      </c>
      <c r="M44" s="62"/>
      <c r="N44" s="62"/>
      <c r="O44" s="62"/>
      <c r="P44" s="62"/>
      <c r="Q44" s="62"/>
      <c r="R44" s="62"/>
      <c r="S44" s="62"/>
      <c r="T44" s="62"/>
      <c r="U44" s="62"/>
      <c r="V44" s="62"/>
      <c r="W44" s="62"/>
      <c r="X44" s="62"/>
      <c r="Y44" s="62"/>
      <c r="Z44" s="62"/>
      <c r="AA44" s="62"/>
      <c r="AB44" s="62"/>
      <c r="AC44" s="62"/>
      <c r="AD44" s="62"/>
      <c r="AE44" s="62"/>
      <c r="AF44" s="62"/>
      <c r="AG44" s="62"/>
      <c r="AH44" s="62"/>
      <c r="AI44" s="64" t="s">
        <v>24</v>
      </c>
      <c r="AJ44" s="62"/>
      <c r="AK44" s="62"/>
      <c r="AL44" s="62"/>
      <c r="AM44" s="338" t="str">
        <f>IF(AN8= "","",AN8)</f>
        <v>17.08.2017</v>
      </c>
      <c r="AN44" s="338"/>
      <c r="AO44" s="62"/>
      <c r="AP44" s="62"/>
      <c r="AQ44" s="62"/>
      <c r="AR44" s="60"/>
    </row>
    <row r="45" spans="2:56" s="1" customFormat="1" ht="6.95" customHeight="1">
      <c r="B45" s="40"/>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0"/>
    </row>
    <row r="46" spans="2:56" s="1" customFormat="1" ht="15">
      <c r="B46" s="40"/>
      <c r="C46" s="64" t="s">
        <v>26</v>
      </c>
      <c r="D46" s="62"/>
      <c r="E46" s="62"/>
      <c r="F46" s="62"/>
      <c r="G46" s="62"/>
      <c r="H46" s="62"/>
      <c r="I46" s="62"/>
      <c r="J46" s="62"/>
      <c r="K46" s="62"/>
      <c r="L46" s="65" t="str">
        <f>IF(E11= "","",E11)</f>
        <v xml:space="preserve"> </v>
      </c>
      <c r="M46" s="62"/>
      <c r="N46" s="62"/>
      <c r="O46" s="62"/>
      <c r="P46" s="62"/>
      <c r="Q46" s="62"/>
      <c r="R46" s="62"/>
      <c r="S46" s="62"/>
      <c r="T46" s="62"/>
      <c r="U46" s="62"/>
      <c r="V46" s="62"/>
      <c r="W46" s="62"/>
      <c r="X46" s="62"/>
      <c r="Y46" s="62"/>
      <c r="Z46" s="62"/>
      <c r="AA46" s="62"/>
      <c r="AB46" s="62"/>
      <c r="AC46" s="62"/>
      <c r="AD46" s="62"/>
      <c r="AE46" s="62"/>
      <c r="AF46" s="62"/>
      <c r="AG46" s="62"/>
      <c r="AH46" s="62"/>
      <c r="AI46" s="64" t="s">
        <v>31</v>
      </c>
      <c r="AJ46" s="62"/>
      <c r="AK46" s="62"/>
      <c r="AL46" s="62"/>
      <c r="AM46" s="339" t="str">
        <f>IF(E17="","",E17)</f>
        <v xml:space="preserve"> </v>
      </c>
      <c r="AN46" s="339"/>
      <c r="AO46" s="339"/>
      <c r="AP46" s="339"/>
      <c r="AQ46" s="62"/>
      <c r="AR46" s="60"/>
      <c r="AS46" s="340" t="s">
        <v>49</v>
      </c>
      <c r="AT46" s="341"/>
      <c r="AU46" s="73"/>
      <c r="AV46" s="73"/>
      <c r="AW46" s="73"/>
      <c r="AX46" s="73"/>
      <c r="AY46" s="73"/>
      <c r="AZ46" s="73"/>
      <c r="BA46" s="73"/>
      <c r="BB46" s="73"/>
      <c r="BC46" s="73"/>
      <c r="BD46" s="74"/>
    </row>
    <row r="47" spans="2:56" s="1" customFormat="1" ht="15">
      <c r="B47" s="40"/>
      <c r="C47" s="64" t="s">
        <v>29</v>
      </c>
      <c r="D47" s="62"/>
      <c r="E47" s="62"/>
      <c r="F47" s="62"/>
      <c r="G47" s="62"/>
      <c r="H47" s="62"/>
      <c r="I47" s="62"/>
      <c r="J47" s="62"/>
      <c r="K47" s="62"/>
      <c r="L47" s="65" t="str">
        <f>IF(E14= "Vyplň údaj","",E14)</f>
        <v/>
      </c>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0"/>
      <c r="AS47" s="342"/>
      <c r="AT47" s="343"/>
      <c r="AU47" s="75"/>
      <c r="AV47" s="75"/>
      <c r="AW47" s="75"/>
      <c r="AX47" s="75"/>
      <c r="AY47" s="75"/>
      <c r="AZ47" s="75"/>
      <c r="BA47" s="75"/>
      <c r="BB47" s="75"/>
      <c r="BC47" s="75"/>
      <c r="BD47" s="76"/>
    </row>
    <row r="48" spans="2:56" s="1" customFormat="1" ht="10.9" customHeight="1">
      <c r="B48" s="40"/>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0"/>
      <c r="AS48" s="344"/>
      <c r="AT48" s="345"/>
      <c r="AU48" s="41"/>
      <c r="AV48" s="41"/>
      <c r="AW48" s="41"/>
      <c r="AX48" s="41"/>
      <c r="AY48" s="41"/>
      <c r="AZ48" s="41"/>
      <c r="BA48" s="41"/>
      <c r="BB48" s="41"/>
      <c r="BC48" s="41"/>
      <c r="BD48" s="77"/>
    </row>
    <row r="49" spans="1:91" s="1" customFormat="1" ht="29.25" customHeight="1">
      <c r="B49" s="40"/>
      <c r="C49" s="346" t="s">
        <v>50</v>
      </c>
      <c r="D49" s="347"/>
      <c r="E49" s="347"/>
      <c r="F49" s="347"/>
      <c r="G49" s="347"/>
      <c r="H49" s="78"/>
      <c r="I49" s="348" t="s">
        <v>51</v>
      </c>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349" t="s">
        <v>52</v>
      </c>
      <c r="AH49" s="347"/>
      <c r="AI49" s="347"/>
      <c r="AJ49" s="347"/>
      <c r="AK49" s="347"/>
      <c r="AL49" s="347"/>
      <c r="AM49" s="347"/>
      <c r="AN49" s="348" t="s">
        <v>53</v>
      </c>
      <c r="AO49" s="347"/>
      <c r="AP49" s="347"/>
      <c r="AQ49" s="79" t="s">
        <v>54</v>
      </c>
      <c r="AR49" s="60"/>
      <c r="AS49" s="80" t="s">
        <v>55</v>
      </c>
      <c r="AT49" s="81" t="s">
        <v>56</v>
      </c>
      <c r="AU49" s="81" t="s">
        <v>57</v>
      </c>
      <c r="AV49" s="81" t="s">
        <v>58</v>
      </c>
      <c r="AW49" s="81" t="s">
        <v>59</v>
      </c>
      <c r="AX49" s="81" t="s">
        <v>60</v>
      </c>
      <c r="AY49" s="81" t="s">
        <v>61</v>
      </c>
      <c r="AZ49" s="81" t="s">
        <v>62</v>
      </c>
      <c r="BA49" s="81" t="s">
        <v>63</v>
      </c>
      <c r="BB49" s="81" t="s">
        <v>64</v>
      </c>
      <c r="BC49" s="81" t="s">
        <v>65</v>
      </c>
      <c r="BD49" s="82" t="s">
        <v>66</v>
      </c>
    </row>
    <row r="50" spans="1:91" s="1" customFormat="1" ht="10.9" customHeight="1">
      <c r="B50" s="40"/>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0"/>
      <c r="AS50" s="83"/>
      <c r="AT50" s="84"/>
      <c r="AU50" s="84"/>
      <c r="AV50" s="84"/>
      <c r="AW50" s="84"/>
      <c r="AX50" s="84"/>
      <c r="AY50" s="84"/>
      <c r="AZ50" s="84"/>
      <c r="BA50" s="84"/>
      <c r="BB50" s="84"/>
      <c r="BC50" s="84"/>
      <c r="BD50" s="85"/>
    </row>
    <row r="51" spans="1:91" s="4" customFormat="1" ht="32.450000000000003" customHeight="1">
      <c r="B51" s="67"/>
      <c r="C51" s="86" t="s">
        <v>67</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334">
        <f>ROUND(SUM(AG52:AG54),2)</f>
        <v>0</v>
      </c>
      <c r="AH51" s="334"/>
      <c r="AI51" s="334"/>
      <c r="AJ51" s="334"/>
      <c r="AK51" s="334"/>
      <c r="AL51" s="334"/>
      <c r="AM51" s="334"/>
      <c r="AN51" s="335">
        <f>SUM(AG51,AT51)</f>
        <v>0</v>
      </c>
      <c r="AO51" s="335"/>
      <c r="AP51" s="335"/>
      <c r="AQ51" s="88" t="s">
        <v>20</v>
      </c>
      <c r="AR51" s="70"/>
      <c r="AS51" s="89">
        <f>ROUND(SUM(AS52:AS54),2)</f>
        <v>0</v>
      </c>
      <c r="AT51" s="90">
        <f>ROUND(SUM(AV51:AW51),2)</f>
        <v>0</v>
      </c>
      <c r="AU51" s="91">
        <f>ROUND(SUM(AU52:AU54),5)</f>
        <v>0</v>
      </c>
      <c r="AV51" s="90">
        <f>ROUND(AZ51*L26,2)</f>
        <v>0</v>
      </c>
      <c r="AW51" s="90">
        <f>ROUND(BA51*L27,2)</f>
        <v>0</v>
      </c>
      <c r="AX51" s="90">
        <f>ROUND(BB51*L26,2)</f>
        <v>0</v>
      </c>
      <c r="AY51" s="90">
        <f>ROUND(BC51*L27,2)</f>
        <v>0</v>
      </c>
      <c r="AZ51" s="90">
        <f>ROUND(SUM(AZ52:AZ54),2)</f>
        <v>0</v>
      </c>
      <c r="BA51" s="90">
        <f>ROUND(SUM(BA52:BA54),2)</f>
        <v>0</v>
      </c>
      <c r="BB51" s="90">
        <f>ROUND(SUM(BB52:BB54),2)</f>
        <v>0</v>
      </c>
      <c r="BC51" s="90">
        <f>ROUND(SUM(BC52:BC54),2)</f>
        <v>0</v>
      </c>
      <c r="BD51" s="92">
        <f>ROUND(SUM(BD52:BD54),2)</f>
        <v>0</v>
      </c>
      <c r="BS51" s="93" t="s">
        <v>68</v>
      </c>
      <c r="BT51" s="93" t="s">
        <v>69</v>
      </c>
      <c r="BU51" s="94" t="s">
        <v>70</v>
      </c>
      <c r="BV51" s="93" t="s">
        <v>71</v>
      </c>
      <c r="BW51" s="93" t="s">
        <v>7</v>
      </c>
      <c r="BX51" s="93" t="s">
        <v>72</v>
      </c>
      <c r="CL51" s="93" t="s">
        <v>20</v>
      </c>
    </row>
    <row r="52" spans="1:91" s="5" customFormat="1" ht="16.5" customHeight="1">
      <c r="A52" s="95" t="s">
        <v>73</v>
      </c>
      <c r="B52" s="96"/>
      <c r="C52" s="97"/>
      <c r="D52" s="333" t="s">
        <v>74</v>
      </c>
      <c r="E52" s="333"/>
      <c r="F52" s="333"/>
      <c r="G52" s="333"/>
      <c r="H52" s="333"/>
      <c r="I52" s="98"/>
      <c r="J52" s="333" t="s">
        <v>75</v>
      </c>
      <c r="K52" s="333"/>
      <c r="L52" s="333"/>
      <c r="M52" s="333"/>
      <c r="N52" s="333"/>
      <c r="O52" s="333"/>
      <c r="P52" s="333"/>
      <c r="Q52" s="333"/>
      <c r="R52" s="333"/>
      <c r="S52" s="333"/>
      <c r="T52" s="333"/>
      <c r="U52" s="333"/>
      <c r="V52" s="333"/>
      <c r="W52" s="333"/>
      <c r="X52" s="333"/>
      <c r="Y52" s="333"/>
      <c r="Z52" s="333"/>
      <c r="AA52" s="333"/>
      <c r="AB52" s="333"/>
      <c r="AC52" s="333"/>
      <c r="AD52" s="333"/>
      <c r="AE52" s="333"/>
      <c r="AF52" s="333"/>
      <c r="AG52" s="331">
        <f>'SO 000 - Ostatní a vedlej...'!J27</f>
        <v>0</v>
      </c>
      <c r="AH52" s="332"/>
      <c r="AI52" s="332"/>
      <c r="AJ52" s="332"/>
      <c r="AK52" s="332"/>
      <c r="AL52" s="332"/>
      <c r="AM52" s="332"/>
      <c r="AN52" s="331">
        <f>SUM(AG52,AT52)</f>
        <v>0</v>
      </c>
      <c r="AO52" s="332"/>
      <c r="AP52" s="332"/>
      <c r="AQ52" s="99" t="s">
        <v>76</v>
      </c>
      <c r="AR52" s="100"/>
      <c r="AS52" s="101">
        <v>0</v>
      </c>
      <c r="AT52" s="102">
        <f>ROUND(SUM(AV52:AW52),2)</f>
        <v>0</v>
      </c>
      <c r="AU52" s="103">
        <f>'SO 000 - Ostatní a vedlej...'!P81</f>
        <v>0</v>
      </c>
      <c r="AV52" s="102">
        <f>'SO 000 - Ostatní a vedlej...'!J30</f>
        <v>0</v>
      </c>
      <c r="AW52" s="102">
        <f>'SO 000 - Ostatní a vedlej...'!J31</f>
        <v>0</v>
      </c>
      <c r="AX52" s="102">
        <f>'SO 000 - Ostatní a vedlej...'!J32</f>
        <v>0</v>
      </c>
      <c r="AY52" s="102">
        <f>'SO 000 - Ostatní a vedlej...'!J33</f>
        <v>0</v>
      </c>
      <c r="AZ52" s="102">
        <f>'SO 000 - Ostatní a vedlej...'!F30</f>
        <v>0</v>
      </c>
      <c r="BA52" s="102">
        <f>'SO 000 - Ostatní a vedlej...'!F31</f>
        <v>0</v>
      </c>
      <c r="BB52" s="102">
        <f>'SO 000 - Ostatní a vedlej...'!F32</f>
        <v>0</v>
      </c>
      <c r="BC52" s="102">
        <f>'SO 000 - Ostatní a vedlej...'!F33</f>
        <v>0</v>
      </c>
      <c r="BD52" s="104">
        <f>'SO 000 - Ostatní a vedlej...'!F34</f>
        <v>0</v>
      </c>
      <c r="BT52" s="105" t="s">
        <v>77</v>
      </c>
      <c r="BV52" s="105" t="s">
        <v>71</v>
      </c>
      <c r="BW52" s="105" t="s">
        <v>78</v>
      </c>
      <c r="BX52" s="105" t="s">
        <v>7</v>
      </c>
      <c r="CL52" s="105" t="s">
        <v>20</v>
      </c>
      <c r="CM52" s="105" t="s">
        <v>79</v>
      </c>
    </row>
    <row r="53" spans="1:91" s="5" customFormat="1" ht="16.5" customHeight="1">
      <c r="A53" s="95" t="s">
        <v>73</v>
      </c>
      <c r="B53" s="96"/>
      <c r="C53" s="97"/>
      <c r="D53" s="333" t="s">
        <v>80</v>
      </c>
      <c r="E53" s="333"/>
      <c r="F53" s="333"/>
      <c r="G53" s="333"/>
      <c r="H53" s="333"/>
      <c r="I53" s="98"/>
      <c r="J53" s="333" t="s">
        <v>81</v>
      </c>
      <c r="K53" s="333"/>
      <c r="L53" s="333"/>
      <c r="M53" s="333"/>
      <c r="N53" s="333"/>
      <c r="O53" s="333"/>
      <c r="P53" s="333"/>
      <c r="Q53" s="333"/>
      <c r="R53" s="333"/>
      <c r="S53" s="333"/>
      <c r="T53" s="333"/>
      <c r="U53" s="333"/>
      <c r="V53" s="333"/>
      <c r="W53" s="333"/>
      <c r="X53" s="333"/>
      <c r="Y53" s="333"/>
      <c r="Z53" s="333"/>
      <c r="AA53" s="333"/>
      <c r="AB53" s="333"/>
      <c r="AC53" s="333"/>
      <c r="AD53" s="333"/>
      <c r="AE53" s="333"/>
      <c r="AF53" s="333"/>
      <c r="AG53" s="331">
        <f>'SO 101 - Rekonstrukce ul....'!J27</f>
        <v>0</v>
      </c>
      <c r="AH53" s="332"/>
      <c r="AI53" s="332"/>
      <c r="AJ53" s="332"/>
      <c r="AK53" s="332"/>
      <c r="AL53" s="332"/>
      <c r="AM53" s="332"/>
      <c r="AN53" s="331">
        <f>SUM(AG53,AT53)</f>
        <v>0</v>
      </c>
      <c r="AO53" s="332"/>
      <c r="AP53" s="332"/>
      <c r="AQ53" s="99" t="s">
        <v>76</v>
      </c>
      <c r="AR53" s="100"/>
      <c r="AS53" s="101">
        <v>0</v>
      </c>
      <c r="AT53" s="102">
        <f>ROUND(SUM(AV53:AW53),2)</f>
        <v>0</v>
      </c>
      <c r="AU53" s="103">
        <f>'SO 101 - Rekonstrukce ul....'!P89</f>
        <v>0</v>
      </c>
      <c r="AV53" s="102">
        <f>'SO 101 - Rekonstrukce ul....'!J30</f>
        <v>0</v>
      </c>
      <c r="AW53" s="102">
        <f>'SO 101 - Rekonstrukce ul....'!J31</f>
        <v>0</v>
      </c>
      <c r="AX53" s="102">
        <f>'SO 101 - Rekonstrukce ul....'!J32</f>
        <v>0</v>
      </c>
      <c r="AY53" s="102">
        <f>'SO 101 - Rekonstrukce ul....'!J33</f>
        <v>0</v>
      </c>
      <c r="AZ53" s="102">
        <f>'SO 101 - Rekonstrukce ul....'!F30</f>
        <v>0</v>
      </c>
      <c r="BA53" s="102">
        <f>'SO 101 - Rekonstrukce ul....'!F31</f>
        <v>0</v>
      </c>
      <c r="BB53" s="102">
        <f>'SO 101 - Rekonstrukce ul....'!F32</f>
        <v>0</v>
      </c>
      <c r="BC53" s="102">
        <f>'SO 101 - Rekonstrukce ul....'!F33</f>
        <v>0</v>
      </c>
      <c r="BD53" s="104">
        <f>'SO 101 - Rekonstrukce ul....'!F34</f>
        <v>0</v>
      </c>
      <c r="BT53" s="105" t="s">
        <v>77</v>
      </c>
      <c r="BV53" s="105" t="s">
        <v>71</v>
      </c>
      <c r="BW53" s="105" t="s">
        <v>82</v>
      </c>
      <c r="BX53" s="105" t="s">
        <v>7</v>
      </c>
      <c r="CL53" s="105" t="s">
        <v>20</v>
      </c>
      <c r="CM53" s="105" t="s">
        <v>79</v>
      </c>
    </row>
    <row r="54" spans="1:91" s="5" customFormat="1" ht="16.5" customHeight="1">
      <c r="A54" s="95" t="s">
        <v>73</v>
      </c>
      <c r="B54" s="96"/>
      <c r="C54" s="97"/>
      <c r="D54" s="333" t="s">
        <v>83</v>
      </c>
      <c r="E54" s="333"/>
      <c r="F54" s="333"/>
      <c r="G54" s="333"/>
      <c r="H54" s="333"/>
      <c r="I54" s="98"/>
      <c r="J54" s="333" t="s">
        <v>84</v>
      </c>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1">
        <f>'SO 191 - DIO'!J27</f>
        <v>0</v>
      </c>
      <c r="AH54" s="332"/>
      <c r="AI54" s="332"/>
      <c r="AJ54" s="332"/>
      <c r="AK54" s="332"/>
      <c r="AL54" s="332"/>
      <c r="AM54" s="332"/>
      <c r="AN54" s="331">
        <f>SUM(AG54,AT54)</f>
        <v>0</v>
      </c>
      <c r="AO54" s="332"/>
      <c r="AP54" s="332"/>
      <c r="AQ54" s="99" t="s">
        <v>76</v>
      </c>
      <c r="AR54" s="100"/>
      <c r="AS54" s="106">
        <v>0</v>
      </c>
      <c r="AT54" s="107">
        <f>ROUND(SUM(AV54:AW54),2)</f>
        <v>0</v>
      </c>
      <c r="AU54" s="108">
        <f>'SO 191 - DIO'!P78</f>
        <v>0</v>
      </c>
      <c r="AV54" s="107">
        <f>'SO 191 - DIO'!J30</f>
        <v>0</v>
      </c>
      <c r="AW54" s="107">
        <f>'SO 191 - DIO'!J31</f>
        <v>0</v>
      </c>
      <c r="AX54" s="107">
        <f>'SO 191 - DIO'!J32</f>
        <v>0</v>
      </c>
      <c r="AY54" s="107">
        <f>'SO 191 - DIO'!J33</f>
        <v>0</v>
      </c>
      <c r="AZ54" s="107">
        <f>'SO 191 - DIO'!F30</f>
        <v>0</v>
      </c>
      <c r="BA54" s="107">
        <f>'SO 191 - DIO'!F31</f>
        <v>0</v>
      </c>
      <c r="BB54" s="107">
        <f>'SO 191 - DIO'!F32</f>
        <v>0</v>
      </c>
      <c r="BC54" s="107">
        <f>'SO 191 - DIO'!F33</f>
        <v>0</v>
      </c>
      <c r="BD54" s="109">
        <f>'SO 191 - DIO'!F34</f>
        <v>0</v>
      </c>
      <c r="BT54" s="105" t="s">
        <v>77</v>
      </c>
      <c r="BV54" s="105" t="s">
        <v>71</v>
      </c>
      <c r="BW54" s="105" t="s">
        <v>85</v>
      </c>
      <c r="BX54" s="105" t="s">
        <v>7</v>
      </c>
      <c r="CL54" s="105" t="s">
        <v>20</v>
      </c>
      <c r="CM54" s="105" t="s">
        <v>79</v>
      </c>
    </row>
    <row r="55" spans="1:91" s="1" customFormat="1" ht="30" customHeight="1">
      <c r="B55" s="40"/>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0"/>
    </row>
    <row r="56" spans="1:91" s="1" customFormat="1" ht="6.95" customHeight="1">
      <c r="B56" s="55"/>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60"/>
    </row>
  </sheetData>
  <sheetProtection algorithmName="SHA-512" hashValue="/rfEEhkN4Iun036KlxYKXzuvK91+ZPizfASXYBVUaY5OBcFS4PKVGvrGeV6C0LSMvcatR1l5FVB+y+INMY6wHg==" saltValue="YvpQQme8P80zFYq4R7cqBfcrTg9ErryYC9ikZMsL9Km6dH88ikcBuALHhKv/F1Ihzfj2VsIl7FBDZzBsfnaqIA==" spinCount="100000" sheet="1" objects="1" scenarios="1" formatColumns="0" formatRows="0"/>
  <mergeCells count="4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 ref="W28:AE28"/>
    <mergeCell ref="AK28:AO28"/>
    <mergeCell ref="L29:O29"/>
    <mergeCell ref="W29:AE29"/>
    <mergeCell ref="AK29:AO29"/>
    <mergeCell ref="L30:O30"/>
    <mergeCell ref="W30:AE30"/>
    <mergeCell ref="AK30:AO30"/>
    <mergeCell ref="X32:AB32"/>
    <mergeCell ref="AK32:AO32"/>
    <mergeCell ref="AM44:AN44"/>
    <mergeCell ref="AM46:AP46"/>
    <mergeCell ref="AS46:AT48"/>
    <mergeCell ref="C49:G49"/>
    <mergeCell ref="I49:AF49"/>
    <mergeCell ref="AG49:AM49"/>
    <mergeCell ref="AN49:AP49"/>
    <mergeCell ref="AR2:BE2"/>
    <mergeCell ref="AN54:AP54"/>
    <mergeCell ref="AG54:AM54"/>
    <mergeCell ref="D54:H54"/>
    <mergeCell ref="J54:AF54"/>
    <mergeCell ref="AG51:AM51"/>
    <mergeCell ref="AN51:AP51"/>
    <mergeCell ref="AN52:AP52"/>
    <mergeCell ref="AG52:AM52"/>
    <mergeCell ref="D52:H52"/>
    <mergeCell ref="J52:AF52"/>
    <mergeCell ref="AN53:AP53"/>
    <mergeCell ref="AG53:AM53"/>
    <mergeCell ref="D53:H53"/>
    <mergeCell ref="J53:AF53"/>
    <mergeCell ref="L42:AO42"/>
  </mergeCells>
  <hyperlinks>
    <hyperlink ref="K1:S1" location="C2" display="1) Rekapitulace stavby" xr:uid="{00000000-0004-0000-0000-000000000000}"/>
    <hyperlink ref="W1:AI1" location="C51" display="2) Rekapitulace objektů stavby a soupisů prací" xr:uid="{00000000-0004-0000-0000-000001000000}"/>
    <hyperlink ref="A52" location="'SO 000 - Ostatní a vedlej...'!C2" display="/" xr:uid="{00000000-0004-0000-0000-000002000000}"/>
    <hyperlink ref="A53" location="'SO 101 - Rekonstrukce ul....'!C2" display="/" xr:uid="{00000000-0004-0000-0000-000003000000}"/>
    <hyperlink ref="A54" location="'SO 191 - DIO'!C2" display="/" xr:uid="{00000000-0004-0000-0000-000004000000}"/>
  </hyperlinks>
  <pageMargins left="0.58333330000000005" right="0.58333330000000005" top="0.58333330000000005" bottom="0.58333330000000005" header="0" footer="0"/>
  <pageSetup paperSize="9" scale="69" fitToHeight="100" orientation="portrait"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96"/>
  <sheetViews>
    <sheetView showGridLines="0" workbookViewId="0">
      <pane ySplit="1" topLeftCell="A68"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86</v>
      </c>
      <c r="G1" s="372" t="s">
        <v>87</v>
      </c>
      <c r="H1" s="372"/>
      <c r="I1" s="114"/>
      <c r="J1" s="113" t="s">
        <v>88</v>
      </c>
      <c r="K1" s="112" t="s">
        <v>89</v>
      </c>
      <c r="L1" s="113" t="s">
        <v>90</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30"/>
      <c r="M2" s="330"/>
      <c r="N2" s="330"/>
      <c r="O2" s="330"/>
      <c r="P2" s="330"/>
      <c r="Q2" s="330"/>
      <c r="R2" s="330"/>
      <c r="S2" s="330"/>
      <c r="T2" s="330"/>
      <c r="U2" s="330"/>
      <c r="V2" s="330"/>
      <c r="AT2" s="23" t="s">
        <v>78</v>
      </c>
    </row>
    <row r="3" spans="1:70" ht="6.95" customHeight="1">
      <c r="B3" s="24"/>
      <c r="C3" s="25"/>
      <c r="D3" s="25"/>
      <c r="E3" s="25"/>
      <c r="F3" s="25"/>
      <c r="G3" s="25"/>
      <c r="H3" s="25"/>
      <c r="I3" s="115"/>
      <c r="J3" s="25"/>
      <c r="K3" s="26"/>
      <c r="AT3" s="23" t="s">
        <v>79</v>
      </c>
    </row>
    <row r="4" spans="1:70" ht="36.950000000000003" customHeight="1">
      <c r="B4" s="27"/>
      <c r="C4" s="28"/>
      <c r="D4" s="29" t="s">
        <v>91</v>
      </c>
      <c r="E4" s="28"/>
      <c r="F4" s="28"/>
      <c r="G4" s="28"/>
      <c r="H4" s="28"/>
      <c r="I4" s="116"/>
      <c r="J4" s="28"/>
      <c r="K4" s="30"/>
      <c r="M4" s="31" t="s">
        <v>12</v>
      </c>
      <c r="AT4" s="23" t="s">
        <v>6</v>
      </c>
    </row>
    <row r="5" spans="1:70" ht="6.95" customHeight="1">
      <c r="B5" s="27"/>
      <c r="C5" s="28"/>
      <c r="D5" s="28"/>
      <c r="E5" s="28"/>
      <c r="F5" s="28"/>
      <c r="G5" s="28"/>
      <c r="H5" s="28"/>
      <c r="I5" s="116"/>
      <c r="J5" s="28"/>
      <c r="K5" s="30"/>
    </row>
    <row r="6" spans="1:70" ht="15">
      <c r="B6" s="27"/>
      <c r="C6" s="28"/>
      <c r="D6" s="36" t="s">
        <v>17</v>
      </c>
      <c r="E6" s="28"/>
      <c r="F6" s="28"/>
      <c r="G6" s="28"/>
      <c r="H6" s="28"/>
      <c r="I6" s="116"/>
      <c r="J6" s="28"/>
      <c r="K6" s="30"/>
    </row>
    <row r="7" spans="1:70" ht="16.5" customHeight="1">
      <c r="B7" s="27"/>
      <c r="C7" s="28"/>
      <c r="D7" s="28"/>
      <c r="E7" s="373" t="str">
        <f>'Rekapitulace stavby'!K6</f>
        <v>Kamenné Žehrovice -  Dělnická</v>
      </c>
      <c r="F7" s="374"/>
      <c r="G7" s="374"/>
      <c r="H7" s="374"/>
      <c r="I7" s="116"/>
      <c r="J7" s="28"/>
      <c r="K7" s="30"/>
    </row>
    <row r="8" spans="1:70" s="1" customFormat="1" ht="15">
      <c r="B8" s="40"/>
      <c r="C8" s="41"/>
      <c r="D8" s="36" t="s">
        <v>92</v>
      </c>
      <c r="E8" s="41"/>
      <c r="F8" s="41"/>
      <c r="G8" s="41"/>
      <c r="H8" s="41"/>
      <c r="I8" s="117"/>
      <c r="J8" s="41"/>
      <c r="K8" s="44"/>
    </row>
    <row r="9" spans="1:70" s="1" customFormat="1" ht="36.950000000000003" customHeight="1">
      <c r="B9" s="40"/>
      <c r="C9" s="41"/>
      <c r="D9" s="41"/>
      <c r="E9" s="375" t="s">
        <v>93</v>
      </c>
      <c r="F9" s="376"/>
      <c r="G9" s="376"/>
      <c r="H9" s="376"/>
      <c r="I9" s="117"/>
      <c r="J9" s="41"/>
      <c r="K9" s="44"/>
    </row>
    <row r="10" spans="1:70" s="1" customFormat="1">
      <c r="B10" s="40"/>
      <c r="C10" s="41"/>
      <c r="D10" s="41"/>
      <c r="E10" s="41"/>
      <c r="F10" s="41"/>
      <c r="G10" s="41"/>
      <c r="H10" s="41"/>
      <c r="I10" s="117"/>
      <c r="J10" s="41"/>
      <c r="K10" s="44"/>
    </row>
    <row r="11" spans="1:70" s="1" customFormat="1" ht="14.45" customHeight="1">
      <c r="B11" s="40"/>
      <c r="C11" s="41"/>
      <c r="D11" s="36" t="s">
        <v>19</v>
      </c>
      <c r="E11" s="41"/>
      <c r="F11" s="34" t="s">
        <v>20</v>
      </c>
      <c r="G11" s="41"/>
      <c r="H11" s="41"/>
      <c r="I11" s="118" t="s">
        <v>21</v>
      </c>
      <c r="J11" s="34" t="s">
        <v>20</v>
      </c>
      <c r="K11" s="44"/>
    </row>
    <row r="12" spans="1:70" s="1" customFormat="1" ht="14.45" customHeight="1">
      <c r="B12" s="40"/>
      <c r="C12" s="41"/>
      <c r="D12" s="36" t="s">
        <v>22</v>
      </c>
      <c r="E12" s="41"/>
      <c r="F12" s="34" t="s">
        <v>23</v>
      </c>
      <c r="G12" s="41"/>
      <c r="H12" s="41"/>
      <c r="I12" s="118" t="s">
        <v>24</v>
      </c>
      <c r="J12" s="119" t="str">
        <f>'Rekapitulace stavby'!AN8</f>
        <v>17.08.2017</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26</v>
      </c>
      <c r="E14" s="41"/>
      <c r="F14" s="41"/>
      <c r="G14" s="41"/>
      <c r="H14" s="41"/>
      <c r="I14" s="118" t="s">
        <v>27</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28</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29</v>
      </c>
      <c r="E17" s="41"/>
      <c r="F17" s="41"/>
      <c r="G17" s="41"/>
      <c r="H17" s="41"/>
      <c r="I17" s="118" t="s">
        <v>27</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28</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31</v>
      </c>
      <c r="E20" s="41"/>
      <c r="F20" s="41"/>
      <c r="G20" s="41"/>
      <c r="H20" s="41"/>
      <c r="I20" s="118" t="s">
        <v>27</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8" t="s">
        <v>28</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33</v>
      </c>
      <c r="E23" s="41"/>
      <c r="F23" s="41"/>
      <c r="G23" s="41"/>
      <c r="H23" s="41"/>
      <c r="I23" s="117"/>
      <c r="J23" s="41"/>
      <c r="K23" s="44"/>
    </row>
    <row r="24" spans="2:11" s="6" customFormat="1" ht="16.5" customHeight="1">
      <c r="B24" s="120"/>
      <c r="C24" s="121"/>
      <c r="D24" s="121"/>
      <c r="E24" s="364" t="s">
        <v>20</v>
      </c>
      <c r="F24" s="364"/>
      <c r="G24" s="364"/>
      <c r="H24" s="364"/>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35</v>
      </c>
      <c r="E27" s="41"/>
      <c r="F27" s="41"/>
      <c r="G27" s="41"/>
      <c r="H27" s="41"/>
      <c r="I27" s="117"/>
      <c r="J27" s="127">
        <f>ROUND(J81,2)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37</v>
      </c>
      <c r="G29" s="41"/>
      <c r="H29" s="41"/>
      <c r="I29" s="128" t="s">
        <v>36</v>
      </c>
      <c r="J29" s="45" t="s">
        <v>38</v>
      </c>
      <c r="K29" s="44"/>
    </row>
    <row r="30" spans="2:11" s="1" customFormat="1" ht="14.45" customHeight="1">
      <c r="B30" s="40"/>
      <c r="C30" s="41"/>
      <c r="D30" s="48" t="s">
        <v>39</v>
      </c>
      <c r="E30" s="48" t="s">
        <v>40</v>
      </c>
      <c r="F30" s="129">
        <f>ROUND(SUM(BE81:BE95), 2)</f>
        <v>0</v>
      </c>
      <c r="G30" s="41"/>
      <c r="H30" s="41"/>
      <c r="I30" s="130">
        <v>0.21</v>
      </c>
      <c r="J30" s="129">
        <f>ROUND(ROUND((SUM(BE81:BE95)), 2)*I30, 2)</f>
        <v>0</v>
      </c>
      <c r="K30" s="44"/>
    </row>
    <row r="31" spans="2:11" s="1" customFormat="1" ht="14.45" customHeight="1">
      <c r="B31" s="40"/>
      <c r="C31" s="41"/>
      <c r="D31" s="41"/>
      <c r="E31" s="48" t="s">
        <v>41</v>
      </c>
      <c r="F31" s="129">
        <f>ROUND(SUM(BF81:BF95), 2)</f>
        <v>0</v>
      </c>
      <c r="G31" s="41"/>
      <c r="H31" s="41"/>
      <c r="I31" s="130">
        <v>0.15</v>
      </c>
      <c r="J31" s="129">
        <f>ROUND(ROUND((SUM(BF81:BF95)), 2)*I31, 2)</f>
        <v>0</v>
      </c>
      <c r="K31" s="44"/>
    </row>
    <row r="32" spans="2:11" s="1" customFormat="1" ht="14.45" hidden="1" customHeight="1">
      <c r="B32" s="40"/>
      <c r="C32" s="41"/>
      <c r="D32" s="41"/>
      <c r="E32" s="48" t="s">
        <v>42</v>
      </c>
      <c r="F32" s="129">
        <f>ROUND(SUM(BG81:BG95), 2)</f>
        <v>0</v>
      </c>
      <c r="G32" s="41"/>
      <c r="H32" s="41"/>
      <c r="I32" s="130">
        <v>0.21</v>
      </c>
      <c r="J32" s="129">
        <v>0</v>
      </c>
      <c r="K32" s="44"/>
    </row>
    <row r="33" spans="2:11" s="1" customFormat="1" ht="14.45" hidden="1" customHeight="1">
      <c r="B33" s="40"/>
      <c r="C33" s="41"/>
      <c r="D33" s="41"/>
      <c r="E33" s="48" t="s">
        <v>43</v>
      </c>
      <c r="F33" s="129">
        <f>ROUND(SUM(BH81:BH95), 2)</f>
        <v>0</v>
      </c>
      <c r="G33" s="41"/>
      <c r="H33" s="41"/>
      <c r="I33" s="130">
        <v>0.15</v>
      </c>
      <c r="J33" s="129">
        <v>0</v>
      </c>
      <c r="K33" s="44"/>
    </row>
    <row r="34" spans="2:11" s="1" customFormat="1" ht="14.45" hidden="1" customHeight="1">
      <c r="B34" s="40"/>
      <c r="C34" s="41"/>
      <c r="D34" s="41"/>
      <c r="E34" s="48" t="s">
        <v>44</v>
      </c>
      <c r="F34" s="129">
        <f>ROUND(SUM(BI81:BI95),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45</v>
      </c>
      <c r="E36" s="78"/>
      <c r="F36" s="78"/>
      <c r="G36" s="133" t="s">
        <v>46</v>
      </c>
      <c r="H36" s="134" t="s">
        <v>47</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94</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17</v>
      </c>
      <c r="D44" s="41"/>
      <c r="E44" s="41"/>
      <c r="F44" s="41"/>
      <c r="G44" s="41"/>
      <c r="H44" s="41"/>
      <c r="I44" s="117"/>
      <c r="J44" s="41"/>
      <c r="K44" s="44"/>
    </row>
    <row r="45" spans="2:11" s="1" customFormat="1" ht="16.5" customHeight="1">
      <c r="B45" s="40"/>
      <c r="C45" s="41"/>
      <c r="D45" s="41"/>
      <c r="E45" s="373" t="str">
        <f>E7</f>
        <v>Kamenné Žehrovice -  Dělnická</v>
      </c>
      <c r="F45" s="374"/>
      <c r="G45" s="374"/>
      <c r="H45" s="374"/>
      <c r="I45" s="117"/>
      <c r="J45" s="41"/>
      <c r="K45" s="44"/>
    </row>
    <row r="46" spans="2:11" s="1" customFormat="1" ht="14.45" customHeight="1">
      <c r="B46" s="40"/>
      <c r="C46" s="36" t="s">
        <v>92</v>
      </c>
      <c r="D46" s="41"/>
      <c r="E46" s="41"/>
      <c r="F46" s="41"/>
      <c r="G46" s="41"/>
      <c r="H46" s="41"/>
      <c r="I46" s="117"/>
      <c r="J46" s="41"/>
      <c r="K46" s="44"/>
    </row>
    <row r="47" spans="2:11" s="1" customFormat="1" ht="17.25" customHeight="1">
      <c r="B47" s="40"/>
      <c r="C47" s="41"/>
      <c r="D47" s="41"/>
      <c r="E47" s="375" t="str">
        <f>E9</f>
        <v>SO 000 - Ostatní a vedlejší náklady</v>
      </c>
      <c r="F47" s="376"/>
      <c r="G47" s="376"/>
      <c r="H47" s="376"/>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22</v>
      </c>
      <c r="D49" s="41"/>
      <c r="E49" s="41"/>
      <c r="F49" s="34" t="str">
        <f>F12</f>
        <v xml:space="preserve"> </v>
      </c>
      <c r="G49" s="41"/>
      <c r="H49" s="41"/>
      <c r="I49" s="118" t="s">
        <v>24</v>
      </c>
      <c r="J49" s="119" t="str">
        <f>IF(J12="","",J12)</f>
        <v>17.08.2017</v>
      </c>
      <c r="K49" s="44"/>
    </row>
    <row r="50" spans="2:47" s="1" customFormat="1" ht="6.95" customHeight="1">
      <c r="B50" s="40"/>
      <c r="C50" s="41"/>
      <c r="D50" s="41"/>
      <c r="E50" s="41"/>
      <c r="F50" s="41"/>
      <c r="G50" s="41"/>
      <c r="H50" s="41"/>
      <c r="I50" s="117"/>
      <c r="J50" s="41"/>
      <c r="K50" s="44"/>
    </row>
    <row r="51" spans="2:47" s="1" customFormat="1" ht="15">
      <c r="B51" s="40"/>
      <c r="C51" s="36" t="s">
        <v>26</v>
      </c>
      <c r="D51" s="41"/>
      <c r="E51" s="41"/>
      <c r="F51" s="34" t="str">
        <f>E15</f>
        <v xml:space="preserve"> </v>
      </c>
      <c r="G51" s="41"/>
      <c r="H51" s="41"/>
      <c r="I51" s="118" t="s">
        <v>31</v>
      </c>
      <c r="J51" s="364" t="str">
        <f>E21</f>
        <v xml:space="preserve"> </v>
      </c>
      <c r="K51" s="44"/>
    </row>
    <row r="52" spans="2:47" s="1" customFormat="1" ht="14.45" customHeight="1">
      <c r="B52" s="40"/>
      <c r="C52" s="36" t="s">
        <v>29</v>
      </c>
      <c r="D52" s="41"/>
      <c r="E52" s="41"/>
      <c r="F52" s="34" t="str">
        <f>IF(E18="","",E18)</f>
        <v/>
      </c>
      <c r="G52" s="41"/>
      <c r="H52" s="41"/>
      <c r="I52" s="117"/>
      <c r="J52" s="368"/>
      <c r="K52" s="44"/>
    </row>
    <row r="53" spans="2:47" s="1" customFormat="1" ht="10.35" customHeight="1">
      <c r="B53" s="40"/>
      <c r="C53" s="41"/>
      <c r="D53" s="41"/>
      <c r="E53" s="41"/>
      <c r="F53" s="41"/>
      <c r="G53" s="41"/>
      <c r="H53" s="41"/>
      <c r="I53" s="117"/>
      <c r="J53" s="41"/>
      <c r="K53" s="44"/>
    </row>
    <row r="54" spans="2:47" s="1" customFormat="1" ht="29.25" customHeight="1">
      <c r="B54" s="40"/>
      <c r="C54" s="143" t="s">
        <v>95</v>
      </c>
      <c r="D54" s="131"/>
      <c r="E54" s="131"/>
      <c r="F54" s="131"/>
      <c r="G54" s="131"/>
      <c r="H54" s="131"/>
      <c r="I54" s="144"/>
      <c r="J54" s="145" t="s">
        <v>96</v>
      </c>
      <c r="K54" s="146"/>
    </row>
    <row r="55" spans="2:47" s="1" customFormat="1" ht="10.35" customHeight="1">
      <c r="B55" s="40"/>
      <c r="C55" s="41"/>
      <c r="D55" s="41"/>
      <c r="E55" s="41"/>
      <c r="F55" s="41"/>
      <c r="G55" s="41"/>
      <c r="H55" s="41"/>
      <c r="I55" s="117"/>
      <c r="J55" s="41"/>
      <c r="K55" s="44"/>
    </row>
    <row r="56" spans="2:47" s="1" customFormat="1" ht="29.25" customHeight="1">
      <c r="B56" s="40"/>
      <c r="C56" s="147" t="s">
        <v>97</v>
      </c>
      <c r="D56" s="41"/>
      <c r="E56" s="41"/>
      <c r="F56" s="41"/>
      <c r="G56" s="41"/>
      <c r="H56" s="41"/>
      <c r="I56" s="117"/>
      <c r="J56" s="127">
        <f>J81</f>
        <v>0</v>
      </c>
      <c r="K56" s="44"/>
      <c r="AU56" s="23" t="s">
        <v>98</v>
      </c>
    </row>
    <row r="57" spans="2:47" s="7" customFormat="1" ht="24.95" customHeight="1">
      <c r="B57" s="148"/>
      <c r="C57" s="149"/>
      <c r="D57" s="150" t="s">
        <v>99</v>
      </c>
      <c r="E57" s="151"/>
      <c r="F57" s="151"/>
      <c r="G57" s="151"/>
      <c r="H57" s="151"/>
      <c r="I57" s="152"/>
      <c r="J57" s="153">
        <f>J82</f>
        <v>0</v>
      </c>
      <c r="K57" s="154"/>
    </row>
    <row r="58" spans="2:47" s="7" customFormat="1" ht="24.95" customHeight="1">
      <c r="B58" s="148"/>
      <c r="C58" s="149"/>
      <c r="D58" s="150" t="s">
        <v>100</v>
      </c>
      <c r="E58" s="151"/>
      <c r="F58" s="151"/>
      <c r="G58" s="151"/>
      <c r="H58" s="151"/>
      <c r="I58" s="152"/>
      <c r="J58" s="153">
        <f>J84</f>
        <v>0</v>
      </c>
      <c r="K58" s="154"/>
    </row>
    <row r="59" spans="2:47" s="8" customFormat="1" ht="19.899999999999999" customHeight="1">
      <c r="B59" s="155"/>
      <c r="C59" s="156"/>
      <c r="D59" s="157" t="s">
        <v>101</v>
      </c>
      <c r="E59" s="158"/>
      <c r="F59" s="158"/>
      <c r="G59" s="158"/>
      <c r="H59" s="158"/>
      <c r="I59" s="159"/>
      <c r="J59" s="160">
        <f>J85</f>
        <v>0</v>
      </c>
      <c r="K59" s="161"/>
    </row>
    <row r="60" spans="2:47" s="8" customFormat="1" ht="19.899999999999999" customHeight="1">
      <c r="B60" s="155"/>
      <c r="C60" s="156"/>
      <c r="D60" s="157" t="s">
        <v>102</v>
      </c>
      <c r="E60" s="158"/>
      <c r="F60" s="158"/>
      <c r="G60" s="158"/>
      <c r="H60" s="158"/>
      <c r="I60" s="159"/>
      <c r="J60" s="160">
        <f>J90</f>
        <v>0</v>
      </c>
      <c r="K60" s="161"/>
    </row>
    <row r="61" spans="2:47" s="8" customFormat="1" ht="19.899999999999999" customHeight="1">
      <c r="B61" s="155"/>
      <c r="C61" s="156"/>
      <c r="D61" s="157" t="s">
        <v>103</v>
      </c>
      <c r="E61" s="158"/>
      <c r="F61" s="158"/>
      <c r="G61" s="158"/>
      <c r="H61" s="158"/>
      <c r="I61" s="159"/>
      <c r="J61" s="160">
        <f>J93</f>
        <v>0</v>
      </c>
      <c r="K61" s="161"/>
    </row>
    <row r="62" spans="2:47" s="1" customFormat="1" ht="21.75" customHeight="1">
      <c r="B62" s="40"/>
      <c r="C62" s="41"/>
      <c r="D62" s="41"/>
      <c r="E62" s="41"/>
      <c r="F62" s="41"/>
      <c r="G62" s="41"/>
      <c r="H62" s="41"/>
      <c r="I62" s="117"/>
      <c r="J62" s="41"/>
      <c r="K62" s="44"/>
    </row>
    <row r="63" spans="2:47" s="1" customFormat="1" ht="6.95" customHeight="1">
      <c r="B63" s="55"/>
      <c r="C63" s="56"/>
      <c r="D63" s="56"/>
      <c r="E63" s="56"/>
      <c r="F63" s="56"/>
      <c r="G63" s="56"/>
      <c r="H63" s="56"/>
      <c r="I63" s="138"/>
      <c r="J63" s="56"/>
      <c r="K63" s="57"/>
    </row>
    <row r="67" spans="2:20" s="1" customFormat="1" ht="6.95" customHeight="1">
      <c r="B67" s="58"/>
      <c r="C67" s="59"/>
      <c r="D67" s="59"/>
      <c r="E67" s="59"/>
      <c r="F67" s="59"/>
      <c r="G67" s="59"/>
      <c r="H67" s="59"/>
      <c r="I67" s="141"/>
      <c r="J67" s="59"/>
      <c r="K67" s="59"/>
      <c r="L67" s="60"/>
    </row>
    <row r="68" spans="2:20" s="1" customFormat="1" ht="36.950000000000003" customHeight="1">
      <c r="B68" s="40"/>
      <c r="C68" s="61" t="s">
        <v>104</v>
      </c>
      <c r="D68" s="62"/>
      <c r="E68" s="62"/>
      <c r="F68" s="62"/>
      <c r="G68" s="62"/>
      <c r="H68" s="62"/>
      <c r="I68" s="162"/>
      <c r="J68" s="62"/>
      <c r="K68" s="62"/>
      <c r="L68" s="60"/>
    </row>
    <row r="69" spans="2:20" s="1" customFormat="1" ht="6.95" customHeight="1">
      <c r="B69" s="40"/>
      <c r="C69" s="62"/>
      <c r="D69" s="62"/>
      <c r="E69" s="62"/>
      <c r="F69" s="62"/>
      <c r="G69" s="62"/>
      <c r="H69" s="62"/>
      <c r="I69" s="162"/>
      <c r="J69" s="62"/>
      <c r="K69" s="62"/>
      <c r="L69" s="60"/>
    </row>
    <row r="70" spans="2:20" s="1" customFormat="1" ht="14.45" customHeight="1">
      <c r="B70" s="40"/>
      <c r="C70" s="64" t="s">
        <v>17</v>
      </c>
      <c r="D70" s="62"/>
      <c r="E70" s="62"/>
      <c r="F70" s="62"/>
      <c r="G70" s="62"/>
      <c r="H70" s="62"/>
      <c r="I70" s="162"/>
      <c r="J70" s="62"/>
      <c r="K70" s="62"/>
      <c r="L70" s="60"/>
    </row>
    <row r="71" spans="2:20" s="1" customFormat="1" ht="16.5" customHeight="1">
      <c r="B71" s="40"/>
      <c r="C71" s="62"/>
      <c r="D71" s="62"/>
      <c r="E71" s="369" t="str">
        <f>E7</f>
        <v>Kamenné Žehrovice -  Dělnická</v>
      </c>
      <c r="F71" s="370"/>
      <c r="G71" s="370"/>
      <c r="H71" s="370"/>
      <c r="I71" s="162"/>
      <c r="J71" s="62"/>
      <c r="K71" s="62"/>
      <c r="L71" s="60"/>
    </row>
    <row r="72" spans="2:20" s="1" customFormat="1" ht="14.45" customHeight="1">
      <c r="B72" s="40"/>
      <c r="C72" s="64" t="s">
        <v>92</v>
      </c>
      <c r="D72" s="62"/>
      <c r="E72" s="62"/>
      <c r="F72" s="62"/>
      <c r="G72" s="62"/>
      <c r="H72" s="62"/>
      <c r="I72" s="162"/>
      <c r="J72" s="62"/>
      <c r="K72" s="62"/>
      <c r="L72" s="60"/>
    </row>
    <row r="73" spans="2:20" s="1" customFormat="1" ht="17.25" customHeight="1">
      <c r="B73" s="40"/>
      <c r="C73" s="62"/>
      <c r="D73" s="62"/>
      <c r="E73" s="336" t="str">
        <f>E9</f>
        <v>SO 000 - Ostatní a vedlejší náklady</v>
      </c>
      <c r="F73" s="371"/>
      <c r="G73" s="371"/>
      <c r="H73" s="371"/>
      <c r="I73" s="162"/>
      <c r="J73" s="62"/>
      <c r="K73" s="62"/>
      <c r="L73" s="60"/>
    </row>
    <row r="74" spans="2:20" s="1" customFormat="1" ht="6.95" customHeight="1">
      <c r="B74" s="40"/>
      <c r="C74" s="62"/>
      <c r="D74" s="62"/>
      <c r="E74" s="62"/>
      <c r="F74" s="62"/>
      <c r="G74" s="62"/>
      <c r="H74" s="62"/>
      <c r="I74" s="162"/>
      <c r="J74" s="62"/>
      <c r="K74" s="62"/>
      <c r="L74" s="60"/>
    </row>
    <row r="75" spans="2:20" s="1" customFormat="1" ht="18" customHeight="1">
      <c r="B75" s="40"/>
      <c r="C75" s="64" t="s">
        <v>22</v>
      </c>
      <c r="D75" s="62"/>
      <c r="E75" s="62"/>
      <c r="F75" s="163" t="str">
        <f>F12</f>
        <v xml:space="preserve"> </v>
      </c>
      <c r="G75" s="62"/>
      <c r="H75" s="62"/>
      <c r="I75" s="164" t="s">
        <v>24</v>
      </c>
      <c r="J75" s="72" t="str">
        <f>IF(J12="","",J12)</f>
        <v>17.08.2017</v>
      </c>
      <c r="K75" s="62"/>
      <c r="L75" s="60"/>
    </row>
    <row r="76" spans="2:20" s="1" customFormat="1" ht="6.95" customHeight="1">
      <c r="B76" s="40"/>
      <c r="C76" s="62"/>
      <c r="D76" s="62"/>
      <c r="E76" s="62"/>
      <c r="F76" s="62"/>
      <c r="G76" s="62"/>
      <c r="H76" s="62"/>
      <c r="I76" s="162"/>
      <c r="J76" s="62"/>
      <c r="K76" s="62"/>
      <c r="L76" s="60"/>
    </row>
    <row r="77" spans="2:20" s="1" customFormat="1" ht="15">
      <c r="B77" s="40"/>
      <c r="C77" s="64" t="s">
        <v>26</v>
      </c>
      <c r="D77" s="62"/>
      <c r="E77" s="62"/>
      <c r="F77" s="163" t="str">
        <f>E15</f>
        <v xml:space="preserve"> </v>
      </c>
      <c r="G77" s="62"/>
      <c r="H77" s="62"/>
      <c r="I77" s="164" t="s">
        <v>31</v>
      </c>
      <c r="J77" s="163" t="str">
        <f>E21</f>
        <v xml:space="preserve"> </v>
      </c>
      <c r="K77" s="62"/>
      <c r="L77" s="60"/>
    </row>
    <row r="78" spans="2:20" s="1" customFormat="1" ht="14.45" customHeight="1">
      <c r="B78" s="40"/>
      <c r="C78" s="64" t="s">
        <v>29</v>
      </c>
      <c r="D78" s="62"/>
      <c r="E78" s="62"/>
      <c r="F78" s="163" t="str">
        <f>IF(E18="","",E18)</f>
        <v/>
      </c>
      <c r="G78" s="62"/>
      <c r="H78" s="62"/>
      <c r="I78" s="162"/>
      <c r="J78" s="62"/>
      <c r="K78" s="62"/>
      <c r="L78" s="60"/>
    </row>
    <row r="79" spans="2:20" s="1" customFormat="1" ht="10.35" customHeight="1">
      <c r="B79" s="40"/>
      <c r="C79" s="62"/>
      <c r="D79" s="62"/>
      <c r="E79" s="62"/>
      <c r="F79" s="62"/>
      <c r="G79" s="62"/>
      <c r="H79" s="62"/>
      <c r="I79" s="162"/>
      <c r="J79" s="62"/>
      <c r="K79" s="62"/>
      <c r="L79" s="60"/>
    </row>
    <row r="80" spans="2:20" s="9" customFormat="1" ht="29.25" customHeight="1">
      <c r="B80" s="165"/>
      <c r="C80" s="166" t="s">
        <v>105</v>
      </c>
      <c r="D80" s="167" t="s">
        <v>54</v>
      </c>
      <c r="E80" s="167" t="s">
        <v>50</v>
      </c>
      <c r="F80" s="167" t="s">
        <v>106</v>
      </c>
      <c r="G80" s="167" t="s">
        <v>107</v>
      </c>
      <c r="H80" s="167" t="s">
        <v>108</v>
      </c>
      <c r="I80" s="168" t="s">
        <v>109</v>
      </c>
      <c r="J80" s="167" t="s">
        <v>96</v>
      </c>
      <c r="K80" s="169" t="s">
        <v>110</v>
      </c>
      <c r="L80" s="170"/>
      <c r="M80" s="80" t="s">
        <v>111</v>
      </c>
      <c r="N80" s="81" t="s">
        <v>39</v>
      </c>
      <c r="O80" s="81" t="s">
        <v>112</v>
      </c>
      <c r="P80" s="81" t="s">
        <v>113</v>
      </c>
      <c r="Q80" s="81" t="s">
        <v>114</v>
      </c>
      <c r="R80" s="81" t="s">
        <v>115</v>
      </c>
      <c r="S80" s="81" t="s">
        <v>116</v>
      </c>
      <c r="T80" s="82" t="s">
        <v>117</v>
      </c>
    </row>
    <row r="81" spans="2:65" s="1" customFormat="1" ht="29.25" customHeight="1">
      <c r="B81" s="40"/>
      <c r="C81" s="86" t="s">
        <v>97</v>
      </c>
      <c r="D81" s="62"/>
      <c r="E81" s="62"/>
      <c r="F81" s="62"/>
      <c r="G81" s="62"/>
      <c r="H81" s="62"/>
      <c r="I81" s="162"/>
      <c r="J81" s="171">
        <f>BK81</f>
        <v>0</v>
      </c>
      <c r="K81" s="62"/>
      <c r="L81" s="60"/>
      <c r="M81" s="83"/>
      <c r="N81" s="84"/>
      <c r="O81" s="84"/>
      <c r="P81" s="172">
        <f>P82+P84</f>
        <v>0</v>
      </c>
      <c r="Q81" s="84"/>
      <c r="R81" s="172">
        <f>R82+R84</f>
        <v>0</v>
      </c>
      <c r="S81" s="84"/>
      <c r="T81" s="173">
        <f>T82+T84</f>
        <v>0</v>
      </c>
      <c r="AT81" s="23" t="s">
        <v>68</v>
      </c>
      <c r="AU81" s="23" t="s">
        <v>98</v>
      </c>
      <c r="BK81" s="174">
        <f>BK82+BK84</f>
        <v>0</v>
      </c>
    </row>
    <row r="82" spans="2:65" s="10" customFormat="1" ht="37.35" customHeight="1">
      <c r="B82" s="175"/>
      <c r="C82" s="176"/>
      <c r="D82" s="177" t="s">
        <v>68</v>
      </c>
      <c r="E82" s="178" t="s">
        <v>69</v>
      </c>
      <c r="F82" s="178" t="s">
        <v>118</v>
      </c>
      <c r="G82" s="176"/>
      <c r="H82" s="176"/>
      <c r="I82" s="179"/>
      <c r="J82" s="180">
        <f>BK82</f>
        <v>0</v>
      </c>
      <c r="K82" s="176"/>
      <c r="L82" s="181"/>
      <c r="M82" s="182"/>
      <c r="N82" s="183"/>
      <c r="O82" s="183"/>
      <c r="P82" s="184">
        <f>P83</f>
        <v>0</v>
      </c>
      <c r="Q82" s="183"/>
      <c r="R82" s="184">
        <f>R83</f>
        <v>0</v>
      </c>
      <c r="S82" s="183"/>
      <c r="T82" s="185">
        <f>T83</f>
        <v>0</v>
      </c>
      <c r="AR82" s="186" t="s">
        <v>77</v>
      </c>
      <c r="AT82" s="187" t="s">
        <v>68</v>
      </c>
      <c r="AU82" s="187" t="s">
        <v>69</v>
      </c>
      <c r="AY82" s="186" t="s">
        <v>119</v>
      </c>
      <c r="BK82" s="188">
        <f>BK83</f>
        <v>0</v>
      </c>
    </row>
    <row r="83" spans="2:65" s="1" customFormat="1" ht="25.5" customHeight="1">
      <c r="B83" s="40"/>
      <c r="C83" s="189" t="s">
        <v>77</v>
      </c>
      <c r="D83" s="189" t="s">
        <v>120</v>
      </c>
      <c r="E83" s="190" t="s">
        <v>121</v>
      </c>
      <c r="F83" s="191" t="s">
        <v>122</v>
      </c>
      <c r="G83" s="192" t="s">
        <v>123</v>
      </c>
      <c r="H83" s="193">
        <v>1</v>
      </c>
      <c r="I83" s="194"/>
      <c r="J83" s="193">
        <f>ROUND(I83*H83,2)</f>
        <v>0</v>
      </c>
      <c r="K83" s="191" t="s">
        <v>124</v>
      </c>
      <c r="L83" s="60"/>
      <c r="M83" s="195" t="s">
        <v>20</v>
      </c>
      <c r="N83" s="196" t="s">
        <v>40</v>
      </c>
      <c r="O83" s="41"/>
      <c r="P83" s="197">
        <f>O83*H83</f>
        <v>0</v>
      </c>
      <c r="Q83" s="197">
        <v>0</v>
      </c>
      <c r="R83" s="197">
        <f>Q83*H83</f>
        <v>0</v>
      </c>
      <c r="S83" s="197">
        <v>0</v>
      </c>
      <c r="T83" s="198">
        <f>S83*H83</f>
        <v>0</v>
      </c>
      <c r="AR83" s="23" t="s">
        <v>125</v>
      </c>
      <c r="AT83" s="23" t="s">
        <v>120</v>
      </c>
      <c r="AU83" s="23" t="s">
        <v>77</v>
      </c>
      <c r="AY83" s="23" t="s">
        <v>119</v>
      </c>
      <c r="BE83" s="199">
        <f>IF(N83="základní",J83,0)</f>
        <v>0</v>
      </c>
      <c r="BF83" s="199">
        <f>IF(N83="snížená",J83,0)</f>
        <v>0</v>
      </c>
      <c r="BG83" s="199">
        <f>IF(N83="zákl. přenesená",J83,0)</f>
        <v>0</v>
      </c>
      <c r="BH83" s="199">
        <f>IF(N83="sníž. přenesená",J83,0)</f>
        <v>0</v>
      </c>
      <c r="BI83" s="199">
        <f>IF(N83="nulová",J83,0)</f>
        <v>0</v>
      </c>
      <c r="BJ83" s="23" t="s">
        <v>77</v>
      </c>
      <c r="BK83" s="199">
        <f>ROUND(I83*H83,2)</f>
        <v>0</v>
      </c>
      <c r="BL83" s="23" t="s">
        <v>125</v>
      </c>
      <c r="BM83" s="23" t="s">
        <v>126</v>
      </c>
    </row>
    <row r="84" spans="2:65" s="10" customFormat="1" ht="37.35" customHeight="1">
      <c r="B84" s="175"/>
      <c r="C84" s="176"/>
      <c r="D84" s="177" t="s">
        <v>68</v>
      </c>
      <c r="E84" s="178" t="s">
        <v>127</v>
      </c>
      <c r="F84" s="178" t="s">
        <v>128</v>
      </c>
      <c r="G84" s="176"/>
      <c r="H84" s="176"/>
      <c r="I84" s="179"/>
      <c r="J84" s="180">
        <f>BK84</f>
        <v>0</v>
      </c>
      <c r="K84" s="176"/>
      <c r="L84" s="181"/>
      <c r="M84" s="182"/>
      <c r="N84" s="183"/>
      <c r="O84" s="183"/>
      <c r="P84" s="184">
        <f>P85+P90+P93</f>
        <v>0</v>
      </c>
      <c r="Q84" s="183"/>
      <c r="R84" s="184">
        <f>R85+R90+R93</f>
        <v>0</v>
      </c>
      <c r="S84" s="183"/>
      <c r="T84" s="185">
        <f>T85+T90+T93</f>
        <v>0</v>
      </c>
      <c r="AR84" s="186" t="s">
        <v>129</v>
      </c>
      <c r="AT84" s="187" t="s">
        <v>68</v>
      </c>
      <c r="AU84" s="187" t="s">
        <v>69</v>
      </c>
      <c r="AY84" s="186" t="s">
        <v>119</v>
      </c>
      <c r="BK84" s="188">
        <f>BK85+BK90+BK93</f>
        <v>0</v>
      </c>
    </row>
    <row r="85" spans="2:65" s="10" customFormat="1" ht="19.899999999999999" customHeight="1">
      <c r="B85" s="175"/>
      <c r="C85" s="176"/>
      <c r="D85" s="177" t="s">
        <v>68</v>
      </c>
      <c r="E85" s="200" t="s">
        <v>130</v>
      </c>
      <c r="F85" s="200" t="s">
        <v>131</v>
      </c>
      <c r="G85" s="176"/>
      <c r="H85" s="176"/>
      <c r="I85" s="179"/>
      <c r="J85" s="201">
        <f>BK85</f>
        <v>0</v>
      </c>
      <c r="K85" s="176"/>
      <c r="L85" s="181"/>
      <c r="M85" s="182"/>
      <c r="N85" s="183"/>
      <c r="O85" s="183"/>
      <c r="P85" s="184">
        <f>SUM(P86:P89)</f>
        <v>0</v>
      </c>
      <c r="Q85" s="183"/>
      <c r="R85" s="184">
        <f>SUM(R86:R89)</f>
        <v>0</v>
      </c>
      <c r="S85" s="183"/>
      <c r="T85" s="185">
        <f>SUM(T86:T89)</f>
        <v>0</v>
      </c>
      <c r="AR85" s="186" t="s">
        <v>129</v>
      </c>
      <c r="AT85" s="187" t="s">
        <v>68</v>
      </c>
      <c r="AU85" s="187" t="s">
        <v>77</v>
      </c>
      <c r="AY85" s="186" t="s">
        <v>119</v>
      </c>
      <c r="BK85" s="188">
        <f>SUM(BK86:BK89)</f>
        <v>0</v>
      </c>
    </row>
    <row r="86" spans="2:65" s="1" customFormat="1" ht="25.5" customHeight="1">
      <c r="B86" s="40"/>
      <c r="C86" s="189" t="s">
        <v>79</v>
      </c>
      <c r="D86" s="189" t="s">
        <v>120</v>
      </c>
      <c r="E86" s="190" t="s">
        <v>132</v>
      </c>
      <c r="F86" s="191" t="s">
        <v>133</v>
      </c>
      <c r="G86" s="192" t="s">
        <v>123</v>
      </c>
      <c r="H86" s="193">
        <v>1</v>
      </c>
      <c r="I86" s="194"/>
      <c r="J86" s="193">
        <f>ROUND(I86*H86,2)</f>
        <v>0</v>
      </c>
      <c r="K86" s="191" t="s">
        <v>124</v>
      </c>
      <c r="L86" s="60"/>
      <c r="M86" s="195" t="s">
        <v>20</v>
      </c>
      <c r="N86" s="196" t="s">
        <v>40</v>
      </c>
      <c r="O86" s="41"/>
      <c r="P86" s="197">
        <f>O86*H86</f>
        <v>0</v>
      </c>
      <c r="Q86" s="197">
        <v>0</v>
      </c>
      <c r="R86" s="197">
        <f>Q86*H86</f>
        <v>0</v>
      </c>
      <c r="S86" s="197">
        <v>0</v>
      </c>
      <c r="T86" s="198">
        <f>S86*H86</f>
        <v>0</v>
      </c>
      <c r="AR86" s="23" t="s">
        <v>134</v>
      </c>
      <c r="AT86" s="23" t="s">
        <v>120</v>
      </c>
      <c r="AU86" s="23" t="s">
        <v>79</v>
      </c>
      <c r="AY86" s="23" t="s">
        <v>119</v>
      </c>
      <c r="BE86" s="199">
        <f>IF(N86="základní",J86,0)</f>
        <v>0</v>
      </c>
      <c r="BF86" s="199">
        <f>IF(N86="snížená",J86,0)</f>
        <v>0</v>
      </c>
      <c r="BG86" s="199">
        <f>IF(N86="zákl. přenesená",J86,0)</f>
        <v>0</v>
      </c>
      <c r="BH86" s="199">
        <f>IF(N86="sníž. přenesená",J86,0)</f>
        <v>0</v>
      </c>
      <c r="BI86" s="199">
        <f>IF(N86="nulová",J86,0)</f>
        <v>0</v>
      </c>
      <c r="BJ86" s="23" t="s">
        <v>77</v>
      </c>
      <c r="BK86" s="199">
        <f>ROUND(I86*H86,2)</f>
        <v>0</v>
      </c>
      <c r="BL86" s="23" t="s">
        <v>134</v>
      </c>
      <c r="BM86" s="23" t="s">
        <v>135</v>
      </c>
    </row>
    <row r="87" spans="2:65" s="1" customFormat="1" ht="16.5" customHeight="1">
      <c r="B87" s="40"/>
      <c r="C87" s="189" t="s">
        <v>136</v>
      </c>
      <c r="D87" s="189" t="s">
        <v>120</v>
      </c>
      <c r="E87" s="190" t="s">
        <v>137</v>
      </c>
      <c r="F87" s="191" t="s">
        <v>138</v>
      </c>
      <c r="G87" s="192" t="s">
        <v>123</v>
      </c>
      <c r="H87" s="193">
        <v>1</v>
      </c>
      <c r="I87" s="194"/>
      <c r="J87" s="193">
        <f>ROUND(I87*H87,2)</f>
        <v>0</v>
      </c>
      <c r="K87" s="191" t="s">
        <v>124</v>
      </c>
      <c r="L87" s="60"/>
      <c r="M87" s="195" t="s">
        <v>20</v>
      </c>
      <c r="N87" s="196" t="s">
        <v>40</v>
      </c>
      <c r="O87" s="41"/>
      <c r="P87" s="197">
        <f>O87*H87</f>
        <v>0</v>
      </c>
      <c r="Q87" s="197">
        <v>0</v>
      </c>
      <c r="R87" s="197">
        <f>Q87*H87</f>
        <v>0</v>
      </c>
      <c r="S87" s="197">
        <v>0</v>
      </c>
      <c r="T87" s="198">
        <f>S87*H87</f>
        <v>0</v>
      </c>
      <c r="AR87" s="23" t="s">
        <v>134</v>
      </c>
      <c r="AT87" s="23" t="s">
        <v>120</v>
      </c>
      <c r="AU87" s="23" t="s">
        <v>79</v>
      </c>
      <c r="AY87" s="23" t="s">
        <v>119</v>
      </c>
      <c r="BE87" s="199">
        <f>IF(N87="základní",J87,0)</f>
        <v>0</v>
      </c>
      <c r="BF87" s="199">
        <f>IF(N87="snížená",J87,0)</f>
        <v>0</v>
      </c>
      <c r="BG87" s="199">
        <f>IF(N87="zákl. přenesená",J87,0)</f>
        <v>0</v>
      </c>
      <c r="BH87" s="199">
        <f>IF(N87="sníž. přenesená",J87,0)</f>
        <v>0</v>
      </c>
      <c r="BI87" s="199">
        <f>IF(N87="nulová",J87,0)</f>
        <v>0</v>
      </c>
      <c r="BJ87" s="23" t="s">
        <v>77</v>
      </c>
      <c r="BK87" s="199">
        <f>ROUND(I87*H87,2)</f>
        <v>0</v>
      </c>
      <c r="BL87" s="23" t="s">
        <v>134</v>
      </c>
      <c r="BM87" s="23" t="s">
        <v>139</v>
      </c>
    </row>
    <row r="88" spans="2:65" s="1" customFormat="1" ht="25.5" customHeight="1">
      <c r="B88" s="40"/>
      <c r="C88" s="189" t="s">
        <v>125</v>
      </c>
      <c r="D88" s="189" t="s">
        <v>120</v>
      </c>
      <c r="E88" s="190" t="s">
        <v>140</v>
      </c>
      <c r="F88" s="191" t="s">
        <v>141</v>
      </c>
      <c r="G88" s="192" t="s">
        <v>123</v>
      </c>
      <c r="H88" s="193">
        <v>1</v>
      </c>
      <c r="I88" s="194"/>
      <c r="J88" s="193">
        <f>ROUND(I88*H88,2)</f>
        <v>0</v>
      </c>
      <c r="K88" s="191" t="s">
        <v>124</v>
      </c>
      <c r="L88" s="60"/>
      <c r="M88" s="195" t="s">
        <v>20</v>
      </c>
      <c r="N88" s="196" t="s">
        <v>40</v>
      </c>
      <c r="O88" s="41"/>
      <c r="P88" s="197">
        <f>O88*H88</f>
        <v>0</v>
      </c>
      <c r="Q88" s="197">
        <v>0</v>
      </c>
      <c r="R88" s="197">
        <f>Q88*H88</f>
        <v>0</v>
      </c>
      <c r="S88" s="197">
        <v>0</v>
      </c>
      <c r="T88" s="198">
        <f>S88*H88</f>
        <v>0</v>
      </c>
      <c r="AR88" s="23" t="s">
        <v>134</v>
      </c>
      <c r="AT88" s="23" t="s">
        <v>120</v>
      </c>
      <c r="AU88" s="23" t="s">
        <v>79</v>
      </c>
      <c r="AY88" s="23" t="s">
        <v>119</v>
      </c>
      <c r="BE88" s="199">
        <f>IF(N88="základní",J88,0)</f>
        <v>0</v>
      </c>
      <c r="BF88" s="199">
        <f>IF(N88="snížená",J88,0)</f>
        <v>0</v>
      </c>
      <c r="BG88" s="199">
        <f>IF(N88="zákl. přenesená",J88,0)</f>
        <v>0</v>
      </c>
      <c r="BH88" s="199">
        <f>IF(N88="sníž. přenesená",J88,0)</f>
        <v>0</v>
      </c>
      <c r="BI88" s="199">
        <f>IF(N88="nulová",J88,0)</f>
        <v>0</v>
      </c>
      <c r="BJ88" s="23" t="s">
        <v>77</v>
      </c>
      <c r="BK88" s="199">
        <f>ROUND(I88*H88,2)</f>
        <v>0</v>
      </c>
      <c r="BL88" s="23" t="s">
        <v>134</v>
      </c>
      <c r="BM88" s="23" t="s">
        <v>142</v>
      </c>
    </row>
    <row r="89" spans="2:65" s="1" customFormat="1" ht="25.5" customHeight="1">
      <c r="B89" s="40"/>
      <c r="C89" s="189" t="s">
        <v>129</v>
      </c>
      <c r="D89" s="189" t="s">
        <v>120</v>
      </c>
      <c r="E89" s="190" t="s">
        <v>143</v>
      </c>
      <c r="F89" s="191" t="s">
        <v>144</v>
      </c>
      <c r="G89" s="192" t="s">
        <v>123</v>
      </c>
      <c r="H89" s="193">
        <v>1</v>
      </c>
      <c r="I89" s="194"/>
      <c r="J89" s="193">
        <f>ROUND(I89*H89,2)</f>
        <v>0</v>
      </c>
      <c r="K89" s="191" t="s">
        <v>124</v>
      </c>
      <c r="L89" s="60"/>
      <c r="M89" s="195" t="s">
        <v>20</v>
      </c>
      <c r="N89" s="196" t="s">
        <v>40</v>
      </c>
      <c r="O89" s="41"/>
      <c r="P89" s="197">
        <f>O89*H89</f>
        <v>0</v>
      </c>
      <c r="Q89" s="197">
        <v>0</v>
      </c>
      <c r="R89" s="197">
        <f>Q89*H89</f>
        <v>0</v>
      </c>
      <c r="S89" s="197">
        <v>0</v>
      </c>
      <c r="T89" s="198">
        <f>S89*H89</f>
        <v>0</v>
      </c>
      <c r="AR89" s="23" t="s">
        <v>134</v>
      </c>
      <c r="AT89" s="23" t="s">
        <v>120</v>
      </c>
      <c r="AU89" s="23" t="s">
        <v>79</v>
      </c>
      <c r="AY89" s="23" t="s">
        <v>119</v>
      </c>
      <c r="BE89" s="199">
        <f>IF(N89="základní",J89,0)</f>
        <v>0</v>
      </c>
      <c r="BF89" s="199">
        <f>IF(N89="snížená",J89,0)</f>
        <v>0</v>
      </c>
      <c r="BG89" s="199">
        <f>IF(N89="zákl. přenesená",J89,0)</f>
        <v>0</v>
      </c>
      <c r="BH89" s="199">
        <f>IF(N89="sníž. přenesená",J89,0)</f>
        <v>0</v>
      </c>
      <c r="BI89" s="199">
        <f>IF(N89="nulová",J89,0)</f>
        <v>0</v>
      </c>
      <c r="BJ89" s="23" t="s">
        <v>77</v>
      </c>
      <c r="BK89" s="199">
        <f>ROUND(I89*H89,2)</f>
        <v>0</v>
      </c>
      <c r="BL89" s="23" t="s">
        <v>134</v>
      </c>
      <c r="BM89" s="23" t="s">
        <v>145</v>
      </c>
    </row>
    <row r="90" spans="2:65" s="10" customFormat="1" ht="29.85" customHeight="1">
      <c r="B90" s="175"/>
      <c r="C90" s="176"/>
      <c r="D90" s="177" t="s">
        <v>68</v>
      </c>
      <c r="E90" s="200" t="s">
        <v>146</v>
      </c>
      <c r="F90" s="200" t="s">
        <v>147</v>
      </c>
      <c r="G90" s="176"/>
      <c r="H90" s="176"/>
      <c r="I90" s="179"/>
      <c r="J90" s="201">
        <f>BK90</f>
        <v>0</v>
      </c>
      <c r="K90" s="176"/>
      <c r="L90" s="181"/>
      <c r="M90" s="182"/>
      <c r="N90" s="183"/>
      <c r="O90" s="183"/>
      <c r="P90" s="184">
        <f>SUM(P91:P92)</f>
        <v>0</v>
      </c>
      <c r="Q90" s="183"/>
      <c r="R90" s="184">
        <f>SUM(R91:R92)</f>
        <v>0</v>
      </c>
      <c r="S90" s="183"/>
      <c r="T90" s="185">
        <f>SUM(T91:T92)</f>
        <v>0</v>
      </c>
      <c r="AR90" s="186" t="s">
        <v>129</v>
      </c>
      <c r="AT90" s="187" t="s">
        <v>68</v>
      </c>
      <c r="AU90" s="187" t="s">
        <v>77</v>
      </c>
      <c r="AY90" s="186" t="s">
        <v>119</v>
      </c>
      <c r="BK90" s="188">
        <f>SUM(BK91:BK92)</f>
        <v>0</v>
      </c>
    </row>
    <row r="91" spans="2:65" s="1" customFormat="1" ht="16.5" customHeight="1">
      <c r="B91" s="40"/>
      <c r="C91" s="189" t="s">
        <v>148</v>
      </c>
      <c r="D91" s="189" t="s">
        <v>120</v>
      </c>
      <c r="E91" s="190" t="s">
        <v>149</v>
      </c>
      <c r="F91" s="191" t="s">
        <v>150</v>
      </c>
      <c r="G91" s="192" t="s">
        <v>123</v>
      </c>
      <c r="H91" s="193">
        <v>1</v>
      </c>
      <c r="I91" s="194"/>
      <c r="J91" s="193">
        <f>ROUND(I91*H91,2)</f>
        <v>0</v>
      </c>
      <c r="K91" s="191" t="s">
        <v>124</v>
      </c>
      <c r="L91" s="60"/>
      <c r="M91" s="195" t="s">
        <v>20</v>
      </c>
      <c r="N91" s="196" t="s">
        <v>40</v>
      </c>
      <c r="O91" s="41"/>
      <c r="P91" s="197">
        <f>O91*H91</f>
        <v>0</v>
      </c>
      <c r="Q91" s="197">
        <v>0</v>
      </c>
      <c r="R91" s="197">
        <f>Q91*H91</f>
        <v>0</v>
      </c>
      <c r="S91" s="197">
        <v>0</v>
      </c>
      <c r="T91" s="198">
        <f>S91*H91</f>
        <v>0</v>
      </c>
      <c r="AR91" s="23" t="s">
        <v>134</v>
      </c>
      <c r="AT91" s="23" t="s">
        <v>120</v>
      </c>
      <c r="AU91" s="23" t="s">
        <v>79</v>
      </c>
      <c r="AY91" s="23" t="s">
        <v>119</v>
      </c>
      <c r="BE91" s="199">
        <f>IF(N91="základní",J91,0)</f>
        <v>0</v>
      </c>
      <c r="BF91" s="199">
        <f>IF(N91="snížená",J91,0)</f>
        <v>0</v>
      </c>
      <c r="BG91" s="199">
        <f>IF(N91="zákl. přenesená",J91,0)</f>
        <v>0</v>
      </c>
      <c r="BH91" s="199">
        <f>IF(N91="sníž. přenesená",J91,0)</f>
        <v>0</v>
      </c>
      <c r="BI91" s="199">
        <f>IF(N91="nulová",J91,0)</f>
        <v>0</v>
      </c>
      <c r="BJ91" s="23" t="s">
        <v>77</v>
      </c>
      <c r="BK91" s="199">
        <f>ROUND(I91*H91,2)</f>
        <v>0</v>
      </c>
      <c r="BL91" s="23" t="s">
        <v>134</v>
      </c>
      <c r="BM91" s="23" t="s">
        <v>151</v>
      </c>
    </row>
    <row r="92" spans="2:65" s="1" customFormat="1" ht="16.5" customHeight="1">
      <c r="B92" s="40"/>
      <c r="C92" s="189" t="s">
        <v>152</v>
      </c>
      <c r="D92" s="189" t="s">
        <v>120</v>
      </c>
      <c r="E92" s="190" t="s">
        <v>153</v>
      </c>
      <c r="F92" s="191" t="s">
        <v>154</v>
      </c>
      <c r="G92" s="192" t="s">
        <v>123</v>
      </c>
      <c r="H92" s="193">
        <v>1</v>
      </c>
      <c r="I92" s="194"/>
      <c r="J92" s="193">
        <f>ROUND(I92*H92,2)</f>
        <v>0</v>
      </c>
      <c r="K92" s="191" t="s">
        <v>124</v>
      </c>
      <c r="L92" s="60"/>
      <c r="M92" s="195" t="s">
        <v>20</v>
      </c>
      <c r="N92" s="196" t="s">
        <v>40</v>
      </c>
      <c r="O92" s="41"/>
      <c r="P92" s="197">
        <f>O92*H92</f>
        <v>0</v>
      </c>
      <c r="Q92" s="197">
        <v>0</v>
      </c>
      <c r="R92" s="197">
        <f>Q92*H92</f>
        <v>0</v>
      </c>
      <c r="S92" s="197">
        <v>0</v>
      </c>
      <c r="T92" s="198">
        <f>S92*H92</f>
        <v>0</v>
      </c>
      <c r="AR92" s="23" t="s">
        <v>134</v>
      </c>
      <c r="AT92" s="23" t="s">
        <v>120</v>
      </c>
      <c r="AU92" s="23" t="s">
        <v>79</v>
      </c>
      <c r="AY92" s="23" t="s">
        <v>119</v>
      </c>
      <c r="BE92" s="199">
        <f>IF(N92="základní",J92,0)</f>
        <v>0</v>
      </c>
      <c r="BF92" s="199">
        <f>IF(N92="snížená",J92,0)</f>
        <v>0</v>
      </c>
      <c r="BG92" s="199">
        <f>IF(N92="zákl. přenesená",J92,0)</f>
        <v>0</v>
      </c>
      <c r="BH92" s="199">
        <f>IF(N92="sníž. přenesená",J92,0)</f>
        <v>0</v>
      </c>
      <c r="BI92" s="199">
        <f>IF(N92="nulová",J92,0)</f>
        <v>0</v>
      </c>
      <c r="BJ92" s="23" t="s">
        <v>77</v>
      </c>
      <c r="BK92" s="199">
        <f>ROUND(I92*H92,2)</f>
        <v>0</v>
      </c>
      <c r="BL92" s="23" t="s">
        <v>134</v>
      </c>
      <c r="BM92" s="23" t="s">
        <v>155</v>
      </c>
    </row>
    <row r="93" spans="2:65" s="10" customFormat="1" ht="29.85" customHeight="1">
      <c r="B93" s="175"/>
      <c r="C93" s="176"/>
      <c r="D93" s="177" t="s">
        <v>68</v>
      </c>
      <c r="E93" s="200" t="s">
        <v>156</v>
      </c>
      <c r="F93" s="200" t="s">
        <v>157</v>
      </c>
      <c r="G93" s="176"/>
      <c r="H93" s="176"/>
      <c r="I93" s="179"/>
      <c r="J93" s="201">
        <f>BK93</f>
        <v>0</v>
      </c>
      <c r="K93" s="176"/>
      <c r="L93" s="181"/>
      <c r="M93" s="182"/>
      <c r="N93" s="183"/>
      <c r="O93" s="183"/>
      <c r="P93" s="184">
        <f>SUM(P94:P95)</f>
        <v>0</v>
      </c>
      <c r="Q93" s="183"/>
      <c r="R93" s="184">
        <f>SUM(R94:R95)</f>
        <v>0</v>
      </c>
      <c r="S93" s="183"/>
      <c r="T93" s="185">
        <f>SUM(T94:T95)</f>
        <v>0</v>
      </c>
      <c r="AR93" s="186" t="s">
        <v>129</v>
      </c>
      <c r="AT93" s="187" t="s">
        <v>68</v>
      </c>
      <c r="AU93" s="187" t="s">
        <v>77</v>
      </c>
      <c r="AY93" s="186" t="s">
        <v>119</v>
      </c>
      <c r="BK93" s="188">
        <f>SUM(BK94:BK95)</f>
        <v>0</v>
      </c>
    </row>
    <row r="94" spans="2:65" s="1" customFormat="1" ht="16.5" customHeight="1">
      <c r="B94" s="40"/>
      <c r="C94" s="189" t="s">
        <v>158</v>
      </c>
      <c r="D94" s="189" t="s">
        <v>120</v>
      </c>
      <c r="E94" s="190" t="s">
        <v>159</v>
      </c>
      <c r="F94" s="191" t="s">
        <v>160</v>
      </c>
      <c r="G94" s="192" t="s">
        <v>123</v>
      </c>
      <c r="H94" s="193">
        <v>1</v>
      </c>
      <c r="I94" s="194"/>
      <c r="J94" s="193">
        <f>ROUND(I94*H94,2)</f>
        <v>0</v>
      </c>
      <c r="K94" s="191" t="s">
        <v>124</v>
      </c>
      <c r="L94" s="60"/>
      <c r="M94" s="195" t="s">
        <v>20</v>
      </c>
      <c r="N94" s="196" t="s">
        <v>40</v>
      </c>
      <c r="O94" s="41"/>
      <c r="P94" s="197">
        <f>O94*H94</f>
        <v>0</v>
      </c>
      <c r="Q94" s="197">
        <v>0</v>
      </c>
      <c r="R94" s="197">
        <f>Q94*H94</f>
        <v>0</v>
      </c>
      <c r="S94" s="197">
        <v>0</v>
      </c>
      <c r="T94" s="198">
        <f>S94*H94</f>
        <v>0</v>
      </c>
      <c r="AR94" s="23" t="s">
        <v>134</v>
      </c>
      <c r="AT94" s="23" t="s">
        <v>120</v>
      </c>
      <c r="AU94" s="23" t="s">
        <v>79</v>
      </c>
      <c r="AY94" s="23" t="s">
        <v>119</v>
      </c>
      <c r="BE94" s="199">
        <f>IF(N94="základní",J94,0)</f>
        <v>0</v>
      </c>
      <c r="BF94" s="199">
        <f>IF(N94="snížená",J94,0)</f>
        <v>0</v>
      </c>
      <c r="BG94" s="199">
        <f>IF(N94="zákl. přenesená",J94,0)</f>
        <v>0</v>
      </c>
      <c r="BH94" s="199">
        <f>IF(N94="sníž. přenesená",J94,0)</f>
        <v>0</v>
      </c>
      <c r="BI94" s="199">
        <f>IF(N94="nulová",J94,0)</f>
        <v>0</v>
      </c>
      <c r="BJ94" s="23" t="s">
        <v>77</v>
      </c>
      <c r="BK94" s="199">
        <f>ROUND(I94*H94,2)</f>
        <v>0</v>
      </c>
      <c r="BL94" s="23" t="s">
        <v>134</v>
      </c>
      <c r="BM94" s="23" t="s">
        <v>161</v>
      </c>
    </row>
    <row r="95" spans="2:65" s="1" customFormat="1" ht="16.5" customHeight="1">
      <c r="B95" s="40"/>
      <c r="C95" s="189" t="s">
        <v>162</v>
      </c>
      <c r="D95" s="189" t="s">
        <v>120</v>
      </c>
      <c r="E95" s="190" t="s">
        <v>163</v>
      </c>
      <c r="F95" s="191" t="s">
        <v>164</v>
      </c>
      <c r="G95" s="192" t="s">
        <v>123</v>
      </c>
      <c r="H95" s="193">
        <v>1</v>
      </c>
      <c r="I95" s="194"/>
      <c r="J95" s="193">
        <f>ROUND(I95*H95,2)</f>
        <v>0</v>
      </c>
      <c r="K95" s="191" t="s">
        <v>124</v>
      </c>
      <c r="L95" s="60"/>
      <c r="M95" s="195" t="s">
        <v>20</v>
      </c>
      <c r="N95" s="202" t="s">
        <v>40</v>
      </c>
      <c r="O95" s="203"/>
      <c r="P95" s="204">
        <f>O95*H95</f>
        <v>0</v>
      </c>
      <c r="Q95" s="204">
        <v>0</v>
      </c>
      <c r="R95" s="204">
        <f>Q95*H95</f>
        <v>0</v>
      </c>
      <c r="S95" s="204">
        <v>0</v>
      </c>
      <c r="T95" s="205">
        <f>S95*H95</f>
        <v>0</v>
      </c>
      <c r="AR95" s="23" t="s">
        <v>134</v>
      </c>
      <c r="AT95" s="23" t="s">
        <v>120</v>
      </c>
      <c r="AU95" s="23" t="s">
        <v>79</v>
      </c>
      <c r="AY95" s="23" t="s">
        <v>119</v>
      </c>
      <c r="BE95" s="199">
        <f>IF(N95="základní",J95,0)</f>
        <v>0</v>
      </c>
      <c r="BF95" s="199">
        <f>IF(N95="snížená",J95,0)</f>
        <v>0</v>
      </c>
      <c r="BG95" s="199">
        <f>IF(N95="zákl. přenesená",J95,0)</f>
        <v>0</v>
      </c>
      <c r="BH95" s="199">
        <f>IF(N95="sníž. přenesená",J95,0)</f>
        <v>0</v>
      </c>
      <c r="BI95" s="199">
        <f>IF(N95="nulová",J95,0)</f>
        <v>0</v>
      </c>
      <c r="BJ95" s="23" t="s">
        <v>77</v>
      </c>
      <c r="BK95" s="199">
        <f>ROUND(I95*H95,2)</f>
        <v>0</v>
      </c>
      <c r="BL95" s="23" t="s">
        <v>134</v>
      </c>
      <c r="BM95" s="23" t="s">
        <v>165</v>
      </c>
    </row>
    <row r="96" spans="2:65" s="1" customFormat="1" ht="6.95" customHeight="1">
      <c r="B96" s="55"/>
      <c r="C96" s="56"/>
      <c r="D96" s="56"/>
      <c r="E96" s="56"/>
      <c r="F96" s="56"/>
      <c r="G96" s="56"/>
      <c r="H96" s="56"/>
      <c r="I96" s="138"/>
      <c r="J96" s="56"/>
      <c r="K96" s="56"/>
      <c r="L96" s="60"/>
    </row>
  </sheetData>
  <sheetProtection algorithmName="SHA-512" hashValue="ExrBahWNC6/zqJWivbBPNGdyCcqT76emqQESvbEHvXF4+l7vFLAeSDiwfcj5mwZ3XWF7E1EA++rgVsbiFnjzjQ==" saltValue="wuVxJRjfI4yzNZ++dZBu6al0RmCX+1Uxy0xXmqhXbf7J33Nr12PJffTCqTweV8tUJC/P3a4rKVMtB8iy7wvL0w==" spinCount="100000" sheet="1" objects="1" scenarios="1" formatColumns="0" formatRows="0" autoFilter="0"/>
  <autoFilter ref="C80:K95" xr:uid="{00000000-0009-0000-0000-000001000000}"/>
  <mergeCells count="10">
    <mergeCell ref="J51:J52"/>
    <mergeCell ref="E71:H71"/>
    <mergeCell ref="E73:H73"/>
    <mergeCell ref="G1:H1"/>
    <mergeCell ref="L2:V2"/>
    <mergeCell ref="E7:H7"/>
    <mergeCell ref="E9:H9"/>
    <mergeCell ref="E24:H24"/>
    <mergeCell ref="E45:H45"/>
    <mergeCell ref="E47:H47"/>
  </mergeCells>
  <hyperlinks>
    <hyperlink ref="F1:G1" location="C2" display="1) Krycí list soupisu" xr:uid="{00000000-0004-0000-0100-000000000000}"/>
    <hyperlink ref="G1:H1" location="C54" display="2) Rekapitulace" xr:uid="{00000000-0004-0000-0100-000001000000}"/>
    <hyperlink ref="J1" location="C80" display="3) Soupis prací" xr:uid="{00000000-0004-0000-0100-000002000000}"/>
    <hyperlink ref="L1:V1" location="'Rekapitulace stavby'!C2" display="Rekapitulace stavby" xr:uid="{00000000-0004-0000-0100-000003000000}"/>
  </hyperlinks>
  <pageMargins left="0.58333330000000005" right="0.58333330000000005" top="0.58333330000000005" bottom="0.58333330000000005" header="0" footer="0"/>
  <pageSetup paperSize="9" scale="70" fitToHeight="100" orientation="portrait"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R363"/>
  <sheetViews>
    <sheetView showGridLines="0" workbookViewId="0">
      <pane ySplit="1" topLeftCell="A2"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86</v>
      </c>
      <c r="G1" s="372" t="s">
        <v>87</v>
      </c>
      <c r="H1" s="372"/>
      <c r="I1" s="114"/>
      <c r="J1" s="113" t="s">
        <v>88</v>
      </c>
      <c r="K1" s="112" t="s">
        <v>89</v>
      </c>
      <c r="L1" s="113" t="s">
        <v>90</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30"/>
      <c r="M2" s="330"/>
      <c r="N2" s="330"/>
      <c r="O2" s="330"/>
      <c r="P2" s="330"/>
      <c r="Q2" s="330"/>
      <c r="R2" s="330"/>
      <c r="S2" s="330"/>
      <c r="T2" s="330"/>
      <c r="U2" s="330"/>
      <c r="V2" s="330"/>
      <c r="AT2" s="23" t="s">
        <v>82</v>
      </c>
    </row>
    <row r="3" spans="1:70" ht="6.95" customHeight="1">
      <c r="B3" s="24"/>
      <c r="C3" s="25"/>
      <c r="D3" s="25"/>
      <c r="E3" s="25"/>
      <c r="F3" s="25"/>
      <c r="G3" s="25"/>
      <c r="H3" s="25"/>
      <c r="I3" s="115"/>
      <c r="J3" s="25"/>
      <c r="K3" s="26"/>
      <c r="AT3" s="23" t="s">
        <v>79</v>
      </c>
    </row>
    <row r="4" spans="1:70" ht="36.950000000000003" customHeight="1">
      <c r="B4" s="27"/>
      <c r="C4" s="28"/>
      <c r="D4" s="29" t="s">
        <v>91</v>
      </c>
      <c r="E4" s="28"/>
      <c r="F4" s="28"/>
      <c r="G4" s="28"/>
      <c r="H4" s="28"/>
      <c r="I4" s="116"/>
      <c r="J4" s="28"/>
      <c r="K4" s="30"/>
      <c r="M4" s="31" t="s">
        <v>12</v>
      </c>
      <c r="AT4" s="23" t="s">
        <v>6</v>
      </c>
    </row>
    <row r="5" spans="1:70" ht="6.95" customHeight="1">
      <c r="B5" s="27"/>
      <c r="C5" s="28"/>
      <c r="D5" s="28"/>
      <c r="E5" s="28"/>
      <c r="F5" s="28"/>
      <c r="G5" s="28"/>
      <c r="H5" s="28"/>
      <c r="I5" s="116"/>
      <c r="J5" s="28"/>
      <c r="K5" s="30"/>
    </row>
    <row r="6" spans="1:70" ht="15">
      <c r="B6" s="27"/>
      <c r="C6" s="28"/>
      <c r="D6" s="36" t="s">
        <v>17</v>
      </c>
      <c r="E6" s="28"/>
      <c r="F6" s="28"/>
      <c r="G6" s="28"/>
      <c r="H6" s="28"/>
      <c r="I6" s="116"/>
      <c r="J6" s="28"/>
      <c r="K6" s="30"/>
    </row>
    <row r="7" spans="1:70" ht="16.5" customHeight="1">
      <c r="B7" s="27"/>
      <c r="C7" s="28"/>
      <c r="D7" s="28"/>
      <c r="E7" s="373" t="str">
        <f>'Rekapitulace stavby'!K6</f>
        <v>Kamenné Žehrovice -  Dělnická</v>
      </c>
      <c r="F7" s="374"/>
      <c r="G7" s="374"/>
      <c r="H7" s="374"/>
      <c r="I7" s="116"/>
      <c r="J7" s="28"/>
      <c r="K7" s="30"/>
    </row>
    <row r="8" spans="1:70" s="1" customFormat="1" ht="15">
      <c r="B8" s="40"/>
      <c r="C8" s="41"/>
      <c r="D8" s="36" t="s">
        <v>92</v>
      </c>
      <c r="E8" s="41"/>
      <c r="F8" s="41"/>
      <c r="G8" s="41"/>
      <c r="H8" s="41"/>
      <c r="I8" s="117"/>
      <c r="J8" s="41"/>
      <c r="K8" s="44"/>
    </row>
    <row r="9" spans="1:70" s="1" customFormat="1" ht="36.950000000000003" customHeight="1">
      <c r="B9" s="40"/>
      <c r="C9" s="41"/>
      <c r="D9" s="41"/>
      <c r="E9" s="375" t="s">
        <v>166</v>
      </c>
      <c r="F9" s="376"/>
      <c r="G9" s="376"/>
      <c r="H9" s="376"/>
      <c r="I9" s="117"/>
      <c r="J9" s="41"/>
      <c r="K9" s="44"/>
    </row>
    <row r="10" spans="1:70" s="1" customFormat="1">
      <c r="B10" s="40"/>
      <c r="C10" s="41"/>
      <c r="D10" s="41"/>
      <c r="E10" s="41"/>
      <c r="F10" s="41"/>
      <c r="G10" s="41"/>
      <c r="H10" s="41"/>
      <c r="I10" s="117"/>
      <c r="J10" s="41"/>
      <c r="K10" s="44"/>
    </row>
    <row r="11" spans="1:70" s="1" customFormat="1" ht="14.45" customHeight="1">
      <c r="B11" s="40"/>
      <c r="C11" s="41"/>
      <c r="D11" s="36" t="s">
        <v>19</v>
      </c>
      <c r="E11" s="41"/>
      <c r="F11" s="34" t="s">
        <v>20</v>
      </c>
      <c r="G11" s="41"/>
      <c r="H11" s="41"/>
      <c r="I11" s="118" t="s">
        <v>21</v>
      </c>
      <c r="J11" s="34" t="s">
        <v>20</v>
      </c>
      <c r="K11" s="44"/>
    </row>
    <row r="12" spans="1:70" s="1" customFormat="1" ht="14.45" customHeight="1">
      <c r="B12" s="40"/>
      <c r="C12" s="41"/>
      <c r="D12" s="36" t="s">
        <v>22</v>
      </c>
      <c r="E12" s="41"/>
      <c r="F12" s="34" t="s">
        <v>23</v>
      </c>
      <c r="G12" s="41"/>
      <c r="H12" s="41"/>
      <c r="I12" s="118" t="s">
        <v>24</v>
      </c>
      <c r="J12" s="119" t="str">
        <f>'Rekapitulace stavby'!AN8</f>
        <v>17.08.2017</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26</v>
      </c>
      <c r="E14" s="41"/>
      <c r="F14" s="41"/>
      <c r="G14" s="41"/>
      <c r="H14" s="41"/>
      <c r="I14" s="118" t="s">
        <v>27</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28</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29</v>
      </c>
      <c r="E17" s="41"/>
      <c r="F17" s="41"/>
      <c r="G17" s="41"/>
      <c r="H17" s="41"/>
      <c r="I17" s="118" t="s">
        <v>27</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28</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31</v>
      </c>
      <c r="E20" s="41"/>
      <c r="F20" s="41"/>
      <c r="G20" s="41"/>
      <c r="H20" s="41"/>
      <c r="I20" s="118" t="s">
        <v>27</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8" t="s">
        <v>28</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33</v>
      </c>
      <c r="E23" s="41"/>
      <c r="F23" s="41"/>
      <c r="G23" s="41"/>
      <c r="H23" s="41"/>
      <c r="I23" s="117"/>
      <c r="J23" s="41"/>
      <c r="K23" s="44"/>
    </row>
    <row r="24" spans="2:11" s="6" customFormat="1" ht="16.5" customHeight="1">
      <c r="B24" s="120"/>
      <c r="C24" s="121"/>
      <c r="D24" s="121"/>
      <c r="E24" s="364" t="s">
        <v>20</v>
      </c>
      <c r="F24" s="364"/>
      <c r="G24" s="364"/>
      <c r="H24" s="364"/>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35</v>
      </c>
      <c r="E27" s="41"/>
      <c r="F27" s="41"/>
      <c r="G27" s="41"/>
      <c r="H27" s="41"/>
      <c r="I27" s="117"/>
      <c r="J27" s="127">
        <f>ROUND(J89,2)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37</v>
      </c>
      <c r="G29" s="41"/>
      <c r="H29" s="41"/>
      <c r="I29" s="128" t="s">
        <v>36</v>
      </c>
      <c r="J29" s="45" t="s">
        <v>38</v>
      </c>
      <c r="K29" s="44"/>
    </row>
    <row r="30" spans="2:11" s="1" customFormat="1" ht="14.45" customHeight="1">
      <c r="B30" s="40"/>
      <c r="C30" s="41"/>
      <c r="D30" s="48" t="s">
        <v>39</v>
      </c>
      <c r="E30" s="48" t="s">
        <v>40</v>
      </c>
      <c r="F30" s="129">
        <f>ROUND(SUM(BE89:BE362), 2)</f>
        <v>0</v>
      </c>
      <c r="G30" s="41"/>
      <c r="H30" s="41"/>
      <c r="I30" s="130">
        <v>0.21</v>
      </c>
      <c r="J30" s="129">
        <f>ROUND(ROUND((SUM(BE89:BE362)), 2)*I30, 2)</f>
        <v>0</v>
      </c>
      <c r="K30" s="44"/>
    </row>
    <row r="31" spans="2:11" s="1" customFormat="1" ht="14.45" customHeight="1">
      <c r="B31" s="40"/>
      <c r="C31" s="41"/>
      <c r="D31" s="41"/>
      <c r="E31" s="48" t="s">
        <v>41</v>
      </c>
      <c r="F31" s="129">
        <f>ROUND(SUM(BF89:BF362), 2)</f>
        <v>0</v>
      </c>
      <c r="G31" s="41"/>
      <c r="H31" s="41"/>
      <c r="I31" s="130">
        <v>0.15</v>
      </c>
      <c r="J31" s="129">
        <f>ROUND(ROUND((SUM(BF89:BF362)), 2)*I31, 2)</f>
        <v>0</v>
      </c>
      <c r="K31" s="44"/>
    </row>
    <row r="32" spans="2:11" s="1" customFormat="1" ht="14.45" hidden="1" customHeight="1">
      <c r="B32" s="40"/>
      <c r="C32" s="41"/>
      <c r="D32" s="41"/>
      <c r="E32" s="48" t="s">
        <v>42</v>
      </c>
      <c r="F32" s="129">
        <f>ROUND(SUM(BG89:BG362), 2)</f>
        <v>0</v>
      </c>
      <c r="G32" s="41"/>
      <c r="H32" s="41"/>
      <c r="I32" s="130">
        <v>0.21</v>
      </c>
      <c r="J32" s="129">
        <v>0</v>
      </c>
      <c r="K32" s="44"/>
    </row>
    <row r="33" spans="2:11" s="1" customFormat="1" ht="14.45" hidden="1" customHeight="1">
      <c r="B33" s="40"/>
      <c r="C33" s="41"/>
      <c r="D33" s="41"/>
      <c r="E33" s="48" t="s">
        <v>43</v>
      </c>
      <c r="F33" s="129">
        <f>ROUND(SUM(BH89:BH362), 2)</f>
        <v>0</v>
      </c>
      <c r="G33" s="41"/>
      <c r="H33" s="41"/>
      <c r="I33" s="130">
        <v>0.15</v>
      </c>
      <c r="J33" s="129">
        <v>0</v>
      </c>
      <c r="K33" s="44"/>
    </row>
    <row r="34" spans="2:11" s="1" customFormat="1" ht="14.45" hidden="1" customHeight="1">
      <c r="B34" s="40"/>
      <c r="C34" s="41"/>
      <c r="D34" s="41"/>
      <c r="E34" s="48" t="s">
        <v>44</v>
      </c>
      <c r="F34" s="129">
        <f>ROUND(SUM(BI89:BI362),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45</v>
      </c>
      <c r="E36" s="78"/>
      <c r="F36" s="78"/>
      <c r="G36" s="133" t="s">
        <v>46</v>
      </c>
      <c r="H36" s="134" t="s">
        <v>47</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94</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17</v>
      </c>
      <c r="D44" s="41"/>
      <c r="E44" s="41"/>
      <c r="F44" s="41"/>
      <c r="G44" s="41"/>
      <c r="H44" s="41"/>
      <c r="I44" s="117"/>
      <c r="J44" s="41"/>
      <c r="K44" s="44"/>
    </row>
    <row r="45" spans="2:11" s="1" customFormat="1" ht="16.5" customHeight="1">
      <c r="B45" s="40"/>
      <c r="C45" s="41"/>
      <c r="D45" s="41"/>
      <c r="E45" s="373" t="str">
        <f>E7</f>
        <v>Kamenné Žehrovice -  Dělnická</v>
      </c>
      <c r="F45" s="374"/>
      <c r="G45" s="374"/>
      <c r="H45" s="374"/>
      <c r="I45" s="117"/>
      <c r="J45" s="41"/>
      <c r="K45" s="44"/>
    </row>
    <row r="46" spans="2:11" s="1" customFormat="1" ht="14.45" customHeight="1">
      <c r="B46" s="40"/>
      <c r="C46" s="36" t="s">
        <v>92</v>
      </c>
      <c r="D46" s="41"/>
      <c r="E46" s="41"/>
      <c r="F46" s="41"/>
      <c r="G46" s="41"/>
      <c r="H46" s="41"/>
      <c r="I46" s="117"/>
      <c r="J46" s="41"/>
      <c r="K46" s="44"/>
    </row>
    <row r="47" spans="2:11" s="1" customFormat="1" ht="17.25" customHeight="1">
      <c r="B47" s="40"/>
      <c r="C47" s="41"/>
      <c r="D47" s="41"/>
      <c r="E47" s="375" t="str">
        <f>E9</f>
        <v>SO 101 - Rekonstrukce ul. Dělnická</v>
      </c>
      <c r="F47" s="376"/>
      <c r="G47" s="376"/>
      <c r="H47" s="376"/>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22</v>
      </c>
      <c r="D49" s="41"/>
      <c r="E49" s="41"/>
      <c r="F49" s="34" t="str">
        <f>F12</f>
        <v xml:space="preserve"> </v>
      </c>
      <c r="G49" s="41"/>
      <c r="H49" s="41"/>
      <c r="I49" s="118" t="s">
        <v>24</v>
      </c>
      <c r="J49" s="119" t="str">
        <f>IF(J12="","",J12)</f>
        <v>17.08.2017</v>
      </c>
      <c r="K49" s="44"/>
    </row>
    <row r="50" spans="2:47" s="1" customFormat="1" ht="6.95" customHeight="1">
      <c r="B50" s="40"/>
      <c r="C50" s="41"/>
      <c r="D50" s="41"/>
      <c r="E50" s="41"/>
      <c r="F50" s="41"/>
      <c r="G50" s="41"/>
      <c r="H50" s="41"/>
      <c r="I50" s="117"/>
      <c r="J50" s="41"/>
      <c r="K50" s="44"/>
    </row>
    <row r="51" spans="2:47" s="1" customFormat="1" ht="15">
      <c r="B51" s="40"/>
      <c r="C51" s="36" t="s">
        <v>26</v>
      </c>
      <c r="D51" s="41"/>
      <c r="E51" s="41"/>
      <c r="F51" s="34" t="str">
        <f>E15</f>
        <v xml:space="preserve"> </v>
      </c>
      <c r="G51" s="41"/>
      <c r="H51" s="41"/>
      <c r="I51" s="118" t="s">
        <v>31</v>
      </c>
      <c r="J51" s="364" t="str">
        <f>E21</f>
        <v xml:space="preserve"> </v>
      </c>
      <c r="K51" s="44"/>
    </row>
    <row r="52" spans="2:47" s="1" customFormat="1" ht="14.45" customHeight="1">
      <c r="B52" s="40"/>
      <c r="C52" s="36" t="s">
        <v>29</v>
      </c>
      <c r="D52" s="41"/>
      <c r="E52" s="41"/>
      <c r="F52" s="34" t="str">
        <f>IF(E18="","",E18)</f>
        <v/>
      </c>
      <c r="G52" s="41"/>
      <c r="H52" s="41"/>
      <c r="I52" s="117"/>
      <c r="J52" s="368"/>
      <c r="K52" s="44"/>
    </row>
    <row r="53" spans="2:47" s="1" customFormat="1" ht="10.35" customHeight="1">
      <c r="B53" s="40"/>
      <c r="C53" s="41"/>
      <c r="D53" s="41"/>
      <c r="E53" s="41"/>
      <c r="F53" s="41"/>
      <c r="G53" s="41"/>
      <c r="H53" s="41"/>
      <c r="I53" s="117"/>
      <c r="J53" s="41"/>
      <c r="K53" s="44"/>
    </row>
    <row r="54" spans="2:47" s="1" customFormat="1" ht="29.25" customHeight="1">
      <c r="B54" s="40"/>
      <c r="C54" s="143" t="s">
        <v>95</v>
      </c>
      <c r="D54" s="131"/>
      <c r="E54" s="131"/>
      <c r="F54" s="131"/>
      <c r="G54" s="131"/>
      <c r="H54" s="131"/>
      <c r="I54" s="144"/>
      <c r="J54" s="145" t="s">
        <v>96</v>
      </c>
      <c r="K54" s="146"/>
    </row>
    <row r="55" spans="2:47" s="1" customFormat="1" ht="10.35" customHeight="1">
      <c r="B55" s="40"/>
      <c r="C55" s="41"/>
      <c r="D55" s="41"/>
      <c r="E55" s="41"/>
      <c r="F55" s="41"/>
      <c r="G55" s="41"/>
      <c r="H55" s="41"/>
      <c r="I55" s="117"/>
      <c r="J55" s="41"/>
      <c r="K55" s="44"/>
    </row>
    <row r="56" spans="2:47" s="1" customFormat="1" ht="29.25" customHeight="1">
      <c r="B56" s="40"/>
      <c r="C56" s="147" t="s">
        <v>97</v>
      </c>
      <c r="D56" s="41"/>
      <c r="E56" s="41"/>
      <c r="F56" s="41"/>
      <c r="G56" s="41"/>
      <c r="H56" s="41"/>
      <c r="I56" s="117"/>
      <c r="J56" s="127">
        <f>J89</f>
        <v>0</v>
      </c>
      <c r="K56" s="44"/>
      <c r="AU56" s="23" t="s">
        <v>98</v>
      </c>
    </row>
    <row r="57" spans="2:47" s="7" customFormat="1" ht="24.95" customHeight="1">
      <c r="B57" s="148"/>
      <c r="C57" s="149"/>
      <c r="D57" s="150" t="s">
        <v>167</v>
      </c>
      <c r="E57" s="151"/>
      <c r="F57" s="151"/>
      <c r="G57" s="151"/>
      <c r="H57" s="151"/>
      <c r="I57" s="152"/>
      <c r="J57" s="153">
        <f>J90</f>
        <v>0</v>
      </c>
      <c r="K57" s="154"/>
    </row>
    <row r="58" spans="2:47" s="8" customFormat="1" ht="19.899999999999999" customHeight="1">
      <c r="B58" s="155"/>
      <c r="C58" s="156"/>
      <c r="D58" s="157" t="s">
        <v>168</v>
      </c>
      <c r="E58" s="158"/>
      <c r="F58" s="158"/>
      <c r="G58" s="158"/>
      <c r="H58" s="158"/>
      <c r="I58" s="159"/>
      <c r="J58" s="160">
        <f>J91</f>
        <v>0</v>
      </c>
      <c r="K58" s="161"/>
    </row>
    <row r="59" spans="2:47" s="8" customFormat="1" ht="19.899999999999999" customHeight="1">
      <c r="B59" s="155"/>
      <c r="C59" s="156"/>
      <c r="D59" s="157" t="s">
        <v>169</v>
      </c>
      <c r="E59" s="158"/>
      <c r="F59" s="158"/>
      <c r="G59" s="158"/>
      <c r="H59" s="158"/>
      <c r="I59" s="159"/>
      <c r="J59" s="160">
        <f>J179</f>
        <v>0</v>
      </c>
      <c r="K59" s="161"/>
    </row>
    <row r="60" spans="2:47" s="8" customFormat="1" ht="19.899999999999999" customHeight="1">
      <c r="B60" s="155"/>
      <c r="C60" s="156"/>
      <c r="D60" s="157" t="s">
        <v>170</v>
      </c>
      <c r="E60" s="158"/>
      <c r="F60" s="158"/>
      <c r="G60" s="158"/>
      <c r="H60" s="158"/>
      <c r="I60" s="159"/>
      <c r="J60" s="160">
        <f>J185</f>
        <v>0</v>
      </c>
      <c r="K60" s="161"/>
    </row>
    <row r="61" spans="2:47" s="8" customFormat="1" ht="19.899999999999999" customHeight="1">
      <c r="B61" s="155"/>
      <c r="C61" s="156"/>
      <c r="D61" s="157" t="s">
        <v>171</v>
      </c>
      <c r="E61" s="158"/>
      <c r="F61" s="158"/>
      <c r="G61" s="158"/>
      <c r="H61" s="158"/>
      <c r="I61" s="159"/>
      <c r="J61" s="160">
        <f>J188</f>
        <v>0</v>
      </c>
      <c r="K61" s="161"/>
    </row>
    <row r="62" spans="2:47" s="8" customFormat="1" ht="19.899999999999999" customHeight="1">
      <c r="B62" s="155"/>
      <c r="C62" s="156"/>
      <c r="D62" s="157" t="s">
        <v>172</v>
      </c>
      <c r="E62" s="158"/>
      <c r="F62" s="158"/>
      <c r="G62" s="158"/>
      <c r="H62" s="158"/>
      <c r="I62" s="159"/>
      <c r="J62" s="160">
        <f>J193</f>
        <v>0</v>
      </c>
      <c r="K62" s="161"/>
    </row>
    <row r="63" spans="2:47" s="8" customFormat="1" ht="19.899999999999999" customHeight="1">
      <c r="B63" s="155"/>
      <c r="C63" s="156"/>
      <c r="D63" s="157" t="s">
        <v>173</v>
      </c>
      <c r="E63" s="158"/>
      <c r="F63" s="158"/>
      <c r="G63" s="158"/>
      <c r="H63" s="158"/>
      <c r="I63" s="159"/>
      <c r="J63" s="160">
        <f>J251</f>
        <v>0</v>
      </c>
      <c r="K63" s="161"/>
    </row>
    <row r="64" spans="2:47" s="8" customFormat="1" ht="19.899999999999999" customHeight="1">
      <c r="B64" s="155"/>
      <c r="C64" s="156"/>
      <c r="D64" s="157" t="s">
        <v>174</v>
      </c>
      <c r="E64" s="158"/>
      <c r="F64" s="158"/>
      <c r="G64" s="158"/>
      <c r="H64" s="158"/>
      <c r="I64" s="159"/>
      <c r="J64" s="160">
        <f>J255</f>
        <v>0</v>
      </c>
      <c r="K64" s="161"/>
    </row>
    <row r="65" spans="2:12" s="8" customFormat="1" ht="19.899999999999999" customHeight="1">
      <c r="B65" s="155"/>
      <c r="C65" s="156"/>
      <c r="D65" s="157" t="s">
        <v>175</v>
      </c>
      <c r="E65" s="158"/>
      <c r="F65" s="158"/>
      <c r="G65" s="158"/>
      <c r="H65" s="158"/>
      <c r="I65" s="159"/>
      <c r="J65" s="160">
        <f>J285</f>
        <v>0</v>
      </c>
      <c r="K65" s="161"/>
    </row>
    <row r="66" spans="2:12" s="8" customFormat="1" ht="19.899999999999999" customHeight="1">
      <c r="B66" s="155"/>
      <c r="C66" s="156"/>
      <c r="D66" s="157" t="s">
        <v>176</v>
      </c>
      <c r="E66" s="158"/>
      <c r="F66" s="158"/>
      <c r="G66" s="158"/>
      <c r="H66" s="158"/>
      <c r="I66" s="159"/>
      <c r="J66" s="160">
        <f>J329</f>
        <v>0</v>
      </c>
      <c r="K66" s="161"/>
    </row>
    <row r="67" spans="2:12" s="8" customFormat="1" ht="19.899999999999999" customHeight="1">
      <c r="B67" s="155"/>
      <c r="C67" s="156"/>
      <c r="D67" s="157" t="s">
        <v>177</v>
      </c>
      <c r="E67" s="158"/>
      <c r="F67" s="158"/>
      <c r="G67" s="158"/>
      <c r="H67" s="158"/>
      <c r="I67" s="159"/>
      <c r="J67" s="160">
        <f>J347</f>
        <v>0</v>
      </c>
      <c r="K67" s="161"/>
    </row>
    <row r="68" spans="2:12" s="7" customFormat="1" ht="24.95" customHeight="1">
      <c r="B68" s="148"/>
      <c r="C68" s="149"/>
      <c r="D68" s="150" t="s">
        <v>178</v>
      </c>
      <c r="E68" s="151"/>
      <c r="F68" s="151"/>
      <c r="G68" s="151"/>
      <c r="H68" s="151"/>
      <c r="I68" s="152"/>
      <c r="J68" s="153">
        <f>J350</f>
        <v>0</v>
      </c>
      <c r="K68" s="154"/>
    </row>
    <row r="69" spans="2:12" s="8" customFormat="1" ht="19.899999999999999" customHeight="1">
      <c r="B69" s="155"/>
      <c r="C69" s="156"/>
      <c r="D69" s="157" t="s">
        <v>179</v>
      </c>
      <c r="E69" s="158"/>
      <c r="F69" s="158"/>
      <c r="G69" s="158"/>
      <c r="H69" s="158"/>
      <c r="I69" s="159"/>
      <c r="J69" s="160">
        <f>J351</f>
        <v>0</v>
      </c>
      <c r="K69" s="161"/>
    </row>
    <row r="70" spans="2:12" s="1" customFormat="1" ht="21.75" customHeight="1">
      <c r="B70" s="40"/>
      <c r="C70" s="41"/>
      <c r="D70" s="41"/>
      <c r="E70" s="41"/>
      <c r="F70" s="41"/>
      <c r="G70" s="41"/>
      <c r="H70" s="41"/>
      <c r="I70" s="117"/>
      <c r="J70" s="41"/>
      <c r="K70" s="44"/>
    </row>
    <row r="71" spans="2:12" s="1" customFormat="1" ht="6.95" customHeight="1">
      <c r="B71" s="55"/>
      <c r="C71" s="56"/>
      <c r="D71" s="56"/>
      <c r="E71" s="56"/>
      <c r="F71" s="56"/>
      <c r="G71" s="56"/>
      <c r="H71" s="56"/>
      <c r="I71" s="138"/>
      <c r="J71" s="56"/>
      <c r="K71" s="57"/>
    </row>
    <row r="75" spans="2:12" s="1" customFormat="1" ht="6.95" customHeight="1">
      <c r="B75" s="58"/>
      <c r="C75" s="59"/>
      <c r="D75" s="59"/>
      <c r="E75" s="59"/>
      <c r="F75" s="59"/>
      <c r="G75" s="59"/>
      <c r="H75" s="59"/>
      <c r="I75" s="141"/>
      <c r="J75" s="59"/>
      <c r="K75" s="59"/>
      <c r="L75" s="60"/>
    </row>
    <row r="76" spans="2:12" s="1" customFormat="1" ht="36.950000000000003" customHeight="1">
      <c r="B76" s="40"/>
      <c r="C76" s="61" t="s">
        <v>104</v>
      </c>
      <c r="D76" s="62"/>
      <c r="E76" s="62"/>
      <c r="F76" s="62"/>
      <c r="G76" s="62"/>
      <c r="H76" s="62"/>
      <c r="I76" s="162"/>
      <c r="J76" s="62"/>
      <c r="K76" s="62"/>
      <c r="L76" s="60"/>
    </row>
    <row r="77" spans="2:12" s="1" customFormat="1" ht="6.95" customHeight="1">
      <c r="B77" s="40"/>
      <c r="C77" s="62"/>
      <c r="D77" s="62"/>
      <c r="E77" s="62"/>
      <c r="F77" s="62"/>
      <c r="G77" s="62"/>
      <c r="H77" s="62"/>
      <c r="I77" s="162"/>
      <c r="J77" s="62"/>
      <c r="K77" s="62"/>
      <c r="L77" s="60"/>
    </row>
    <row r="78" spans="2:12" s="1" customFormat="1" ht="14.45" customHeight="1">
      <c r="B78" s="40"/>
      <c r="C78" s="64" t="s">
        <v>17</v>
      </c>
      <c r="D78" s="62"/>
      <c r="E78" s="62"/>
      <c r="F78" s="62"/>
      <c r="G78" s="62"/>
      <c r="H78" s="62"/>
      <c r="I78" s="162"/>
      <c r="J78" s="62"/>
      <c r="K78" s="62"/>
      <c r="L78" s="60"/>
    </row>
    <row r="79" spans="2:12" s="1" customFormat="1" ht="16.5" customHeight="1">
      <c r="B79" s="40"/>
      <c r="C79" s="62"/>
      <c r="D79" s="62"/>
      <c r="E79" s="369" t="str">
        <f>E7</f>
        <v>Kamenné Žehrovice -  Dělnická</v>
      </c>
      <c r="F79" s="370"/>
      <c r="G79" s="370"/>
      <c r="H79" s="370"/>
      <c r="I79" s="162"/>
      <c r="J79" s="62"/>
      <c r="K79" s="62"/>
      <c r="L79" s="60"/>
    </row>
    <row r="80" spans="2:12" s="1" customFormat="1" ht="14.45" customHeight="1">
      <c r="B80" s="40"/>
      <c r="C80" s="64" t="s">
        <v>92</v>
      </c>
      <c r="D80" s="62"/>
      <c r="E80" s="62"/>
      <c r="F80" s="62"/>
      <c r="G80" s="62"/>
      <c r="H80" s="62"/>
      <c r="I80" s="162"/>
      <c r="J80" s="62"/>
      <c r="K80" s="62"/>
      <c r="L80" s="60"/>
    </row>
    <row r="81" spans="2:65" s="1" customFormat="1" ht="17.25" customHeight="1">
      <c r="B81" s="40"/>
      <c r="C81" s="62"/>
      <c r="D81" s="62"/>
      <c r="E81" s="336" t="str">
        <f>E9</f>
        <v>SO 101 - Rekonstrukce ul. Dělnická</v>
      </c>
      <c r="F81" s="371"/>
      <c r="G81" s="371"/>
      <c r="H81" s="371"/>
      <c r="I81" s="162"/>
      <c r="J81" s="62"/>
      <c r="K81" s="62"/>
      <c r="L81" s="60"/>
    </row>
    <row r="82" spans="2:65" s="1" customFormat="1" ht="6.95" customHeight="1">
      <c r="B82" s="40"/>
      <c r="C82" s="62"/>
      <c r="D82" s="62"/>
      <c r="E82" s="62"/>
      <c r="F82" s="62"/>
      <c r="G82" s="62"/>
      <c r="H82" s="62"/>
      <c r="I82" s="162"/>
      <c r="J82" s="62"/>
      <c r="K82" s="62"/>
      <c r="L82" s="60"/>
    </row>
    <row r="83" spans="2:65" s="1" customFormat="1" ht="18" customHeight="1">
      <c r="B83" s="40"/>
      <c r="C83" s="64" t="s">
        <v>22</v>
      </c>
      <c r="D83" s="62"/>
      <c r="E83" s="62"/>
      <c r="F83" s="163" t="str">
        <f>F12</f>
        <v xml:space="preserve"> </v>
      </c>
      <c r="G83" s="62"/>
      <c r="H83" s="62"/>
      <c r="I83" s="164" t="s">
        <v>24</v>
      </c>
      <c r="J83" s="72" t="str">
        <f>IF(J12="","",J12)</f>
        <v>17.08.2017</v>
      </c>
      <c r="K83" s="62"/>
      <c r="L83" s="60"/>
    </row>
    <row r="84" spans="2:65" s="1" customFormat="1" ht="6.95" customHeight="1">
      <c r="B84" s="40"/>
      <c r="C84" s="62"/>
      <c r="D84" s="62"/>
      <c r="E84" s="62"/>
      <c r="F84" s="62"/>
      <c r="G84" s="62"/>
      <c r="H84" s="62"/>
      <c r="I84" s="162"/>
      <c r="J84" s="62"/>
      <c r="K84" s="62"/>
      <c r="L84" s="60"/>
    </row>
    <row r="85" spans="2:65" s="1" customFormat="1" ht="15">
      <c r="B85" s="40"/>
      <c r="C85" s="64" t="s">
        <v>26</v>
      </c>
      <c r="D85" s="62"/>
      <c r="E85" s="62"/>
      <c r="F85" s="163" t="str">
        <f>E15</f>
        <v xml:space="preserve"> </v>
      </c>
      <c r="G85" s="62"/>
      <c r="H85" s="62"/>
      <c r="I85" s="164" t="s">
        <v>31</v>
      </c>
      <c r="J85" s="163" t="str">
        <f>E21</f>
        <v xml:space="preserve"> </v>
      </c>
      <c r="K85" s="62"/>
      <c r="L85" s="60"/>
    </row>
    <row r="86" spans="2:65" s="1" customFormat="1" ht="14.45" customHeight="1">
      <c r="B86" s="40"/>
      <c r="C86" s="64" t="s">
        <v>29</v>
      </c>
      <c r="D86" s="62"/>
      <c r="E86" s="62"/>
      <c r="F86" s="163" t="str">
        <f>IF(E18="","",E18)</f>
        <v/>
      </c>
      <c r="G86" s="62"/>
      <c r="H86" s="62"/>
      <c r="I86" s="162"/>
      <c r="J86" s="62"/>
      <c r="K86" s="62"/>
      <c r="L86" s="60"/>
    </row>
    <row r="87" spans="2:65" s="1" customFormat="1" ht="10.35" customHeight="1">
      <c r="B87" s="40"/>
      <c r="C87" s="62"/>
      <c r="D87" s="62"/>
      <c r="E87" s="62"/>
      <c r="F87" s="62"/>
      <c r="G87" s="62"/>
      <c r="H87" s="62"/>
      <c r="I87" s="162"/>
      <c r="J87" s="62"/>
      <c r="K87" s="62"/>
      <c r="L87" s="60"/>
    </row>
    <row r="88" spans="2:65" s="9" customFormat="1" ht="29.25" customHeight="1">
      <c r="B88" s="165"/>
      <c r="C88" s="166" t="s">
        <v>105</v>
      </c>
      <c r="D88" s="167" t="s">
        <v>54</v>
      </c>
      <c r="E88" s="167" t="s">
        <v>50</v>
      </c>
      <c r="F88" s="167" t="s">
        <v>106</v>
      </c>
      <c r="G88" s="167" t="s">
        <v>107</v>
      </c>
      <c r="H88" s="167" t="s">
        <v>108</v>
      </c>
      <c r="I88" s="168" t="s">
        <v>109</v>
      </c>
      <c r="J88" s="167" t="s">
        <v>96</v>
      </c>
      <c r="K88" s="169" t="s">
        <v>110</v>
      </c>
      <c r="L88" s="170"/>
      <c r="M88" s="80" t="s">
        <v>111</v>
      </c>
      <c r="N88" s="81" t="s">
        <v>39</v>
      </c>
      <c r="O88" s="81" t="s">
        <v>112</v>
      </c>
      <c r="P88" s="81" t="s">
        <v>113</v>
      </c>
      <c r="Q88" s="81" t="s">
        <v>114</v>
      </c>
      <c r="R88" s="81" t="s">
        <v>115</v>
      </c>
      <c r="S88" s="81" t="s">
        <v>116</v>
      </c>
      <c r="T88" s="82" t="s">
        <v>117</v>
      </c>
    </row>
    <row r="89" spans="2:65" s="1" customFormat="1" ht="29.25" customHeight="1">
      <c r="B89" s="40"/>
      <c r="C89" s="86" t="s">
        <v>97</v>
      </c>
      <c r="D89" s="62"/>
      <c r="E89" s="62"/>
      <c r="F89" s="62"/>
      <c r="G89" s="62"/>
      <c r="H89" s="62"/>
      <c r="I89" s="162"/>
      <c r="J89" s="171">
        <f>BK89</f>
        <v>0</v>
      </c>
      <c r="K89" s="62"/>
      <c r="L89" s="60"/>
      <c r="M89" s="83"/>
      <c r="N89" s="84"/>
      <c r="O89" s="84"/>
      <c r="P89" s="172">
        <f>P90+P350</f>
        <v>0</v>
      </c>
      <c r="Q89" s="84"/>
      <c r="R89" s="172">
        <f>R90+R350</f>
        <v>628.60628199999985</v>
      </c>
      <c r="S89" s="84"/>
      <c r="T89" s="173">
        <f>T90+T350</f>
        <v>536.62100000000009</v>
      </c>
      <c r="AT89" s="23" t="s">
        <v>68</v>
      </c>
      <c r="AU89" s="23" t="s">
        <v>98</v>
      </c>
      <c r="BK89" s="174">
        <f>BK90+BK350</f>
        <v>0</v>
      </c>
    </row>
    <row r="90" spans="2:65" s="10" customFormat="1" ht="37.35" customHeight="1">
      <c r="B90" s="175"/>
      <c r="C90" s="176"/>
      <c r="D90" s="177" t="s">
        <v>68</v>
      </c>
      <c r="E90" s="178" t="s">
        <v>180</v>
      </c>
      <c r="F90" s="178" t="s">
        <v>181</v>
      </c>
      <c r="G90" s="176"/>
      <c r="H90" s="176"/>
      <c r="I90" s="179"/>
      <c r="J90" s="180">
        <f>BK90</f>
        <v>0</v>
      </c>
      <c r="K90" s="176"/>
      <c r="L90" s="181"/>
      <c r="M90" s="182"/>
      <c r="N90" s="183"/>
      <c r="O90" s="183"/>
      <c r="P90" s="184">
        <f>P91+P179+P185+P188+P193+P251+P255+P285+P329+P347</f>
        <v>0</v>
      </c>
      <c r="Q90" s="183"/>
      <c r="R90" s="184">
        <f>R91+R179+R185+R188+R193+R251+R255+R285+R329+R347</f>
        <v>628.39076199999988</v>
      </c>
      <c r="S90" s="183"/>
      <c r="T90" s="185">
        <f>T91+T179+T185+T188+T193+T251+T255+T285+T329+T347</f>
        <v>536.62100000000009</v>
      </c>
      <c r="AR90" s="186" t="s">
        <v>77</v>
      </c>
      <c r="AT90" s="187" t="s">
        <v>68</v>
      </c>
      <c r="AU90" s="187" t="s">
        <v>69</v>
      </c>
      <c r="AY90" s="186" t="s">
        <v>119</v>
      </c>
      <c r="BK90" s="188">
        <f>BK91+BK179+BK185+BK188+BK193+BK251+BK255+BK285+BK329+BK347</f>
        <v>0</v>
      </c>
    </row>
    <row r="91" spans="2:65" s="10" customFormat="1" ht="19.899999999999999" customHeight="1">
      <c r="B91" s="175"/>
      <c r="C91" s="176"/>
      <c r="D91" s="177" t="s">
        <v>68</v>
      </c>
      <c r="E91" s="200" t="s">
        <v>77</v>
      </c>
      <c r="F91" s="200" t="s">
        <v>182</v>
      </c>
      <c r="G91" s="176"/>
      <c r="H91" s="176"/>
      <c r="I91" s="179"/>
      <c r="J91" s="201">
        <f>BK91</f>
        <v>0</v>
      </c>
      <c r="K91" s="176"/>
      <c r="L91" s="181"/>
      <c r="M91" s="182"/>
      <c r="N91" s="183"/>
      <c r="O91" s="183"/>
      <c r="P91" s="184">
        <f>SUM(P92:P178)</f>
        <v>0</v>
      </c>
      <c r="Q91" s="183"/>
      <c r="R91" s="184">
        <f>SUM(R92:R178)</f>
        <v>504.83014999999995</v>
      </c>
      <c r="S91" s="183"/>
      <c r="T91" s="185">
        <f>SUM(T92:T178)</f>
        <v>535.67100000000005</v>
      </c>
      <c r="AR91" s="186" t="s">
        <v>77</v>
      </c>
      <c r="AT91" s="187" t="s">
        <v>68</v>
      </c>
      <c r="AU91" s="187" t="s">
        <v>77</v>
      </c>
      <c r="AY91" s="186" t="s">
        <v>119</v>
      </c>
      <c r="BK91" s="188">
        <f>SUM(BK92:BK178)</f>
        <v>0</v>
      </c>
    </row>
    <row r="92" spans="2:65" s="1" customFormat="1" ht="51" customHeight="1">
      <c r="B92" s="40"/>
      <c r="C92" s="189" t="s">
        <v>77</v>
      </c>
      <c r="D92" s="189" t="s">
        <v>120</v>
      </c>
      <c r="E92" s="190" t="s">
        <v>183</v>
      </c>
      <c r="F92" s="191" t="s">
        <v>184</v>
      </c>
      <c r="G92" s="192" t="s">
        <v>185</v>
      </c>
      <c r="H92" s="193">
        <v>39</v>
      </c>
      <c r="I92" s="194"/>
      <c r="J92" s="193">
        <f>ROUND(I92*H92,2)</f>
        <v>0</v>
      </c>
      <c r="K92" s="191" t="s">
        <v>124</v>
      </c>
      <c r="L92" s="60"/>
      <c r="M92" s="195" t="s">
        <v>20</v>
      </c>
      <c r="N92" s="196" t="s">
        <v>40</v>
      </c>
      <c r="O92" s="41"/>
      <c r="P92" s="197">
        <f>O92*H92</f>
        <v>0</v>
      </c>
      <c r="Q92" s="197">
        <v>0</v>
      </c>
      <c r="R92" s="197">
        <f>Q92*H92</f>
        <v>0</v>
      </c>
      <c r="S92" s="197">
        <v>0.26</v>
      </c>
      <c r="T92" s="198">
        <f>S92*H92</f>
        <v>10.14</v>
      </c>
      <c r="AR92" s="23" t="s">
        <v>125</v>
      </c>
      <c r="AT92" s="23" t="s">
        <v>120</v>
      </c>
      <c r="AU92" s="23" t="s">
        <v>79</v>
      </c>
      <c r="AY92" s="23" t="s">
        <v>119</v>
      </c>
      <c r="BE92" s="199">
        <f>IF(N92="základní",J92,0)</f>
        <v>0</v>
      </c>
      <c r="BF92" s="199">
        <f>IF(N92="snížená",J92,0)</f>
        <v>0</v>
      </c>
      <c r="BG92" s="199">
        <f>IF(N92="zákl. přenesená",J92,0)</f>
        <v>0</v>
      </c>
      <c r="BH92" s="199">
        <f>IF(N92="sníž. přenesená",J92,0)</f>
        <v>0</v>
      </c>
      <c r="BI92" s="199">
        <f>IF(N92="nulová",J92,0)</f>
        <v>0</v>
      </c>
      <c r="BJ92" s="23" t="s">
        <v>77</v>
      </c>
      <c r="BK92" s="199">
        <f>ROUND(I92*H92,2)</f>
        <v>0</v>
      </c>
      <c r="BL92" s="23" t="s">
        <v>125</v>
      </c>
      <c r="BM92" s="23" t="s">
        <v>186</v>
      </c>
    </row>
    <row r="93" spans="2:65" s="1" customFormat="1" ht="189">
      <c r="B93" s="40"/>
      <c r="C93" s="62"/>
      <c r="D93" s="206" t="s">
        <v>187</v>
      </c>
      <c r="E93" s="62"/>
      <c r="F93" s="207" t="s">
        <v>188</v>
      </c>
      <c r="G93" s="62"/>
      <c r="H93" s="62"/>
      <c r="I93" s="162"/>
      <c r="J93" s="62"/>
      <c r="K93" s="62"/>
      <c r="L93" s="60"/>
      <c r="M93" s="208"/>
      <c r="N93" s="41"/>
      <c r="O93" s="41"/>
      <c r="P93" s="41"/>
      <c r="Q93" s="41"/>
      <c r="R93" s="41"/>
      <c r="S93" s="41"/>
      <c r="T93" s="77"/>
      <c r="AT93" s="23" t="s">
        <v>187</v>
      </c>
      <c r="AU93" s="23" t="s">
        <v>79</v>
      </c>
    </row>
    <row r="94" spans="2:65" s="11" customFormat="1">
      <c r="B94" s="209"/>
      <c r="C94" s="210"/>
      <c r="D94" s="206" t="s">
        <v>189</v>
      </c>
      <c r="E94" s="211" t="s">
        <v>20</v>
      </c>
      <c r="F94" s="212" t="s">
        <v>190</v>
      </c>
      <c r="G94" s="210"/>
      <c r="H94" s="213">
        <v>39</v>
      </c>
      <c r="I94" s="214"/>
      <c r="J94" s="210"/>
      <c r="K94" s="210"/>
      <c r="L94" s="215"/>
      <c r="M94" s="216"/>
      <c r="N94" s="217"/>
      <c r="O94" s="217"/>
      <c r="P94" s="217"/>
      <c r="Q94" s="217"/>
      <c r="R94" s="217"/>
      <c r="S94" s="217"/>
      <c r="T94" s="218"/>
      <c r="AT94" s="219" t="s">
        <v>189</v>
      </c>
      <c r="AU94" s="219" t="s">
        <v>79</v>
      </c>
      <c r="AV94" s="11" t="s">
        <v>79</v>
      </c>
      <c r="AW94" s="11" t="s">
        <v>32</v>
      </c>
      <c r="AX94" s="11" t="s">
        <v>77</v>
      </c>
      <c r="AY94" s="219" t="s">
        <v>119</v>
      </c>
    </row>
    <row r="95" spans="2:65" s="1" customFormat="1" ht="51" customHeight="1">
      <c r="B95" s="40"/>
      <c r="C95" s="189" t="s">
        <v>79</v>
      </c>
      <c r="D95" s="189" t="s">
        <v>120</v>
      </c>
      <c r="E95" s="190" t="s">
        <v>191</v>
      </c>
      <c r="F95" s="191" t="s">
        <v>192</v>
      </c>
      <c r="G95" s="192" t="s">
        <v>185</v>
      </c>
      <c r="H95" s="193">
        <v>615</v>
      </c>
      <c r="I95" s="194"/>
      <c r="J95" s="193">
        <f>ROUND(I95*H95,2)</f>
        <v>0</v>
      </c>
      <c r="K95" s="191" t="s">
        <v>124</v>
      </c>
      <c r="L95" s="60"/>
      <c r="M95" s="195" t="s">
        <v>20</v>
      </c>
      <c r="N95" s="196" t="s">
        <v>40</v>
      </c>
      <c r="O95" s="41"/>
      <c r="P95" s="197">
        <f>O95*H95</f>
        <v>0</v>
      </c>
      <c r="Q95" s="197">
        <v>0</v>
      </c>
      <c r="R95" s="197">
        <f>Q95*H95</f>
        <v>0</v>
      </c>
      <c r="S95" s="197">
        <v>0.44</v>
      </c>
      <c r="T95" s="198">
        <f>S95*H95</f>
        <v>270.60000000000002</v>
      </c>
      <c r="AR95" s="23" t="s">
        <v>125</v>
      </c>
      <c r="AT95" s="23" t="s">
        <v>120</v>
      </c>
      <c r="AU95" s="23" t="s">
        <v>79</v>
      </c>
      <c r="AY95" s="23" t="s">
        <v>119</v>
      </c>
      <c r="BE95" s="199">
        <f>IF(N95="základní",J95,0)</f>
        <v>0</v>
      </c>
      <c r="BF95" s="199">
        <f>IF(N95="snížená",J95,0)</f>
        <v>0</v>
      </c>
      <c r="BG95" s="199">
        <f>IF(N95="zákl. přenesená",J95,0)</f>
        <v>0</v>
      </c>
      <c r="BH95" s="199">
        <f>IF(N95="sníž. přenesená",J95,0)</f>
        <v>0</v>
      </c>
      <c r="BI95" s="199">
        <f>IF(N95="nulová",J95,0)</f>
        <v>0</v>
      </c>
      <c r="BJ95" s="23" t="s">
        <v>77</v>
      </c>
      <c r="BK95" s="199">
        <f>ROUND(I95*H95,2)</f>
        <v>0</v>
      </c>
      <c r="BL95" s="23" t="s">
        <v>125</v>
      </c>
      <c r="BM95" s="23" t="s">
        <v>193</v>
      </c>
    </row>
    <row r="96" spans="2:65" s="1" customFormat="1" ht="256.5">
      <c r="B96" s="40"/>
      <c r="C96" s="62"/>
      <c r="D96" s="206" t="s">
        <v>187</v>
      </c>
      <c r="E96" s="62"/>
      <c r="F96" s="207" t="s">
        <v>194</v>
      </c>
      <c r="G96" s="62"/>
      <c r="H96" s="62"/>
      <c r="I96" s="162"/>
      <c r="J96" s="62"/>
      <c r="K96" s="62"/>
      <c r="L96" s="60"/>
      <c r="M96" s="208"/>
      <c r="N96" s="41"/>
      <c r="O96" s="41"/>
      <c r="P96" s="41"/>
      <c r="Q96" s="41"/>
      <c r="R96" s="41"/>
      <c r="S96" s="41"/>
      <c r="T96" s="77"/>
      <c r="AT96" s="23" t="s">
        <v>187</v>
      </c>
      <c r="AU96" s="23" t="s">
        <v>79</v>
      </c>
    </row>
    <row r="97" spans="2:65" s="11" customFormat="1">
      <c r="B97" s="209"/>
      <c r="C97" s="210"/>
      <c r="D97" s="206" t="s">
        <v>189</v>
      </c>
      <c r="E97" s="211" t="s">
        <v>20</v>
      </c>
      <c r="F97" s="212" t="s">
        <v>195</v>
      </c>
      <c r="G97" s="210"/>
      <c r="H97" s="213">
        <v>403</v>
      </c>
      <c r="I97" s="214"/>
      <c r="J97" s="210"/>
      <c r="K97" s="210"/>
      <c r="L97" s="215"/>
      <c r="M97" s="216"/>
      <c r="N97" s="217"/>
      <c r="O97" s="217"/>
      <c r="P97" s="217"/>
      <c r="Q97" s="217"/>
      <c r="R97" s="217"/>
      <c r="S97" s="217"/>
      <c r="T97" s="218"/>
      <c r="AT97" s="219" t="s">
        <v>189</v>
      </c>
      <c r="AU97" s="219" t="s">
        <v>79</v>
      </c>
      <c r="AV97" s="11" t="s">
        <v>79</v>
      </c>
      <c r="AW97" s="11" t="s">
        <v>32</v>
      </c>
      <c r="AX97" s="11" t="s">
        <v>69</v>
      </c>
      <c r="AY97" s="219" t="s">
        <v>119</v>
      </c>
    </row>
    <row r="98" spans="2:65" s="11" customFormat="1">
      <c r="B98" s="209"/>
      <c r="C98" s="210"/>
      <c r="D98" s="206" t="s">
        <v>189</v>
      </c>
      <c r="E98" s="211" t="s">
        <v>20</v>
      </c>
      <c r="F98" s="212" t="s">
        <v>196</v>
      </c>
      <c r="G98" s="210"/>
      <c r="H98" s="213">
        <v>173</v>
      </c>
      <c r="I98" s="214"/>
      <c r="J98" s="210"/>
      <c r="K98" s="210"/>
      <c r="L98" s="215"/>
      <c r="M98" s="216"/>
      <c r="N98" s="217"/>
      <c r="O98" s="217"/>
      <c r="P98" s="217"/>
      <c r="Q98" s="217"/>
      <c r="R98" s="217"/>
      <c r="S98" s="217"/>
      <c r="T98" s="218"/>
      <c r="AT98" s="219" t="s">
        <v>189</v>
      </c>
      <c r="AU98" s="219" t="s">
        <v>79</v>
      </c>
      <c r="AV98" s="11" t="s">
        <v>79</v>
      </c>
      <c r="AW98" s="11" t="s">
        <v>32</v>
      </c>
      <c r="AX98" s="11" t="s">
        <v>69</v>
      </c>
      <c r="AY98" s="219" t="s">
        <v>119</v>
      </c>
    </row>
    <row r="99" spans="2:65" s="11" customFormat="1">
      <c r="B99" s="209"/>
      <c r="C99" s="210"/>
      <c r="D99" s="206" t="s">
        <v>189</v>
      </c>
      <c r="E99" s="211" t="s">
        <v>20</v>
      </c>
      <c r="F99" s="212" t="s">
        <v>197</v>
      </c>
      <c r="G99" s="210"/>
      <c r="H99" s="213">
        <v>39</v>
      </c>
      <c r="I99" s="214"/>
      <c r="J99" s="210"/>
      <c r="K99" s="210"/>
      <c r="L99" s="215"/>
      <c r="M99" s="216"/>
      <c r="N99" s="217"/>
      <c r="O99" s="217"/>
      <c r="P99" s="217"/>
      <c r="Q99" s="217"/>
      <c r="R99" s="217"/>
      <c r="S99" s="217"/>
      <c r="T99" s="218"/>
      <c r="AT99" s="219" t="s">
        <v>189</v>
      </c>
      <c r="AU99" s="219" t="s">
        <v>79</v>
      </c>
      <c r="AV99" s="11" t="s">
        <v>79</v>
      </c>
      <c r="AW99" s="11" t="s">
        <v>32</v>
      </c>
      <c r="AX99" s="11" t="s">
        <v>69</v>
      </c>
      <c r="AY99" s="219" t="s">
        <v>119</v>
      </c>
    </row>
    <row r="100" spans="2:65" s="12" customFormat="1">
      <c r="B100" s="220"/>
      <c r="C100" s="221"/>
      <c r="D100" s="206" t="s">
        <v>189</v>
      </c>
      <c r="E100" s="222" t="s">
        <v>20</v>
      </c>
      <c r="F100" s="223" t="s">
        <v>198</v>
      </c>
      <c r="G100" s="221"/>
      <c r="H100" s="224">
        <v>615</v>
      </c>
      <c r="I100" s="225"/>
      <c r="J100" s="221"/>
      <c r="K100" s="221"/>
      <c r="L100" s="226"/>
      <c r="M100" s="227"/>
      <c r="N100" s="228"/>
      <c r="O100" s="228"/>
      <c r="P100" s="228"/>
      <c r="Q100" s="228"/>
      <c r="R100" s="228"/>
      <c r="S100" s="228"/>
      <c r="T100" s="229"/>
      <c r="AT100" s="230" t="s">
        <v>189</v>
      </c>
      <c r="AU100" s="230" t="s">
        <v>79</v>
      </c>
      <c r="AV100" s="12" t="s">
        <v>125</v>
      </c>
      <c r="AW100" s="12" t="s">
        <v>32</v>
      </c>
      <c r="AX100" s="12" t="s">
        <v>77</v>
      </c>
      <c r="AY100" s="230" t="s">
        <v>119</v>
      </c>
    </row>
    <row r="101" spans="2:65" s="1" customFormat="1" ht="38.25" customHeight="1">
      <c r="B101" s="40"/>
      <c r="C101" s="189" t="s">
        <v>136</v>
      </c>
      <c r="D101" s="189" t="s">
        <v>120</v>
      </c>
      <c r="E101" s="190" t="s">
        <v>199</v>
      </c>
      <c r="F101" s="191" t="s">
        <v>200</v>
      </c>
      <c r="G101" s="192" t="s">
        <v>185</v>
      </c>
      <c r="H101" s="193">
        <v>173</v>
      </c>
      <c r="I101" s="194"/>
      <c r="J101" s="193">
        <f>ROUND(I101*H101,2)</f>
        <v>0</v>
      </c>
      <c r="K101" s="191" t="s">
        <v>124</v>
      </c>
      <c r="L101" s="60"/>
      <c r="M101" s="195" t="s">
        <v>20</v>
      </c>
      <c r="N101" s="196" t="s">
        <v>40</v>
      </c>
      <c r="O101" s="41"/>
      <c r="P101" s="197">
        <f>O101*H101</f>
        <v>0</v>
      </c>
      <c r="Q101" s="197">
        <v>0</v>
      </c>
      <c r="R101" s="197">
        <f>Q101*H101</f>
        <v>0</v>
      </c>
      <c r="S101" s="197">
        <v>9.8000000000000004E-2</v>
      </c>
      <c r="T101" s="198">
        <f>S101*H101</f>
        <v>16.954000000000001</v>
      </c>
      <c r="AR101" s="23" t="s">
        <v>125</v>
      </c>
      <c r="AT101" s="23" t="s">
        <v>120</v>
      </c>
      <c r="AU101" s="23" t="s">
        <v>79</v>
      </c>
      <c r="AY101" s="23" t="s">
        <v>119</v>
      </c>
      <c r="BE101" s="199">
        <f>IF(N101="základní",J101,0)</f>
        <v>0</v>
      </c>
      <c r="BF101" s="199">
        <f>IF(N101="snížená",J101,0)</f>
        <v>0</v>
      </c>
      <c r="BG101" s="199">
        <f>IF(N101="zákl. přenesená",J101,0)</f>
        <v>0</v>
      </c>
      <c r="BH101" s="199">
        <f>IF(N101="sníž. přenesená",J101,0)</f>
        <v>0</v>
      </c>
      <c r="BI101" s="199">
        <f>IF(N101="nulová",J101,0)</f>
        <v>0</v>
      </c>
      <c r="BJ101" s="23" t="s">
        <v>77</v>
      </c>
      <c r="BK101" s="199">
        <f>ROUND(I101*H101,2)</f>
        <v>0</v>
      </c>
      <c r="BL101" s="23" t="s">
        <v>125</v>
      </c>
      <c r="BM101" s="23" t="s">
        <v>201</v>
      </c>
    </row>
    <row r="102" spans="2:65" s="1" customFormat="1" ht="256.5">
      <c r="B102" s="40"/>
      <c r="C102" s="62"/>
      <c r="D102" s="206" t="s">
        <v>187</v>
      </c>
      <c r="E102" s="62"/>
      <c r="F102" s="207" t="s">
        <v>194</v>
      </c>
      <c r="G102" s="62"/>
      <c r="H102" s="62"/>
      <c r="I102" s="162"/>
      <c r="J102" s="62"/>
      <c r="K102" s="62"/>
      <c r="L102" s="60"/>
      <c r="M102" s="208"/>
      <c r="N102" s="41"/>
      <c r="O102" s="41"/>
      <c r="P102" s="41"/>
      <c r="Q102" s="41"/>
      <c r="R102" s="41"/>
      <c r="S102" s="41"/>
      <c r="T102" s="77"/>
      <c r="AT102" s="23" t="s">
        <v>187</v>
      </c>
      <c r="AU102" s="23" t="s">
        <v>79</v>
      </c>
    </row>
    <row r="103" spans="2:65" s="11" customFormat="1">
      <c r="B103" s="209"/>
      <c r="C103" s="210"/>
      <c r="D103" s="206" t="s">
        <v>189</v>
      </c>
      <c r="E103" s="211" t="s">
        <v>20</v>
      </c>
      <c r="F103" s="212" t="s">
        <v>202</v>
      </c>
      <c r="G103" s="210"/>
      <c r="H103" s="213">
        <v>173</v>
      </c>
      <c r="I103" s="214"/>
      <c r="J103" s="210"/>
      <c r="K103" s="210"/>
      <c r="L103" s="215"/>
      <c r="M103" s="216"/>
      <c r="N103" s="217"/>
      <c r="O103" s="217"/>
      <c r="P103" s="217"/>
      <c r="Q103" s="217"/>
      <c r="R103" s="217"/>
      <c r="S103" s="217"/>
      <c r="T103" s="218"/>
      <c r="AT103" s="219" t="s">
        <v>189</v>
      </c>
      <c r="AU103" s="219" t="s">
        <v>79</v>
      </c>
      <c r="AV103" s="11" t="s">
        <v>79</v>
      </c>
      <c r="AW103" s="11" t="s">
        <v>32</v>
      </c>
      <c r="AX103" s="11" t="s">
        <v>77</v>
      </c>
      <c r="AY103" s="219" t="s">
        <v>119</v>
      </c>
    </row>
    <row r="104" spans="2:65" s="1" customFormat="1" ht="38.25" customHeight="1">
      <c r="B104" s="40"/>
      <c r="C104" s="189" t="s">
        <v>125</v>
      </c>
      <c r="D104" s="189" t="s">
        <v>120</v>
      </c>
      <c r="E104" s="190" t="s">
        <v>203</v>
      </c>
      <c r="F104" s="191" t="s">
        <v>204</v>
      </c>
      <c r="G104" s="192" t="s">
        <v>185</v>
      </c>
      <c r="H104" s="193">
        <v>802</v>
      </c>
      <c r="I104" s="194"/>
      <c r="J104" s="193">
        <f>ROUND(I104*H104,2)</f>
        <v>0</v>
      </c>
      <c r="K104" s="191" t="s">
        <v>124</v>
      </c>
      <c r="L104" s="60"/>
      <c r="M104" s="195" t="s">
        <v>20</v>
      </c>
      <c r="N104" s="196" t="s">
        <v>40</v>
      </c>
      <c r="O104" s="41"/>
      <c r="P104" s="197">
        <f>O104*H104</f>
        <v>0</v>
      </c>
      <c r="Q104" s="197">
        <v>1.6000000000000001E-4</v>
      </c>
      <c r="R104" s="197">
        <f>Q104*H104</f>
        <v>0.12832000000000002</v>
      </c>
      <c r="S104" s="197">
        <v>0.25600000000000001</v>
      </c>
      <c r="T104" s="198">
        <f>S104*H104</f>
        <v>205.31200000000001</v>
      </c>
      <c r="AR104" s="23" t="s">
        <v>125</v>
      </c>
      <c r="AT104" s="23" t="s">
        <v>120</v>
      </c>
      <c r="AU104" s="23" t="s">
        <v>79</v>
      </c>
      <c r="AY104" s="23" t="s">
        <v>119</v>
      </c>
      <c r="BE104" s="199">
        <f>IF(N104="základní",J104,0)</f>
        <v>0</v>
      </c>
      <c r="BF104" s="199">
        <f>IF(N104="snížená",J104,0)</f>
        <v>0</v>
      </c>
      <c r="BG104" s="199">
        <f>IF(N104="zákl. přenesená",J104,0)</f>
        <v>0</v>
      </c>
      <c r="BH104" s="199">
        <f>IF(N104="sníž. přenesená",J104,0)</f>
        <v>0</v>
      </c>
      <c r="BI104" s="199">
        <f>IF(N104="nulová",J104,0)</f>
        <v>0</v>
      </c>
      <c r="BJ104" s="23" t="s">
        <v>77</v>
      </c>
      <c r="BK104" s="199">
        <f>ROUND(I104*H104,2)</f>
        <v>0</v>
      </c>
      <c r="BL104" s="23" t="s">
        <v>125</v>
      </c>
      <c r="BM104" s="23" t="s">
        <v>205</v>
      </c>
    </row>
    <row r="105" spans="2:65" s="1" customFormat="1" ht="216">
      <c r="B105" s="40"/>
      <c r="C105" s="62"/>
      <c r="D105" s="206" t="s">
        <v>187</v>
      </c>
      <c r="E105" s="62"/>
      <c r="F105" s="207" t="s">
        <v>206</v>
      </c>
      <c r="G105" s="62"/>
      <c r="H105" s="62"/>
      <c r="I105" s="162"/>
      <c r="J105" s="62"/>
      <c r="K105" s="62"/>
      <c r="L105" s="60"/>
      <c r="M105" s="208"/>
      <c r="N105" s="41"/>
      <c r="O105" s="41"/>
      <c r="P105" s="41"/>
      <c r="Q105" s="41"/>
      <c r="R105" s="41"/>
      <c r="S105" s="41"/>
      <c r="T105" s="77"/>
      <c r="AT105" s="23" t="s">
        <v>187</v>
      </c>
      <c r="AU105" s="23" t="s">
        <v>79</v>
      </c>
    </row>
    <row r="106" spans="2:65" s="11" customFormat="1">
      <c r="B106" s="209"/>
      <c r="C106" s="210"/>
      <c r="D106" s="206" t="s">
        <v>189</v>
      </c>
      <c r="E106" s="211" t="s">
        <v>20</v>
      </c>
      <c r="F106" s="212" t="s">
        <v>207</v>
      </c>
      <c r="G106" s="210"/>
      <c r="H106" s="213">
        <v>802</v>
      </c>
      <c r="I106" s="214"/>
      <c r="J106" s="210"/>
      <c r="K106" s="210"/>
      <c r="L106" s="215"/>
      <c r="M106" s="216"/>
      <c r="N106" s="217"/>
      <c r="O106" s="217"/>
      <c r="P106" s="217"/>
      <c r="Q106" s="217"/>
      <c r="R106" s="217"/>
      <c r="S106" s="217"/>
      <c r="T106" s="218"/>
      <c r="AT106" s="219" t="s">
        <v>189</v>
      </c>
      <c r="AU106" s="219" t="s">
        <v>79</v>
      </c>
      <c r="AV106" s="11" t="s">
        <v>79</v>
      </c>
      <c r="AW106" s="11" t="s">
        <v>32</v>
      </c>
      <c r="AX106" s="11" t="s">
        <v>77</v>
      </c>
      <c r="AY106" s="219" t="s">
        <v>119</v>
      </c>
    </row>
    <row r="107" spans="2:65" s="1" customFormat="1" ht="38.25" customHeight="1">
      <c r="B107" s="40"/>
      <c r="C107" s="189" t="s">
        <v>129</v>
      </c>
      <c r="D107" s="189" t="s">
        <v>120</v>
      </c>
      <c r="E107" s="190" t="s">
        <v>208</v>
      </c>
      <c r="F107" s="191" t="s">
        <v>209</v>
      </c>
      <c r="G107" s="192" t="s">
        <v>210</v>
      </c>
      <c r="H107" s="193">
        <v>8</v>
      </c>
      <c r="I107" s="194"/>
      <c r="J107" s="193">
        <f>ROUND(I107*H107,2)</f>
        <v>0</v>
      </c>
      <c r="K107" s="191" t="s">
        <v>124</v>
      </c>
      <c r="L107" s="60"/>
      <c r="M107" s="195" t="s">
        <v>20</v>
      </c>
      <c r="N107" s="196" t="s">
        <v>40</v>
      </c>
      <c r="O107" s="41"/>
      <c r="P107" s="197">
        <f>O107*H107</f>
        <v>0</v>
      </c>
      <c r="Q107" s="197">
        <v>0</v>
      </c>
      <c r="R107" s="197">
        <f>Q107*H107</f>
        <v>0</v>
      </c>
      <c r="S107" s="197">
        <v>0.28999999999999998</v>
      </c>
      <c r="T107" s="198">
        <f>S107*H107</f>
        <v>2.3199999999999998</v>
      </c>
      <c r="AR107" s="23" t="s">
        <v>125</v>
      </c>
      <c r="AT107" s="23" t="s">
        <v>120</v>
      </c>
      <c r="AU107" s="23" t="s">
        <v>79</v>
      </c>
      <c r="AY107" s="23" t="s">
        <v>119</v>
      </c>
      <c r="BE107" s="199">
        <f>IF(N107="základní",J107,0)</f>
        <v>0</v>
      </c>
      <c r="BF107" s="199">
        <f>IF(N107="snížená",J107,0)</f>
        <v>0</v>
      </c>
      <c r="BG107" s="199">
        <f>IF(N107="zákl. přenesená",J107,0)</f>
        <v>0</v>
      </c>
      <c r="BH107" s="199">
        <f>IF(N107="sníž. přenesená",J107,0)</f>
        <v>0</v>
      </c>
      <c r="BI107" s="199">
        <f>IF(N107="nulová",J107,0)</f>
        <v>0</v>
      </c>
      <c r="BJ107" s="23" t="s">
        <v>77</v>
      </c>
      <c r="BK107" s="199">
        <f>ROUND(I107*H107,2)</f>
        <v>0</v>
      </c>
      <c r="BL107" s="23" t="s">
        <v>125</v>
      </c>
      <c r="BM107" s="23" t="s">
        <v>211</v>
      </c>
    </row>
    <row r="108" spans="2:65" s="1" customFormat="1" ht="148.5">
      <c r="B108" s="40"/>
      <c r="C108" s="62"/>
      <c r="D108" s="206" t="s">
        <v>187</v>
      </c>
      <c r="E108" s="62"/>
      <c r="F108" s="207" t="s">
        <v>212</v>
      </c>
      <c r="G108" s="62"/>
      <c r="H108" s="62"/>
      <c r="I108" s="162"/>
      <c r="J108" s="62"/>
      <c r="K108" s="62"/>
      <c r="L108" s="60"/>
      <c r="M108" s="208"/>
      <c r="N108" s="41"/>
      <c r="O108" s="41"/>
      <c r="P108" s="41"/>
      <c r="Q108" s="41"/>
      <c r="R108" s="41"/>
      <c r="S108" s="41"/>
      <c r="T108" s="77"/>
      <c r="AT108" s="23" t="s">
        <v>187</v>
      </c>
      <c r="AU108" s="23" t="s">
        <v>79</v>
      </c>
    </row>
    <row r="109" spans="2:65" s="11" customFormat="1">
      <c r="B109" s="209"/>
      <c r="C109" s="210"/>
      <c r="D109" s="206" t="s">
        <v>189</v>
      </c>
      <c r="E109" s="211" t="s">
        <v>20</v>
      </c>
      <c r="F109" s="212" t="s">
        <v>213</v>
      </c>
      <c r="G109" s="210"/>
      <c r="H109" s="213">
        <v>8</v>
      </c>
      <c r="I109" s="214"/>
      <c r="J109" s="210"/>
      <c r="K109" s="210"/>
      <c r="L109" s="215"/>
      <c r="M109" s="216"/>
      <c r="N109" s="217"/>
      <c r="O109" s="217"/>
      <c r="P109" s="217"/>
      <c r="Q109" s="217"/>
      <c r="R109" s="217"/>
      <c r="S109" s="217"/>
      <c r="T109" s="218"/>
      <c r="AT109" s="219" t="s">
        <v>189</v>
      </c>
      <c r="AU109" s="219" t="s">
        <v>79</v>
      </c>
      <c r="AV109" s="11" t="s">
        <v>79</v>
      </c>
      <c r="AW109" s="11" t="s">
        <v>32</v>
      </c>
      <c r="AX109" s="11" t="s">
        <v>77</v>
      </c>
      <c r="AY109" s="219" t="s">
        <v>119</v>
      </c>
    </row>
    <row r="110" spans="2:65" s="1" customFormat="1" ht="38.25" customHeight="1">
      <c r="B110" s="40"/>
      <c r="C110" s="189" t="s">
        <v>148</v>
      </c>
      <c r="D110" s="189" t="s">
        <v>120</v>
      </c>
      <c r="E110" s="190" t="s">
        <v>214</v>
      </c>
      <c r="F110" s="191" t="s">
        <v>215</v>
      </c>
      <c r="G110" s="192" t="s">
        <v>210</v>
      </c>
      <c r="H110" s="193">
        <v>145</v>
      </c>
      <c r="I110" s="194"/>
      <c r="J110" s="193">
        <f>ROUND(I110*H110,2)</f>
        <v>0</v>
      </c>
      <c r="K110" s="191" t="s">
        <v>124</v>
      </c>
      <c r="L110" s="60"/>
      <c r="M110" s="195" t="s">
        <v>20</v>
      </c>
      <c r="N110" s="196" t="s">
        <v>40</v>
      </c>
      <c r="O110" s="41"/>
      <c r="P110" s="197">
        <f>O110*H110</f>
        <v>0</v>
      </c>
      <c r="Q110" s="197">
        <v>0</v>
      </c>
      <c r="R110" s="197">
        <f>Q110*H110</f>
        <v>0</v>
      </c>
      <c r="S110" s="197">
        <v>0.20499999999999999</v>
      </c>
      <c r="T110" s="198">
        <f>S110*H110</f>
        <v>29.724999999999998</v>
      </c>
      <c r="AR110" s="23" t="s">
        <v>125</v>
      </c>
      <c r="AT110" s="23" t="s">
        <v>120</v>
      </c>
      <c r="AU110" s="23" t="s">
        <v>79</v>
      </c>
      <c r="AY110" s="23" t="s">
        <v>119</v>
      </c>
      <c r="BE110" s="199">
        <f>IF(N110="základní",J110,0)</f>
        <v>0</v>
      </c>
      <c r="BF110" s="199">
        <f>IF(N110="snížená",J110,0)</f>
        <v>0</v>
      </c>
      <c r="BG110" s="199">
        <f>IF(N110="zákl. přenesená",J110,0)</f>
        <v>0</v>
      </c>
      <c r="BH110" s="199">
        <f>IF(N110="sníž. přenesená",J110,0)</f>
        <v>0</v>
      </c>
      <c r="BI110" s="199">
        <f>IF(N110="nulová",J110,0)</f>
        <v>0</v>
      </c>
      <c r="BJ110" s="23" t="s">
        <v>77</v>
      </c>
      <c r="BK110" s="199">
        <f>ROUND(I110*H110,2)</f>
        <v>0</v>
      </c>
      <c r="BL110" s="23" t="s">
        <v>125</v>
      </c>
      <c r="BM110" s="23" t="s">
        <v>216</v>
      </c>
    </row>
    <row r="111" spans="2:65" s="1" customFormat="1" ht="148.5">
      <c r="B111" s="40"/>
      <c r="C111" s="62"/>
      <c r="D111" s="206" t="s">
        <v>187</v>
      </c>
      <c r="E111" s="62"/>
      <c r="F111" s="207" t="s">
        <v>212</v>
      </c>
      <c r="G111" s="62"/>
      <c r="H111" s="62"/>
      <c r="I111" s="162"/>
      <c r="J111" s="62"/>
      <c r="K111" s="62"/>
      <c r="L111" s="60"/>
      <c r="M111" s="208"/>
      <c r="N111" s="41"/>
      <c r="O111" s="41"/>
      <c r="P111" s="41"/>
      <c r="Q111" s="41"/>
      <c r="R111" s="41"/>
      <c r="S111" s="41"/>
      <c r="T111" s="77"/>
      <c r="AT111" s="23" t="s">
        <v>187</v>
      </c>
      <c r="AU111" s="23" t="s">
        <v>79</v>
      </c>
    </row>
    <row r="112" spans="2:65" s="11" customFormat="1">
      <c r="B112" s="209"/>
      <c r="C112" s="210"/>
      <c r="D112" s="206" t="s">
        <v>189</v>
      </c>
      <c r="E112" s="211" t="s">
        <v>20</v>
      </c>
      <c r="F112" s="212" t="s">
        <v>217</v>
      </c>
      <c r="G112" s="210"/>
      <c r="H112" s="213">
        <v>145</v>
      </c>
      <c r="I112" s="214"/>
      <c r="J112" s="210"/>
      <c r="K112" s="210"/>
      <c r="L112" s="215"/>
      <c r="M112" s="216"/>
      <c r="N112" s="217"/>
      <c r="O112" s="217"/>
      <c r="P112" s="217"/>
      <c r="Q112" s="217"/>
      <c r="R112" s="217"/>
      <c r="S112" s="217"/>
      <c r="T112" s="218"/>
      <c r="AT112" s="219" t="s">
        <v>189</v>
      </c>
      <c r="AU112" s="219" t="s">
        <v>79</v>
      </c>
      <c r="AV112" s="11" t="s">
        <v>79</v>
      </c>
      <c r="AW112" s="11" t="s">
        <v>32</v>
      </c>
      <c r="AX112" s="11" t="s">
        <v>77</v>
      </c>
      <c r="AY112" s="219" t="s">
        <v>119</v>
      </c>
    </row>
    <row r="113" spans="2:65" s="1" customFormat="1" ht="25.5" customHeight="1">
      <c r="B113" s="40"/>
      <c r="C113" s="189" t="s">
        <v>152</v>
      </c>
      <c r="D113" s="189" t="s">
        <v>120</v>
      </c>
      <c r="E113" s="190" t="s">
        <v>218</v>
      </c>
      <c r="F113" s="191" t="s">
        <v>219</v>
      </c>
      <c r="G113" s="192" t="s">
        <v>210</v>
      </c>
      <c r="H113" s="193">
        <v>15.5</v>
      </c>
      <c r="I113" s="194"/>
      <c r="J113" s="193">
        <f>ROUND(I113*H113,2)</f>
        <v>0</v>
      </c>
      <c r="K113" s="191" t="s">
        <v>124</v>
      </c>
      <c r="L113" s="60"/>
      <c r="M113" s="195" t="s">
        <v>20</v>
      </c>
      <c r="N113" s="196" t="s">
        <v>40</v>
      </c>
      <c r="O113" s="41"/>
      <c r="P113" s="197">
        <f>O113*H113</f>
        <v>0</v>
      </c>
      <c r="Q113" s="197">
        <v>0</v>
      </c>
      <c r="R113" s="197">
        <f>Q113*H113</f>
        <v>0</v>
      </c>
      <c r="S113" s="197">
        <v>0.04</v>
      </c>
      <c r="T113" s="198">
        <f>S113*H113</f>
        <v>0.62</v>
      </c>
      <c r="AR113" s="23" t="s">
        <v>125</v>
      </c>
      <c r="AT113" s="23" t="s">
        <v>120</v>
      </c>
      <c r="AU113" s="23" t="s">
        <v>79</v>
      </c>
      <c r="AY113" s="23" t="s">
        <v>119</v>
      </c>
      <c r="BE113" s="199">
        <f>IF(N113="základní",J113,0)</f>
        <v>0</v>
      </c>
      <c r="BF113" s="199">
        <f>IF(N113="snížená",J113,0)</f>
        <v>0</v>
      </c>
      <c r="BG113" s="199">
        <f>IF(N113="zákl. přenesená",J113,0)</f>
        <v>0</v>
      </c>
      <c r="BH113" s="199">
        <f>IF(N113="sníž. přenesená",J113,0)</f>
        <v>0</v>
      </c>
      <c r="BI113" s="199">
        <f>IF(N113="nulová",J113,0)</f>
        <v>0</v>
      </c>
      <c r="BJ113" s="23" t="s">
        <v>77</v>
      </c>
      <c r="BK113" s="199">
        <f>ROUND(I113*H113,2)</f>
        <v>0</v>
      </c>
      <c r="BL113" s="23" t="s">
        <v>125</v>
      </c>
      <c r="BM113" s="23" t="s">
        <v>220</v>
      </c>
    </row>
    <row r="114" spans="2:65" s="1" customFormat="1" ht="148.5">
      <c r="B114" s="40"/>
      <c r="C114" s="62"/>
      <c r="D114" s="206" t="s">
        <v>187</v>
      </c>
      <c r="E114" s="62"/>
      <c r="F114" s="207" t="s">
        <v>212</v>
      </c>
      <c r="G114" s="62"/>
      <c r="H114" s="62"/>
      <c r="I114" s="162"/>
      <c r="J114" s="62"/>
      <c r="K114" s="62"/>
      <c r="L114" s="60"/>
      <c r="M114" s="208"/>
      <c r="N114" s="41"/>
      <c r="O114" s="41"/>
      <c r="P114" s="41"/>
      <c r="Q114" s="41"/>
      <c r="R114" s="41"/>
      <c r="S114" s="41"/>
      <c r="T114" s="77"/>
      <c r="AT114" s="23" t="s">
        <v>187</v>
      </c>
      <c r="AU114" s="23" t="s">
        <v>79</v>
      </c>
    </row>
    <row r="115" spans="2:65" s="1" customFormat="1" ht="38.25" customHeight="1">
      <c r="B115" s="40"/>
      <c r="C115" s="189" t="s">
        <v>158</v>
      </c>
      <c r="D115" s="189" t="s">
        <v>120</v>
      </c>
      <c r="E115" s="190" t="s">
        <v>221</v>
      </c>
      <c r="F115" s="191" t="s">
        <v>222</v>
      </c>
      <c r="G115" s="192" t="s">
        <v>223</v>
      </c>
      <c r="H115" s="193">
        <v>18.3</v>
      </c>
      <c r="I115" s="194"/>
      <c r="J115" s="193">
        <f>ROUND(I115*H115,2)</f>
        <v>0</v>
      </c>
      <c r="K115" s="191" t="s">
        <v>124</v>
      </c>
      <c r="L115" s="60"/>
      <c r="M115" s="195" t="s">
        <v>20</v>
      </c>
      <c r="N115" s="196" t="s">
        <v>40</v>
      </c>
      <c r="O115" s="41"/>
      <c r="P115" s="197">
        <f>O115*H115</f>
        <v>0</v>
      </c>
      <c r="Q115" s="197">
        <v>0</v>
      </c>
      <c r="R115" s="197">
        <f>Q115*H115</f>
        <v>0</v>
      </c>
      <c r="S115" s="197">
        <v>0</v>
      </c>
      <c r="T115" s="198">
        <f>S115*H115</f>
        <v>0</v>
      </c>
      <c r="AR115" s="23" t="s">
        <v>125</v>
      </c>
      <c r="AT115" s="23" t="s">
        <v>120</v>
      </c>
      <c r="AU115" s="23" t="s">
        <v>79</v>
      </c>
      <c r="AY115" s="23" t="s">
        <v>119</v>
      </c>
      <c r="BE115" s="199">
        <f>IF(N115="základní",J115,0)</f>
        <v>0</v>
      </c>
      <c r="BF115" s="199">
        <f>IF(N115="snížená",J115,0)</f>
        <v>0</v>
      </c>
      <c r="BG115" s="199">
        <f>IF(N115="zákl. přenesená",J115,0)</f>
        <v>0</v>
      </c>
      <c r="BH115" s="199">
        <f>IF(N115="sníž. přenesená",J115,0)</f>
        <v>0</v>
      </c>
      <c r="BI115" s="199">
        <f>IF(N115="nulová",J115,0)</f>
        <v>0</v>
      </c>
      <c r="BJ115" s="23" t="s">
        <v>77</v>
      </c>
      <c r="BK115" s="199">
        <f>ROUND(I115*H115,2)</f>
        <v>0</v>
      </c>
      <c r="BL115" s="23" t="s">
        <v>125</v>
      </c>
      <c r="BM115" s="23" t="s">
        <v>224</v>
      </c>
    </row>
    <row r="116" spans="2:65" s="1" customFormat="1" ht="108">
      <c r="B116" s="40"/>
      <c r="C116" s="62"/>
      <c r="D116" s="206" t="s">
        <v>187</v>
      </c>
      <c r="E116" s="62"/>
      <c r="F116" s="207" t="s">
        <v>225</v>
      </c>
      <c r="G116" s="62"/>
      <c r="H116" s="62"/>
      <c r="I116" s="162"/>
      <c r="J116" s="62"/>
      <c r="K116" s="62"/>
      <c r="L116" s="60"/>
      <c r="M116" s="208"/>
      <c r="N116" s="41"/>
      <c r="O116" s="41"/>
      <c r="P116" s="41"/>
      <c r="Q116" s="41"/>
      <c r="R116" s="41"/>
      <c r="S116" s="41"/>
      <c r="T116" s="77"/>
      <c r="AT116" s="23" t="s">
        <v>187</v>
      </c>
      <c r="AU116" s="23" t="s">
        <v>79</v>
      </c>
    </row>
    <row r="117" spans="2:65" s="11" customFormat="1">
      <c r="B117" s="209"/>
      <c r="C117" s="210"/>
      <c r="D117" s="206" t="s">
        <v>189</v>
      </c>
      <c r="E117" s="211" t="s">
        <v>20</v>
      </c>
      <c r="F117" s="212" t="s">
        <v>226</v>
      </c>
      <c r="G117" s="210"/>
      <c r="H117" s="213">
        <v>18.3</v>
      </c>
      <c r="I117" s="214"/>
      <c r="J117" s="210"/>
      <c r="K117" s="210"/>
      <c r="L117" s="215"/>
      <c r="M117" s="216"/>
      <c r="N117" s="217"/>
      <c r="O117" s="217"/>
      <c r="P117" s="217"/>
      <c r="Q117" s="217"/>
      <c r="R117" s="217"/>
      <c r="S117" s="217"/>
      <c r="T117" s="218"/>
      <c r="AT117" s="219" t="s">
        <v>189</v>
      </c>
      <c r="AU117" s="219" t="s">
        <v>79</v>
      </c>
      <c r="AV117" s="11" t="s">
        <v>79</v>
      </c>
      <c r="AW117" s="11" t="s">
        <v>32</v>
      </c>
      <c r="AX117" s="11" t="s">
        <v>77</v>
      </c>
      <c r="AY117" s="219" t="s">
        <v>119</v>
      </c>
    </row>
    <row r="118" spans="2:65" s="1" customFormat="1" ht="16.5" customHeight="1">
      <c r="B118" s="40"/>
      <c r="C118" s="231" t="s">
        <v>227</v>
      </c>
      <c r="D118" s="231" t="s">
        <v>228</v>
      </c>
      <c r="E118" s="232" t="s">
        <v>229</v>
      </c>
      <c r="F118" s="233" t="s">
        <v>230</v>
      </c>
      <c r="G118" s="234" t="s">
        <v>223</v>
      </c>
      <c r="H118" s="235">
        <v>18.3</v>
      </c>
      <c r="I118" s="236"/>
      <c r="J118" s="235">
        <f>ROUND(I118*H118,2)</f>
        <v>0</v>
      </c>
      <c r="K118" s="233" t="s">
        <v>20</v>
      </c>
      <c r="L118" s="237"/>
      <c r="M118" s="238" t="s">
        <v>20</v>
      </c>
      <c r="N118" s="239" t="s">
        <v>40</v>
      </c>
      <c r="O118" s="41"/>
      <c r="P118" s="197">
        <f>O118*H118</f>
        <v>0</v>
      </c>
      <c r="Q118" s="197">
        <v>1</v>
      </c>
      <c r="R118" s="197">
        <f>Q118*H118</f>
        <v>18.3</v>
      </c>
      <c r="S118" s="197">
        <v>0</v>
      </c>
      <c r="T118" s="198">
        <f>S118*H118</f>
        <v>0</v>
      </c>
      <c r="AR118" s="23" t="s">
        <v>158</v>
      </c>
      <c r="AT118" s="23" t="s">
        <v>228</v>
      </c>
      <c r="AU118" s="23" t="s">
        <v>79</v>
      </c>
      <c r="AY118" s="23" t="s">
        <v>119</v>
      </c>
      <c r="BE118" s="199">
        <f>IF(N118="základní",J118,0)</f>
        <v>0</v>
      </c>
      <c r="BF118" s="199">
        <f>IF(N118="snížená",J118,0)</f>
        <v>0</v>
      </c>
      <c r="BG118" s="199">
        <f>IF(N118="zákl. přenesená",J118,0)</f>
        <v>0</v>
      </c>
      <c r="BH118" s="199">
        <f>IF(N118="sníž. přenesená",J118,0)</f>
        <v>0</v>
      </c>
      <c r="BI118" s="199">
        <f>IF(N118="nulová",J118,0)</f>
        <v>0</v>
      </c>
      <c r="BJ118" s="23" t="s">
        <v>77</v>
      </c>
      <c r="BK118" s="199">
        <f>ROUND(I118*H118,2)</f>
        <v>0</v>
      </c>
      <c r="BL118" s="23" t="s">
        <v>125</v>
      </c>
      <c r="BM118" s="23" t="s">
        <v>231</v>
      </c>
    </row>
    <row r="119" spans="2:65" s="11" customFormat="1">
      <c r="B119" s="209"/>
      <c r="C119" s="210"/>
      <c r="D119" s="206" t="s">
        <v>189</v>
      </c>
      <c r="E119" s="211" t="s">
        <v>20</v>
      </c>
      <c r="F119" s="212" t="s">
        <v>232</v>
      </c>
      <c r="G119" s="210"/>
      <c r="H119" s="213">
        <v>18.3</v>
      </c>
      <c r="I119" s="214"/>
      <c r="J119" s="210"/>
      <c r="K119" s="210"/>
      <c r="L119" s="215"/>
      <c r="M119" s="216"/>
      <c r="N119" s="217"/>
      <c r="O119" s="217"/>
      <c r="P119" s="217"/>
      <c r="Q119" s="217"/>
      <c r="R119" s="217"/>
      <c r="S119" s="217"/>
      <c r="T119" s="218"/>
      <c r="AT119" s="219" t="s">
        <v>189</v>
      </c>
      <c r="AU119" s="219" t="s">
        <v>79</v>
      </c>
      <c r="AV119" s="11" t="s">
        <v>79</v>
      </c>
      <c r="AW119" s="11" t="s">
        <v>32</v>
      </c>
      <c r="AX119" s="11" t="s">
        <v>77</v>
      </c>
      <c r="AY119" s="219" t="s">
        <v>119</v>
      </c>
    </row>
    <row r="120" spans="2:65" s="1" customFormat="1" ht="38.25" customHeight="1">
      <c r="B120" s="40"/>
      <c r="C120" s="189" t="s">
        <v>233</v>
      </c>
      <c r="D120" s="189" t="s">
        <v>120</v>
      </c>
      <c r="E120" s="190" t="s">
        <v>234</v>
      </c>
      <c r="F120" s="191" t="s">
        <v>235</v>
      </c>
      <c r="G120" s="192" t="s">
        <v>223</v>
      </c>
      <c r="H120" s="193">
        <v>256</v>
      </c>
      <c r="I120" s="194"/>
      <c r="J120" s="193">
        <f>ROUND(I120*H120,2)</f>
        <v>0</v>
      </c>
      <c r="K120" s="191" t="s">
        <v>124</v>
      </c>
      <c r="L120" s="60"/>
      <c r="M120" s="195" t="s">
        <v>20</v>
      </c>
      <c r="N120" s="196" t="s">
        <v>40</v>
      </c>
      <c r="O120" s="41"/>
      <c r="P120" s="197">
        <f>O120*H120</f>
        <v>0</v>
      </c>
      <c r="Q120" s="197">
        <v>0</v>
      </c>
      <c r="R120" s="197">
        <f>Q120*H120</f>
        <v>0</v>
      </c>
      <c r="S120" s="197">
        <v>0</v>
      </c>
      <c r="T120" s="198">
        <f>S120*H120</f>
        <v>0</v>
      </c>
      <c r="AR120" s="23" t="s">
        <v>125</v>
      </c>
      <c r="AT120" s="23" t="s">
        <v>120</v>
      </c>
      <c r="AU120" s="23" t="s">
        <v>79</v>
      </c>
      <c r="AY120" s="23" t="s">
        <v>119</v>
      </c>
      <c r="BE120" s="199">
        <f>IF(N120="základní",J120,0)</f>
        <v>0</v>
      </c>
      <c r="BF120" s="199">
        <f>IF(N120="snížená",J120,0)</f>
        <v>0</v>
      </c>
      <c r="BG120" s="199">
        <f>IF(N120="zákl. přenesená",J120,0)</f>
        <v>0</v>
      </c>
      <c r="BH120" s="199">
        <f>IF(N120="sníž. přenesená",J120,0)</f>
        <v>0</v>
      </c>
      <c r="BI120" s="199">
        <f>IF(N120="nulová",J120,0)</f>
        <v>0</v>
      </c>
      <c r="BJ120" s="23" t="s">
        <v>77</v>
      </c>
      <c r="BK120" s="199">
        <f>ROUND(I120*H120,2)</f>
        <v>0</v>
      </c>
      <c r="BL120" s="23" t="s">
        <v>125</v>
      </c>
      <c r="BM120" s="23" t="s">
        <v>236</v>
      </c>
    </row>
    <row r="121" spans="2:65" s="1" customFormat="1" ht="270">
      <c r="B121" s="40"/>
      <c r="C121" s="62"/>
      <c r="D121" s="206" t="s">
        <v>187</v>
      </c>
      <c r="E121" s="62"/>
      <c r="F121" s="207" t="s">
        <v>237</v>
      </c>
      <c r="G121" s="62"/>
      <c r="H121" s="62"/>
      <c r="I121" s="162"/>
      <c r="J121" s="62"/>
      <c r="K121" s="62"/>
      <c r="L121" s="60"/>
      <c r="M121" s="208"/>
      <c r="N121" s="41"/>
      <c r="O121" s="41"/>
      <c r="P121" s="41"/>
      <c r="Q121" s="41"/>
      <c r="R121" s="41"/>
      <c r="S121" s="41"/>
      <c r="T121" s="77"/>
      <c r="AT121" s="23" t="s">
        <v>187</v>
      </c>
      <c r="AU121" s="23" t="s">
        <v>79</v>
      </c>
    </row>
    <row r="122" spans="2:65" s="11" customFormat="1">
      <c r="B122" s="209"/>
      <c r="C122" s="210"/>
      <c r="D122" s="206" t="s">
        <v>189</v>
      </c>
      <c r="E122" s="211" t="s">
        <v>20</v>
      </c>
      <c r="F122" s="212" t="s">
        <v>238</v>
      </c>
      <c r="G122" s="210"/>
      <c r="H122" s="213">
        <v>256</v>
      </c>
      <c r="I122" s="214"/>
      <c r="J122" s="210"/>
      <c r="K122" s="210"/>
      <c r="L122" s="215"/>
      <c r="M122" s="216"/>
      <c r="N122" s="217"/>
      <c r="O122" s="217"/>
      <c r="P122" s="217"/>
      <c r="Q122" s="217"/>
      <c r="R122" s="217"/>
      <c r="S122" s="217"/>
      <c r="T122" s="218"/>
      <c r="AT122" s="219" t="s">
        <v>189</v>
      </c>
      <c r="AU122" s="219" t="s">
        <v>79</v>
      </c>
      <c r="AV122" s="11" t="s">
        <v>79</v>
      </c>
      <c r="AW122" s="11" t="s">
        <v>32</v>
      </c>
      <c r="AX122" s="11" t="s">
        <v>77</v>
      </c>
      <c r="AY122" s="219" t="s">
        <v>119</v>
      </c>
    </row>
    <row r="123" spans="2:65" s="1" customFormat="1" ht="38.25" customHeight="1">
      <c r="B123" s="40"/>
      <c r="C123" s="189" t="s">
        <v>239</v>
      </c>
      <c r="D123" s="189" t="s">
        <v>120</v>
      </c>
      <c r="E123" s="190" t="s">
        <v>240</v>
      </c>
      <c r="F123" s="191" t="s">
        <v>241</v>
      </c>
      <c r="G123" s="192" t="s">
        <v>223</v>
      </c>
      <c r="H123" s="193">
        <v>128</v>
      </c>
      <c r="I123" s="194"/>
      <c r="J123" s="193">
        <f>ROUND(I123*H123,2)</f>
        <v>0</v>
      </c>
      <c r="K123" s="191" t="s">
        <v>124</v>
      </c>
      <c r="L123" s="60"/>
      <c r="M123" s="195" t="s">
        <v>20</v>
      </c>
      <c r="N123" s="196" t="s">
        <v>40</v>
      </c>
      <c r="O123" s="41"/>
      <c r="P123" s="197">
        <f>O123*H123</f>
        <v>0</v>
      </c>
      <c r="Q123" s="197">
        <v>0</v>
      </c>
      <c r="R123" s="197">
        <f>Q123*H123</f>
        <v>0</v>
      </c>
      <c r="S123" s="197">
        <v>0</v>
      </c>
      <c r="T123" s="198">
        <f>S123*H123</f>
        <v>0</v>
      </c>
      <c r="AR123" s="23" t="s">
        <v>125</v>
      </c>
      <c r="AT123" s="23" t="s">
        <v>120</v>
      </c>
      <c r="AU123" s="23" t="s">
        <v>79</v>
      </c>
      <c r="AY123" s="23" t="s">
        <v>119</v>
      </c>
      <c r="BE123" s="199">
        <f>IF(N123="základní",J123,0)</f>
        <v>0</v>
      </c>
      <c r="BF123" s="199">
        <f>IF(N123="snížená",J123,0)</f>
        <v>0</v>
      </c>
      <c r="BG123" s="199">
        <f>IF(N123="zákl. přenesená",J123,0)</f>
        <v>0</v>
      </c>
      <c r="BH123" s="199">
        <f>IF(N123="sníž. přenesená",J123,0)</f>
        <v>0</v>
      </c>
      <c r="BI123" s="199">
        <f>IF(N123="nulová",J123,0)</f>
        <v>0</v>
      </c>
      <c r="BJ123" s="23" t="s">
        <v>77</v>
      </c>
      <c r="BK123" s="199">
        <f>ROUND(I123*H123,2)</f>
        <v>0</v>
      </c>
      <c r="BL123" s="23" t="s">
        <v>125</v>
      </c>
      <c r="BM123" s="23" t="s">
        <v>242</v>
      </c>
    </row>
    <row r="124" spans="2:65" s="1" customFormat="1" ht="270">
      <c r="B124" s="40"/>
      <c r="C124" s="62"/>
      <c r="D124" s="206" t="s">
        <v>187</v>
      </c>
      <c r="E124" s="62"/>
      <c r="F124" s="207" t="s">
        <v>237</v>
      </c>
      <c r="G124" s="62"/>
      <c r="H124" s="62"/>
      <c r="I124" s="162"/>
      <c r="J124" s="62"/>
      <c r="K124" s="62"/>
      <c r="L124" s="60"/>
      <c r="M124" s="208"/>
      <c r="N124" s="41"/>
      <c r="O124" s="41"/>
      <c r="P124" s="41"/>
      <c r="Q124" s="41"/>
      <c r="R124" s="41"/>
      <c r="S124" s="41"/>
      <c r="T124" s="77"/>
      <c r="AT124" s="23" t="s">
        <v>187</v>
      </c>
      <c r="AU124" s="23" t="s">
        <v>79</v>
      </c>
    </row>
    <row r="125" spans="2:65" s="11" customFormat="1">
      <c r="B125" s="209"/>
      <c r="C125" s="210"/>
      <c r="D125" s="206" t="s">
        <v>189</v>
      </c>
      <c r="E125" s="210"/>
      <c r="F125" s="212" t="s">
        <v>243</v>
      </c>
      <c r="G125" s="210"/>
      <c r="H125" s="213">
        <v>128</v>
      </c>
      <c r="I125" s="214"/>
      <c r="J125" s="210"/>
      <c r="K125" s="210"/>
      <c r="L125" s="215"/>
      <c r="M125" s="216"/>
      <c r="N125" s="217"/>
      <c r="O125" s="217"/>
      <c r="P125" s="217"/>
      <c r="Q125" s="217"/>
      <c r="R125" s="217"/>
      <c r="S125" s="217"/>
      <c r="T125" s="218"/>
      <c r="AT125" s="219" t="s">
        <v>189</v>
      </c>
      <c r="AU125" s="219" t="s">
        <v>79</v>
      </c>
      <c r="AV125" s="11" t="s">
        <v>79</v>
      </c>
      <c r="AW125" s="11" t="s">
        <v>6</v>
      </c>
      <c r="AX125" s="11" t="s">
        <v>77</v>
      </c>
      <c r="AY125" s="219" t="s">
        <v>119</v>
      </c>
    </row>
    <row r="126" spans="2:65" s="1" customFormat="1" ht="25.5" customHeight="1">
      <c r="B126" s="40"/>
      <c r="C126" s="189" t="s">
        <v>244</v>
      </c>
      <c r="D126" s="189" t="s">
        <v>120</v>
      </c>
      <c r="E126" s="190" t="s">
        <v>245</v>
      </c>
      <c r="F126" s="191" t="s">
        <v>246</v>
      </c>
      <c r="G126" s="192" t="s">
        <v>223</v>
      </c>
      <c r="H126" s="193">
        <v>4</v>
      </c>
      <c r="I126" s="194"/>
      <c r="J126" s="193">
        <f>ROUND(I126*H126,2)</f>
        <v>0</v>
      </c>
      <c r="K126" s="191" t="s">
        <v>124</v>
      </c>
      <c r="L126" s="60"/>
      <c r="M126" s="195" t="s">
        <v>20</v>
      </c>
      <c r="N126" s="196" t="s">
        <v>40</v>
      </c>
      <c r="O126" s="41"/>
      <c r="P126" s="197">
        <f>O126*H126</f>
        <v>0</v>
      </c>
      <c r="Q126" s="197">
        <v>0</v>
      </c>
      <c r="R126" s="197">
        <f>Q126*H126</f>
        <v>0</v>
      </c>
      <c r="S126" s="197">
        <v>0</v>
      </c>
      <c r="T126" s="198">
        <f>S126*H126</f>
        <v>0</v>
      </c>
      <c r="AR126" s="23" t="s">
        <v>125</v>
      </c>
      <c r="AT126" s="23" t="s">
        <v>120</v>
      </c>
      <c r="AU126" s="23" t="s">
        <v>79</v>
      </c>
      <c r="AY126" s="23" t="s">
        <v>119</v>
      </c>
      <c r="BE126" s="199">
        <f>IF(N126="základní",J126,0)</f>
        <v>0</v>
      </c>
      <c r="BF126" s="199">
        <f>IF(N126="snížená",J126,0)</f>
        <v>0</v>
      </c>
      <c r="BG126" s="199">
        <f>IF(N126="zákl. přenesená",J126,0)</f>
        <v>0</v>
      </c>
      <c r="BH126" s="199">
        <f>IF(N126="sníž. přenesená",J126,0)</f>
        <v>0</v>
      </c>
      <c r="BI126" s="199">
        <f>IF(N126="nulová",J126,0)</f>
        <v>0</v>
      </c>
      <c r="BJ126" s="23" t="s">
        <v>77</v>
      </c>
      <c r="BK126" s="199">
        <f>ROUND(I126*H126,2)</f>
        <v>0</v>
      </c>
      <c r="BL126" s="23" t="s">
        <v>125</v>
      </c>
      <c r="BM126" s="23" t="s">
        <v>247</v>
      </c>
    </row>
    <row r="127" spans="2:65" s="1" customFormat="1" ht="202.5">
      <c r="B127" s="40"/>
      <c r="C127" s="62"/>
      <c r="D127" s="206" t="s">
        <v>187</v>
      </c>
      <c r="E127" s="62"/>
      <c r="F127" s="207" t="s">
        <v>248</v>
      </c>
      <c r="G127" s="62"/>
      <c r="H127" s="62"/>
      <c r="I127" s="162"/>
      <c r="J127" s="62"/>
      <c r="K127" s="62"/>
      <c r="L127" s="60"/>
      <c r="M127" s="208"/>
      <c r="N127" s="41"/>
      <c r="O127" s="41"/>
      <c r="P127" s="41"/>
      <c r="Q127" s="41"/>
      <c r="R127" s="41"/>
      <c r="S127" s="41"/>
      <c r="T127" s="77"/>
      <c r="AT127" s="23" t="s">
        <v>187</v>
      </c>
      <c r="AU127" s="23" t="s">
        <v>79</v>
      </c>
    </row>
    <row r="128" spans="2:65" s="11" customFormat="1">
      <c r="B128" s="209"/>
      <c r="C128" s="210"/>
      <c r="D128" s="206" t="s">
        <v>189</v>
      </c>
      <c r="E128" s="211" t="s">
        <v>20</v>
      </c>
      <c r="F128" s="212" t="s">
        <v>249</v>
      </c>
      <c r="G128" s="210"/>
      <c r="H128" s="213">
        <v>4</v>
      </c>
      <c r="I128" s="214"/>
      <c r="J128" s="210"/>
      <c r="K128" s="210"/>
      <c r="L128" s="215"/>
      <c r="M128" s="216"/>
      <c r="N128" s="217"/>
      <c r="O128" s="217"/>
      <c r="P128" s="217"/>
      <c r="Q128" s="217"/>
      <c r="R128" s="217"/>
      <c r="S128" s="217"/>
      <c r="T128" s="218"/>
      <c r="AT128" s="219" t="s">
        <v>189</v>
      </c>
      <c r="AU128" s="219" t="s">
        <v>79</v>
      </c>
      <c r="AV128" s="11" t="s">
        <v>79</v>
      </c>
      <c r="AW128" s="11" t="s">
        <v>32</v>
      </c>
      <c r="AX128" s="11" t="s">
        <v>77</v>
      </c>
      <c r="AY128" s="219" t="s">
        <v>119</v>
      </c>
    </row>
    <row r="129" spans="2:65" s="1" customFormat="1" ht="38.25" customHeight="1">
      <c r="B129" s="40"/>
      <c r="C129" s="189" t="s">
        <v>10</v>
      </c>
      <c r="D129" s="189" t="s">
        <v>120</v>
      </c>
      <c r="E129" s="190" t="s">
        <v>250</v>
      </c>
      <c r="F129" s="191" t="s">
        <v>251</v>
      </c>
      <c r="G129" s="192" t="s">
        <v>223</v>
      </c>
      <c r="H129" s="193">
        <v>2</v>
      </c>
      <c r="I129" s="194"/>
      <c r="J129" s="193">
        <f>ROUND(I129*H129,2)</f>
        <v>0</v>
      </c>
      <c r="K129" s="191" t="s">
        <v>124</v>
      </c>
      <c r="L129" s="60"/>
      <c r="M129" s="195" t="s">
        <v>20</v>
      </c>
      <c r="N129" s="196" t="s">
        <v>40</v>
      </c>
      <c r="O129" s="41"/>
      <c r="P129" s="197">
        <f>O129*H129</f>
        <v>0</v>
      </c>
      <c r="Q129" s="197">
        <v>0</v>
      </c>
      <c r="R129" s="197">
        <f>Q129*H129</f>
        <v>0</v>
      </c>
      <c r="S129" s="197">
        <v>0</v>
      </c>
      <c r="T129" s="198">
        <f>S129*H129</f>
        <v>0</v>
      </c>
      <c r="AR129" s="23" t="s">
        <v>125</v>
      </c>
      <c r="AT129" s="23" t="s">
        <v>120</v>
      </c>
      <c r="AU129" s="23" t="s">
        <v>79</v>
      </c>
      <c r="AY129" s="23" t="s">
        <v>119</v>
      </c>
      <c r="BE129" s="199">
        <f>IF(N129="základní",J129,0)</f>
        <v>0</v>
      </c>
      <c r="BF129" s="199">
        <f>IF(N129="snížená",J129,0)</f>
        <v>0</v>
      </c>
      <c r="BG129" s="199">
        <f>IF(N129="zákl. přenesená",J129,0)</f>
        <v>0</v>
      </c>
      <c r="BH129" s="199">
        <f>IF(N129="sníž. přenesená",J129,0)</f>
        <v>0</v>
      </c>
      <c r="BI129" s="199">
        <f>IF(N129="nulová",J129,0)</f>
        <v>0</v>
      </c>
      <c r="BJ129" s="23" t="s">
        <v>77</v>
      </c>
      <c r="BK129" s="199">
        <f>ROUND(I129*H129,2)</f>
        <v>0</v>
      </c>
      <c r="BL129" s="23" t="s">
        <v>125</v>
      </c>
      <c r="BM129" s="23" t="s">
        <v>252</v>
      </c>
    </row>
    <row r="130" spans="2:65" s="1" customFormat="1" ht="202.5">
      <c r="B130" s="40"/>
      <c r="C130" s="62"/>
      <c r="D130" s="206" t="s">
        <v>187</v>
      </c>
      <c r="E130" s="62"/>
      <c r="F130" s="207" t="s">
        <v>248</v>
      </c>
      <c r="G130" s="62"/>
      <c r="H130" s="62"/>
      <c r="I130" s="162"/>
      <c r="J130" s="62"/>
      <c r="K130" s="62"/>
      <c r="L130" s="60"/>
      <c r="M130" s="208"/>
      <c r="N130" s="41"/>
      <c r="O130" s="41"/>
      <c r="P130" s="41"/>
      <c r="Q130" s="41"/>
      <c r="R130" s="41"/>
      <c r="S130" s="41"/>
      <c r="T130" s="77"/>
      <c r="AT130" s="23" t="s">
        <v>187</v>
      </c>
      <c r="AU130" s="23" t="s">
        <v>79</v>
      </c>
    </row>
    <row r="131" spans="2:65" s="11" customFormat="1">
      <c r="B131" s="209"/>
      <c r="C131" s="210"/>
      <c r="D131" s="206" t="s">
        <v>189</v>
      </c>
      <c r="E131" s="211" t="s">
        <v>20</v>
      </c>
      <c r="F131" s="212" t="s">
        <v>249</v>
      </c>
      <c r="G131" s="210"/>
      <c r="H131" s="213">
        <v>4</v>
      </c>
      <c r="I131" s="214"/>
      <c r="J131" s="210"/>
      <c r="K131" s="210"/>
      <c r="L131" s="215"/>
      <c r="M131" s="216"/>
      <c r="N131" s="217"/>
      <c r="O131" s="217"/>
      <c r="P131" s="217"/>
      <c r="Q131" s="217"/>
      <c r="R131" s="217"/>
      <c r="S131" s="217"/>
      <c r="T131" s="218"/>
      <c r="AT131" s="219" t="s">
        <v>189</v>
      </c>
      <c r="AU131" s="219" t="s">
        <v>79</v>
      </c>
      <c r="AV131" s="11" t="s">
        <v>79</v>
      </c>
      <c r="AW131" s="11" t="s">
        <v>32</v>
      </c>
      <c r="AX131" s="11" t="s">
        <v>77</v>
      </c>
      <c r="AY131" s="219" t="s">
        <v>119</v>
      </c>
    </row>
    <row r="132" spans="2:65" s="11" customFormat="1">
      <c r="B132" s="209"/>
      <c r="C132" s="210"/>
      <c r="D132" s="206" t="s">
        <v>189</v>
      </c>
      <c r="E132" s="210"/>
      <c r="F132" s="212" t="s">
        <v>253</v>
      </c>
      <c r="G132" s="210"/>
      <c r="H132" s="213">
        <v>2</v>
      </c>
      <c r="I132" s="214"/>
      <c r="J132" s="210"/>
      <c r="K132" s="210"/>
      <c r="L132" s="215"/>
      <c r="M132" s="216"/>
      <c r="N132" s="217"/>
      <c r="O132" s="217"/>
      <c r="P132" s="217"/>
      <c r="Q132" s="217"/>
      <c r="R132" s="217"/>
      <c r="S132" s="217"/>
      <c r="T132" s="218"/>
      <c r="AT132" s="219" t="s">
        <v>189</v>
      </c>
      <c r="AU132" s="219" t="s">
        <v>79</v>
      </c>
      <c r="AV132" s="11" t="s">
        <v>79</v>
      </c>
      <c r="AW132" s="11" t="s">
        <v>6</v>
      </c>
      <c r="AX132" s="11" t="s">
        <v>77</v>
      </c>
      <c r="AY132" s="219" t="s">
        <v>119</v>
      </c>
    </row>
    <row r="133" spans="2:65" s="1" customFormat="1" ht="38.25" customHeight="1">
      <c r="B133" s="40"/>
      <c r="C133" s="189" t="s">
        <v>254</v>
      </c>
      <c r="D133" s="189" t="s">
        <v>120</v>
      </c>
      <c r="E133" s="190" t="s">
        <v>255</v>
      </c>
      <c r="F133" s="191" t="s">
        <v>256</v>
      </c>
      <c r="G133" s="192" t="s">
        <v>223</v>
      </c>
      <c r="H133" s="193">
        <v>275.8</v>
      </c>
      <c r="I133" s="194"/>
      <c r="J133" s="193">
        <f>ROUND(I133*H133,2)</f>
        <v>0</v>
      </c>
      <c r="K133" s="191" t="s">
        <v>124</v>
      </c>
      <c r="L133" s="60"/>
      <c r="M133" s="195" t="s">
        <v>20</v>
      </c>
      <c r="N133" s="196" t="s">
        <v>40</v>
      </c>
      <c r="O133" s="41"/>
      <c r="P133" s="197">
        <f>O133*H133</f>
        <v>0</v>
      </c>
      <c r="Q133" s="197">
        <v>0</v>
      </c>
      <c r="R133" s="197">
        <f>Q133*H133</f>
        <v>0</v>
      </c>
      <c r="S133" s="197">
        <v>0</v>
      </c>
      <c r="T133" s="198">
        <f>S133*H133</f>
        <v>0</v>
      </c>
      <c r="AR133" s="23" t="s">
        <v>125</v>
      </c>
      <c r="AT133" s="23" t="s">
        <v>120</v>
      </c>
      <c r="AU133" s="23" t="s">
        <v>79</v>
      </c>
      <c r="AY133" s="23" t="s">
        <v>119</v>
      </c>
      <c r="BE133" s="199">
        <f>IF(N133="základní",J133,0)</f>
        <v>0</v>
      </c>
      <c r="BF133" s="199">
        <f>IF(N133="snížená",J133,0)</f>
        <v>0</v>
      </c>
      <c r="BG133" s="199">
        <f>IF(N133="zákl. přenesená",J133,0)</f>
        <v>0</v>
      </c>
      <c r="BH133" s="199">
        <f>IF(N133="sníž. přenesená",J133,0)</f>
        <v>0</v>
      </c>
      <c r="BI133" s="199">
        <f>IF(N133="nulová",J133,0)</f>
        <v>0</v>
      </c>
      <c r="BJ133" s="23" t="s">
        <v>77</v>
      </c>
      <c r="BK133" s="199">
        <f>ROUND(I133*H133,2)</f>
        <v>0</v>
      </c>
      <c r="BL133" s="23" t="s">
        <v>125</v>
      </c>
      <c r="BM133" s="23" t="s">
        <v>257</v>
      </c>
    </row>
    <row r="134" spans="2:65" s="1" customFormat="1" ht="189">
      <c r="B134" s="40"/>
      <c r="C134" s="62"/>
      <c r="D134" s="206" t="s">
        <v>187</v>
      </c>
      <c r="E134" s="62"/>
      <c r="F134" s="207" t="s">
        <v>258</v>
      </c>
      <c r="G134" s="62"/>
      <c r="H134" s="62"/>
      <c r="I134" s="162"/>
      <c r="J134" s="62"/>
      <c r="K134" s="62"/>
      <c r="L134" s="60"/>
      <c r="M134" s="208"/>
      <c r="N134" s="41"/>
      <c r="O134" s="41"/>
      <c r="P134" s="41"/>
      <c r="Q134" s="41"/>
      <c r="R134" s="41"/>
      <c r="S134" s="41"/>
      <c r="T134" s="77"/>
      <c r="AT134" s="23" t="s">
        <v>187</v>
      </c>
      <c r="AU134" s="23" t="s">
        <v>79</v>
      </c>
    </row>
    <row r="135" spans="2:65" s="11" customFormat="1">
      <c r="B135" s="209"/>
      <c r="C135" s="210"/>
      <c r="D135" s="206" t="s">
        <v>189</v>
      </c>
      <c r="E135" s="211" t="s">
        <v>20</v>
      </c>
      <c r="F135" s="212" t="s">
        <v>259</v>
      </c>
      <c r="G135" s="210"/>
      <c r="H135" s="213">
        <v>256</v>
      </c>
      <c r="I135" s="214"/>
      <c r="J135" s="210"/>
      <c r="K135" s="210"/>
      <c r="L135" s="215"/>
      <c r="M135" s="216"/>
      <c r="N135" s="217"/>
      <c r="O135" s="217"/>
      <c r="P135" s="217"/>
      <c r="Q135" s="217"/>
      <c r="R135" s="217"/>
      <c r="S135" s="217"/>
      <c r="T135" s="218"/>
      <c r="AT135" s="219" t="s">
        <v>189</v>
      </c>
      <c r="AU135" s="219" t="s">
        <v>79</v>
      </c>
      <c r="AV135" s="11" t="s">
        <v>79</v>
      </c>
      <c r="AW135" s="11" t="s">
        <v>32</v>
      </c>
      <c r="AX135" s="11" t="s">
        <v>69</v>
      </c>
      <c r="AY135" s="219" t="s">
        <v>119</v>
      </c>
    </row>
    <row r="136" spans="2:65" s="11" customFormat="1">
      <c r="B136" s="209"/>
      <c r="C136" s="210"/>
      <c r="D136" s="206" t="s">
        <v>189</v>
      </c>
      <c r="E136" s="211" t="s">
        <v>20</v>
      </c>
      <c r="F136" s="212" t="s">
        <v>260</v>
      </c>
      <c r="G136" s="210"/>
      <c r="H136" s="213">
        <v>1.5</v>
      </c>
      <c r="I136" s="214"/>
      <c r="J136" s="210"/>
      <c r="K136" s="210"/>
      <c r="L136" s="215"/>
      <c r="M136" s="216"/>
      <c r="N136" s="217"/>
      <c r="O136" s="217"/>
      <c r="P136" s="217"/>
      <c r="Q136" s="217"/>
      <c r="R136" s="217"/>
      <c r="S136" s="217"/>
      <c r="T136" s="218"/>
      <c r="AT136" s="219" t="s">
        <v>189</v>
      </c>
      <c r="AU136" s="219" t="s">
        <v>79</v>
      </c>
      <c r="AV136" s="11" t="s">
        <v>79</v>
      </c>
      <c r="AW136" s="11" t="s">
        <v>32</v>
      </c>
      <c r="AX136" s="11" t="s">
        <v>69</v>
      </c>
      <c r="AY136" s="219" t="s">
        <v>119</v>
      </c>
    </row>
    <row r="137" spans="2:65" s="11" customFormat="1">
      <c r="B137" s="209"/>
      <c r="C137" s="210"/>
      <c r="D137" s="206" t="s">
        <v>189</v>
      </c>
      <c r="E137" s="211" t="s">
        <v>20</v>
      </c>
      <c r="F137" s="212" t="s">
        <v>261</v>
      </c>
      <c r="G137" s="210"/>
      <c r="H137" s="213">
        <v>18.3</v>
      </c>
      <c r="I137" s="214"/>
      <c r="J137" s="210"/>
      <c r="K137" s="210"/>
      <c r="L137" s="215"/>
      <c r="M137" s="216"/>
      <c r="N137" s="217"/>
      <c r="O137" s="217"/>
      <c r="P137" s="217"/>
      <c r="Q137" s="217"/>
      <c r="R137" s="217"/>
      <c r="S137" s="217"/>
      <c r="T137" s="218"/>
      <c r="AT137" s="219" t="s">
        <v>189</v>
      </c>
      <c r="AU137" s="219" t="s">
        <v>79</v>
      </c>
      <c r="AV137" s="11" t="s">
        <v>79</v>
      </c>
      <c r="AW137" s="11" t="s">
        <v>32</v>
      </c>
      <c r="AX137" s="11" t="s">
        <v>69</v>
      </c>
      <c r="AY137" s="219" t="s">
        <v>119</v>
      </c>
    </row>
    <row r="138" spans="2:65" s="12" customFormat="1">
      <c r="B138" s="220"/>
      <c r="C138" s="221"/>
      <c r="D138" s="206" t="s">
        <v>189</v>
      </c>
      <c r="E138" s="222" t="s">
        <v>20</v>
      </c>
      <c r="F138" s="223" t="s">
        <v>198</v>
      </c>
      <c r="G138" s="221"/>
      <c r="H138" s="224">
        <v>275.8</v>
      </c>
      <c r="I138" s="225"/>
      <c r="J138" s="221"/>
      <c r="K138" s="221"/>
      <c r="L138" s="226"/>
      <c r="M138" s="227"/>
      <c r="N138" s="228"/>
      <c r="O138" s="228"/>
      <c r="P138" s="228"/>
      <c r="Q138" s="228"/>
      <c r="R138" s="228"/>
      <c r="S138" s="228"/>
      <c r="T138" s="229"/>
      <c r="AT138" s="230" t="s">
        <v>189</v>
      </c>
      <c r="AU138" s="230" t="s">
        <v>79</v>
      </c>
      <c r="AV138" s="12" t="s">
        <v>125</v>
      </c>
      <c r="AW138" s="12" t="s">
        <v>32</v>
      </c>
      <c r="AX138" s="12" t="s">
        <v>77</v>
      </c>
      <c r="AY138" s="230" t="s">
        <v>119</v>
      </c>
    </row>
    <row r="139" spans="2:65" s="1" customFormat="1" ht="51" customHeight="1">
      <c r="B139" s="40"/>
      <c r="C139" s="189" t="s">
        <v>262</v>
      </c>
      <c r="D139" s="189" t="s">
        <v>120</v>
      </c>
      <c r="E139" s="190" t="s">
        <v>263</v>
      </c>
      <c r="F139" s="191" t="s">
        <v>264</v>
      </c>
      <c r="G139" s="192" t="s">
        <v>223</v>
      </c>
      <c r="H139" s="193">
        <v>2758</v>
      </c>
      <c r="I139" s="194"/>
      <c r="J139" s="193">
        <f>ROUND(I139*H139,2)</f>
        <v>0</v>
      </c>
      <c r="K139" s="191" t="s">
        <v>124</v>
      </c>
      <c r="L139" s="60"/>
      <c r="M139" s="195" t="s">
        <v>20</v>
      </c>
      <c r="N139" s="196" t="s">
        <v>40</v>
      </c>
      <c r="O139" s="41"/>
      <c r="P139" s="197">
        <f>O139*H139</f>
        <v>0</v>
      </c>
      <c r="Q139" s="197">
        <v>0</v>
      </c>
      <c r="R139" s="197">
        <f>Q139*H139</f>
        <v>0</v>
      </c>
      <c r="S139" s="197">
        <v>0</v>
      </c>
      <c r="T139" s="198">
        <f>S139*H139</f>
        <v>0</v>
      </c>
      <c r="AR139" s="23" t="s">
        <v>125</v>
      </c>
      <c r="AT139" s="23" t="s">
        <v>120</v>
      </c>
      <c r="AU139" s="23" t="s">
        <v>79</v>
      </c>
      <c r="AY139" s="23" t="s">
        <v>119</v>
      </c>
      <c r="BE139" s="199">
        <f>IF(N139="základní",J139,0)</f>
        <v>0</v>
      </c>
      <c r="BF139" s="199">
        <f>IF(N139="snížená",J139,0)</f>
        <v>0</v>
      </c>
      <c r="BG139" s="199">
        <f>IF(N139="zákl. přenesená",J139,0)</f>
        <v>0</v>
      </c>
      <c r="BH139" s="199">
        <f>IF(N139="sníž. přenesená",J139,0)</f>
        <v>0</v>
      </c>
      <c r="BI139" s="199">
        <f>IF(N139="nulová",J139,0)</f>
        <v>0</v>
      </c>
      <c r="BJ139" s="23" t="s">
        <v>77</v>
      </c>
      <c r="BK139" s="199">
        <f>ROUND(I139*H139,2)</f>
        <v>0</v>
      </c>
      <c r="BL139" s="23" t="s">
        <v>125</v>
      </c>
      <c r="BM139" s="23" t="s">
        <v>265</v>
      </c>
    </row>
    <row r="140" spans="2:65" s="1" customFormat="1" ht="189">
      <c r="B140" s="40"/>
      <c r="C140" s="62"/>
      <c r="D140" s="206" t="s">
        <v>187</v>
      </c>
      <c r="E140" s="62"/>
      <c r="F140" s="207" t="s">
        <v>258</v>
      </c>
      <c r="G140" s="62"/>
      <c r="H140" s="62"/>
      <c r="I140" s="162"/>
      <c r="J140" s="62"/>
      <c r="K140" s="62"/>
      <c r="L140" s="60"/>
      <c r="M140" s="208"/>
      <c r="N140" s="41"/>
      <c r="O140" s="41"/>
      <c r="P140" s="41"/>
      <c r="Q140" s="41"/>
      <c r="R140" s="41"/>
      <c r="S140" s="41"/>
      <c r="T140" s="77"/>
      <c r="AT140" s="23" t="s">
        <v>187</v>
      </c>
      <c r="AU140" s="23" t="s">
        <v>79</v>
      </c>
    </row>
    <row r="141" spans="2:65" s="11" customFormat="1">
      <c r="B141" s="209"/>
      <c r="C141" s="210"/>
      <c r="D141" s="206" t="s">
        <v>189</v>
      </c>
      <c r="E141" s="210"/>
      <c r="F141" s="212" t="s">
        <v>266</v>
      </c>
      <c r="G141" s="210"/>
      <c r="H141" s="213">
        <v>2758</v>
      </c>
      <c r="I141" s="214"/>
      <c r="J141" s="210"/>
      <c r="K141" s="210"/>
      <c r="L141" s="215"/>
      <c r="M141" s="216"/>
      <c r="N141" s="217"/>
      <c r="O141" s="217"/>
      <c r="P141" s="217"/>
      <c r="Q141" s="217"/>
      <c r="R141" s="217"/>
      <c r="S141" s="217"/>
      <c r="T141" s="218"/>
      <c r="AT141" s="219" t="s">
        <v>189</v>
      </c>
      <c r="AU141" s="219" t="s">
        <v>79</v>
      </c>
      <c r="AV141" s="11" t="s">
        <v>79</v>
      </c>
      <c r="AW141" s="11" t="s">
        <v>6</v>
      </c>
      <c r="AX141" s="11" t="s">
        <v>77</v>
      </c>
      <c r="AY141" s="219" t="s">
        <v>119</v>
      </c>
    </row>
    <row r="142" spans="2:65" s="1" customFormat="1" ht="51" customHeight="1">
      <c r="B142" s="40"/>
      <c r="C142" s="189" t="s">
        <v>267</v>
      </c>
      <c r="D142" s="189" t="s">
        <v>120</v>
      </c>
      <c r="E142" s="190" t="s">
        <v>268</v>
      </c>
      <c r="F142" s="191" t="s">
        <v>269</v>
      </c>
      <c r="G142" s="192" t="s">
        <v>223</v>
      </c>
      <c r="H142" s="193">
        <v>256</v>
      </c>
      <c r="I142" s="194"/>
      <c r="J142" s="193">
        <f>ROUND(I142*H142,2)</f>
        <v>0</v>
      </c>
      <c r="K142" s="191" t="s">
        <v>124</v>
      </c>
      <c r="L142" s="60"/>
      <c r="M142" s="195" t="s">
        <v>20</v>
      </c>
      <c r="N142" s="196" t="s">
        <v>40</v>
      </c>
      <c r="O142" s="41"/>
      <c r="P142" s="197">
        <f>O142*H142</f>
        <v>0</v>
      </c>
      <c r="Q142" s="197">
        <v>0</v>
      </c>
      <c r="R142" s="197">
        <f>Q142*H142</f>
        <v>0</v>
      </c>
      <c r="S142" s="197">
        <v>0</v>
      </c>
      <c r="T142" s="198">
        <f>S142*H142</f>
        <v>0</v>
      </c>
      <c r="AR142" s="23" t="s">
        <v>125</v>
      </c>
      <c r="AT142" s="23" t="s">
        <v>120</v>
      </c>
      <c r="AU142" s="23" t="s">
        <v>79</v>
      </c>
      <c r="AY142" s="23" t="s">
        <v>119</v>
      </c>
      <c r="BE142" s="199">
        <f>IF(N142="základní",J142,0)</f>
        <v>0</v>
      </c>
      <c r="BF142" s="199">
        <f>IF(N142="snížená",J142,0)</f>
        <v>0</v>
      </c>
      <c r="BG142" s="199">
        <f>IF(N142="zákl. přenesená",J142,0)</f>
        <v>0</v>
      </c>
      <c r="BH142" s="199">
        <f>IF(N142="sníž. přenesená",J142,0)</f>
        <v>0</v>
      </c>
      <c r="BI142" s="199">
        <f>IF(N142="nulová",J142,0)</f>
        <v>0</v>
      </c>
      <c r="BJ142" s="23" t="s">
        <v>77</v>
      </c>
      <c r="BK142" s="199">
        <f>ROUND(I142*H142,2)</f>
        <v>0</v>
      </c>
      <c r="BL142" s="23" t="s">
        <v>125</v>
      </c>
      <c r="BM142" s="23" t="s">
        <v>270</v>
      </c>
    </row>
    <row r="143" spans="2:65" s="1" customFormat="1" ht="108">
      <c r="B143" s="40"/>
      <c r="C143" s="62"/>
      <c r="D143" s="206" t="s">
        <v>187</v>
      </c>
      <c r="E143" s="62"/>
      <c r="F143" s="207" t="s">
        <v>271</v>
      </c>
      <c r="G143" s="62"/>
      <c r="H143" s="62"/>
      <c r="I143" s="162"/>
      <c r="J143" s="62"/>
      <c r="K143" s="62"/>
      <c r="L143" s="60"/>
      <c r="M143" s="208"/>
      <c r="N143" s="41"/>
      <c r="O143" s="41"/>
      <c r="P143" s="41"/>
      <c r="Q143" s="41"/>
      <c r="R143" s="41"/>
      <c r="S143" s="41"/>
      <c r="T143" s="77"/>
      <c r="AT143" s="23" t="s">
        <v>187</v>
      </c>
      <c r="AU143" s="23" t="s">
        <v>79</v>
      </c>
    </row>
    <row r="144" spans="2:65" s="11" customFormat="1" ht="27">
      <c r="B144" s="209"/>
      <c r="C144" s="210"/>
      <c r="D144" s="206" t="s">
        <v>189</v>
      </c>
      <c r="E144" s="211" t="s">
        <v>20</v>
      </c>
      <c r="F144" s="212" t="s">
        <v>272</v>
      </c>
      <c r="G144" s="210"/>
      <c r="H144" s="213">
        <v>256</v>
      </c>
      <c r="I144" s="214"/>
      <c r="J144" s="210"/>
      <c r="K144" s="210"/>
      <c r="L144" s="215"/>
      <c r="M144" s="216"/>
      <c r="N144" s="217"/>
      <c r="O144" s="217"/>
      <c r="P144" s="217"/>
      <c r="Q144" s="217"/>
      <c r="R144" s="217"/>
      <c r="S144" s="217"/>
      <c r="T144" s="218"/>
      <c r="AT144" s="219" t="s">
        <v>189</v>
      </c>
      <c r="AU144" s="219" t="s">
        <v>79</v>
      </c>
      <c r="AV144" s="11" t="s">
        <v>79</v>
      </c>
      <c r="AW144" s="11" t="s">
        <v>32</v>
      </c>
      <c r="AX144" s="11" t="s">
        <v>77</v>
      </c>
      <c r="AY144" s="219" t="s">
        <v>119</v>
      </c>
    </row>
    <row r="145" spans="2:65" s="1" customFormat="1" ht="16.5" customHeight="1">
      <c r="B145" s="40"/>
      <c r="C145" s="231" t="s">
        <v>273</v>
      </c>
      <c r="D145" s="231" t="s">
        <v>228</v>
      </c>
      <c r="E145" s="232" t="s">
        <v>274</v>
      </c>
      <c r="F145" s="233" t="s">
        <v>275</v>
      </c>
      <c r="G145" s="234" t="s">
        <v>276</v>
      </c>
      <c r="H145" s="235">
        <v>486.4</v>
      </c>
      <c r="I145" s="236"/>
      <c r="J145" s="235">
        <f>ROUND(I145*H145,2)</f>
        <v>0</v>
      </c>
      <c r="K145" s="233" t="s">
        <v>124</v>
      </c>
      <c r="L145" s="237"/>
      <c r="M145" s="238" t="s">
        <v>20</v>
      </c>
      <c r="N145" s="239" t="s">
        <v>40</v>
      </c>
      <c r="O145" s="41"/>
      <c r="P145" s="197">
        <f>O145*H145</f>
        <v>0</v>
      </c>
      <c r="Q145" s="197">
        <v>1</v>
      </c>
      <c r="R145" s="197">
        <f>Q145*H145</f>
        <v>486.4</v>
      </c>
      <c r="S145" s="197">
        <v>0</v>
      </c>
      <c r="T145" s="198">
        <f>S145*H145</f>
        <v>0</v>
      </c>
      <c r="AR145" s="23" t="s">
        <v>158</v>
      </c>
      <c r="AT145" s="23" t="s">
        <v>228</v>
      </c>
      <c r="AU145" s="23" t="s">
        <v>79</v>
      </c>
      <c r="AY145" s="23" t="s">
        <v>119</v>
      </c>
      <c r="BE145" s="199">
        <f>IF(N145="základní",J145,0)</f>
        <v>0</v>
      </c>
      <c r="BF145" s="199">
        <f>IF(N145="snížená",J145,0)</f>
        <v>0</v>
      </c>
      <c r="BG145" s="199">
        <f>IF(N145="zákl. přenesená",J145,0)</f>
        <v>0</v>
      </c>
      <c r="BH145" s="199">
        <f>IF(N145="sníž. přenesená",J145,0)</f>
        <v>0</v>
      </c>
      <c r="BI145" s="199">
        <f>IF(N145="nulová",J145,0)</f>
        <v>0</v>
      </c>
      <c r="BJ145" s="23" t="s">
        <v>77</v>
      </c>
      <c r="BK145" s="199">
        <f>ROUND(I145*H145,2)</f>
        <v>0</v>
      </c>
      <c r="BL145" s="23" t="s">
        <v>125</v>
      </c>
      <c r="BM145" s="23" t="s">
        <v>277</v>
      </c>
    </row>
    <row r="146" spans="2:65" s="11" customFormat="1">
      <c r="B146" s="209"/>
      <c r="C146" s="210"/>
      <c r="D146" s="206" t="s">
        <v>189</v>
      </c>
      <c r="E146" s="210"/>
      <c r="F146" s="212" t="s">
        <v>278</v>
      </c>
      <c r="G146" s="210"/>
      <c r="H146" s="213">
        <v>486.4</v>
      </c>
      <c r="I146" s="214"/>
      <c r="J146" s="210"/>
      <c r="K146" s="210"/>
      <c r="L146" s="215"/>
      <c r="M146" s="216"/>
      <c r="N146" s="217"/>
      <c r="O146" s="217"/>
      <c r="P146" s="217"/>
      <c r="Q146" s="217"/>
      <c r="R146" s="217"/>
      <c r="S146" s="217"/>
      <c r="T146" s="218"/>
      <c r="AT146" s="219" t="s">
        <v>189</v>
      </c>
      <c r="AU146" s="219" t="s">
        <v>79</v>
      </c>
      <c r="AV146" s="11" t="s">
        <v>79</v>
      </c>
      <c r="AW146" s="11" t="s">
        <v>6</v>
      </c>
      <c r="AX146" s="11" t="s">
        <v>77</v>
      </c>
      <c r="AY146" s="219" t="s">
        <v>119</v>
      </c>
    </row>
    <row r="147" spans="2:65" s="1" customFormat="1" ht="16.5" customHeight="1">
      <c r="B147" s="40"/>
      <c r="C147" s="189" t="s">
        <v>279</v>
      </c>
      <c r="D147" s="189" t="s">
        <v>120</v>
      </c>
      <c r="E147" s="190" t="s">
        <v>280</v>
      </c>
      <c r="F147" s="191" t="s">
        <v>281</v>
      </c>
      <c r="G147" s="192" t="s">
        <v>223</v>
      </c>
      <c r="H147" s="193">
        <v>257.5</v>
      </c>
      <c r="I147" s="194"/>
      <c r="J147" s="193">
        <f>ROUND(I147*H147,2)</f>
        <v>0</v>
      </c>
      <c r="K147" s="191" t="s">
        <v>124</v>
      </c>
      <c r="L147" s="60"/>
      <c r="M147" s="195" t="s">
        <v>20</v>
      </c>
      <c r="N147" s="196" t="s">
        <v>40</v>
      </c>
      <c r="O147" s="41"/>
      <c r="P147" s="197">
        <f>O147*H147</f>
        <v>0</v>
      </c>
      <c r="Q147" s="197">
        <v>0</v>
      </c>
      <c r="R147" s="197">
        <f>Q147*H147</f>
        <v>0</v>
      </c>
      <c r="S147" s="197">
        <v>0</v>
      </c>
      <c r="T147" s="198">
        <f>S147*H147</f>
        <v>0</v>
      </c>
      <c r="AR147" s="23" t="s">
        <v>125</v>
      </c>
      <c r="AT147" s="23" t="s">
        <v>120</v>
      </c>
      <c r="AU147" s="23" t="s">
        <v>79</v>
      </c>
      <c r="AY147" s="23" t="s">
        <v>119</v>
      </c>
      <c r="BE147" s="199">
        <f>IF(N147="základní",J147,0)</f>
        <v>0</v>
      </c>
      <c r="BF147" s="199">
        <f>IF(N147="snížená",J147,0)</f>
        <v>0</v>
      </c>
      <c r="BG147" s="199">
        <f>IF(N147="zákl. přenesená",J147,0)</f>
        <v>0</v>
      </c>
      <c r="BH147" s="199">
        <f>IF(N147="sníž. přenesená",J147,0)</f>
        <v>0</v>
      </c>
      <c r="BI147" s="199">
        <f>IF(N147="nulová",J147,0)</f>
        <v>0</v>
      </c>
      <c r="BJ147" s="23" t="s">
        <v>77</v>
      </c>
      <c r="BK147" s="199">
        <f>ROUND(I147*H147,2)</f>
        <v>0</v>
      </c>
      <c r="BL147" s="23" t="s">
        <v>125</v>
      </c>
      <c r="BM147" s="23" t="s">
        <v>282</v>
      </c>
    </row>
    <row r="148" spans="2:65" s="1" customFormat="1" ht="297">
      <c r="B148" s="40"/>
      <c r="C148" s="62"/>
      <c r="D148" s="206" t="s">
        <v>187</v>
      </c>
      <c r="E148" s="62"/>
      <c r="F148" s="207" t="s">
        <v>283</v>
      </c>
      <c r="G148" s="62"/>
      <c r="H148" s="62"/>
      <c r="I148" s="162"/>
      <c r="J148" s="62"/>
      <c r="K148" s="62"/>
      <c r="L148" s="60"/>
      <c r="M148" s="208"/>
      <c r="N148" s="41"/>
      <c r="O148" s="41"/>
      <c r="P148" s="41"/>
      <c r="Q148" s="41"/>
      <c r="R148" s="41"/>
      <c r="S148" s="41"/>
      <c r="T148" s="77"/>
      <c r="AT148" s="23" t="s">
        <v>187</v>
      </c>
      <c r="AU148" s="23" t="s">
        <v>79</v>
      </c>
    </row>
    <row r="149" spans="2:65" s="11" customFormat="1">
      <c r="B149" s="209"/>
      <c r="C149" s="210"/>
      <c r="D149" s="206" t="s">
        <v>189</v>
      </c>
      <c r="E149" s="211" t="s">
        <v>20</v>
      </c>
      <c r="F149" s="212" t="s">
        <v>259</v>
      </c>
      <c r="G149" s="210"/>
      <c r="H149" s="213">
        <v>256</v>
      </c>
      <c r="I149" s="214"/>
      <c r="J149" s="210"/>
      <c r="K149" s="210"/>
      <c r="L149" s="215"/>
      <c r="M149" s="216"/>
      <c r="N149" s="217"/>
      <c r="O149" s="217"/>
      <c r="P149" s="217"/>
      <c r="Q149" s="217"/>
      <c r="R149" s="217"/>
      <c r="S149" s="217"/>
      <c r="T149" s="218"/>
      <c r="AT149" s="219" t="s">
        <v>189</v>
      </c>
      <c r="AU149" s="219" t="s">
        <v>79</v>
      </c>
      <c r="AV149" s="11" t="s">
        <v>79</v>
      </c>
      <c r="AW149" s="11" t="s">
        <v>32</v>
      </c>
      <c r="AX149" s="11" t="s">
        <v>69</v>
      </c>
      <c r="AY149" s="219" t="s">
        <v>119</v>
      </c>
    </row>
    <row r="150" spans="2:65" s="11" customFormat="1">
      <c r="B150" s="209"/>
      <c r="C150" s="210"/>
      <c r="D150" s="206" t="s">
        <v>189</v>
      </c>
      <c r="E150" s="211" t="s">
        <v>20</v>
      </c>
      <c r="F150" s="212" t="s">
        <v>260</v>
      </c>
      <c r="G150" s="210"/>
      <c r="H150" s="213">
        <v>1.5</v>
      </c>
      <c r="I150" s="214"/>
      <c r="J150" s="210"/>
      <c r="K150" s="210"/>
      <c r="L150" s="215"/>
      <c r="M150" s="216"/>
      <c r="N150" s="217"/>
      <c r="O150" s="217"/>
      <c r="P150" s="217"/>
      <c r="Q150" s="217"/>
      <c r="R150" s="217"/>
      <c r="S150" s="217"/>
      <c r="T150" s="218"/>
      <c r="AT150" s="219" t="s">
        <v>189</v>
      </c>
      <c r="AU150" s="219" t="s">
        <v>79</v>
      </c>
      <c r="AV150" s="11" t="s">
        <v>79</v>
      </c>
      <c r="AW150" s="11" t="s">
        <v>32</v>
      </c>
      <c r="AX150" s="11" t="s">
        <v>69</v>
      </c>
      <c r="AY150" s="219" t="s">
        <v>119</v>
      </c>
    </row>
    <row r="151" spans="2:65" s="12" customFormat="1">
      <c r="B151" s="220"/>
      <c r="C151" s="221"/>
      <c r="D151" s="206" t="s">
        <v>189</v>
      </c>
      <c r="E151" s="222" t="s">
        <v>20</v>
      </c>
      <c r="F151" s="223" t="s">
        <v>198</v>
      </c>
      <c r="G151" s="221"/>
      <c r="H151" s="224">
        <v>257.5</v>
      </c>
      <c r="I151" s="225"/>
      <c r="J151" s="221"/>
      <c r="K151" s="221"/>
      <c r="L151" s="226"/>
      <c r="M151" s="227"/>
      <c r="N151" s="228"/>
      <c r="O151" s="228"/>
      <c r="P151" s="228"/>
      <c r="Q151" s="228"/>
      <c r="R151" s="228"/>
      <c r="S151" s="228"/>
      <c r="T151" s="229"/>
      <c r="AT151" s="230" t="s">
        <v>189</v>
      </c>
      <c r="AU151" s="230" t="s">
        <v>79</v>
      </c>
      <c r="AV151" s="12" t="s">
        <v>125</v>
      </c>
      <c r="AW151" s="12" t="s">
        <v>32</v>
      </c>
      <c r="AX151" s="12" t="s">
        <v>77</v>
      </c>
      <c r="AY151" s="230" t="s">
        <v>119</v>
      </c>
    </row>
    <row r="152" spans="2:65" s="1" customFormat="1" ht="16.5" customHeight="1">
      <c r="B152" s="40"/>
      <c r="C152" s="189" t="s">
        <v>284</v>
      </c>
      <c r="D152" s="189" t="s">
        <v>120</v>
      </c>
      <c r="E152" s="190" t="s">
        <v>285</v>
      </c>
      <c r="F152" s="191" t="s">
        <v>286</v>
      </c>
      <c r="G152" s="192" t="s">
        <v>276</v>
      </c>
      <c r="H152" s="193">
        <v>463.5</v>
      </c>
      <c r="I152" s="194"/>
      <c r="J152" s="193">
        <f>ROUND(I152*H152,2)</f>
        <v>0</v>
      </c>
      <c r="K152" s="191" t="s">
        <v>124</v>
      </c>
      <c r="L152" s="60"/>
      <c r="M152" s="195" t="s">
        <v>20</v>
      </c>
      <c r="N152" s="196" t="s">
        <v>40</v>
      </c>
      <c r="O152" s="41"/>
      <c r="P152" s="197">
        <f>O152*H152</f>
        <v>0</v>
      </c>
      <c r="Q152" s="197">
        <v>0</v>
      </c>
      <c r="R152" s="197">
        <f>Q152*H152</f>
        <v>0</v>
      </c>
      <c r="S152" s="197">
        <v>0</v>
      </c>
      <c r="T152" s="198">
        <f>S152*H152</f>
        <v>0</v>
      </c>
      <c r="AR152" s="23" t="s">
        <v>125</v>
      </c>
      <c r="AT152" s="23" t="s">
        <v>120</v>
      </c>
      <c r="AU152" s="23" t="s">
        <v>79</v>
      </c>
      <c r="AY152" s="23" t="s">
        <v>119</v>
      </c>
      <c r="BE152" s="199">
        <f>IF(N152="základní",J152,0)</f>
        <v>0</v>
      </c>
      <c r="BF152" s="199">
        <f>IF(N152="snížená",J152,0)</f>
        <v>0</v>
      </c>
      <c r="BG152" s="199">
        <f>IF(N152="zákl. přenesená",J152,0)</f>
        <v>0</v>
      </c>
      <c r="BH152" s="199">
        <f>IF(N152="sníž. přenesená",J152,0)</f>
        <v>0</v>
      </c>
      <c r="BI152" s="199">
        <f>IF(N152="nulová",J152,0)</f>
        <v>0</v>
      </c>
      <c r="BJ152" s="23" t="s">
        <v>77</v>
      </c>
      <c r="BK152" s="199">
        <f>ROUND(I152*H152,2)</f>
        <v>0</v>
      </c>
      <c r="BL152" s="23" t="s">
        <v>125</v>
      </c>
      <c r="BM152" s="23" t="s">
        <v>287</v>
      </c>
    </row>
    <row r="153" spans="2:65" s="1" customFormat="1" ht="297">
      <c r="B153" s="40"/>
      <c r="C153" s="62"/>
      <c r="D153" s="206" t="s">
        <v>187</v>
      </c>
      <c r="E153" s="62"/>
      <c r="F153" s="207" t="s">
        <v>283</v>
      </c>
      <c r="G153" s="62"/>
      <c r="H153" s="62"/>
      <c r="I153" s="162"/>
      <c r="J153" s="62"/>
      <c r="K153" s="62"/>
      <c r="L153" s="60"/>
      <c r="M153" s="208"/>
      <c r="N153" s="41"/>
      <c r="O153" s="41"/>
      <c r="P153" s="41"/>
      <c r="Q153" s="41"/>
      <c r="R153" s="41"/>
      <c r="S153" s="41"/>
      <c r="T153" s="77"/>
      <c r="AT153" s="23" t="s">
        <v>187</v>
      </c>
      <c r="AU153" s="23" t="s">
        <v>79</v>
      </c>
    </row>
    <row r="154" spans="2:65" s="11" customFormat="1">
      <c r="B154" s="209"/>
      <c r="C154" s="210"/>
      <c r="D154" s="206" t="s">
        <v>189</v>
      </c>
      <c r="E154" s="211" t="s">
        <v>20</v>
      </c>
      <c r="F154" s="212" t="s">
        <v>259</v>
      </c>
      <c r="G154" s="210"/>
      <c r="H154" s="213">
        <v>256</v>
      </c>
      <c r="I154" s="214"/>
      <c r="J154" s="210"/>
      <c r="K154" s="210"/>
      <c r="L154" s="215"/>
      <c r="M154" s="216"/>
      <c r="N154" s="217"/>
      <c r="O154" s="217"/>
      <c r="P154" s="217"/>
      <c r="Q154" s="217"/>
      <c r="R154" s="217"/>
      <c r="S154" s="217"/>
      <c r="T154" s="218"/>
      <c r="AT154" s="219" t="s">
        <v>189</v>
      </c>
      <c r="AU154" s="219" t="s">
        <v>79</v>
      </c>
      <c r="AV154" s="11" t="s">
        <v>79</v>
      </c>
      <c r="AW154" s="11" t="s">
        <v>32</v>
      </c>
      <c r="AX154" s="11" t="s">
        <v>69</v>
      </c>
      <c r="AY154" s="219" t="s">
        <v>119</v>
      </c>
    </row>
    <row r="155" spans="2:65" s="11" customFormat="1">
      <c r="B155" s="209"/>
      <c r="C155" s="210"/>
      <c r="D155" s="206" t="s">
        <v>189</v>
      </c>
      <c r="E155" s="211" t="s">
        <v>20</v>
      </c>
      <c r="F155" s="212" t="s">
        <v>260</v>
      </c>
      <c r="G155" s="210"/>
      <c r="H155" s="213">
        <v>1.5</v>
      </c>
      <c r="I155" s="214"/>
      <c r="J155" s="210"/>
      <c r="K155" s="210"/>
      <c r="L155" s="215"/>
      <c r="M155" s="216"/>
      <c r="N155" s="217"/>
      <c r="O155" s="217"/>
      <c r="P155" s="217"/>
      <c r="Q155" s="217"/>
      <c r="R155" s="217"/>
      <c r="S155" s="217"/>
      <c r="T155" s="218"/>
      <c r="AT155" s="219" t="s">
        <v>189</v>
      </c>
      <c r="AU155" s="219" t="s">
        <v>79</v>
      </c>
      <c r="AV155" s="11" t="s">
        <v>79</v>
      </c>
      <c r="AW155" s="11" t="s">
        <v>32</v>
      </c>
      <c r="AX155" s="11" t="s">
        <v>69</v>
      </c>
      <c r="AY155" s="219" t="s">
        <v>119</v>
      </c>
    </row>
    <row r="156" spans="2:65" s="12" customFormat="1">
      <c r="B156" s="220"/>
      <c r="C156" s="221"/>
      <c r="D156" s="206" t="s">
        <v>189</v>
      </c>
      <c r="E156" s="222" t="s">
        <v>20</v>
      </c>
      <c r="F156" s="223" t="s">
        <v>198</v>
      </c>
      <c r="G156" s="221"/>
      <c r="H156" s="224">
        <v>257.5</v>
      </c>
      <c r="I156" s="225"/>
      <c r="J156" s="221"/>
      <c r="K156" s="221"/>
      <c r="L156" s="226"/>
      <c r="M156" s="227"/>
      <c r="N156" s="228"/>
      <c r="O156" s="228"/>
      <c r="P156" s="228"/>
      <c r="Q156" s="228"/>
      <c r="R156" s="228"/>
      <c r="S156" s="228"/>
      <c r="T156" s="229"/>
      <c r="AT156" s="230" t="s">
        <v>189</v>
      </c>
      <c r="AU156" s="230" t="s">
        <v>79</v>
      </c>
      <c r="AV156" s="12" t="s">
        <v>125</v>
      </c>
      <c r="AW156" s="12" t="s">
        <v>32</v>
      </c>
      <c r="AX156" s="12" t="s">
        <v>77</v>
      </c>
      <c r="AY156" s="230" t="s">
        <v>119</v>
      </c>
    </row>
    <row r="157" spans="2:65" s="11" customFormat="1">
      <c r="B157" s="209"/>
      <c r="C157" s="210"/>
      <c r="D157" s="206" t="s">
        <v>189</v>
      </c>
      <c r="E157" s="210"/>
      <c r="F157" s="212" t="s">
        <v>288</v>
      </c>
      <c r="G157" s="210"/>
      <c r="H157" s="213">
        <v>463.5</v>
      </c>
      <c r="I157" s="214"/>
      <c r="J157" s="210"/>
      <c r="K157" s="210"/>
      <c r="L157" s="215"/>
      <c r="M157" s="216"/>
      <c r="N157" s="217"/>
      <c r="O157" s="217"/>
      <c r="P157" s="217"/>
      <c r="Q157" s="217"/>
      <c r="R157" s="217"/>
      <c r="S157" s="217"/>
      <c r="T157" s="218"/>
      <c r="AT157" s="219" t="s">
        <v>189</v>
      </c>
      <c r="AU157" s="219" t="s">
        <v>79</v>
      </c>
      <c r="AV157" s="11" t="s">
        <v>79</v>
      </c>
      <c r="AW157" s="11" t="s">
        <v>6</v>
      </c>
      <c r="AX157" s="11" t="s">
        <v>77</v>
      </c>
      <c r="AY157" s="219" t="s">
        <v>119</v>
      </c>
    </row>
    <row r="158" spans="2:65" s="1" customFormat="1" ht="25.5" customHeight="1">
      <c r="B158" s="40"/>
      <c r="C158" s="189" t="s">
        <v>9</v>
      </c>
      <c r="D158" s="189" t="s">
        <v>120</v>
      </c>
      <c r="E158" s="190" t="s">
        <v>289</v>
      </c>
      <c r="F158" s="191" t="s">
        <v>290</v>
      </c>
      <c r="G158" s="192" t="s">
        <v>223</v>
      </c>
      <c r="H158" s="193">
        <v>2.5</v>
      </c>
      <c r="I158" s="194"/>
      <c r="J158" s="193">
        <f>ROUND(I158*H158,2)</f>
        <v>0</v>
      </c>
      <c r="K158" s="191" t="s">
        <v>124</v>
      </c>
      <c r="L158" s="60"/>
      <c r="M158" s="195" t="s">
        <v>20</v>
      </c>
      <c r="N158" s="196" t="s">
        <v>40</v>
      </c>
      <c r="O158" s="41"/>
      <c r="P158" s="197">
        <f>O158*H158</f>
        <v>0</v>
      </c>
      <c r="Q158" s="197">
        <v>0</v>
      </c>
      <c r="R158" s="197">
        <f>Q158*H158</f>
        <v>0</v>
      </c>
      <c r="S158" s="197">
        <v>0</v>
      </c>
      <c r="T158" s="198">
        <f>S158*H158</f>
        <v>0</v>
      </c>
      <c r="AR158" s="23" t="s">
        <v>125</v>
      </c>
      <c r="AT158" s="23" t="s">
        <v>120</v>
      </c>
      <c r="AU158" s="23" t="s">
        <v>79</v>
      </c>
      <c r="AY158" s="23" t="s">
        <v>119</v>
      </c>
      <c r="BE158" s="199">
        <f>IF(N158="základní",J158,0)</f>
        <v>0</v>
      </c>
      <c r="BF158" s="199">
        <f>IF(N158="snížená",J158,0)</f>
        <v>0</v>
      </c>
      <c r="BG158" s="199">
        <f>IF(N158="zákl. přenesená",J158,0)</f>
        <v>0</v>
      </c>
      <c r="BH158" s="199">
        <f>IF(N158="sníž. přenesená",J158,0)</f>
        <v>0</v>
      </c>
      <c r="BI158" s="199">
        <f>IF(N158="nulová",J158,0)</f>
        <v>0</v>
      </c>
      <c r="BJ158" s="23" t="s">
        <v>77</v>
      </c>
      <c r="BK158" s="199">
        <f>ROUND(I158*H158,2)</f>
        <v>0</v>
      </c>
      <c r="BL158" s="23" t="s">
        <v>125</v>
      </c>
      <c r="BM158" s="23" t="s">
        <v>291</v>
      </c>
    </row>
    <row r="159" spans="2:65" s="1" customFormat="1" ht="409.5">
      <c r="B159" s="40"/>
      <c r="C159" s="62"/>
      <c r="D159" s="206" t="s">
        <v>187</v>
      </c>
      <c r="E159" s="62"/>
      <c r="F159" s="207" t="s">
        <v>292</v>
      </c>
      <c r="G159" s="62"/>
      <c r="H159" s="62"/>
      <c r="I159" s="162"/>
      <c r="J159" s="62"/>
      <c r="K159" s="62"/>
      <c r="L159" s="60"/>
      <c r="M159" s="208"/>
      <c r="N159" s="41"/>
      <c r="O159" s="41"/>
      <c r="P159" s="41"/>
      <c r="Q159" s="41"/>
      <c r="R159" s="41"/>
      <c r="S159" s="41"/>
      <c r="T159" s="77"/>
      <c r="AT159" s="23" t="s">
        <v>187</v>
      </c>
      <c r="AU159" s="23" t="s">
        <v>79</v>
      </c>
    </row>
    <row r="160" spans="2:65" s="11" customFormat="1">
      <c r="B160" s="209"/>
      <c r="C160" s="210"/>
      <c r="D160" s="206" t="s">
        <v>189</v>
      </c>
      <c r="E160" s="211" t="s">
        <v>20</v>
      </c>
      <c r="F160" s="212" t="s">
        <v>293</v>
      </c>
      <c r="G160" s="210"/>
      <c r="H160" s="213">
        <v>2.5</v>
      </c>
      <c r="I160" s="214"/>
      <c r="J160" s="210"/>
      <c r="K160" s="210"/>
      <c r="L160" s="215"/>
      <c r="M160" s="216"/>
      <c r="N160" s="217"/>
      <c r="O160" s="217"/>
      <c r="P160" s="217"/>
      <c r="Q160" s="217"/>
      <c r="R160" s="217"/>
      <c r="S160" s="217"/>
      <c r="T160" s="218"/>
      <c r="AT160" s="219" t="s">
        <v>189</v>
      </c>
      <c r="AU160" s="219" t="s">
        <v>79</v>
      </c>
      <c r="AV160" s="11" t="s">
        <v>79</v>
      </c>
      <c r="AW160" s="11" t="s">
        <v>32</v>
      </c>
      <c r="AX160" s="11" t="s">
        <v>77</v>
      </c>
      <c r="AY160" s="219" t="s">
        <v>119</v>
      </c>
    </row>
    <row r="161" spans="2:65" s="1" customFormat="1" ht="38.25" customHeight="1">
      <c r="B161" s="40"/>
      <c r="C161" s="189" t="s">
        <v>294</v>
      </c>
      <c r="D161" s="189" t="s">
        <v>120</v>
      </c>
      <c r="E161" s="190" t="s">
        <v>295</v>
      </c>
      <c r="F161" s="191" t="s">
        <v>296</v>
      </c>
      <c r="G161" s="192" t="s">
        <v>185</v>
      </c>
      <c r="H161" s="193">
        <v>122</v>
      </c>
      <c r="I161" s="194"/>
      <c r="J161" s="193">
        <f>ROUND(I161*H161,2)</f>
        <v>0</v>
      </c>
      <c r="K161" s="191" t="s">
        <v>124</v>
      </c>
      <c r="L161" s="60"/>
      <c r="M161" s="195" t="s">
        <v>20</v>
      </c>
      <c r="N161" s="196" t="s">
        <v>40</v>
      </c>
      <c r="O161" s="41"/>
      <c r="P161" s="197">
        <f>O161*H161</f>
        <v>0</v>
      </c>
      <c r="Q161" s="197">
        <v>0</v>
      </c>
      <c r="R161" s="197">
        <f>Q161*H161</f>
        <v>0</v>
      </c>
      <c r="S161" s="197">
        <v>0</v>
      </c>
      <c r="T161" s="198">
        <f>S161*H161</f>
        <v>0</v>
      </c>
      <c r="AR161" s="23" t="s">
        <v>125</v>
      </c>
      <c r="AT161" s="23" t="s">
        <v>120</v>
      </c>
      <c r="AU161" s="23" t="s">
        <v>79</v>
      </c>
      <c r="AY161" s="23" t="s">
        <v>119</v>
      </c>
      <c r="BE161" s="199">
        <f>IF(N161="základní",J161,0)</f>
        <v>0</v>
      </c>
      <c r="BF161" s="199">
        <f>IF(N161="snížená",J161,0)</f>
        <v>0</v>
      </c>
      <c r="BG161" s="199">
        <f>IF(N161="zákl. přenesená",J161,0)</f>
        <v>0</v>
      </c>
      <c r="BH161" s="199">
        <f>IF(N161="sníž. přenesená",J161,0)</f>
        <v>0</v>
      </c>
      <c r="BI161" s="199">
        <f>IF(N161="nulová",J161,0)</f>
        <v>0</v>
      </c>
      <c r="BJ161" s="23" t="s">
        <v>77</v>
      </c>
      <c r="BK161" s="199">
        <f>ROUND(I161*H161,2)</f>
        <v>0</v>
      </c>
      <c r="BL161" s="23" t="s">
        <v>125</v>
      </c>
      <c r="BM161" s="23" t="s">
        <v>297</v>
      </c>
    </row>
    <row r="162" spans="2:65" s="1" customFormat="1" ht="94.5">
      <c r="B162" s="40"/>
      <c r="C162" s="62"/>
      <c r="D162" s="206" t="s">
        <v>187</v>
      </c>
      <c r="E162" s="62"/>
      <c r="F162" s="207" t="s">
        <v>298</v>
      </c>
      <c r="G162" s="62"/>
      <c r="H162" s="62"/>
      <c r="I162" s="162"/>
      <c r="J162" s="62"/>
      <c r="K162" s="62"/>
      <c r="L162" s="60"/>
      <c r="M162" s="208"/>
      <c r="N162" s="41"/>
      <c r="O162" s="41"/>
      <c r="P162" s="41"/>
      <c r="Q162" s="41"/>
      <c r="R162" s="41"/>
      <c r="S162" s="41"/>
      <c r="T162" s="77"/>
      <c r="AT162" s="23" t="s">
        <v>187</v>
      </c>
      <c r="AU162" s="23" t="s">
        <v>79</v>
      </c>
    </row>
    <row r="163" spans="2:65" s="11" customFormat="1">
      <c r="B163" s="209"/>
      <c r="C163" s="210"/>
      <c r="D163" s="206" t="s">
        <v>189</v>
      </c>
      <c r="E163" s="211" t="s">
        <v>20</v>
      </c>
      <c r="F163" s="212" t="s">
        <v>299</v>
      </c>
      <c r="G163" s="210"/>
      <c r="H163" s="213">
        <v>122</v>
      </c>
      <c r="I163" s="214"/>
      <c r="J163" s="210"/>
      <c r="K163" s="210"/>
      <c r="L163" s="215"/>
      <c r="M163" s="216"/>
      <c r="N163" s="217"/>
      <c r="O163" s="217"/>
      <c r="P163" s="217"/>
      <c r="Q163" s="217"/>
      <c r="R163" s="217"/>
      <c r="S163" s="217"/>
      <c r="T163" s="218"/>
      <c r="AT163" s="219" t="s">
        <v>189</v>
      </c>
      <c r="AU163" s="219" t="s">
        <v>79</v>
      </c>
      <c r="AV163" s="11" t="s">
        <v>79</v>
      </c>
      <c r="AW163" s="11" t="s">
        <v>32</v>
      </c>
      <c r="AX163" s="11" t="s">
        <v>77</v>
      </c>
      <c r="AY163" s="219" t="s">
        <v>119</v>
      </c>
    </row>
    <row r="164" spans="2:65" s="1" customFormat="1" ht="25.5" customHeight="1">
      <c r="B164" s="40"/>
      <c r="C164" s="189" t="s">
        <v>300</v>
      </c>
      <c r="D164" s="189" t="s">
        <v>120</v>
      </c>
      <c r="E164" s="190" t="s">
        <v>301</v>
      </c>
      <c r="F164" s="191" t="s">
        <v>302</v>
      </c>
      <c r="G164" s="192" t="s">
        <v>185</v>
      </c>
      <c r="H164" s="193">
        <v>122</v>
      </c>
      <c r="I164" s="194"/>
      <c r="J164" s="193">
        <f>ROUND(I164*H164,2)</f>
        <v>0</v>
      </c>
      <c r="K164" s="191" t="s">
        <v>124</v>
      </c>
      <c r="L164" s="60"/>
      <c r="M164" s="195" t="s">
        <v>20</v>
      </c>
      <c r="N164" s="196" t="s">
        <v>40</v>
      </c>
      <c r="O164" s="41"/>
      <c r="P164" s="197">
        <f>O164*H164</f>
        <v>0</v>
      </c>
      <c r="Q164" s="197">
        <v>0</v>
      </c>
      <c r="R164" s="197">
        <f>Q164*H164</f>
        <v>0</v>
      </c>
      <c r="S164" s="197">
        <v>0</v>
      </c>
      <c r="T164" s="198">
        <f>S164*H164</f>
        <v>0</v>
      </c>
      <c r="AR164" s="23" t="s">
        <v>125</v>
      </c>
      <c r="AT164" s="23" t="s">
        <v>120</v>
      </c>
      <c r="AU164" s="23" t="s">
        <v>79</v>
      </c>
      <c r="AY164" s="23" t="s">
        <v>119</v>
      </c>
      <c r="BE164" s="199">
        <f>IF(N164="základní",J164,0)</f>
        <v>0</v>
      </c>
      <c r="BF164" s="199">
        <f>IF(N164="snížená",J164,0)</f>
        <v>0</v>
      </c>
      <c r="BG164" s="199">
        <f>IF(N164="zákl. přenesená",J164,0)</f>
        <v>0</v>
      </c>
      <c r="BH164" s="199">
        <f>IF(N164="sníž. přenesená",J164,0)</f>
        <v>0</v>
      </c>
      <c r="BI164" s="199">
        <f>IF(N164="nulová",J164,0)</f>
        <v>0</v>
      </c>
      <c r="BJ164" s="23" t="s">
        <v>77</v>
      </c>
      <c r="BK164" s="199">
        <f>ROUND(I164*H164,2)</f>
        <v>0</v>
      </c>
      <c r="BL164" s="23" t="s">
        <v>125</v>
      </c>
      <c r="BM164" s="23" t="s">
        <v>303</v>
      </c>
    </row>
    <row r="165" spans="2:65" s="1" customFormat="1" ht="121.5">
      <c r="B165" s="40"/>
      <c r="C165" s="62"/>
      <c r="D165" s="206" t="s">
        <v>187</v>
      </c>
      <c r="E165" s="62"/>
      <c r="F165" s="207" t="s">
        <v>304</v>
      </c>
      <c r="G165" s="62"/>
      <c r="H165" s="62"/>
      <c r="I165" s="162"/>
      <c r="J165" s="62"/>
      <c r="K165" s="62"/>
      <c r="L165" s="60"/>
      <c r="M165" s="208"/>
      <c r="N165" s="41"/>
      <c r="O165" s="41"/>
      <c r="P165" s="41"/>
      <c r="Q165" s="41"/>
      <c r="R165" s="41"/>
      <c r="S165" s="41"/>
      <c r="T165" s="77"/>
      <c r="AT165" s="23" t="s">
        <v>187</v>
      </c>
      <c r="AU165" s="23" t="s">
        <v>79</v>
      </c>
    </row>
    <row r="166" spans="2:65" s="1" customFormat="1" ht="25.5" customHeight="1">
      <c r="B166" s="40"/>
      <c r="C166" s="189" t="s">
        <v>305</v>
      </c>
      <c r="D166" s="189" t="s">
        <v>120</v>
      </c>
      <c r="E166" s="190" t="s">
        <v>306</v>
      </c>
      <c r="F166" s="191" t="s">
        <v>307</v>
      </c>
      <c r="G166" s="192" t="s">
        <v>185</v>
      </c>
      <c r="H166" s="193">
        <v>122</v>
      </c>
      <c r="I166" s="194"/>
      <c r="J166" s="193">
        <f>ROUND(I166*H166,2)</f>
        <v>0</v>
      </c>
      <c r="K166" s="191" t="s">
        <v>124</v>
      </c>
      <c r="L166" s="60"/>
      <c r="M166" s="195" t="s">
        <v>20</v>
      </c>
      <c r="N166" s="196" t="s">
        <v>40</v>
      </c>
      <c r="O166" s="41"/>
      <c r="P166" s="197">
        <f>O166*H166</f>
        <v>0</v>
      </c>
      <c r="Q166" s="197">
        <v>0</v>
      </c>
      <c r="R166" s="197">
        <f>Q166*H166</f>
        <v>0</v>
      </c>
      <c r="S166" s="197">
        <v>0</v>
      </c>
      <c r="T166" s="198">
        <f>S166*H166</f>
        <v>0</v>
      </c>
      <c r="AR166" s="23" t="s">
        <v>125</v>
      </c>
      <c r="AT166" s="23" t="s">
        <v>120</v>
      </c>
      <c r="AU166" s="23" t="s">
        <v>79</v>
      </c>
      <c r="AY166" s="23" t="s">
        <v>119</v>
      </c>
      <c r="BE166" s="199">
        <f>IF(N166="základní",J166,0)</f>
        <v>0</v>
      </c>
      <c r="BF166" s="199">
        <f>IF(N166="snížená",J166,0)</f>
        <v>0</v>
      </c>
      <c r="BG166" s="199">
        <f>IF(N166="zákl. přenesená",J166,0)</f>
        <v>0</v>
      </c>
      <c r="BH166" s="199">
        <f>IF(N166="sníž. přenesená",J166,0)</f>
        <v>0</v>
      </c>
      <c r="BI166" s="199">
        <f>IF(N166="nulová",J166,0)</f>
        <v>0</v>
      </c>
      <c r="BJ166" s="23" t="s">
        <v>77</v>
      </c>
      <c r="BK166" s="199">
        <f>ROUND(I166*H166,2)</f>
        <v>0</v>
      </c>
      <c r="BL166" s="23" t="s">
        <v>125</v>
      </c>
      <c r="BM166" s="23" t="s">
        <v>308</v>
      </c>
    </row>
    <row r="167" spans="2:65" s="1" customFormat="1" ht="121.5">
      <c r="B167" s="40"/>
      <c r="C167" s="62"/>
      <c r="D167" s="206" t="s">
        <v>187</v>
      </c>
      <c r="E167" s="62"/>
      <c r="F167" s="207" t="s">
        <v>309</v>
      </c>
      <c r="G167" s="62"/>
      <c r="H167" s="62"/>
      <c r="I167" s="162"/>
      <c r="J167" s="62"/>
      <c r="K167" s="62"/>
      <c r="L167" s="60"/>
      <c r="M167" s="208"/>
      <c r="N167" s="41"/>
      <c r="O167" s="41"/>
      <c r="P167" s="41"/>
      <c r="Q167" s="41"/>
      <c r="R167" s="41"/>
      <c r="S167" s="41"/>
      <c r="T167" s="77"/>
      <c r="AT167" s="23" t="s">
        <v>187</v>
      </c>
      <c r="AU167" s="23" t="s">
        <v>79</v>
      </c>
    </row>
    <row r="168" spans="2:65" s="1" customFormat="1" ht="16.5" customHeight="1">
      <c r="B168" s="40"/>
      <c r="C168" s="231" t="s">
        <v>310</v>
      </c>
      <c r="D168" s="231" t="s">
        <v>228</v>
      </c>
      <c r="E168" s="232" t="s">
        <v>311</v>
      </c>
      <c r="F168" s="233" t="s">
        <v>312</v>
      </c>
      <c r="G168" s="234" t="s">
        <v>313</v>
      </c>
      <c r="H168" s="235">
        <v>1.83</v>
      </c>
      <c r="I168" s="236"/>
      <c r="J168" s="235">
        <f>ROUND(I168*H168,2)</f>
        <v>0</v>
      </c>
      <c r="K168" s="233" t="s">
        <v>124</v>
      </c>
      <c r="L168" s="237"/>
      <c r="M168" s="238" t="s">
        <v>20</v>
      </c>
      <c r="N168" s="239" t="s">
        <v>40</v>
      </c>
      <c r="O168" s="41"/>
      <c r="P168" s="197">
        <f>O168*H168</f>
        <v>0</v>
      </c>
      <c r="Q168" s="197">
        <v>1E-3</v>
      </c>
      <c r="R168" s="197">
        <f>Q168*H168</f>
        <v>1.83E-3</v>
      </c>
      <c r="S168" s="197">
        <v>0</v>
      </c>
      <c r="T168" s="198">
        <f>S168*H168</f>
        <v>0</v>
      </c>
      <c r="AR168" s="23" t="s">
        <v>158</v>
      </c>
      <c r="AT168" s="23" t="s">
        <v>228</v>
      </c>
      <c r="AU168" s="23" t="s">
        <v>79</v>
      </c>
      <c r="AY168" s="23" t="s">
        <v>119</v>
      </c>
      <c r="BE168" s="199">
        <f>IF(N168="základní",J168,0)</f>
        <v>0</v>
      </c>
      <c r="BF168" s="199">
        <f>IF(N168="snížená",J168,0)</f>
        <v>0</v>
      </c>
      <c r="BG168" s="199">
        <f>IF(N168="zákl. přenesená",J168,0)</f>
        <v>0</v>
      </c>
      <c r="BH168" s="199">
        <f>IF(N168="sníž. přenesená",J168,0)</f>
        <v>0</v>
      </c>
      <c r="BI168" s="199">
        <f>IF(N168="nulová",J168,0)</f>
        <v>0</v>
      </c>
      <c r="BJ168" s="23" t="s">
        <v>77</v>
      </c>
      <c r="BK168" s="199">
        <f>ROUND(I168*H168,2)</f>
        <v>0</v>
      </c>
      <c r="BL168" s="23" t="s">
        <v>125</v>
      </c>
      <c r="BM168" s="23" t="s">
        <v>314</v>
      </c>
    </row>
    <row r="169" spans="2:65" s="11" customFormat="1">
      <c r="B169" s="209"/>
      <c r="C169" s="210"/>
      <c r="D169" s="206" t="s">
        <v>189</v>
      </c>
      <c r="E169" s="210"/>
      <c r="F169" s="212" t="s">
        <v>315</v>
      </c>
      <c r="G169" s="210"/>
      <c r="H169" s="213">
        <v>1.83</v>
      </c>
      <c r="I169" s="214"/>
      <c r="J169" s="210"/>
      <c r="K169" s="210"/>
      <c r="L169" s="215"/>
      <c r="M169" s="216"/>
      <c r="N169" s="217"/>
      <c r="O169" s="217"/>
      <c r="P169" s="217"/>
      <c r="Q169" s="217"/>
      <c r="R169" s="217"/>
      <c r="S169" s="217"/>
      <c r="T169" s="218"/>
      <c r="AT169" s="219" t="s">
        <v>189</v>
      </c>
      <c r="AU169" s="219" t="s">
        <v>79</v>
      </c>
      <c r="AV169" s="11" t="s">
        <v>79</v>
      </c>
      <c r="AW169" s="11" t="s">
        <v>6</v>
      </c>
      <c r="AX169" s="11" t="s">
        <v>77</v>
      </c>
      <c r="AY169" s="219" t="s">
        <v>119</v>
      </c>
    </row>
    <row r="170" spans="2:65" s="1" customFormat="1" ht="25.5" customHeight="1">
      <c r="B170" s="40"/>
      <c r="C170" s="189" t="s">
        <v>316</v>
      </c>
      <c r="D170" s="189" t="s">
        <v>120</v>
      </c>
      <c r="E170" s="190" t="s">
        <v>317</v>
      </c>
      <c r="F170" s="191" t="s">
        <v>318</v>
      </c>
      <c r="G170" s="192" t="s">
        <v>185</v>
      </c>
      <c r="H170" s="193">
        <v>122</v>
      </c>
      <c r="I170" s="194"/>
      <c r="J170" s="193">
        <f>ROUND(I170*H170,2)</f>
        <v>0</v>
      </c>
      <c r="K170" s="191" t="s">
        <v>124</v>
      </c>
      <c r="L170" s="60"/>
      <c r="M170" s="195" t="s">
        <v>20</v>
      </c>
      <c r="N170" s="196" t="s">
        <v>40</v>
      </c>
      <c r="O170" s="41"/>
      <c r="P170" s="197">
        <f>O170*H170</f>
        <v>0</v>
      </c>
      <c r="Q170" s="197">
        <v>0</v>
      </c>
      <c r="R170" s="197">
        <f>Q170*H170</f>
        <v>0</v>
      </c>
      <c r="S170" s="197">
        <v>0</v>
      </c>
      <c r="T170" s="198">
        <f>S170*H170</f>
        <v>0</v>
      </c>
      <c r="AR170" s="23" t="s">
        <v>125</v>
      </c>
      <c r="AT170" s="23" t="s">
        <v>120</v>
      </c>
      <c r="AU170" s="23" t="s">
        <v>79</v>
      </c>
      <c r="AY170" s="23" t="s">
        <v>119</v>
      </c>
      <c r="BE170" s="199">
        <f>IF(N170="základní",J170,0)</f>
        <v>0</v>
      </c>
      <c r="BF170" s="199">
        <f>IF(N170="snížená",J170,0)</f>
        <v>0</v>
      </c>
      <c r="BG170" s="199">
        <f>IF(N170="zákl. přenesená",J170,0)</f>
        <v>0</v>
      </c>
      <c r="BH170" s="199">
        <f>IF(N170="sníž. přenesená",J170,0)</f>
        <v>0</v>
      </c>
      <c r="BI170" s="199">
        <f>IF(N170="nulová",J170,0)</f>
        <v>0</v>
      </c>
      <c r="BJ170" s="23" t="s">
        <v>77</v>
      </c>
      <c r="BK170" s="199">
        <f>ROUND(I170*H170,2)</f>
        <v>0</v>
      </c>
      <c r="BL170" s="23" t="s">
        <v>125</v>
      </c>
      <c r="BM170" s="23" t="s">
        <v>319</v>
      </c>
    </row>
    <row r="171" spans="2:65" s="1" customFormat="1" ht="162">
      <c r="B171" s="40"/>
      <c r="C171" s="62"/>
      <c r="D171" s="206" t="s">
        <v>187</v>
      </c>
      <c r="E171" s="62"/>
      <c r="F171" s="207" t="s">
        <v>320</v>
      </c>
      <c r="G171" s="62"/>
      <c r="H171" s="62"/>
      <c r="I171" s="162"/>
      <c r="J171" s="62"/>
      <c r="K171" s="62"/>
      <c r="L171" s="60"/>
      <c r="M171" s="208"/>
      <c r="N171" s="41"/>
      <c r="O171" s="41"/>
      <c r="P171" s="41"/>
      <c r="Q171" s="41"/>
      <c r="R171" s="41"/>
      <c r="S171" s="41"/>
      <c r="T171" s="77"/>
      <c r="AT171" s="23" t="s">
        <v>187</v>
      </c>
      <c r="AU171" s="23" t="s">
        <v>79</v>
      </c>
    </row>
    <row r="172" spans="2:65" s="1" customFormat="1" ht="38.25" customHeight="1">
      <c r="B172" s="40"/>
      <c r="C172" s="189" t="s">
        <v>321</v>
      </c>
      <c r="D172" s="189" t="s">
        <v>120</v>
      </c>
      <c r="E172" s="190" t="s">
        <v>322</v>
      </c>
      <c r="F172" s="191" t="s">
        <v>323</v>
      </c>
      <c r="G172" s="192" t="s">
        <v>185</v>
      </c>
      <c r="H172" s="193">
        <v>122</v>
      </c>
      <c r="I172" s="194"/>
      <c r="J172" s="193">
        <f>ROUND(I172*H172,2)</f>
        <v>0</v>
      </c>
      <c r="K172" s="191" t="s">
        <v>124</v>
      </c>
      <c r="L172" s="60"/>
      <c r="M172" s="195" t="s">
        <v>20</v>
      </c>
      <c r="N172" s="196" t="s">
        <v>40</v>
      </c>
      <c r="O172" s="41"/>
      <c r="P172" s="197">
        <f>O172*H172</f>
        <v>0</v>
      </c>
      <c r="Q172" s="197">
        <v>0</v>
      </c>
      <c r="R172" s="197">
        <f>Q172*H172</f>
        <v>0</v>
      </c>
      <c r="S172" s="197">
        <v>0</v>
      </c>
      <c r="T172" s="198">
        <f>S172*H172</f>
        <v>0</v>
      </c>
      <c r="AR172" s="23" t="s">
        <v>125</v>
      </c>
      <c r="AT172" s="23" t="s">
        <v>120</v>
      </c>
      <c r="AU172" s="23" t="s">
        <v>79</v>
      </c>
      <c r="AY172" s="23" t="s">
        <v>119</v>
      </c>
      <c r="BE172" s="199">
        <f>IF(N172="základní",J172,0)</f>
        <v>0</v>
      </c>
      <c r="BF172" s="199">
        <f>IF(N172="snížená",J172,0)</f>
        <v>0</v>
      </c>
      <c r="BG172" s="199">
        <f>IF(N172="zákl. přenesená",J172,0)</f>
        <v>0</v>
      </c>
      <c r="BH172" s="199">
        <f>IF(N172="sníž. přenesená",J172,0)</f>
        <v>0</v>
      </c>
      <c r="BI172" s="199">
        <f>IF(N172="nulová",J172,0)</f>
        <v>0</v>
      </c>
      <c r="BJ172" s="23" t="s">
        <v>77</v>
      </c>
      <c r="BK172" s="199">
        <f>ROUND(I172*H172,2)</f>
        <v>0</v>
      </c>
      <c r="BL172" s="23" t="s">
        <v>125</v>
      </c>
      <c r="BM172" s="23" t="s">
        <v>324</v>
      </c>
    </row>
    <row r="173" spans="2:65" s="1" customFormat="1" ht="148.5">
      <c r="B173" s="40"/>
      <c r="C173" s="62"/>
      <c r="D173" s="206" t="s">
        <v>187</v>
      </c>
      <c r="E173" s="62"/>
      <c r="F173" s="207" t="s">
        <v>325</v>
      </c>
      <c r="G173" s="62"/>
      <c r="H173" s="62"/>
      <c r="I173" s="162"/>
      <c r="J173" s="62"/>
      <c r="K173" s="62"/>
      <c r="L173" s="60"/>
      <c r="M173" s="208"/>
      <c r="N173" s="41"/>
      <c r="O173" s="41"/>
      <c r="P173" s="41"/>
      <c r="Q173" s="41"/>
      <c r="R173" s="41"/>
      <c r="S173" s="41"/>
      <c r="T173" s="77"/>
      <c r="AT173" s="23" t="s">
        <v>187</v>
      </c>
      <c r="AU173" s="23" t="s">
        <v>79</v>
      </c>
    </row>
    <row r="174" spans="2:65" s="1" customFormat="1" ht="16.5" customHeight="1">
      <c r="B174" s="40"/>
      <c r="C174" s="189" t="s">
        <v>326</v>
      </c>
      <c r="D174" s="189" t="s">
        <v>120</v>
      </c>
      <c r="E174" s="190" t="s">
        <v>327</v>
      </c>
      <c r="F174" s="191" t="s">
        <v>328</v>
      </c>
      <c r="G174" s="192" t="s">
        <v>185</v>
      </c>
      <c r="H174" s="193">
        <v>366</v>
      </c>
      <c r="I174" s="194"/>
      <c r="J174" s="193">
        <f>ROUND(I174*H174,2)</f>
        <v>0</v>
      </c>
      <c r="K174" s="191" t="s">
        <v>124</v>
      </c>
      <c r="L174" s="60"/>
      <c r="M174" s="195" t="s">
        <v>20</v>
      </c>
      <c r="N174" s="196" t="s">
        <v>40</v>
      </c>
      <c r="O174" s="41"/>
      <c r="P174" s="197">
        <f>O174*H174</f>
        <v>0</v>
      </c>
      <c r="Q174" s="197">
        <v>0</v>
      </c>
      <c r="R174" s="197">
        <f>Q174*H174</f>
        <v>0</v>
      </c>
      <c r="S174" s="197">
        <v>0</v>
      </c>
      <c r="T174" s="198">
        <f>S174*H174</f>
        <v>0</v>
      </c>
      <c r="AR174" s="23" t="s">
        <v>125</v>
      </c>
      <c r="AT174" s="23" t="s">
        <v>120</v>
      </c>
      <c r="AU174" s="23" t="s">
        <v>79</v>
      </c>
      <c r="AY174" s="23" t="s">
        <v>119</v>
      </c>
      <c r="BE174" s="199">
        <f>IF(N174="základní",J174,0)</f>
        <v>0</v>
      </c>
      <c r="BF174" s="199">
        <f>IF(N174="snížená",J174,0)</f>
        <v>0</v>
      </c>
      <c r="BG174" s="199">
        <f>IF(N174="zákl. přenesená",J174,0)</f>
        <v>0</v>
      </c>
      <c r="BH174" s="199">
        <f>IF(N174="sníž. přenesená",J174,0)</f>
        <v>0</v>
      </c>
      <c r="BI174" s="199">
        <f>IF(N174="nulová",J174,0)</f>
        <v>0</v>
      </c>
      <c r="BJ174" s="23" t="s">
        <v>77</v>
      </c>
      <c r="BK174" s="199">
        <f>ROUND(I174*H174,2)</f>
        <v>0</v>
      </c>
      <c r="BL174" s="23" t="s">
        <v>125</v>
      </c>
      <c r="BM174" s="23" t="s">
        <v>329</v>
      </c>
    </row>
    <row r="175" spans="2:65" s="1" customFormat="1" ht="135">
      <c r="B175" s="40"/>
      <c r="C175" s="62"/>
      <c r="D175" s="206" t="s">
        <v>187</v>
      </c>
      <c r="E175" s="62"/>
      <c r="F175" s="207" t="s">
        <v>330</v>
      </c>
      <c r="G175" s="62"/>
      <c r="H175" s="62"/>
      <c r="I175" s="162"/>
      <c r="J175" s="62"/>
      <c r="K175" s="62"/>
      <c r="L175" s="60"/>
      <c r="M175" s="208"/>
      <c r="N175" s="41"/>
      <c r="O175" s="41"/>
      <c r="P175" s="41"/>
      <c r="Q175" s="41"/>
      <c r="R175" s="41"/>
      <c r="S175" s="41"/>
      <c r="T175" s="77"/>
      <c r="AT175" s="23" t="s">
        <v>187</v>
      </c>
      <c r="AU175" s="23" t="s">
        <v>79</v>
      </c>
    </row>
    <row r="176" spans="2:65" s="11" customFormat="1">
      <c r="B176" s="209"/>
      <c r="C176" s="210"/>
      <c r="D176" s="206" t="s">
        <v>189</v>
      </c>
      <c r="E176" s="211" t="s">
        <v>20</v>
      </c>
      <c r="F176" s="212" t="s">
        <v>331</v>
      </c>
      <c r="G176" s="210"/>
      <c r="H176" s="213">
        <v>366</v>
      </c>
      <c r="I176" s="214"/>
      <c r="J176" s="210"/>
      <c r="K176" s="210"/>
      <c r="L176" s="215"/>
      <c r="M176" s="216"/>
      <c r="N176" s="217"/>
      <c r="O176" s="217"/>
      <c r="P176" s="217"/>
      <c r="Q176" s="217"/>
      <c r="R176" s="217"/>
      <c r="S176" s="217"/>
      <c r="T176" s="218"/>
      <c r="AT176" s="219" t="s">
        <v>189</v>
      </c>
      <c r="AU176" s="219" t="s">
        <v>79</v>
      </c>
      <c r="AV176" s="11" t="s">
        <v>79</v>
      </c>
      <c r="AW176" s="11" t="s">
        <v>32</v>
      </c>
      <c r="AX176" s="11" t="s">
        <v>77</v>
      </c>
      <c r="AY176" s="219" t="s">
        <v>119</v>
      </c>
    </row>
    <row r="177" spans="2:65" s="1" customFormat="1" ht="16.5" customHeight="1">
      <c r="B177" s="40"/>
      <c r="C177" s="189" t="s">
        <v>332</v>
      </c>
      <c r="D177" s="189" t="s">
        <v>120</v>
      </c>
      <c r="E177" s="190" t="s">
        <v>333</v>
      </c>
      <c r="F177" s="191" t="s">
        <v>334</v>
      </c>
      <c r="G177" s="192" t="s">
        <v>223</v>
      </c>
      <c r="H177" s="193">
        <v>1.83</v>
      </c>
      <c r="I177" s="194"/>
      <c r="J177" s="193">
        <f>ROUND(I177*H177,2)</f>
        <v>0</v>
      </c>
      <c r="K177" s="191" t="s">
        <v>124</v>
      </c>
      <c r="L177" s="60"/>
      <c r="M177" s="195" t="s">
        <v>20</v>
      </c>
      <c r="N177" s="196" t="s">
        <v>40</v>
      </c>
      <c r="O177" s="41"/>
      <c r="P177" s="197">
        <f>O177*H177</f>
        <v>0</v>
      </c>
      <c r="Q177" s="197">
        <v>0</v>
      </c>
      <c r="R177" s="197">
        <f>Q177*H177</f>
        <v>0</v>
      </c>
      <c r="S177" s="197">
        <v>0</v>
      </c>
      <c r="T177" s="198">
        <f>S177*H177</f>
        <v>0</v>
      </c>
      <c r="AR177" s="23" t="s">
        <v>125</v>
      </c>
      <c r="AT177" s="23" t="s">
        <v>120</v>
      </c>
      <c r="AU177" s="23" t="s">
        <v>79</v>
      </c>
      <c r="AY177" s="23" t="s">
        <v>119</v>
      </c>
      <c r="BE177" s="199">
        <f>IF(N177="základní",J177,0)</f>
        <v>0</v>
      </c>
      <c r="BF177" s="199">
        <f>IF(N177="snížená",J177,0)</f>
        <v>0</v>
      </c>
      <c r="BG177" s="199">
        <f>IF(N177="zákl. přenesená",J177,0)</f>
        <v>0</v>
      </c>
      <c r="BH177" s="199">
        <f>IF(N177="sníž. přenesená",J177,0)</f>
        <v>0</v>
      </c>
      <c r="BI177" s="199">
        <f>IF(N177="nulová",J177,0)</f>
        <v>0</v>
      </c>
      <c r="BJ177" s="23" t="s">
        <v>77</v>
      </c>
      <c r="BK177" s="199">
        <f>ROUND(I177*H177,2)</f>
        <v>0</v>
      </c>
      <c r="BL177" s="23" t="s">
        <v>125</v>
      </c>
      <c r="BM177" s="23" t="s">
        <v>335</v>
      </c>
    </row>
    <row r="178" spans="2:65" s="11" customFormat="1">
      <c r="B178" s="209"/>
      <c r="C178" s="210"/>
      <c r="D178" s="206" t="s">
        <v>189</v>
      </c>
      <c r="E178" s="211" t="s">
        <v>20</v>
      </c>
      <c r="F178" s="212" t="s">
        <v>336</v>
      </c>
      <c r="G178" s="210"/>
      <c r="H178" s="213">
        <v>1.83</v>
      </c>
      <c r="I178" s="214"/>
      <c r="J178" s="210"/>
      <c r="K178" s="210"/>
      <c r="L178" s="215"/>
      <c r="M178" s="216"/>
      <c r="N178" s="217"/>
      <c r="O178" s="217"/>
      <c r="P178" s="217"/>
      <c r="Q178" s="217"/>
      <c r="R178" s="217"/>
      <c r="S178" s="217"/>
      <c r="T178" s="218"/>
      <c r="AT178" s="219" t="s">
        <v>189</v>
      </c>
      <c r="AU178" s="219" t="s">
        <v>79</v>
      </c>
      <c r="AV178" s="11" t="s">
        <v>79</v>
      </c>
      <c r="AW178" s="11" t="s">
        <v>32</v>
      </c>
      <c r="AX178" s="11" t="s">
        <v>77</v>
      </c>
      <c r="AY178" s="219" t="s">
        <v>119</v>
      </c>
    </row>
    <row r="179" spans="2:65" s="10" customFormat="1" ht="29.85" customHeight="1">
      <c r="B179" s="175"/>
      <c r="C179" s="176"/>
      <c r="D179" s="177" t="s">
        <v>68</v>
      </c>
      <c r="E179" s="200" t="s">
        <v>79</v>
      </c>
      <c r="F179" s="200" t="s">
        <v>337</v>
      </c>
      <c r="G179" s="176"/>
      <c r="H179" s="176"/>
      <c r="I179" s="179"/>
      <c r="J179" s="201">
        <f>BK179</f>
        <v>0</v>
      </c>
      <c r="K179" s="176"/>
      <c r="L179" s="181"/>
      <c r="M179" s="182"/>
      <c r="N179" s="183"/>
      <c r="O179" s="183"/>
      <c r="P179" s="184">
        <f>SUM(P180:P184)</f>
        <v>0</v>
      </c>
      <c r="Q179" s="183"/>
      <c r="R179" s="184">
        <f>SUM(R180:R184)</f>
        <v>0.24831999999999996</v>
      </c>
      <c r="S179" s="183"/>
      <c r="T179" s="185">
        <f>SUM(T180:T184)</f>
        <v>0</v>
      </c>
      <c r="AR179" s="186" t="s">
        <v>77</v>
      </c>
      <c r="AT179" s="187" t="s">
        <v>68</v>
      </c>
      <c r="AU179" s="187" t="s">
        <v>77</v>
      </c>
      <c r="AY179" s="186" t="s">
        <v>119</v>
      </c>
      <c r="BK179" s="188">
        <f>SUM(BK180:BK184)</f>
        <v>0</v>
      </c>
    </row>
    <row r="180" spans="2:65" s="1" customFormat="1" ht="38.25" customHeight="1">
      <c r="B180" s="40"/>
      <c r="C180" s="189" t="s">
        <v>338</v>
      </c>
      <c r="D180" s="189" t="s">
        <v>120</v>
      </c>
      <c r="E180" s="190" t="s">
        <v>339</v>
      </c>
      <c r="F180" s="191" t="s">
        <v>340</v>
      </c>
      <c r="G180" s="192" t="s">
        <v>185</v>
      </c>
      <c r="H180" s="193">
        <v>512</v>
      </c>
      <c r="I180" s="194"/>
      <c r="J180" s="193">
        <f>ROUND(I180*H180,2)</f>
        <v>0</v>
      </c>
      <c r="K180" s="191" t="s">
        <v>124</v>
      </c>
      <c r="L180" s="60"/>
      <c r="M180" s="195" t="s">
        <v>20</v>
      </c>
      <c r="N180" s="196" t="s">
        <v>40</v>
      </c>
      <c r="O180" s="41"/>
      <c r="P180" s="197">
        <f>O180*H180</f>
        <v>0</v>
      </c>
      <c r="Q180" s="197">
        <v>1.3999999999999999E-4</v>
      </c>
      <c r="R180" s="197">
        <f>Q180*H180</f>
        <v>7.1679999999999994E-2</v>
      </c>
      <c r="S180" s="197">
        <v>0</v>
      </c>
      <c r="T180" s="198">
        <f>S180*H180</f>
        <v>0</v>
      </c>
      <c r="AR180" s="23" t="s">
        <v>125</v>
      </c>
      <c r="AT180" s="23" t="s">
        <v>120</v>
      </c>
      <c r="AU180" s="23" t="s">
        <v>79</v>
      </c>
      <c r="AY180" s="23" t="s">
        <v>119</v>
      </c>
      <c r="BE180" s="199">
        <f>IF(N180="základní",J180,0)</f>
        <v>0</v>
      </c>
      <c r="BF180" s="199">
        <f>IF(N180="snížená",J180,0)</f>
        <v>0</v>
      </c>
      <c r="BG180" s="199">
        <f>IF(N180="zákl. přenesená",J180,0)</f>
        <v>0</v>
      </c>
      <c r="BH180" s="199">
        <f>IF(N180="sníž. přenesená",J180,0)</f>
        <v>0</v>
      </c>
      <c r="BI180" s="199">
        <f>IF(N180="nulová",J180,0)</f>
        <v>0</v>
      </c>
      <c r="BJ180" s="23" t="s">
        <v>77</v>
      </c>
      <c r="BK180" s="199">
        <f>ROUND(I180*H180,2)</f>
        <v>0</v>
      </c>
      <c r="BL180" s="23" t="s">
        <v>125</v>
      </c>
      <c r="BM180" s="23" t="s">
        <v>341</v>
      </c>
    </row>
    <row r="181" spans="2:65" s="1" customFormat="1" ht="67.5">
      <c r="B181" s="40"/>
      <c r="C181" s="62"/>
      <c r="D181" s="206" t="s">
        <v>187</v>
      </c>
      <c r="E181" s="62"/>
      <c r="F181" s="207" t="s">
        <v>342</v>
      </c>
      <c r="G181" s="62"/>
      <c r="H181" s="62"/>
      <c r="I181" s="162"/>
      <c r="J181" s="62"/>
      <c r="K181" s="62"/>
      <c r="L181" s="60"/>
      <c r="M181" s="208"/>
      <c r="N181" s="41"/>
      <c r="O181" s="41"/>
      <c r="P181" s="41"/>
      <c r="Q181" s="41"/>
      <c r="R181" s="41"/>
      <c r="S181" s="41"/>
      <c r="T181" s="77"/>
      <c r="AT181" s="23" t="s">
        <v>187</v>
      </c>
      <c r="AU181" s="23" t="s">
        <v>79</v>
      </c>
    </row>
    <row r="182" spans="2:65" s="11" customFormat="1">
      <c r="B182" s="209"/>
      <c r="C182" s="210"/>
      <c r="D182" s="206" t="s">
        <v>189</v>
      </c>
      <c r="E182" s="211" t="s">
        <v>20</v>
      </c>
      <c r="F182" s="212" t="s">
        <v>343</v>
      </c>
      <c r="G182" s="210"/>
      <c r="H182" s="213">
        <v>512</v>
      </c>
      <c r="I182" s="214"/>
      <c r="J182" s="210"/>
      <c r="K182" s="210"/>
      <c r="L182" s="215"/>
      <c r="M182" s="216"/>
      <c r="N182" s="217"/>
      <c r="O182" s="217"/>
      <c r="P182" s="217"/>
      <c r="Q182" s="217"/>
      <c r="R182" s="217"/>
      <c r="S182" s="217"/>
      <c r="T182" s="218"/>
      <c r="AT182" s="219" t="s">
        <v>189</v>
      </c>
      <c r="AU182" s="219" t="s">
        <v>79</v>
      </c>
      <c r="AV182" s="11" t="s">
        <v>79</v>
      </c>
      <c r="AW182" s="11" t="s">
        <v>32</v>
      </c>
      <c r="AX182" s="11" t="s">
        <v>77</v>
      </c>
      <c r="AY182" s="219" t="s">
        <v>119</v>
      </c>
    </row>
    <row r="183" spans="2:65" s="1" customFormat="1" ht="16.5" customHeight="1">
      <c r="B183" s="40"/>
      <c r="C183" s="231" t="s">
        <v>344</v>
      </c>
      <c r="D183" s="231" t="s">
        <v>228</v>
      </c>
      <c r="E183" s="232" t="s">
        <v>345</v>
      </c>
      <c r="F183" s="233" t="s">
        <v>346</v>
      </c>
      <c r="G183" s="234" t="s">
        <v>185</v>
      </c>
      <c r="H183" s="235">
        <v>588.79999999999995</v>
      </c>
      <c r="I183" s="236"/>
      <c r="J183" s="235">
        <f>ROUND(I183*H183,2)</f>
        <v>0</v>
      </c>
      <c r="K183" s="233" t="s">
        <v>124</v>
      </c>
      <c r="L183" s="237"/>
      <c r="M183" s="238" t="s">
        <v>20</v>
      </c>
      <c r="N183" s="239" t="s">
        <v>40</v>
      </c>
      <c r="O183" s="41"/>
      <c r="P183" s="197">
        <f>O183*H183</f>
        <v>0</v>
      </c>
      <c r="Q183" s="197">
        <v>2.9999999999999997E-4</v>
      </c>
      <c r="R183" s="197">
        <f>Q183*H183</f>
        <v>0.17663999999999996</v>
      </c>
      <c r="S183" s="197">
        <v>0</v>
      </c>
      <c r="T183" s="198">
        <f>S183*H183</f>
        <v>0</v>
      </c>
      <c r="AR183" s="23" t="s">
        <v>158</v>
      </c>
      <c r="AT183" s="23" t="s">
        <v>228</v>
      </c>
      <c r="AU183" s="23" t="s">
        <v>79</v>
      </c>
      <c r="AY183" s="23" t="s">
        <v>119</v>
      </c>
      <c r="BE183" s="199">
        <f>IF(N183="základní",J183,0)</f>
        <v>0</v>
      </c>
      <c r="BF183" s="199">
        <f>IF(N183="snížená",J183,0)</f>
        <v>0</v>
      </c>
      <c r="BG183" s="199">
        <f>IF(N183="zákl. přenesená",J183,0)</f>
        <v>0</v>
      </c>
      <c r="BH183" s="199">
        <f>IF(N183="sníž. přenesená",J183,0)</f>
        <v>0</v>
      </c>
      <c r="BI183" s="199">
        <f>IF(N183="nulová",J183,0)</f>
        <v>0</v>
      </c>
      <c r="BJ183" s="23" t="s">
        <v>77</v>
      </c>
      <c r="BK183" s="199">
        <f>ROUND(I183*H183,2)</f>
        <v>0</v>
      </c>
      <c r="BL183" s="23" t="s">
        <v>125</v>
      </c>
      <c r="BM183" s="23" t="s">
        <v>347</v>
      </c>
    </row>
    <row r="184" spans="2:65" s="11" customFormat="1">
      <c r="B184" s="209"/>
      <c r="C184" s="210"/>
      <c r="D184" s="206" t="s">
        <v>189</v>
      </c>
      <c r="E184" s="210"/>
      <c r="F184" s="212" t="s">
        <v>348</v>
      </c>
      <c r="G184" s="210"/>
      <c r="H184" s="213">
        <v>588.79999999999995</v>
      </c>
      <c r="I184" s="214"/>
      <c r="J184" s="210"/>
      <c r="K184" s="210"/>
      <c r="L184" s="215"/>
      <c r="M184" s="216"/>
      <c r="N184" s="217"/>
      <c r="O184" s="217"/>
      <c r="P184" s="217"/>
      <c r="Q184" s="217"/>
      <c r="R184" s="217"/>
      <c r="S184" s="217"/>
      <c r="T184" s="218"/>
      <c r="AT184" s="219" t="s">
        <v>189</v>
      </c>
      <c r="AU184" s="219" t="s">
        <v>79</v>
      </c>
      <c r="AV184" s="11" t="s">
        <v>79</v>
      </c>
      <c r="AW184" s="11" t="s">
        <v>6</v>
      </c>
      <c r="AX184" s="11" t="s">
        <v>77</v>
      </c>
      <c r="AY184" s="219" t="s">
        <v>119</v>
      </c>
    </row>
    <row r="185" spans="2:65" s="10" customFormat="1" ht="29.85" customHeight="1">
      <c r="B185" s="175"/>
      <c r="C185" s="176"/>
      <c r="D185" s="177" t="s">
        <v>68</v>
      </c>
      <c r="E185" s="200" t="s">
        <v>136</v>
      </c>
      <c r="F185" s="200" t="s">
        <v>349</v>
      </c>
      <c r="G185" s="176"/>
      <c r="H185" s="176"/>
      <c r="I185" s="179"/>
      <c r="J185" s="201">
        <f>BK185</f>
        <v>0</v>
      </c>
      <c r="K185" s="176"/>
      <c r="L185" s="181"/>
      <c r="M185" s="182"/>
      <c r="N185" s="183"/>
      <c r="O185" s="183"/>
      <c r="P185" s="184">
        <f>SUM(P186:P187)</f>
        <v>0</v>
      </c>
      <c r="Q185" s="183"/>
      <c r="R185" s="184">
        <f>SUM(R186:R187)</f>
        <v>0</v>
      </c>
      <c r="S185" s="183"/>
      <c r="T185" s="185">
        <f>SUM(T186:T187)</f>
        <v>0</v>
      </c>
      <c r="AR185" s="186" t="s">
        <v>77</v>
      </c>
      <c r="AT185" s="187" t="s">
        <v>68</v>
      </c>
      <c r="AU185" s="187" t="s">
        <v>77</v>
      </c>
      <c r="AY185" s="186" t="s">
        <v>119</v>
      </c>
      <c r="BK185" s="188">
        <f>SUM(BK186:BK187)</f>
        <v>0</v>
      </c>
    </row>
    <row r="186" spans="2:65" s="1" customFormat="1" ht="16.5" customHeight="1">
      <c r="B186" s="40"/>
      <c r="C186" s="189" t="s">
        <v>350</v>
      </c>
      <c r="D186" s="189" t="s">
        <v>120</v>
      </c>
      <c r="E186" s="190" t="s">
        <v>351</v>
      </c>
      <c r="F186" s="191" t="s">
        <v>352</v>
      </c>
      <c r="G186" s="192" t="s">
        <v>210</v>
      </c>
      <c r="H186" s="193">
        <v>1.7</v>
      </c>
      <c r="I186" s="194"/>
      <c r="J186" s="193">
        <f>ROUND(I186*H186,2)</f>
        <v>0</v>
      </c>
      <c r="K186" s="191" t="s">
        <v>124</v>
      </c>
      <c r="L186" s="60"/>
      <c r="M186" s="195" t="s">
        <v>20</v>
      </c>
      <c r="N186" s="196" t="s">
        <v>40</v>
      </c>
      <c r="O186" s="41"/>
      <c r="P186" s="197">
        <f>O186*H186</f>
        <v>0</v>
      </c>
      <c r="Q186" s="197">
        <v>0</v>
      </c>
      <c r="R186" s="197">
        <f>Q186*H186</f>
        <v>0</v>
      </c>
      <c r="S186" s="197">
        <v>0</v>
      </c>
      <c r="T186" s="198">
        <f>S186*H186</f>
        <v>0</v>
      </c>
      <c r="AR186" s="23" t="s">
        <v>125</v>
      </c>
      <c r="AT186" s="23" t="s">
        <v>120</v>
      </c>
      <c r="AU186" s="23" t="s">
        <v>79</v>
      </c>
      <c r="AY186" s="23" t="s">
        <v>119</v>
      </c>
      <c r="BE186" s="199">
        <f>IF(N186="základní",J186,0)</f>
        <v>0</v>
      </c>
      <c r="BF186" s="199">
        <f>IF(N186="snížená",J186,0)</f>
        <v>0</v>
      </c>
      <c r="BG186" s="199">
        <f>IF(N186="zákl. přenesená",J186,0)</f>
        <v>0</v>
      </c>
      <c r="BH186" s="199">
        <f>IF(N186="sníž. přenesená",J186,0)</f>
        <v>0</v>
      </c>
      <c r="BI186" s="199">
        <f>IF(N186="nulová",J186,0)</f>
        <v>0</v>
      </c>
      <c r="BJ186" s="23" t="s">
        <v>77</v>
      </c>
      <c r="BK186" s="199">
        <f>ROUND(I186*H186,2)</f>
        <v>0</v>
      </c>
      <c r="BL186" s="23" t="s">
        <v>125</v>
      </c>
      <c r="BM186" s="23" t="s">
        <v>353</v>
      </c>
    </row>
    <row r="187" spans="2:65" s="1" customFormat="1" ht="27">
      <c r="B187" s="40"/>
      <c r="C187" s="62"/>
      <c r="D187" s="206" t="s">
        <v>187</v>
      </c>
      <c r="E187" s="62"/>
      <c r="F187" s="207" t="s">
        <v>354</v>
      </c>
      <c r="G187" s="62"/>
      <c r="H187" s="62"/>
      <c r="I187" s="162"/>
      <c r="J187" s="62"/>
      <c r="K187" s="62"/>
      <c r="L187" s="60"/>
      <c r="M187" s="208"/>
      <c r="N187" s="41"/>
      <c r="O187" s="41"/>
      <c r="P187" s="41"/>
      <c r="Q187" s="41"/>
      <c r="R187" s="41"/>
      <c r="S187" s="41"/>
      <c r="T187" s="77"/>
      <c r="AT187" s="23" t="s">
        <v>187</v>
      </c>
      <c r="AU187" s="23" t="s">
        <v>79</v>
      </c>
    </row>
    <row r="188" spans="2:65" s="10" customFormat="1" ht="29.85" customHeight="1">
      <c r="B188" s="175"/>
      <c r="C188" s="176"/>
      <c r="D188" s="177" t="s">
        <v>68</v>
      </c>
      <c r="E188" s="200" t="s">
        <v>125</v>
      </c>
      <c r="F188" s="200" t="s">
        <v>355</v>
      </c>
      <c r="G188" s="176"/>
      <c r="H188" s="176"/>
      <c r="I188" s="179"/>
      <c r="J188" s="201">
        <f>BK188</f>
        <v>0</v>
      </c>
      <c r="K188" s="176"/>
      <c r="L188" s="181"/>
      <c r="M188" s="182"/>
      <c r="N188" s="183"/>
      <c r="O188" s="183"/>
      <c r="P188" s="184">
        <f>SUM(P189:P192)</f>
        <v>0</v>
      </c>
      <c r="Q188" s="183"/>
      <c r="R188" s="184">
        <f>SUM(R189:R192)</f>
        <v>0</v>
      </c>
      <c r="S188" s="183"/>
      <c r="T188" s="185">
        <f>SUM(T189:T192)</f>
        <v>0</v>
      </c>
      <c r="AR188" s="186" t="s">
        <v>77</v>
      </c>
      <c r="AT188" s="187" t="s">
        <v>68</v>
      </c>
      <c r="AU188" s="187" t="s">
        <v>77</v>
      </c>
      <c r="AY188" s="186" t="s">
        <v>119</v>
      </c>
      <c r="BK188" s="188">
        <f>SUM(BK189:BK192)</f>
        <v>0</v>
      </c>
    </row>
    <row r="189" spans="2:65" s="1" customFormat="1" ht="25.5" customHeight="1">
      <c r="B189" s="40"/>
      <c r="C189" s="189" t="s">
        <v>356</v>
      </c>
      <c r="D189" s="189" t="s">
        <v>120</v>
      </c>
      <c r="E189" s="190" t="s">
        <v>357</v>
      </c>
      <c r="F189" s="191" t="s">
        <v>358</v>
      </c>
      <c r="G189" s="192" t="s">
        <v>223</v>
      </c>
      <c r="H189" s="193">
        <v>0.6</v>
      </c>
      <c r="I189" s="194"/>
      <c r="J189" s="193">
        <f>ROUND(I189*H189,2)</f>
        <v>0</v>
      </c>
      <c r="K189" s="191" t="s">
        <v>124</v>
      </c>
      <c r="L189" s="60"/>
      <c r="M189" s="195" t="s">
        <v>20</v>
      </c>
      <c r="N189" s="196" t="s">
        <v>40</v>
      </c>
      <c r="O189" s="41"/>
      <c r="P189" s="197">
        <f>O189*H189</f>
        <v>0</v>
      </c>
      <c r="Q189" s="197">
        <v>0</v>
      </c>
      <c r="R189" s="197">
        <f>Q189*H189</f>
        <v>0</v>
      </c>
      <c r="S189" s="197">
        <v>0</v>
      </c>
      <c r="T189" s="198">
        <f>S189*H189</f>
        <v>0</v>
      </c>
      <c r="AR189" s="23" t="s">
        <v>125</v>
      </c>
      <c r="AT189" s="23" t="s">
        <v>120</v>
      </c>
      <c r="AU189" s="23" t="s">
        <v>79</v>
      </c>
      <c r="AY189" s="23" t="s">
        <v>119</v>
      </c>
      <c r="BE189" s="199">
        <f>IF(N189="základní",J189,0)</f>
        <v>0</v>
      </c>
      <c r="BF189" s="199">
        <f>IF(N189="snížená",J189,0)</f>
        <v>0</v>
      </c>
      <c r="BG189" s="199">
        <f>IF(N189="zákl. přenesená",J189,0)</f>
        <v>0</v>
      </c>
      <c r="BH189" s="199">
        <f>IF(N189="sníž. přenesená",J189,0)</f>
        <v>0</v>
      </c>
      <c r="BI189" s="199">
        <f>IF(N189="nulová",J189,0)</f>
        <v>0</v>
      </c>
      <c r="BJ189" s="23" t="s">
        <v>77</v>
      </c>
      <c r="BK189" s="199">
        <f>ROUND(I189*H189,2)</f>
        <v>0</v>
      </c>
      <c r="BL189" s="23" t="s">
        <v>125</v>
      </c>
      <c r="BM189" s="23" t="s">
        <v>359</v>
      </c>
    </row>
    <row r="190" spans="2:65" s="1" customFormat="1" ht="54">
      <c r="B190" s="40"/>
      <c r="C190" s="62"/>
      <c r="D190" s="206" t="s">
        <v>187</v>
      </c>
      <c r="E190" s="62"/>
      <c r="F190" s="207" t="s">
        <v>360</v>
      </c>
      <c r="G190" s="62"/>
      <c r="H190" s="62"/>
      <c r="I190" s="162"/>
      <c r="J190" s="62"/>
      <c r="K190" s="62"/>
      <c r="L190" s="60"/>
      <c r="M190" s="208"/>
      <c r="N190" s="41"/>
      <c r="O190" s="41"/>
      <c r="P190" s="41"/>
      <c r="Q190" s="41"/>
      <c r="R190" s="41"/>
      <c r="S190" s="41"/>
      <c r="T190" s="77"/>
      <c r="AT190" s="23" t="s">
        <v>187</v>
      </c>
      <c r="AU190" s="23" t="s">
        <v>79</v>
      </c>
    </row>
    <row r="191" spans="2:65" s="1" customFormat="1" ht="25.5" customHeight="1">
      <c r="B191" s="40"/>
      <c r="C191" s="189" t="s">
        <v>361</v>
      </c>
      <c r="D191" s="189" t="s">
        <v>120</v>
      </c>
      <c r="E191" s="190" t="s">
        <v>362</v>
      </c>
      <c r="F191" s="191" t="s">
        <v>363</v>
      </c>
      <c r="G191" s="192" t="s">
        <v>223</v>
      </c>
      <c r="H191" s="193">
        <v>0.2</v>
      </c>
      <c r="I191" s="194"/>
      <c r="J191" s="193">
        <f>ROUND(I191*H191,2)</f>
        <v>0</v>
      </c>
      <c r="K191" s="191" t="s">
        <v>124</v>
      </c>
      <c r="L191" s="60"/>
      <c r="M191" s="195" t="s">
        <v>20</v>
      </c>
      <c r="N191" s="196" t="s">
        <v>40</v>
      </c>
      <c r="O191" s="41"/>
      <c r="P191" s="197">
        <f>O191*H191</f>
        <v>0</v>
      </c>
      <c r="Q191" s="197">
        <v>0</v>
      </c>
      <c r="R191" s="197">
        <f>Q191*H191</f>
        <v>0</v>
      </c>
      <c r="S191" s="197">
        <v>0</v>
      </c>
      <c r="T191" s="198">
        <f>S191*H191</f>
        <v>0</v>
      </c>
      <c r="AR191" s="23" t="s">
        <v>125</v>
      </c>
      <c r="AT191" s="23" t="s">
        <v>120</v>
      </c>
      <c r="AU191" s="23" t="s">
        <v>79</v>
      </c>
      <c r="AY191" s="23" t="s">
        <v>119</v>
      </c>
      <c r="BE191" s="199">
        <f>IF(N191="základní",J191,0)</f>
        <v>0</v>
      </c>
      <c r="BF191" s="199">
        <f>IF(N191="snížená",J191,0)</f>
        <v>0</v>
      </c>
      <c r="BG191" s="199">
        <f>IF(N191="zákl. přenesená",J191,0)</f>
        <v>0</v>
      </c>
      <c r="BH191" s="199">
        <f>IF(N191="sníž. přenesená",J191,0)</f>
        <v>0</v>
      </c>
      <c r="BI191" s="199">
        <f>IF(N191="nulová",J191,0)</f>
        <v>0</v>
      </c>
      <c r="BJ191" s="23" t="s">
        <v>77</v>
      </c>
      <c r="BK191" s="199">
        <f>ROUND(I191*H191,2)</f>
        <v>0</v>
      </c>
      <c r="BL191" s="23" t="s">
        <v>125</v>
      </c>
      <c r="BM191" s="23" t="s">
        <v>364</v>
      </c>
    </row>
    <row r="192" spans="2:65" s="1" customFormat="1" ht="40.5">
      <c r="B192" s="40"/>
      <c r="C192" s="62"/>
      <c r="D192" s="206" t="s">
        <v>187</v>
      </c>
      <c r="E192" s="62"/>
      <c r="F192" s="207" t="s">
        <v>365</v>
      </c>
      <c r="G192" s="62"/>
      <c r="H192" s="62"/>
      <c r="I192" s="162"/>
      <c r="J192" s="62"/>
      <c r="K192" s="62"/>
      <c r="L192" s="60"/>
      <c r="M192" s="208"/>
      <c r="N192" s="41"/>
      <c r="O192" s="41"/>
      <c r="P192" s="41"/>
      <c r="Q192" s="41"/>
      <c r="R192" s="41"/>
      <c r="S192" s="41"/>
      <c r="T192" s="77"/>
      <c r="AT192" s="23" t="s">
        <v>187</v>
      </c>
      <c r="AU192" s="23" t="s">
        <v>79</v>
      </c>
    </row>
    <row r="193" spans="2:65" s="10" customFormat="1" ht="29.85" customHeight="1">
      <c r="B193" s="175"/>
      <c r="C193" s="176"/>
      <c r="D193" s="177" t="s">
        <v>68</v>
      </c>
      <c r="E193" s="200" t="s">
        <v>129</v>
      </c>
      <c r="F193" s="200" t="s">
        <v>366</v>
      </c>
      <c r="G193" s="176"/>
      <c r="H193" s="176"/>
      <c r="I193" s="179"/>
      <c r="J193" s="201">
        <f>BK193</f>
        <v>0</v>
      </c>
      <c r="K193" s="176"/>
      <c r="L193" s="181"/>
      <c r="M193" s="182"/>
      <c r="N193" s="183"/>
      <c r="O193" s="183"/>
      <c r="P193" s="184">
        <f>SUM(P194:P250)</f>
        <v>0</v>
      </c>
      <c r="Q193" s="183"/>
      <c r="R193" s="184">
        <f>SUM(R194:R250)</f>
        <v>62.186070000000015</v>
      </c>
      <c r="S193" s="183"/>
      <c r="T193" s="185">
        <f>SUM(T194:T250)</f>
        <v>0</v>
      </c>
      <c r="AR193" s="186" t="s">
        <v>77</v>
      </c>
      <c r="AT193" s="187" t="s">
        <v>68</v>
      </c>
      <c r="AU193" s="187" t="s">
        <v>77</v>
      </c>
      <c r="AY193" s="186" t="s">
        <v>119</v>
      </c>
      <c r="BK193" s="188">
        <f>SUM(BK194:BK250)</f>
        <v>0</v>
      </c>
    </row>
    <row r="194" spans="2:65" s="1" customFormat="1" ht="25.5" customHeight="1">
      <c r="B194" s="40"/>
      <c r="C194" s="189" t="s">
        <v>367</v>
      </c>
      <c r="D194" s="189" t="s">
        <v>120</v>
      </c>
      <c r="E194" s="190" t="s">
        <v>368</v>
      </c>
      <c r="F194" s="191" t="s">
        <v>369</v>
      </c>
      <c r="G194" s="192" t="s">
        <v>185</v>
      </c>
      <c r="H194" s="193">
        <v>409</v>
      </c>
      <c r="I194" s="194"/>
      <c r="J194" s="193">
        <f>ROUND(I194*H194,2)</f>
        <v>0</v>
      </c>
      <c r="K194" s="191" t="s">
        <v>124</v>
      </c>
      <c r="L194" s="60"/>
      <c r="M194" s="195" t="s">
        <v>20</v>
      </c>
      <c r="N194" s="196" t="s">
        <v>40</v>
      </c>
      <c r="O194" s="41"/>
      <c r="P194" s="197">
        <f>O194*H194</f>
        <v>0</v>
      </c>
      <c r="Q194" s="197">
        <v>0</v>
      </c>
      <c r="R194" s="197">
        <f>Q194*H194</f>
        <v>0</v>
      </c>
      <c r="S194" s="197">
        <v>0</v>
      </c>
      <c r="T194" s="198">
        <f>S194*H194</f>
        <v>0</v>
      </c>
      <c r="AR194" s="23" t="s">
        <v>125</v>
      </c>
      <c r="AT194" s="23" t="s">
        <v>120</v>
      </c>
      <c r="AU194" s="23" t="s">
        <v>79</v>
      </c>
      <c r="AY194" s="23" t="s">
        <v>119</v>
      </c>
      <c r="BE194" s="199">
        <f>IF(N194="základní",J194,0)</f>
        <v>0</v>
      </c>
      <c r="BF194" s="199">
        <f>IF(N194="snížená",J194,0)</f>
        <v>0</v>
      </c>
      <c r="BG194" s="199">
        <f>IF(N194="zákl. přenesená",J194,0)</f>
        <v>0</v>
      </c>
      <c r="BH194" s="199">
        <f>IF(N194="sníž. přenesená",J194,0)</f>
        <v>0</v>
      </c>
      <c r="BI194" s="199">
        <f>IF(N194="nulová",J194,0)</f>
        <v>0</v>
      </c>
      <c r="BJ194" s="23" t="s">
        <v>77</v>
      </c>
      <c r="BK194" s="199">
        <f>ROUND(I194*H194,2)</f>
        <v>0</v>
      </c>
      <c r="BL194" s="23" t="s">
        <v>125</v>
      </c>
      <c r="BM194" s="23" t="s">
        <v>370</v>
      </c>
    </row>
    <row r="195" spans="2:65" s="11" customFormat="1">
      <c r="B195" s="209"/>
      <c r="C195" s="210"/>
      <c r="D195" s="206" t="s">
        <v>189</v>
      </c>
      <c r="E195" s="211" t="s">
        <v>20</v>
      </c>
      <c r="F195" s="212" t="s">
        <v>371</v>
      </c>
      <c r="G195" s="210"/>
      <c r="H195" s="213">
        <v>124</v>
      </c>
      <c r="I195" s="214"/>
      <c r="J195" s="210"/>
      <c r="K195" s="210"/>
      <c r="L195" s="215"/>
      <c r="M195" s="216"/>
      <c r="N195" s="217"/>
      <c r="O195" s="217"/>
      <c r="P195" s="217"/>
      <c r="Q195" s="217"/>
      <c r="R195" s="217"/>
      <c r="S195" s="217"/>
      <c r="T195" s="218"/>
      <c r="AT195" s="219" t="s">
        <v>189</v>
      </c>
      <c r="AU195" s="219" t="s">
        <v>79</v>
      </c>
      <c r="AV195" s="11" t="s">
        <v>79</v>
      </c>
      <c r="AW195" s="11" t="s">
        <v>32</v>
      </c>
      <c r="AX195" s="11" t="s">
        <v>69</v>
      </c>
      <c r="AY195" s="219" t="s">
        <v>119</v>
      </c>
    </row>
    <row r="196" spans="2:65" s="11" customFormat="1">
      <c r="B196" s="209"/>
      <c r="C196" s="210"/>
      <c r="D196" s="206" t="s">
        <v>189</v>
      </c>
      <c r="E196" s="211" t="s">
        <v>20</v>
      </c>
      <c r="F196" s="212" t="s">
        <v>372</v>
      </c>
      <c r="G196" s="210"/>
      <c r="H196" s="213">
        <v>285</v>
      </c>
      <c r="I196" s="214"/>
      <c r="J196" s="210"/>
      <c r="K196" s="210"/>
      <c r="L196" s="215"/>
      <c r="M196" s="216"/>
      <c r="N196" s="217"/>
      <c r="O196" s="217"/>
      <c r="P196" s="217"/>
      <c r="Q196" s="217"/>
      <c r="R196" s="217"/>
      <c r="S196" s="217"/>
      <c r="T196" s="218"/>
      <c r="AT196" s="219" t="s">
        <v>189</v>
      </c>
      <c r="AU196" s="219" t="s">
        <v>79</v>
      </c>
      <c r="AV196" s="11" t="s">
        <v>79</v>
      </c>
      <c r="AW196" s="11" t="s">
        <v>32</v>
      </c>
      <c r="AX196" s="11" t="s">
        <v>69</v>
      </c>
      <c r="AY196" s="219" t="s">
        <v>119</v>
      </c>
    </row>
    <row r="197" spans="2:65" s="12" customFormat="1">
      <c r="B197" s="220"/>
      <c r="C197" s="221"/>
      <c r="D197" s="206" t="s">
        <v>189</v>
      </c>
      <c r="E197" s="222" t="s">
        <v>20</v>
      </c>
      <c r="F197" s="223" t="s">
        <v>198</v>
      </c>
      <c r="G197" s="221"/>
      <c r="H197" s="224">
        <v>409</v>
      </c>
      <c r="I197" s="225"/>
      <c r="J197" s="221"/>
      <c r="K197" s="221"/>
      <c r="L197" s="226"/>
      <c r="M197" s="227"/>
      <c r="N197" s="228"/>
      <c r="O197" s="228"/>
      <c r="P197" s="228"/>
      <c r="Q197" s="228"/>
      <c r="R197" s="228"/>
      <c r="S197" s="228"/>
      <c r="T197" s="229"/>
      <c r="AT197" s="230" t="s">
        <v>189</v>
      </c>
      <c r="AU197" s="230" t="s">
        <v>79</v>
      </c>
      <c r="AV197" s="12" t="s">
        <v>125</v>
      </c>
      <c r="AW197" s="12" t="s">
        <v>32</v>
      </c>
      <c r="AX197" s="12" t="s">
        <v>77</v>
      </c>
      <c r="AY197" s="230" t="s">
        <v>119</v>
      </c>
    </row>
    <row r="198" spans="2:65" s="1" customFormat="1" ht="25.5" customHeight="1">
      <c r="B198" s="40"/>
      <c r="C198" s="189" t="s">
        <v>373</v>
      </c>
      <c r="D198" s="189" t="s">
        <v>120</v>
      </c>
      <c r="E198" s="190" t="s">
        <v>374</v>
      </c>
      <c r="F198" s="191" t="s">
        <v>369</v>
      </c>
      <c r="G198" s="192" t="s">
        <v>185</v>
      </c>
      <c r="H198" s="193">
        <v>285</v>
      </c>
      <c r="I198" s="194"/>
      <c r="J198" s="193">
        <f>ROUND(I198*H198,2)</f>
        <v>0</v>
      </c>
      <c r="K198" s="191" t="s">
        <v>20</v>
      </c>
      <c r="L198" s="60"/>
      <c r="M198" s="195" t="s">
        <v>20</v>
      </c>
      <c r="N198" s="196" t="s">
        <v>40</v>
      </c>
      <c r="O198" s="41"/>
      <c r="P198" s="197">
        <f>O198*H198</f>
        <v>0</v>
      </c>
      <c r="Q198" s="197">
        <v>0</v>
      </c>
      <c r="R198" s="197">
        <f>Q198*H198</f>
        <v>0</v>
      </c>
      <c r="S198" s="197">
        <v>0</v>
      </c>
      <c r="T198" s="198">
        <f>S198*H198</f>
        <v>0</v>
      </c>
      <c r="AR198" s="23" t="s">
        <v>125</v>
      </c>
      <c r="AT198" s="23" t="s">
        <v>120</v>
      </c>
      <c r="AU198" s="23" t="s">
        <v>79</v>
      </c>
      <c r="AY198" s="23" t="s">
        <v>119</v>
      </c>
      <c r="BE198" s="199">
        <f>IF(N198="základní",J198,0)</f>
        <v>0</v>
      </c>
      <c r="BF198" s="199">
        <f>IF(N198="snížená",J198,0)</f>
        <v>0</v>
      </c>
      <c r="BG198" s="199">
        <f>IF(N198="zákl. přenesená",J198,0)</f>
        <v>0</v>
      </c>
      <c r="BH198" s="199">
        <f>IF(N198="sníž. přenesená",J198,0)</f>
        <v>0</v>
      </c>
      <c r="BI198" s="199">
        <f>IF(N198="nulová",J198,0)</f>
        <v>0</v>
      </c>
      <c r="BJ198" s="23" t="s">
        <v>77</v>
      </c>
      <c r="BK198" s="199">
        <f>ROUND(I198*H198,2)</f>
        <v>0</v>
      </c>
      <c r="BL198" s="23" t="s">
        <v>125</v>
      </c>
      <c r="BM198" s="23" t="s">
        <v>375</v>
      </c>
    </row>
    <row r="199" spans="2:65" s="11" customFormat="1">
      <c r="B199" s="209"/>
      <c r="C199" s="210"/>
      <c r="D199" s="206" t="s">
        <v>189</v>
      </c>
      <c r="E199" s="211" t="s">
        <v>20</v>
      </c>
      <c r="F199" s="212" t="s">
        <v>376</v>
      </c>
      <c r="G199" s="210"/>
      <c r="H199" s="213">
        <v>285</v>
      </c>
      <c r="I199" s="214"/>
      <c r="J199" s="210"/>
      <c r="K199" s="210"/>
      <c r="L199" s="215"/>
      <c r="M199" s="216"/>
      <c r="N199" s="217"/>
      <c r="O199" s="217"/>
      <c r="P199" s="217"/>
      <c r="Q199" s="217"/>
      <c r="R199" s="217"/>
      <c r="S199" s="217"/>
      <c r="T199" s="218"/>
      <c r="AT199" s="219" t="s">
        <v>189</v>
      </c>
      <c r="AU199" s="219" t="s">
        <v>79</v>
      </c>
      <c r="AV199" s="11" t="s">
        <v>79</v>
      </c>
      <c r="AW199" s="11" t="s">
        <v>32</v>
      </c>
      <c r="AX199" s="11" t="s">
        <v>77</v>
      </c>
      <c r="AY199" s="219" t="s">
        <v>119</v>
      </c>
    </row>
    <row r="200" spans="2:65" s="1" customFormat="1" ht="25.5" customHeight="1">
      <c r="B200" s="40"/>
      <c r="C200" s="189" t="s">
        <v>377</v>
      </c>
      <c r="D200" s="189" t="s">
        <v>120</v>
      </c>
      <c r="E200" s="190" t="s">
        <v>378</v>
      </c>
      <c r="F200" s="191" t="s">
        <v>379</v>
      </c>
      <c r="G200" s="192" t="s">
        <v>185</v>
      </c>
      <c r="H200" s="193">
        <v>122</v>
      </c>
      <c r="I200" s="194"/>
      <c r="J200" s="193">
        <f>ROUND(I200*H200,2)</f>
        <v>0</v>
      </c>
      <c r="K200" s="191" t="s">
        <v>124</v>
      </c>
      <c r="L200" s="60"/>
      <c r="M200" s="195" t="s">
        <v>20</v>
      </c>
      <c r="N200" s="196" t="s">
        <v>40</v>
      </c>
      <c r="O200" s="41"/>
      <c r="P200" s="197">
        <f>O200*H200</f>
        <v>0</v>
      </c>
      <c r="Q200" s="197">
        <v>0</v>
      </c>
      <c r="R200" s="197">
        <f>Q200*H200</f>
        <v>0</v>
      </c>
      <c r="S200" s="197">
        <v>0</v>
      </c>
      <c r="T200" s="198">
        <f>S200*H200</f>
        <v>0</v>
      </c>
      <c r="AR200" s="23" t="s">
        <v>125</v>
      </c>
      <c r="AT200" s="23" t="s">
        <v>120</v>
      </c>
      <c r="AU200" s="23" t="s">
        <v>79</v>
      </c>
      <c r="AY200" s="23" t="s">
        <v>119</v>
      </c>
      <c r="BE200" s="199">
        <f>IF(N200="základní",J200,0)</f>
        <v>0</v>
      </c>
      <c r="BF200" s="199">
        <f>IF(N200="snížená",J200,0)</f>
        <v>0</v>
      </c>
      <c r="BG200" s="199">
        <f>IF(N200="zákl. přenesená",J200,0)</f>
        <v>0</v>
      </c>
      <c r="BH200" s="199">
        <f>IF(N200="sníž. přenesená",J200,0)</f>
        <v>0</v>
      </c>
      <c r="BI200" s="199">
        <f>IF(N200="nulová",J200,0)</f>
        <v>0</v>
      </c>
      <c r="BJ200" s="23" t="s">
        <v>77</v>
      </c>
      <c r="BK200" s="199">
        <f>ROUND(I200*H200,2)</f>
        <v>0</v>
      </c>
      <c r="BL200" s="23" t="s">
        <v>125</v>
      </c>
      <c r="BM200" s="23" t="s">
        <v>380</v>
      </c>
    </row>
    <row r="201" spans="2:65" s="11" customFormat="1">
      <c r="B201" s="209"/>
      <c r="C201" s="210"/>
      <c r="D201" s="206" t="s">
        <v>189</v>
      </c>
      <c r="E201" s="211" t="s">
        <v>20</v>
      </c>
      <c r="F201" s="212" t="s">
        <v>381</v>
      </c>
      <c r="G201" s="210"/>
      <c r="H201" s="213">
        <v>52</v>
      </c>
      <c r="I201" s="214"/>
      <c r="J201" s="210"/>
      <c r="K201" s="210"/>
      <c r="L201" s="215"/>
      <c r="M201" s="216"/>
      <c r="N201" s="217"/>
      <c r="O201" s="217"/>
      <c r="P201" s="217"/>
      <c r="Q201" s="217"/>
      <c r="R201" s="217"/>
      <c r="S201" s="217"/>
      <c r="T201" s="218"/>
      <c r="AT201" s="219" t="s">
        <v>189</v>
      </c>
      <c r="AU201" s="219" t="s">
        <v>79</v>
      </c>
      <c r="AV201" s="11" t="s">
        <v>79</v>
      </c>
      <c r="AW201" s="11" t="s">
        <v>32</v>
      </c>
      <c r="AX201" s="11" t="s">
        <v>69</v>
      </c>
      <c r="AY201" s="219" t="s">
        <v>119</v>
      </c>
    </row>
    <row r="202" spans="2:65" s="11" customFormat="1">
      <c r="B202" s="209"/>
      <c r="C202" s="210"/>
      <c r="D202" s="206" t="s">
        <v>189</v>
      </c>
      <c r="E202" s="211" t="s">
        <v>20</v>
      </c>
      <c r="F202" s="212" t="s">
        <v>382</v>
      </c>
      <c r="G202" s="210"/>
      <c r="H202" s="213">
        <v>70</v>
      </c>
      <c r="I202" s="214"/>
      <c r="J202" s="210"/>
      <c r="K202" s="210"/>
      <c r="L202" s="215"/>
      <c r="M202" s="216"/>
      <c r="N202" s="217"/>
      <c r="O202" s="217"/>
      <c r="P202" s="217"/>
      <c r="Q202" s="217"/>
      <c r="R202" s="217"/>
      <c r="S202" s="217"/>
      <c r="T202" s="218"/>
      <c r="AT202" s="219" t="s">
        <v>189</v>
      </c>
      <c r="AU202" s="219" t="s">
        <v>79</v>
      </c>
      <c r="AV202" s="11" t="s">
        <v>79</v>
      </c>
      <c r="AW202" s="11" t="s">
        <v>32</v>
      </c>
      <c r="AX202" s="11" t="s">
        <v>69</v>
      </c>
      <c r="AY202" s="219" t="s">
        <v>119</v>
      </c>
    </row>
    <row r="203" spans="2:65" s="12" customFormat="1">
      <c r="B203" s="220"/>
      <c r="C203" s="221"/>
      <c r="D203" s="206" t="s">
        <v>189</v>
      </c>
      <c r="E203" s="222" t="s">
        <v>20</v>
      </c>
      <c r="F203" s="223" t="s">
        <v>198</v>
      </c>
      <c r="G203" s="221"/>
      <c r="H203" s="224">
        <v>122</v>
      </c>
      <c r="I203" s="225"/>
      <c r="J203" s="221"/>
      <c r="K203" s="221"/>
      <c r="L203" s="226"/>
      <c r="M203" s="227"/>
      <c r="N203" s="228"/>
      <c r="O203" s="228"/>
      <c r="P203" s="228"/>
      <c r="Q203" s="228"/>
      <c r="R203" s="228"/>
      <c r="S203" s="228"/>
      <c r="T203" s="229"/>
      <c r="AT203" s="230" t="s">
        <v>189</v>
      </c>
      <c r="AU203" s="230" t="s">
        <v>79</v>
      </c>
      <c r="AV203" s="12" t="s">
        <v>125</v>
      </c>
      <c r="AW203" s="12" t="s">
        <v>32</v>
      </c>
      <c r="AX203" s="12" t="s">
        <v>77</v>
      </c>
      <c r="AY203" s="230" t="s">
        <v>119</v>
      </c>
    </row>
    <row r="204" spans="2:65" s="1" customFormat="1" ht="38.25" customHeight="1">
      <c r="B204" s="40"/>
      <c r="C204" s="189" t="s">
        <v>383</v>
      </c>
      <c r="D204" s="189" t="s">
        <v>120</v>
      </c>
      <c r="E204" s="190" t="s">
        <v>384</v>
      </c>
      <c r="F204" s="191" t="s">
        <v>385</v>
      </c>
      <c r="G204" s="192" t="s">
        <v>185</v>
      </c>
      <c r="H204" s="193">
        <v>611</v>
      </c>
      <c r="I204" s="194"/>
      <c r="J204" s="193">
        <f>ROUND(I204*H204,2)</f>
        <v>0</v>
      </c>
      <c r="K204" s="191" t="s">
        <v>124</v>
      </c>
      <c r="L204" s="60"/>
      <c r="M204" s="195" t="s">
        <v>20</v>
      </c>
      <c r="N204" s="196" t="s">
        <v>40</v>
      </c>
      <c r="O204" s="41"/>
      <c r="P204" s="197">
        <f>O204*H204</f>
        <v>0</v>
      </c>
      <c r="Q204" s="197">
        <v>0</v>
      </c>
      <c r="R204" s="197">
        <f>Q204*H204</f>
        <v>0</v>
      </c>
      <c r="S204" s="197">
        <v>0</v>
      </c>
      <c r="T204" s="198">
        <f>S204*H204</f>
        <v>0</v>
      </c>
      <c r="AR204" s="23" t="s">
        <v>125</v>
      </c>
      <c r="AT204" s="23" t="s">
        <v>120</v>
      </c>
      <c r="AU204" s="23" t="s">
        <v>79</v>
      </c>
      <c r="AY204" s="23" t="s">
        <v>119</v>
      </c>
      <c r="BE204" s="199">
        <f>IF(N204="základní",J204,0)</f>
        <v>0</v>
      </c>
      <c r="BF204" s="199">
        <f>IF(N204="snížená",J204,0)</f>
        <v>0</v>
      </c>
      <c r="BG204" s="199">
        <f>IF(N204="zákl. přenesená",J204,0)</f>
        <v>0</v>
      </c>
      <c r="BH204" s="199">
        <f>IF(N204="sníž. přenesená",J204,0)</f>
        <v>0</v>
      </c>
      <c r="BI204" s="199">
        <f>IF(N204="nulová",J204,0)</f>
        <v>0</v>
      </c>
      <c r="BJ204" s="23" t="s">
        <v>77</v>
      </c>
      <c r="BK204" s="199">
        <f>ROUND(I204*H204,2)</f>
        <v>0</v>
      </c>
      <c r="BL204" s="23" t="s">
        <v>125</v>
      </c>
      <c r="BM204" s="23" t="s">
        <v>386</v>
      </c>
    </row>
    <row r="205" spans="2:65" s="1" customFormat="1" ht="27">
      <c r="B205" s="40"/>
      <c r="C205" s="62"/>
      <c r="D205" s="206" t="s">
        <v>187</v>
      </c>
      <c r="E205" s="62"/>
      <c r="F205" s="207" t="s">
        <v>387</v>
      </c>
      <c r="G205" s="62"/>
      <c r="H205" s="62"/>
      <c r="I205" s="162"/>
      <c r="J205" s="62"/>
      <c r="K205" s="62"/>
      <c r="L205" s="60"/>
      <c r="M205" s="208"/>
      <c r="N205" s="41"/>
      <c r="O205" s="41"/>
      <c r="P205" s="41"/>
      <c r="Q205" s="41"/>
      <c r="R205" s="41"/>
      <c r="S205" s="41"/>
      <c r="T205" s="77"/>
      <c r="AT205" s="23" t="s">
        <v>187</v>
      </c>
      <c r="AU205" s="23" t="s">
        <v>79</v>
      </c>
    </row>
    <row r="206" spans="2:65" s="13" customFormat="1">
      <c r="B206" s="240"/>
      <c r="C206" s="241"/>
      <c r="D206" s="206" t="s">
        <v>189</v>
      </c>
      <c r="E206" s="242" t="s">
        <v>20</v>
      </c>
      <c r="F206" s="243" t="s">
        <v>388</v>
      </c>
      <c r="G206" s="241"/>
      <c r="H206" s="242" t="s">
        <v>20</v>
      </c>
      <c r="I206" s="244"/>
      <c r="J206" s="241"/>
      <c r="K206" s="241"/>
      <c r="L206" s="245"/>
      <c r="M206" s="246"/>
      <c r="N206" s="247"/>
      <c r="O206" s="247"/>
      <c r="P206" s="247"/>
      <c r="Q206" s="247"/>
      <c r="R206" s="247"/>
      <c r="S206" s="247"/>
      <c r="T206" s="248"/>
      <c r="AT206" s="249" t="s">
        <v>189</v>
      </c>
      <c r="AU206" s="249" t="s">
        <v>79</v>
      </c>
      <c r="AV206" s="13" t="s">
        <v>77</v>
      </c>
      <c r="AW206" s="13" t="s">
        <v>32</v>
      </c>
      <c r="AX206" s="13" t="s">
        <v>69</v>
      </c>
      <c r="AY206" s="249" t="s">
        <v>119</v>
      </c>
    </row>
    <row r="207" spans="2:65" s="11" customFormat="1">
      <c r="B207" s="209"/>
      <c r="C207" s="210"/>
      <c r="D207" s="206" t="s">
        <v>189</v>
      </c>
      <c r="E207" s="211" t="s">
        <v>20</v>
      </c>
      <c r="F207" s="212" t="s">
        <v>389</v>
      </c>
      <c r="G207" s="210"/>
      <c r="H207" s="213">
        <v>326</v>
      </c>
      <c r="I207" s="214"/>
      <c r="J207" s="210"/>
      <c r="K207" s="210"/>
      <c r="L207" s="215"/>
      <c r="M207" s="216"/>
      <c r="N207" s="217"/>
      <c r="O207" s="217"/>
      <c r="P207" s="217"/>
      <c r="Q207" s="217"/>
      <c r="R207" s="217"/>
      <c r="S207" s="217"/>
      <c r="T207" s="218"/>
      <c r="AT207" s="219" t="s">
        <v>189</v>
      </c>
      <c r="AU207" s="219" t="s">
        <v>79</v>
      </c>
      <c r="AV207" s="11" t="s">
        <v>79</v>
      </c>
      <c r="AW207" s="11" t="s">
        <v>32</v>
      </c>
      <c r="AX207" s="11" t="s">
        <v>69</v>
      </c>
      <c r="AY207" s="219" t="s">
        <v>119</v>
      </c>
    </row>
    <row r="208" spans="2:65" s="11" customFormat="1">
      <c r="B208" s="209"/>
      <c r="C208" s="210"/>
      <c r="D208" s="206" t="s">
        <v>189</v>
      </c>
      <c r="E208" s="211" t="s">
        <v>20</v>
      </c>
      <c r="F208" s="212" t="s">
        <v>390</v>
      </c>
      <c r="G208" s="210"/>
      <c r="H208" s="213">
        <v>285</v>
      </c>
      <c r="I208" s="214"/>
      <c r="J208" s="210"/>
      <c r="K208" s="210"/>
      <c r="L208" s="215"/>
      <c r="M208" s="216"/>
      <c r="N208" s="217"/>
      <c r="O208" s="217"/>
      <c r="P208" s="217"/>
      <c r="Q208" s="217"/>
      <c r="R208" s="217"/>
      <c r="S208" s="217"/>
      <c r="T208" s="218"/>
      <c r="AT208" s="219" t="s">
        <v>189</v>
      </c>
      <c r="AU208" s="219" t="s">
        <v>79</v>
      </c>
      <c r="AV208" s="11" t="s">
        <v>79</v>
      </c>
      <c r="AW208" s="11" t="s">
        <v>32</v>
      </c>
      <c r="AX208" s="11" t="s">
        <v>69</v>
      </c>
      <c r="AY208" s="219" t="s">
        <v>119</v>
      </c>
    </row>
    <row r="209" spans="2:65" s="12" customFormat="1">
      <c r="B209" s="220"/>
      <c r="C209" s="221"/>
      <c r="D209" s="206" t="s">
        <v>189</v>
      </c>
      <c r="E209" s="222" t="s">
        <v>20</v>
      </c>
      <c r="F209" s="223" t="s">
        <v>198</v>
      </c>
      <c r="G209" s="221"/>
      <c r="H209" s="224">
        <v>611</v>
      </c>
      <c r="I209" s="225"/>
      <c r="J209" s="221"/>
      <c r="K209" s="221"/>
      <c r="L209" s="226"/>
      <c r="M209" s="227"/>
      <c r="N209" s="228"/>
      <c r="O209" s="228"/>
      <c r="P209" s="228"/>
      <c r="Q209" s="228"/>
      <c r="R209" s="228"/>
      <c r="S209" s="228"/>
      <c r="T209" s="229"/>
      <c r="AT209" s="230" t="s">
        <v>189</v>
      </c>
      <c r="AU209" s="230" t="s">
        <v>79</v>
      </c>
      <c r="AV209" s="12" t="s">
        <v>125</v>
      </c>
      <c r="AW209" s="12" t="s">
        <v>32</v>
      </c>
      <c r="AX209" s="12" t="s">
        <v>77</v>
      </c>
      <c r="AY209" s="230" t="s">
        <v>119</v>
      </c>
    </row>
    <row r="210" spans="2:65" s="1" customFormat="1" ht="25.5" customHeight="1">
      <c r="B210" s="40"/>
      <c r="C210" s="189" t="s">
        <v>391</v>
      </c>
      <c r="D210" s="189" t="s">
        <v>120</v>
      </c>
      <c r="E210" s="190" t="s">
        <v>392</v>
      </c>
      <c r="F210" s="191" t="s">
        <v>393</v>
      </c>
      <c r="G210" s="192" t="s">
        <v>185</v>
      </c>
      <c r="H210" s="193">
        <v>611</v>
      </c>
      <c r="I210" s="194"/>
      <c r="J210" s="193">
        <f>ROUND(I210*H210,2)</f>
        <v>0</v>
      </c>
      <c r="K210" s="191" t="s">
        <v>124</v>
      </c>
      <c r="L210" s="60"/>
      <c r="M210" s="195" t="s">
        <v>20</v>
      </c>
      <c r="N210" s="196" t="s">
        <v>40</v>
      </c>
      <c r="O210" s="41"/>
      <c r="P210" s="197">
        <f>O210*H210</f>
        <v>0</v>
      </c>
      <c r="Q210" s="197">
        <v>0</v>
      </c>
      <c r="R210" s="197">
        <f>Q210*H210</f>
        <v>0</v>
      </c>
      <c r="S210" s="197">
        <v>0</v>
      </c>
      <c r="T210" s="198">
        <f>S210*H210</f>
        <v>0</v>
      </c>
      <c r="AR210" s="23" t="s">
        <v>125</v>
      </c>
      <c r="AT210" s="23" t="s">
        <v>120</v>
      </c>
      <c r="AU210" s="23" t="s">
        <v>79</v>
      </c>
      <c r="AY210" s="23" t="s">
        <v>119</v>
      </c>
      <c r="BE210" s="199">
        <f>IF(N210="základní",J210,0)</f>
        <v>0</v>
      </c>
      <c r="BF210" s="199">
        <f>IF(N210="snížená",J210,0)</f>
        <v>0</v>
      </c>
      <c r="BG210" s="199">
        <f>IF(N210="zákl. přenesená",J210,0)</f>
        <v>0</v>
      </c>
      <c r="BH210" s="199">
        <f>IF(N210="sníž. přenesená",J210,0)</f>
        <v>0</v>
      </c>
      <c r="BI210" s="199">
        <f>IF(N210="nulová",J210,0)</f>
        <v>0</v>
      </c>
      <c r="BJ210" s="23" t="s">
        <v>77</v>
      </c>
      <c r="BK210" s="199">
        <f>ROUND(I210*H210,2)</f>
        <v>0</v>
      </c>
      <c r="BL210" s="23" t="s">
        <v>125</v>
      </c>
      <c r="BM210" s="23" t="s">
        <v>394</v>
      </c>
    </row>
    <row r="211" spans="2:65" s="11" customFormat="1">
      <c r="B211" s="209"/>
      <c r="C211" s="210"/>
      <c r="D211" s="206" t="s">
        <v>189</v>
      </c>
      <c r="E211" s="211" t="s">
        <v>20</v>
      </c>
      <c r="F211" s="212" t="s">
        <v>395</v>
      </c>
      <c r="G211" s="210"/>
      <c r="H211" s="213">
        <v>326</v>
      </c>
      <c r="I211" s="214"/>
      <c r="J211" s="210"/>
      <c r="K211" s="210"/>
      <c r="L211" s="215"/>
      <c r="M211" s="216"/>
      <c r="N211" s="217"/>
      <c r="O211" s="217"/>
      <c r="P211" s="217"/>
      <c r="Q211" s="217"/>
      <c r="R211" s="217"/>
      <c r="S211" s="217"/>
      <c r="T211" s="218"/>
      <c r="AT211" s="219" t="s">
        <v>189</v>
      </c>
      <c r="AU211" s="219" t="s">
        <v>79</v>
      </c>
      <c r="AV211" s="11" t="s">
        <v>79</v>
      </c>
      <c r="AW211" s="11" t="s">
        <v>32</v>
      </c>
      <c r="AX211" s="11" t="s">
        <v>69</v>
      </c>
      <c r="AY211" s="219" t="s">
        <v>119</v>
      </c>
    </row>
    <row r="212" spans="2:65" s="11" customFormat="1">
      <c r="B212" s="209"/>
      <c r="C212" s="210"/>
      <c r="D212" s="206" t="s">
        <v>189</v>
      </c>
      <c r="E212" s="211" t="s">
        <v>20</v>
      </c>
      <c r="F212" s="212" t="s">
        <v>396</v>
      </c>
      <c r="G212" s="210"/>
      <c r="H212" s="213">
        <v>285</v>
      </c>
      <c r="I212" s="214"/>
      <c r="J212" s="210"/>
      <c r="K212" s="210"/>
      <c r="L212" s="215"/>
      <c r="M212" s="216"/>
      <c r="N212" s="217"/>
      <c r="O212" s="217"/>
      <c r="P212" s="217"/>
      <c r="Q212" s="217"/>
      <c r="R212" s="217"/>
      <c r="S212" s="217"/>
      <c r="T212" s="218"/>
      <c r="AT212" s="219" t="s">
        <v>189</v>
      </c>
      <c r="AU212" s="219" t="s">
        <v>79</v>
      </c>
      <c r="AV212" s="11" t="s">
        <v>79</v>
      </c>
      <c r="AW212" s="11" t="s">
        <v>32</v>
      </c>
      <c r="AX212" s="11" t="s">
        <v>69</v>
      </c>
      <c r="AY212" s="219" t="s">
        <v>119</v>
      </c>
    </row>
    <row r="213" spans="2:65" s="12" customFormat="1">
      <c r="B213" s="220"/>
      <c r="C213" s="221"/>
      <c r="D213" s="206" t="s">
        <v>189</v>
      </c>
      <c r="E213" s="222" t="s">
        <v>20</v>
      </c>
      <c r="F213" s="223" t="s">
        <v>198</v>
      </c>
      <c r="G213" s="221"/>
      <c r="H213" s="224">
        <v>611</v>
      </c>
      <c r="I213" s="225"/>
      <c r="J213" s="221"/>
      <c r="K213" s="221"/>
      <c r="L213" s="226"/>
      <c r="M213" s="227"/>
      <c r="N213" s="228"/>
      <c r="O213" s="228"/>
      <c r="P213" s="228"/>
      <c r="Q213" s="228"/>
      <c r="R213" s="228"/>
      <c r="S213" s="228"/>
      <c r="T213" s="229"/>
      <c r="AT213" s="230" t="s">
        <v>189</v>
      </c>
      <c r="AU213" s="230" t="s">
        <v>79</v>
      </c>
      <c r="AV213" s="12" t="s">
        <v>125</v>
      </c>
      <c r="AW213" s="12" t="s">
        <v>32</v>
      </c>
      <c r="AX213" s="12" t="s">
        <v>77</v>
      </c>
      <c r="AY213" s="230" t="s">
        <v>119</v>
      </c>
    </row>
    <row r="214" spans="2:65" s="1" customFormat="1" ht="25.5" customHeight="1">
      <c r="B214" s="40"/>
      <c r="C214" s="189" t="s">
        <v>397</v>
      </c>
      <c r="D214" s="189" t="s">
        <v>120</v>
      </c>
      <c r="E214" s="190" t="s">
        <v>398</v>
      </c>
      <c r="F214" s="191" t="s">
        <v>399</v>
      </c>
      <c r="G214" s="192" t="s">
        <v>185</v>
      </c>
      <c r="H214" s="193">
        <v>611</v>
      </c>
      <c r="I214" s="194"/>
      <c r="J214" s="193">
        <f>ROUND(I214*H214,2)</f>
        <v>0</v>
      </c>
      <c r="K214" s="191" t="s">
        <v>124</v>
      </c>
      <c r="L214" s="60"/>
      <c r="M214" s="195" t="s">
        <v>20</v>
      </c>
      <c r="N214" s="196" t="s">
        <v>40</v>
      </c>
      <c r="O214" s="41"/>
      <c r="P214" s="197">
        <f>O214*H214</f>
        <v>0</v>
      </c>
      <c r="Q214" s="197">
        <v>0</v>
      </c>
      <c r="R214" s="197">
        <f>Q214*H214</f>
        <v>0</v>
      </c>
      <c r="S214" s="197">
        <v>0</v>
      </c>
      <c r="T214" s="198">
        <f>S214*H214</f>
        <v>0</v>
      </c>
      <c r="AR214" s="23" t="s">
        <v>125</v>
      </c>
      <c r="AT214" s="23" t="s">
        <v>120</v>
      </c>
      <c r="AU214" s="23" t="s">
        <v>79</v>
      </c>
      <c r="AY214" s="23" t="s">
        <v>119</v>
      </c>
      <c r="BE214" s="199">
        <f>IF(N214="základní",J214,0)</f>
        <v>0</v>
      </c>
      <c r="BF214" s="199">
        <f>IF(N214="snížená",J214,0)</f>
        <v>0</v>
      </c>
      <c r="BG214" s="199">
        <f>IF(N214="zákl. přenesená",J214,0)</f>
        <v>0</v>
      </c>
      <c r="BH214" s="199">
        <f>IF(N214="sníž. přenesená",J214,0)</f>
        <v>0</v>
      </c>
      <c r="BI214" s="199">
        <f>IF(N214="nulová",J214,0)</f>
        <v>0</v>
      </c>
      <c r="BJ214" s="23" t="s">
        <v>77</v>
      </c>
      <c r="BK214" s="199">
        <f>ROUND(I214*H214,2)</f>
        <v>0</v>
      </c>
      <c r="BL214" s="23" t="s">
        <v>125</v>
      </c>
      <c r="BM214" s="23" t="s">
        <v>400</v>
      </c>
    </row>
    <row r="215" spans="2:65" s="11" customFormat="1">
      <c r="B215" s="209"/>
      <c r="C215" s="210"/>
      <c r="D215" s="206" t="s">
        <v>189</v>
      </c>
      <c r="E215" s="211" t="s">
        <v>20</v>
      </c>
      <c r="F215" s="212" t="s">
        <v>401</v>
      </c>
      <c r="G215" s="210"/>
      <c r="H215" s="213">
        <v>326</v>
      </c>
      <c r="I215" s="214"/>
      <c r="J215" s="210"/>
      <c r="K215" s="210"/>
      <c r="L215" s="215"/>
      <c r="M215" s="216"/>
      <c r="N215" s="217"/>
      <c r="O215" s="217"/>
      <c r="P215" s="217"/>
      <c r="Q215" s="217"/>
      <c r="R215" s="217"/>
      <c r="S215" s="217"/>
      <c r="T215" s="218"/>
      <c r="AT215" s="219" t="s">
        <v>189</v>
      </c>
      <c r="AU215" s="219" t="s">
        <v>79</v>
      </c>
      <c r="AV215" s="11" t="s">
        <v>79</v>
      </c>
      <c r="AW215" s="11" t="s">
        <v>32</v>
      </c>
      <c r="AX215" s="11" t="s">
        <v>69</v>
      </c>
      <c r="AY215" s="219" t="s">
        <v>119</v>
      </c>
    </row>
    <row r="216" spans="2:65" s="11" customFormat="1">
      <c r="B216" s="209"/>
      <c r="C216" s="210"/>
      <c r="D216" s="206" t="s">
        <v>189</v>
      </c>
      <c r="E216" s="211" t="s">
        <v>20</v>
      </c>
      <c r="F216" s="212" t="s">
        <v>402</v>
      </c>
      <c r="G216" s="210"/>
      <c r="H216" s="213">
        <v>285</v>
      </c>
      <c r="I216" s="214"/>
      <c r="J216" s="210"/>
      <c r="K216" s="210"/>
      <c r="L216" s="215"/>
      <c r="M216" s="216"/>
      <c r="N216" s="217"/>
      <c r="O216" s="217"/>
      <c r="P216" s="217"/>
      <c r="Q216" s="217"/>
      <c r="R216" s="217"/>
      <c r="S216" s="217"/>
      <c r="T216" s="218"/>
      <c r="AT216" s="219" t="s">
        <v>189</v>
      </c>
      <c r="AU216" s="219" t="s">
        <v>79</v>
      </c>
      <c r="AV216" s="11" t="s">
        <v>79</v>
      </c>
      <c r="AW216" s="11" t="s">
        <v>32</v>
      </c>
      <c r="AX216" s="11" t="s">
        <v>69</v>
      </c>
      <c r="AY216" s="219" t="s">
        <v>119</v>
      </c>
    </row>
    <row r="217" spans="2:65" s="12" customFormat="1">
      <c r="B217" s="220"/>
      <c r="C217" s="221"/>
      <c r="D217" s="206" t="s">
        <v>189</v>
      </c>
      <c r="E217" s="222" t="s">
        <v>20</v>
      </c>
      <c r="F217" s="223" t="s">
        <v>198</v>
      </c>
      <c r="G217" s="221"/>
      <c r="H217" s="224">
        <v>611</v>
      </c>
      <c r="I217" s="225"/>
      <c r="J217" s="221"/>
      <c r="K217" s="221"/>
      <c r="L217" s="226"/>
      <c r="M217" s="227"/>
      <c r="N217" s="228"/>
      <c r="O217" s="228"/>
      <c r="P217" s="228"/>
      <c r="Q217" s="228"/>
      <c r="R217" s="228"/>
      <c r="S217" s="228"/>
      <c r="T217" s="229"/>
      <c r="AT217" s="230" t="s">
        <v>189</v>
      </c>
      <c r="AU217" s="230" t="s">
        <v>79</v>
      </c>
      <c r="AV217" s="12" t="s">
        <v>125</v>
      </c>
      <c r="AW217" s="12" t="s">
        <v>32</v>
      </c>
      <c r="AX217" s="12" t="s">
        <v>77</v>
      </c>
      <c r="AY217" s="230" t="s">
        <v>119</v>
      </c>
    </row>
    <row r="218" spans="2:65" s="1" customFormat="1" ht="38.25" customHeight="1">
      <c r="B218" s="40"/>
      <c r="C218" s="189" t="s">
        <v>403</v>
      </c>
      <c r="D218" s="189" t="s">
        <v>120</v>
      </c>
      <c r="E218" s="190" t="s">
        <v>404</v>
      </c>
      <c r="F218" s="191" t="s">
        <v>405</v>
      </c>
      <c r="G218" s="192" t="s">
        <v>185</v>
      </c>
      <c r="H218" s="193">
        <v>611</v>
      </c>
      <c r="I218" s="194"/>
      <c r="J218" s="193">
        <f>ROUND(I218*H218,2)</f>
        <v>0</v>
      </c>
      <c r="K218" s="191" t="s">
        <v>124</v>
      </c>
      <c r="L218" s="60"/>
      <c r="M218" s="195" t="s">
        <v>20</v>
      </c>
      <c r="N218" s="196" t="s">
        <v>40</v>
      </c>
      <c r="O218" s="41"/>
      <c r="P218" s="197">
        <f>O218*H218</f>
        <v>0</v>
      </c>
      <c r="Q218" s="197">
        <v>0</v>
      </c>
      <c r="R218" s="197">
        <f>Q218*H218</f>
        <v>0</v>
      </c>
      <c r="S218" s="197">
        <v>0</v>
      </c>
      <c r="T218" s="198">
        <f>S218*H218</f>
        <v>0</v>
      </c>
      <c r="AR218" s="23" t="s">
        <v>125</v>
      </c>
      <c r="AT218" s="23" t="s">
        <v>120</v>
      </c>
      <c r="AU218" s="23" t="s">
        <v>79</v>
      </c>
      <c r="AY218" s="23" t="s">
        <v>119</v>
      </c>
      <c r="BE218" s="199">
        <f>IF(N218="základní",J218,0)</f>
        <v>0</v>
      </c>
      <c r="BF218" s="199">
        <f>IF(N218="snížená",J218,0)</f>
        <v>0</v>
      </c>
      <c r="BG218" s="199">
        <f>IF(N218="zákl. přenesená",J218,0)</f>
        <v>0</v>
      </c>
      <c r="BH218" s="199">
        <f>IF(N218="sníž. přenesená",J218,0)</f>
        <v>0</v>
      </c>
      <c r="BI218" s="199">
        <f>IF(N218="nulová",J218,0)</f>
        <v>0</v>
      </c>
      <c r="BJ218" s="23" t="s">
        <v>77</v>
      </c>
      <c r="BK218" s="199">
        <f>ROUND(I218*H218,2)</f>
        <v>0</v>
      </c>
      <c r="BL218" s="23" t="s">
        <v>125</v>
      </c>
      <c r="BM218" s="23" t="s">
        <v>406</v>
      </c>
    </row>
    <row r="219" spans="2:65" s="1" customFormat="1" ht="27">
      <c r="B219" s="40"/>
      <c r="C219" s="62"/>
      <c r="D219" s="206" t="s">
        <v>187</v>
      </c>
      <c r="E219" s="62"/>
      <c r="F219" s="207" t="s">
        <v>407</v>
      </c>
      <c r="G219" s="62"/>
      <c r="H219" s="62"/>
      <c r="I219" s="162"/>
      <c r="J219" s="62"/>
      <c r="K219" s="62"/>
      <c r="L219" s="60"/>
      <c r="M219" s="208"/>
      <c r="N219" s="41"/>
      <c r="O219" s="41"/>
      <c r="P219" s="41"/>
      <c r="Q219" s="41"/>
      <c r="R219" s="41"/>
      <c r="S219" s="41"/>
      <c r="T219" s="77"/>
      <c r="AT219" s="23" t="s">
        <v>187</v>
      </c>
      <c r="AU219" s="23" t="s">
        <v>79</v>
      </c>
    </row>
    <row r="220" spans="2:65" s="11" customFormat="1">
      <c r="B220" s="209"/>
      <c r="C220" s="210"/>
      <c r="D220" s="206" t="s">
        <v>189</v>
      </c>
      <c r="E220" s="211" t="s">
        <v>20</v>
      </c>
      <c r="F220" s="212" t="s">
        <v>408</v>
      </c>
      <c r="G220" s="210"/>
      <c r="H220" s="213">
        <v>326</v>
      </c>
      <c r="I220" s="214"/>
      <c r="J220" s="210"/>
      <c r="K220" s="210"/>
      <c r="L220" s="215"/>
      <c r="M220" s="216"/>
      <c r="N220" s="217"/>
      <c r="O220" s="217"/>
      <c r="P220" s="217"/>
      <c r="Q220" s="217"/>
      <c r="R220" s="217"/>
      <c r="S220" s="217"/>
      <c r="T220" s="218"/>
      <c r="AT220" s="219" t="s">
        <v>189</v>
      </c>
      <c r="AU220" s="219" t="s">
        <v>79</v>
      </c>
      <c r="AV220" s="11" t="s">
        <v>79</v>
      </c>
      <c r="AW220" s="11" t="s">
        <v>32</v>
      </c>
      <c r="AX220" s="11" t="s">
        <v>69</v>
      </c>
      <c r="AY220" s="219" t="s">
        <v>119</v>
      </c>
    </row>
    <row r="221" spans="2:65" s="11" customFormat="1">
      <c r="B221" s="209"/>
      <c r="C221" s="210"/>
      <c r="D221" s="206" t="s">
        <v>189</v>
      </c>
      <c r="E221" s="211" t="s">
        <v>20</v>
      </c>
      <c r="F221" s="212" t="s">
        <v>409</v>
      </c>
      <c r="G221" s="210"/>
      <c r="H221" s="213">
        <v>285</v>
      </c>
      <c r="I221" s="214"/>
      <c r="J221" s="210"/>
      <c r="K221" s="210"/>
      <c r="L221" s="215"/>
      <c r="M221" s="216"/>
      <c r="N221" s="217"/>
      <c r="O221" s="217"/>
      <c r="P221" s="217"/>
      <c r="Q221" s="217"/>
      <c r="R221" s="217"/>
      <c r="S221" s="217"/>
      <c r="T221" s="218"/>
      <c r="AT221" s="219" t="s">
        <v>189</v>
      </c>
      <c r="AU221" s="219" t="s">
        <v>79</v>
      </c>
      <c r="AV221" s="11" t="s">
        <v>79</v>
      </c>
      <c r="AW221" s="11" t="s">
        <v>32</v>
      </c>
      <c r="AX221" s="11" t="s">
        <v>69</v>
      </c>
      <c r="AY221" s="219" t="s">
        <v>119</v>
      </c>
    </row>
    <row r="222" spans="2:65" s="12" customFormat="1">
      <c r="B222" s="220"/>
      <c r="C222" s="221"/>
      <c r="D222" s="206" t="s">
        <v>189</v>
      </c>
      <c r="E222" s="222" t="s">
        <v>20</v>
      </c>
      <c r="F222" s="223" t="s">
        <v>198</v>
      </c>
      <c r="G222" s="221"/>
      <c r="H222" s="224">
        <v>611</v>
      </c>
      <c r="I222" s="225"/>
      <c r="J222" s="221"/>
      <c r="K222" s="221"/>
      <c r="L222" s="226"/>
      <c r="M222" s="227"/>
      <c r="N222" s="228"/>
      <c r="O222" s="228"/>
      <c r="P222" s="228"/>
      <c r="Q222" s="228"/>
      <c r="R222" s="228"/>
      <c r="S222" s="228"/>
      <c r="T222" s="229"/>
      <c r="AT222" s="230" t="s">
        <v>189</v>
      </c>
      <c r="AU222" s="230" t="s">
        <v>79</v>
      </c>
      <c r="AV222" s="12" t="s">
        <v>125</v>
      </c>
      <c r="AW222" s="12" t="s">
        <v>32</v>
      </c>
      <c r="AX222" s="12" t="s">
        <v>77</v>
      </c>
      <c r="AY222" s="230" t="s">
        <v>119</v>
      </c>
    </row>
    <row r="223" spans="2:65" s="1" customFormat="1" ht="51" customHeight="1">
      <c r="B223" s="40"/>
      <c r="C223" s="189" t="s">
        <v>410</v>
      </c>
      <c r="D223" s="189" t="s">
        <v>120</v>
      </c>
      <c r="E223" s="190" t="s">
        <v>411</v>
      </c>
      <c r="F223" s="191" t="s">
        <v>412</v>
      </c>
      <c r="G223" s="192" t="s">
        <v>185</v>
      </c>
      <c r="H223" s="193">
        <v>148</v>
      </c>
      <c r="I223" s="194"/>
      <c r="J223" s="193">
        <f>ROUND(I223*H223,2)</f>
        <v>0</v>
      </c>
      <c r="K223" s="191" t="s">
        <v>124</v>
      </c>
      <c r="L223" s="60"/>
      <c r="M223" s="195" t="s">
        <v>20</v>
      </c>
      <c r="N223" s="196" t="s">
        <v>40</v>
      </c>
      <c r="O223" s="41"/>
      <c r="P223" s="197">
        <f>O223*H223</f>
        <v>0</v>
      </c>
      <c r="Q223" s="197">
        <v>8.4250000000000005E-2</v>
      </c>
      <c r="R223" s="197">
        <f>Q223*H223</f>
        <v>12.469000000000001</v>
      </c>
      <c r="S223" s="197">
        <v>0</v>
      </c>
      <c r="T223" s="198">
        <f>S223*H223</f>
        <v>0</v>
      </c>
      <c r="AR223" s="23" t="s">
        <v>125</v>
      </c>
      <c r="AT223" s="23" t="s">
        <v>120</v>
      </c>
      <c r="AU223" s="23" t="s">
        <v>79</v>
      </c>
      <c r="AY223" s="23" t="s">
        <v>119</v>
      </c>
      <c r="BE223" s="199">
        <f>IF(N223="základní",J223,0)</f>
        <v>0</v>
      </c>
      <c r="BF223" s="199">
        <f>IF(N223="snížená",J223,0)</f>
        <v>0</v>
      </c>
      <c r="BG223" s="199">
        <f>IF(N223="zákl. přenesená",J223,0)</f>
        <v>0</v>
      </c>
      <c r="BH223" s="199">
        <f>IF(N223="sníž. přenesená",J223,0)</f>
        <v>0</v>
      </c>
      <c r="BI223" s="199">
        <f>IF(N223="nulová",J223,0)</f>
        <v>0</v>
      </c>
      <c r="BJ223" s="23" t="s">
        <v>77</v>
      </c>
      <c r="BK223" s="199">
        <f>ROUND(I223*H223,2)</f>
        <v>0</v>
      </c>
      <c r="BL223" s="23" t="s">
        <v>125</v>
      </c>
      <c r="BM223" s="23" t="s">
        <v>413</v>
      </c>
    </row>
    <row r="224" spans="2:65" s="1" customFormat="1" ht="121.5">
      <c r="B224" s="40"/>
      <c r="C224" s="62"/>
      <c r="D224" s="206" t="s">
        <v>187</v>
      </c>
      <c r="E224" s="62"/>
      <c r="F224" s="207" t="s">
        <v>414</v>
      </c>
      <c r="G224" s="62"/>
      <c r="H224" s="62"/>
      <c r="I224" s="162"/>
      <c r="J224" s="62"/>
      <c r="K224" s="62"/>
      <c r="L224" s="60"/>
      <c r="M224" s="208"/>
      <c r="N224" s="41"/>
      <c r="O224" s="41"/>
      <c r="P224" s="41"/>
      <c r="Q224" s="41"/>
      <c r="R224" s="41"/>
      <c r="S224" s="41"/>
      <c r="T224" s="77"/>
      <c r="AT224" s="23" t="s">
        <v>187</v>
      </c>
      <c r="AU224" s="23" t="s">
        <v>79</v>
      </c>
    </row>
    <row r="225" spans="2:65" s="11" customFormat="1">
      <c r="B225" s="209"/>
      <c r="C225" s="210"/>
      <c r="D225" s="206" t="s">
        <v>189</v>
      </c>
      <c r="E225" s="211" t="s">
        <v>20</v>
      </c>
      <c r="F225" s="212" t="s">
        <v>415</v>
      </c>
      <c r="G225" s="210"/>
      <c r="H225" s="213">
        <v>131</v>
      </c>
      <c r="I225" s="214"/>
      <c r="J225" s="210"/>
      <c r="K225" s="210"/>
      <c r="L225" s="215"/>
      <c r="M225" s="216"/>
      <c r="N225" s="217"/>
      <c r="O225" s="217"/>
      <c r="P225" s="217"/>
      <c r="Q225" s="217"/>
      <c r="R225" s="217"/>
      <c r="S225" s="217"/>
      <c r="T225" s="218"/>
      <c r="AT225" s="219" t="s">
        <v>189</v>
      </c>
      <c r="AU225" s="219" t="s">
        <v>79</v>
      </c>
      <c r="AV225" s="11" t="s">
        <v>79</v>
      </c>
      <c r="AW225" s="11" t="s">
        <v>32</v>
      </c>
      <c r="AX225" s="11" t="s">
        <v>69</v>
      </c>
      <c r="AY225" s="219" t="s">
        <v>119</v>
      </c>
    </row>
    <row r="226" spans="2:65" s="11" customFormat="1">
      <c r="B226" s="209"/>
      <c r="C226" s="210"/>
      <c r="D226" s="206" t="s">
        <v>189</v>
      </c>
      <c r="E226" s="211" t="s">
        <v>20</v>
      </c>
      <c r="F226" s="212" t="s">
        <v>416</v>
      </c>
      <c r="G226" s="210"/>
      <c r="H226" s="213">
        <v>17</v>
      </c>
      <c r="I226" s="214"/>
      <c r="J226" s="210"/>
      <c r="K226" s="210"/>
      <c r="L226" s="215"/>
      <c r="M226" s="216"/>
      <c r="N226" s="217"/>
      <c r="O226" s="217"/>
      <c r="P226" s="217"/>
      <c r="Q226" s="217"/>
      <c r="R226" s="217"/>
      <c r="S226" s="217"/>
      <c r="T226" s="218"/>
      <c r="AT226" s="219" t="s">
        <v>189</v>
      </c>
      <c r="AU226" s="219" t="s">
        <v>79</v>
      </c>
      <c r="AV226" s="11" t="s">
        <v>79</v>
      </c>
      <c r="AW226" s="11" t="s">
        <v>32</v>
      </c>
      <c r="AX226" s="11" t="s">
        <v>69</v>
      </c>
      <c r="AY226" s="219" t="s">
        <v>119</v>
      </c>
    </row>
    <row r="227" spans="2:65" s="12" customFormat="1">
      <c r="B227" s="220"/>
      <c r="C227" s="221"/>
      <c r="D227" s="206" t="s">
        <v>189</v>
      </c>
      <c r="E227" s="222" t="s">
        <v>20</v>
      </c>
      <c r="F227" s="223" t="s">
        <v>198</v>
      </c>
      <c r="G227" s="221"/>
      <c r="H227" s="224">
        <v>148</v>
      </c>
      <c r="I227" s="225"/>
      <c r="J227" s="221"/>
      <c r="K227" s="221"/>
      <c r="L227" s="226"/>
      <c r="M227" s="227"/>
      <c r="N227" s="228"/>
      <c r="O227" s="228"/>
      <c r="P227" s="228"/>
      <c r="Q227" s="228"/>
      <c r="R227" s="228"/>
      <c r="S227" s="228"/>
      <c r="T227" s="229"/>
      <c r="AT227" s="230" t="s">
        <v>189</v>
      </c>
      <c r="AU227" s="230" t="s">
        <v>79</v>
      </c>
      <c r="AV227" s="12" t="s">
        <v>125</v>
      </c>
      <c r="AW227" s="12" t="s">
        <v>32</v>
      </c>
      <c r="AX227" s="12" t="s">
        <v>77</v>
      </c>
      <c r="AY227" s="230" t="s">
        <v>119</v>
      </c>
    </row>
    <row r="228" spans="2:65" s="1" customFormat="1" ht="16.5" customHeight="1">
      <c r="B228" s="40"/>
      <c r="C228" s="231" t="s">
        <v>417</v>
      </c>
      <c r="D228" s="231" t="s">
        <v>228</v>
      </c>
      <c r="E228" s="232" t="s">
        <v>418</v>
      </c>
      <c r="F228" s="233" t="s">
        <v>419</v>
      </c>
      <c r="G228" s="234" t="s">
        <v>185</v>
      </c>
      <c r="H228" s="235">
        <v>132.31</v>
      </c>
      <c r="I228" s="236"/>
      <c r="J228" s="235">
        <f>ROUND(I228*H228,2)</f>
        <v>0</v>
      </c>
      <c r="K228" s="233" t="s">
        <v>124</v>
      </c>
      <c r="L228" s="237"/>
      <c r="M228" s="238" t="s">
        <v>20</v>
      </c>
      <c r="N228" s="239" t="s">
        <v>40</v>
      </c>
      <c r="O228" s="41"/>
      <c r="P228" s="197">
        <f>O228*H228</f>
        <v>0</v>
      </c>
      <c r="Q228" s="197">
        <v>0.13100000000000001</v>
      </c>
      <c r="R228" s="197">
        <f>Q228*H228</f>
        <v>17.332610000000003</v>
      </c>
      <c r="S228" s="197">
        <v>0</v>
      </c>
      <c r="T228" s="198">
        <f>S228*H228</f>
        <v>0</v>
      </c>
      <c r="AR228" s="23" t="s">
        <v>158</v>
      </c>
      <c r="AT228" s="23" t="s">
        <v>228</v>
      </c>
      <c r="AU228" s="23" t="s">
        <v>79</v>
      </c>
      <c r="AY228" s="23" t="s">
        <v>119</v>
      </c>
      <c r="BE228" s="199">
        <f>IF(N228="základní",J228,0)</f>
        <v>0</v>
      </c>
      <c r="BF228" s="199">
        <f>IF(N228="snížená",J228,0)</f>
        <v>0</v>
      </c>
      <c r="BG228" s="199">
        <f>IF(N228="zákl. přenesená",J228,0)</f>
        <v>0</v>
      </c>
      <c r="BH228" s="199">
        <f>IF(N228="sníž. přenesená",J228,0)</f>
        <v>0</v>
      </c>
      <c r="BI228" s="199">
        <f>IF(N228="nulová",J228,0)</f>
        <v>0</v>
      </c>
      <c r="BJ228" s="23" t="s">
        <v>77</v>
      </c>
      <c r="BK228" s="199">
        <f>ROUND(I228*H228,2)</f>
        <v>0</v>
      </c>
      <c r="BL228" s="23" t="s">
        <v>125</v>
      </c>
      <c r="BM228" s="23" t="s">
        <v>420</v>
      </c>
    </row>
    <row r="229" spans="2:65" s="11" customFormat="1">
      <c r="B229" s="209"/>
      <c r="C229" s="210"/>
      <c r="D229" s="206" t="s">
        <v>189</v>
      </c>
      <c r="E229" s="210"/>
      <c r="F229" s="212" t="s">
        <v>421</v>
      </c>
      <c r="G229" s="210"/>
      <c r="H229" s="213">
        <v>132.31</v>
      </c>
      <c r="I229" s="214"/>
      <c r="J229" s="210"/>
      <c r="K229" s="210"/>
      <c r="L229" s="215"/>
      <c r="M229" s="216"/>
      <c r="N229" s="217"/>
      <c r="O229" s="217"/>
      <c r="P229" s="217"/>
      <c r="Q229" s="217"/>
      <c r="R229" s="217"/>
      <c r="S229" s="217"/>
      <c r="T229" s="218"/>
      <c r="AT229" s="219" t="s">
        <v>189</v>
      </c>
      <c r="AU229" s="219" t="s">
        <v>79</v>
      </c>
      <c r="AV229" s="11" t="s">
        <v>79</v>
      </c>
      <c r="AW229" s="11" t="s">
        <v>6</v>
      </c>
      <c r="AX229" s="11" t="s">
        <v>77</v>
      </c>
      <c r="AY229" s="219" t="s">
        <v>119</v>
      </c>
    </row>
    <row r="230" spans="2:65" s="1" customFormat="1" ht="16.5" customHeight="1">
      <c r="B230" s="40"/>
      <c r="C230" s="231" t="s">
        <v>422</v>
      </c>
      <c r="D230" s="231" t="s">
        <v>228</v>
      </c>
      <c r="E230" s="232" t="s">
        <v>423</v>
      </c>
      <c r="F230" s="233" t="s">
        <v>424</v>
      </c>
      <c r="G230" s="234" t="s">
        <v>185</v>
      </c>
      <c r="H230" s="235">
        <v>17.510000000000002</v>
      </c>
      <c r="I230" s="236"/>
      <c r="J230" s="235">
        <f>ROUND(I230*H230,2)</f>
        <v>0</v>
      </c>
      <c r="K230" s="233" t="s">
        <v>124</v>
      </c>
      <c r="L230" s="237"/>
      <c r="M230" s="238" t="s">
        <v>20</v>
      </c>
      <c r="N230" s="239" t="s">
        <v>40</v>
      </c>
      <c r="O230" s="41"/>
      <c r="P230" s="197">
        <f>O230*H230</f>
        <v>0</v>
      </c>
      <c r="Q230" s="197">
        <v>0.13100000000000001</v>
      </c>
      <c r="R230" s="197">
        <f>Q230*H230</f>
        <v>2.2938100000000001</v>
      </c>
      <c r="S230" s="197">
        <v>0</v>
      </c>
      <c r="T230" s="198">
        <f>S230*H230</f>
        <v>0</v>
      </c>
      <c r="AR230" s="23" t="s">
        <v>158</v>
      </c>
      <c r="AT230" s="23" t="s">
        <v>228</v>
      </c>
      <c r="AU230" s="23" t="s">
        <v>79</v>
      </c>
      <c r="AY230" s="23" t="s">
        <v>119</v>
      </c>
      <c r="BE230" s="199">
        <f>IF(N230="základní",J230,0)</f>
        <v>0</v>
      </c>
      <c r="BF230" s="199">
        <f>IF(N230="snížená",J230,0)</f>
        <v>0</v>
      </c>
      <c r="BG230" s="199">
        <f>IF(N230="zákl. přenesená",J230,0)</f>
        <v>0</v>
      </c>
      <c r="BH230" s="199">
        <f>IF(N230="sníž. přenesená",J230,0)</f>
        <v>0</v>
      </c>
      <c r="BI230" s="199">
        <f>IF(N230="nulová",J230,0)</f>
        <v>0</v>
      </c>
      <c r="BJ230" s="23" t="s">
        <v>77</v>
      </c>
      <c r="BK230" s="199">
        <f>ROUND(I230*H230,2)</f>
        <v>0</v>
      </c>
      <c r="BL230" s="23" t="s">
        <v>125</v>
      </c>
      <c r="BM230" s="23" t="s">
        <v>425</v>
      </c>
    </row>
    <row r="231" spans="2:65" s="11" customFormat="1">
      <c r="B231" s="209"/>
      <c r="C231" s="210"/>
      <c r="D231" s="206" t="s">
        <v>189</v>
      </c>
      <c r="E231" s="210"/>
      <c r="F231" s="212" t="s">
        <v>426</v>
      </c>
      <c r="G231" s="210"/>
      <c r="H231" s="213">
        <v>17.510000000000002</v>
      </c>
      <c r="I231" s="214"/>
      <c r="J231" s="210"/>
      <c r="K231" s="210"/>
      <c r="L231" s="215"/>
      <c r="M231" s="216"/>
      <c r="N231" s="217"/>
      <c r="O231" s="217"/>
      <c r="P231" s="217"/>
      <c r="Q231" s="217"/>
      <c r="R231" s="217"/>
      <c r="S231" s="217"/>
      <c r="T231" s="218"/>
      <c r="AT231" s="219" t="s">
        <v>189</v>
      </c>
      <c r="AU231" s="219" t="s">
        <v>79</v>
      </c>
      <c r="AV231" s="11" t="s">
        <v>79</v>
      </c>
      <c r="AW231" s="11" t="s">
        <v>6</v>
      </c>
      <c r="AX231" s="11" t="s">
        <v>77</v>
      </c>
      <c r="AY231" s="219" t="s">
        <v>119</v>
      </c>
    </row>
    <row r="232" spans="2:65" s="1" customFormat="1" ht="63.75" customHeight="1">
      <c r="B232" s="40"/>
      <c r="C232" s="189" t="s">
        <v>427</v>
      </c>
      <c r="D232" s="189" t="s">
        <v>120</v>
      </c>
      <c r="E232" s="190" t="s">
        <v>428</v>
      </c>
      <c r="F232" s="191" t="s">
        <v>429</v>
      </c>
      <c r="G232" s="192" t="s">
        <v>185</v>
      </c>
      <c r="H232" s="193">
        <v>148</v>
      </c>
      <c r="I232" s="194"/>
      <c r="J232" s="193">
        <f>ROUND(I232*H232,2)</f>
        <v>0</v>
      </c>
      <c r="K232" s="191" t="s">
        <v>124</v>
      </c>
      <c r="L232" s="60"/>
      <c r="M232" s="195" t="s">
        <v>20</v>
      </c>
      <c r="N232" s="196" t="s">
        <v>40</v>
      </c>
      <c r="O232" s="41"/>
      <c r="P232" s="197">
        <f>O232*H232</f>
        <v>0</v>
      </c>
      <c r="Q232" s="197">
        <v>0</v>
      </c>
      <c r="R232" s="197">
        <f>Q232*H232</f>
        <v>0</v>
      </c>
      <c r="S232" s="197">
        <v>0</v>
      </c>
      <c r="T232" s="198">
        <f>S232*H232</f>
        <v>0</v>
      </c>
      <c r="AR232" s="23" t="s">
        <v>125</v>
      </c>
      <c r="AT232" s="23" t="s">
        <v>120</v>
      </c>
      <c r="AU232" s="23" t="s">
        <v>79</v>
      </c>
      <c r="AY232" s="23" t="s">
        <v>119</v>
      </c>
      <c r="BE232" s="199">
        <f>IF(N232="základní",J232,0)</f>
        <v>0</v>
      </c>
      <c r="BF232" s="199">
        <f>IF(N232="snížená",J232,0)</f>
        <v>0</v>
      </c>
      <c r="BG232" s="199">
        <f>IF(N232="zákl. přenesená",J232,0)</f>
        <v>0</v>
      </c>
      <c r="BH232" s="199">
        <f>IF(N232="sníž. přenesená",J232,0)</f>
        <v>0</v>
      </c>
      <c r="BI232" s="199">
        <f>IF(N232="nulová",J232,0)</f>
        <v>0</v>
      </c>
      <c r="BJ232" s="23" t="s">
        <v>77</v>
      </c>
      <c r="BK232" s="199">
        <f>ROUND(I232*H232,2)</f>
        <v>0</v>
      </c>
      <c r="BL232" s="23" t="s">
        <v>125</v>
      </c>
      <c r="BM232" s="23" t="s">
        <v>430</v>
      </c>
    </row>
    <row r="233" spans="2:65" s="1" customFormat="1" ht="121.5">
      <c r="B233" s="40"/>
      <c r="C233" s="62"/>
      <c r="D233" s="206" t="s">
        <v>187</v>
      </c>
      <c r="E233" s="62"/>
      <c r="F233" s="207" t="s">
        <v>414</v>
      </c>
      <c r="G233" s="62"/>
      <c r="H233" s="62"/>
      <c r="I233" s="162"/>
      <c r="J233" s="62"/>
      <c r="K233" s="62"/>
      <c r="L233" s="60"/>
      <c r="M233" s="208"/>
      <c r="N233" s="41"/>
      <c r="O233" s="41"/>
      <c r="P233" s="41"/>
      <c r="Q233" s="41"/>
      <c r="R233" s="41"/>
      <c r="S233" s="41"/>
      <c r="T233" s="77"/>
      <c r="AT233" s="23" t="s">
        <v>187</v>
      </c>
      <c r="AU233" s="23" t="s">
        <v>79</v>
      </c>
    </row>
    <row r="234" spans="2:65" s="11" customFormat="1">
      <c r="B234" s="209"/>
      <c r="C234" s="210"/>
      <c r="D234" s="206" t="s">
        <v>189</v>
      </c>
      <c r="E234" s="211" t="s">
        <v>20</v>
      </c>
      <c r="F234" s="212" t="s">
        <v>415</v>
      </c>
      <c r="G234" s="210"/>
      <c r="H234" s="213">
        <v>131</v>
      </c>
      <c r="I234" s="214"/>
      <c r="J234" s="210"/>
      <c r="K234" s="210"/>
      <c r="L234" s="215"/>
      <c r="M234" s="216"/>
      <c r="N234" s="217"/>
      <c r="O234" s="217"/>
      <c r="P234" s="217"/>
      <c r="Q234" s="217"/>
      <c r="R234" s="217"/>
      <c r="S234" s="217"/>
      <c r="T234" s="218"/>
      <c r="AT234" s="219" t="s">
        <v>189</v>
      </c>
      <c r="AU234" s="219" t="s">
        <v>79</v>
      </c>
      <c r="AV234" s="11" t="s">
        <v>79</v>
      </c>
      <c r="AW234" s="11" t="s">
        <v>32</v>
      </c>
      <c r="AX234" s="11" t="s">
        <v>69</v>
      </c>
      <c r="AY234" s="219" t="s">
        <v>119</v>
      </c>
    </row>
    <row r="235" spans="2:65" s="11" customFormat="1">
      <c r="B235" s="209"/>
      <c r="C235" s="210"/>
      <c r="D235" s="206" t="s">
        <v>189</v>
      </c>
      <c r="E235" s="211" t="s">
        <v>20</v>
      </c>
      <c r="F235" s="212" t="s">
        <v>416</v>
      </c>
      <c r="G235" s="210"/>
      <c r="H235" s="213">
        <v>17</v>
      </c>
      <c r="I235" s="214"/>
      <c r="J235" s="210"/>
      <c r="K235" s="210"/>
      <c r="L235" s="215"/>
      <c r="M235" s="216"/>
      <c r="N235" s="217"/>
      <c r="O235" s="217"/>
      <c r="P235" s="217"/>
      <c r="Q235" s="217"/>
      <c r="R235" s="217"/>
      <c r="S235" s="217"/>
      <c r="T235" s="218"/>
      <c r="AT235" s="219" t="s">
        <v>189</v>
      </c>
      <c r="AU235" s="219" t="s">
        <v>79</v>
      </c>
      <c r="AV235" s="11" t="s">
        <v>79</v>
      </c>
      <c r="AW235" s="11" t="s">
        <v>32</v>
      </c>
      <c r="AX235" s="11" t="s">
        <v>69</v>
      </c>
      <c r="AY235" s="219" t="s">
        <v>119</v>
      </c>
    </row>
    <row r="236" spans="2:65" s="12" customFormat="1">
      <c r="B236" s="220"/>
      <c r="C236" s="221"/>
      <c r="D236" s="206" t="s">
        <v>189</v>
      </c>
      <c r="E236" s="222" t="s">
        <v>20</v>
      </c>
      <c r="F236" s="223" t="s">
        <v>198</v>
      </c>
      <c r="G236" s="221"/>
      <c r="H236" s="224">
        <v>148</v>
      </c>
      <c r="I236" s="225"/>
      <c r="J236" s="221"/>
      <c r="K236" s="221"/>
      <c r="L236" s="226"/>
      <c r="M236" s="227"/>
      <c r="N236" s="228"/>
      <c r="O236" s="228"/>
      <c r="P236" s="228"/>
      <c r="Q236" s="228"/>
      <c r="R236" s="228"/>
      <c r="S236" s="228"/>
      <c r="T236" s="229"/>
      <c r="AT236" s="230" t="s">
        <v>189</v>
      </c>
      <c r="AU236" s="230" t="s">
        <v>79</v>
      </c>
      <c r="AV236" s="12" t="s">
        <v>125</v>
      </c>
      <c r="AW236" s="12" t="s">
        <v>32</v>
      </c>
      <c r="AX236" s="12" t="s">
        <v>77</v>
      </c>
      <c r="AY236" s="230" t="s">
        <v>119</v>
      </c>
    </row>
    <row r="237" spans="2:65" s="1" customFormat="1" ht="51" customHeight="1">
      <c r="B237" s="40"/>
      <c r="C237" s="189" t="s">
        <v>431</v>
      </c>
      <c r="D237" s="189" t="s">
        <v>120</v>
      </c>
      <c r="E237" s="190" t="s">
        <v>432</v>
      </c>
      <c r="F237" s="191" t="s">
        <v>433</v>
      </c>
      <c r="G237" s="192" t="s">
        <v>185</v>
      </c>
      <c r="H237" s="193">
        <v>52</v>
      </c>
      <c r="I237" s="194"/>
      <c r="J237" s="193">
        <f>ROUND(I237*H237,2)</f>
        <v>0</v>
      </c>
      <c r="K237" s="191" t="s">
        <v>124</v>
      </c>
      <c r="L237" s="60"/>
      <c r="M237" s="195" t="s">
        <v>20</v>
      </c>
      <c r="N237" s="196" t="s">
        <v>40</v>
      </c>
      <c r="O237" s="41"/>
      <c r="P237" s="197">
        <f>O237*H237</f>
        <v>0</v>
      </c>
      <c r="Q237" s="197">
        <v>0.10362</v>
      </c>
      <c r="R237" s="197">
        <f>Q237*H237</f>
        <v>5.3882400000000006</v>
      </c>
      <c r="S237" s="197">
        <v>0</v>
      </c>
      <c r="T237" s="198">
        <f>S237*H237</f>
        <v>0</v>
      </c>
      <c r="AR237" s="23" t="s">
        <v>125</v>
      </c>
      <c r="AT237" s="23" t="s">
        <v>120</v>
      </c>
      <c r="AU237" s="23" t="s">
        <v>79</v>
      </c>
      <c r="AY237" s="23" t="s">
        <v>119</v>
      </c>
      <c r="BE237" s="199">
        <f>IF(N237="základní",J237,0)</f>
        <v>0</v>
      </c>
      <c r="BF237" s="199">
        <f>IF(N237="snížená",J237,0)</f>
        <v>0</v>
      </c>
      <c r="BG237" s="199">
        <f>IF(N237="zákl. přenesená",J237,0)</f>
        <v>0</v>
      </c>
      <c r="BH237" s="199">
        <f>IF(N237="sníž. přenesená",J237,0)</f>
        <v>0</v>
      </c>
      <c r="BI237" s="199">
        <f>IF(N237="nulová",J237,0)</f>
        <v>0</v>
      </c>
      <c r="BJ237" s="23" t="s">
        <v>77</v>
      </c>
      <c r="BK237" s="199">
        <f>ROUND(I237*H237,2)</f>
        <v>0</v>
      </c>
      <c r="BL237" s="23" t="s">
        <v>125</v>
      </c>
      <c r="BM237" s="23" t="s">
        <v>434</v>
      </c>
    </row>
    <row r="238" spans="2:65" s="1" customFormat="1" ht="121.5">
      <c r="B238" s="40"/>
      <c r="C238" s="62"/>
      <c r="D238" s="206" t="s">
        <v>187</v>
      </c>
      <c r="E238" s="62"/>
      <c r="F238" s="207" t="s">
        <v>435</v>
      </c>
      <c r="G238" s="62"/>
      <c r="H238" s="62"/>
      <c r="I238" s="162"/>
      <c r="J238" s="62"/>
      <c r="K238" s="62"/>
      <c r="L238" s="60"/>
      <c r="M238" s="208"/>
      <c r="N238" s="41"/>
      <c r="O238" s="41"/>
      <c r="P238" s="41"/>
      <c r="Q238" s="41"/>
      <c r="R238" s="41"/>
      <c r="S238" s="41"/>
      <c r="T238" s="77"/>
      <c r="AT238" s="23" t="s">
        <v>187</v>
      </c>
      <c r="AU238" s="23" t="s">
        <v>79</v>
      </c>
    </row>
    <row r="239" spans="2:65" s="11" customFormat="1">
      <c r="B239" s="209"/>
      <c r="C239" s="210"/>
      <c r="D239" s="206" t="s">
        <v>189</v>
      </c>
      <c r="E239" s="211" t="s">
        <v>20</v>
      </c>
      <c r="F239" s="212" t="s">
        <v>436</v>
      </c>
      <c r="G239" s="210"/>
      <c r="H239" s="213">
        <v>52</v>
      </c>
      <c r="I239" s="214"/>
      <c r="J239" s="210"/>
      <c r="K239" s="210"/>
      <c r="L239" s="215"/>
      <c r="M239" s="216"/>
      <c r="N239" s="217"/>
      <c r="O239" s="217"/>
      <c r="P239" s="217"/>
      <c r="Q239" s="217"/>
      <c r="R239" s="217"/>
      <c r="S239" s="217"/>
      <c r="T239" s="218"/>
      <c r="AT239" s="219" t="s">
        <v>189</v>
      </c>
      <c r="AU239" s="219" t="s">
        <v>79</v>
      </c>
      <c r="AV239" s="11" t="s">
        <v>79</v>
      </c>
      <c r="AW239" s="11" t="s">
        <v>32</v>
      </c>
      <c r="AX239" s="11" t="s">
        <v>77</v>
      </c>
      <c r="AY239" s="219" t="s">
        <v>119</v>
      </c>
    </row>
    <row r="240" spans="2:65" s="1" customFormat="1" ht="16.5" customHeight="1">
      <c r="B240" s="40"/>
      <c r="C240" s="231" t="s">
        <v>437</v>
      </c>
      <c r="D240" s="231" t="s">
        <v>228</v>
      </c>
      <c r="E240" s="232" t="s">
        <v>438</v>
      </c>
      <c r="F240" s="233" t="s">
        <v>439</v>
      </c>
      <c r="G240" s="234" t="s">
        <v>185</v>
      </c>
      <c r="H240" s="235">
        <v>44.29</v>
      </c>
      <c r="I240" s="236"/>
      <c r="J240" s="235">
        <f>ROUND(I240*H240,2)</f>
        <v>0</v>
      </c>
      <c r="K240" s="233" t="s">
        <v>124</v>
      </c>
      <c r="L240" s="237"/>
      <c r="M240" s="238" t="s">
        <v>20</v>
      </c>
      <c r="N240" s="239" t="s">
        <v>40</v>
      </c>
      <c r="O240" s="41"/>
      <c r="P240" s="197">
        <f>O240*H240</f>
        <v>0</v>
      </c>
      <c r="Q240" s="197">
        <v>0.17599999999999999</v>
      </c>
      <c r="R240" s="197">
        <f>Q240*H240</f>
        <v>7.7950399999999993</v>
      </c>
      <c r="S240" s="197">
        <v>0</v>
      </c>
      <c r="T240" s="198">
        <f>S240*H240</f>
        <v>0</v>
      </c>
      <c r="AR240" s="23" t="s">
        <v>158</v>
      </c>
      <c r="AT240" s="23" t="s">
        <v>228</v>
      </c>
      <c r="AU240" s="23" t="s">
        <v>79</v>
      </c>
      <c r="AY240" s="23" t="s">
        <v>119</v>
      </c>
      <c r="BE240" s="199">
        <f>IF(N240="základní",J240,0)</f>
        <v>0</v>
      </c>
      <c r="BF240" s="199">
        <f>IF(N240="snížená",J240,0)</f>
        <v>0</v>
      </c>
      <c r="BG240" s="199">
        <f>IF(N240="zákl. přenesená",J240,0)</f>
        <v>0</v>
      </c>
      <c r="BH240" s="199">
        <f>IF(N240="sníž. přenesená",J240,0)</f>
        <v>0</v>
      </c>
      <c r="BI240" s="199">
        <f>IF(N240="nulová",J240,0)</f>
        <v>0</v>
      </c>
      <c r="BJ240" s="23" t="s">
        <v>77</v>
      </c>
      <c r="BK240" s="199">
        <f>ROUND(I240*H240,2)</f>
        <v>0</v>
      </c>
      <c r="BL240" s="23" t="s">
        <v>125</v>
      </c>
      <c r="BM240" s="23" t="s">
        <v>440</v>
      </c>
    </row>
    <row r="241" spans="2:65" s="11" customFormat="1">
      <c r="B241" s="209"/>
      <c r="C241" s="210"/>
      <c r="D241" s="206" t="s">
        <v>189</v>
      </c>
      <c r="E241" s="210"/>
      <c r="F241" s="212" t="s">
        <v>441</v>
      </c>
      <c r="G241" s="210"/>
      <c r="H241" s="213">
        <v>44.29</v>
      </c>
      <c r="I241" s="214"/>
      <c r="J241" s="210"/>
      <c r="K241" s="210"/>
      <c r="L241" s="215"/>
      <c r="M241" s="216"/>
      <c r="N241" s="217"/>
      <c r="O241" s="217"/>
      <c r="P241" s="217"/>
      <c r="Q241" s="217"/>
      <c r="R241" s="217"/>
      <c r="S241" s="217"/>
      <c r="T241" s="218"/>
      <c r="AT241" s="219" t="s">
        <v>189</v>
      </c>
      <c r="AU241" s="219" t="s">
        <v>79</v>
      </c>
      <c r="AV241" s="11" t="s">
        <v>79</v>
      </c>
      <c r="AW241" s="11" t="s">
        <v>6</v>
      </c>
      <c r="AX241" s="11" t="s">
        <v>77</v>
      </c>
      <c r="AY241" s="219" t="s">
        <v>119</v>
      </c>
    </row>
    <row r="242" spans="2:65" s="1" customFormat="1" ht="16.5" customHeight="1">
      <c r="B242" s="40"/>
      <c r="C242" s="231" t="s">
        <v>436</v>
      </c>
      <c r="D242" s="231" t="s">
        <v>228</v>
      </c>
      <c r="E242" s="232" t="s">
        <v>442</v>
      </c>
      <c r="F242" s="233" t="s">
        <v>443</v>
      </c>
      <c r="G242" s="234" t="s">
        <v>185</v>
      </c>
      <c r="H242" s="235">
        <v>9.27</v>
      </c>
      <c r="I242" s="236"/>
      <c r="J242" s="235">
        <f>ROUND(I242*H242,2)</f>
        <v>0</v>
      </c>
      <c r="K242" s="233" t="s">
        <v>20</v>
      </c>
      <c r="L242" s="237"/>
      <c r="M242" s="238" t="s">
        <v>20</v>
      </c>
      <c r="N242" s="239" t="s">
        <v>40</v>
      </c>
      <c r="O242" s="41"/>
      <c r="P242" s="197">
        <f>O242*H242</f>
        <v>0</v>
      </c>
      <c r="Q242" s="197">
        <v>0.13100000000000001</v>
      </c>
      <c r="R242" s="197">
        <f>Q242*H242</f>
        <v>1.2143699999999999</v>
      </c>
      <c r="S242" s="197">
        <v>0</v>
      </c>
      <c r="T242" s="198">
        <f>S242*H242</f>
        <v>0</v>
      </c>
      <c r="AR242" s="23" t="s">
        <v>158</v>
      </c>
      <c r="AT242" s="23" t="s">
        <v>228</v>
      </c>
      <c r="AU242" s="23" t="s">
        <v>79</v>
      </c>
      <c r="AY242" s="23" t="s">
        <v>119</v>
      </c>
      <c r="BE242" s="199">
        <f>IF(N242="základní",J242,0)</f>
        <v>0</v>
      </c>
      <c r="BF242" s="199">
        <f>IF(N242="snížená",J242,0)</f>
        <v>0</v>
      </c>
      <c r="BG242" s="199">
        <f>IF(N242="zákl. přenesená",J242,0)</f>
        <v>0</v>
      </c>
      <c r="BH242" s="199">
        <f>IF(N242="sníž. přenesená",J242,0)</f>
        <v>0</v>
      </c>
      <c r="BI242" s="199">
        <f>IF(N242="nulová",J242,0)</f>
        <v>0</v>
      </c>
      <c r="BJ242" s="23" t="s">
        <v>77</v>
      </c>
      <c r="BK242" s="199">
        <f>ROUND(I242*H242,2)</f>
        <v>0</v>
      </c>
      <c r="BL242" s="23" t="s">
        <v>125</v>
      </c>
      <c r="BM242" s="23" t="s">
        <v>444</v>
      </c>
    </row>
    <row r="243" spans="2:65" s="11" customFormat="1">
      <c r="B243" s="209"/>
      <c r="C243" s="210"/>
      <c r="D243" s="206" t="s">
        <v>189</v>
      </c>
      <c r="E243" s="210"/>
      <c r="F243" s="212" t="s">
        <v>445</v>
      </c>
      <c r="G243" s="210"/>
      <c r="H243" s="213">
        <v>9.27</v>
      </c>
      <c r="I243" s="214"/>
      <c r="J243" s="210"/>
      <c r="K243" s="210"/>
      <c r="L243" s="215"/>
      <c r="M243" s="216"/>
      <c r="N243" s="217"/>
      <c r="O243" s="217"/>
      <c r="P243" s="217"/>
      <c r="Q243" s="217"/>
      <c r="R243" s="217"/>
      <c r="S243" s="217"/>
      <c r="T243" s="218"/>
      <c r="AT243" s="219" t="s">
        <v>189</v>
      </c>
      <c r="AU243" s="219" t="s">
        <v>79</v>
      </c>
      <c r="AV243" s="11" t="s">
        <v>79</v>
      </c>
      <c r="AW243" s="11" t="s">
        <v>6</v>
      </c>
      <c r="AX243" s="11" t="s">
        <v>77</v>
      </c>
      <c r="AY243" s="219" t="s">
        <v>119</v>
      </c>
    </row>
    <row r="244" spans="2:65" s="1" customFormat="1" ht="63.75" customHeight="1">
      <c r="B244" s="40"/>
      <c r="C244" s="189" t="s">
        <v>446</v>
      </c>
      <c r="D244" s="189" t="s">
        <v>120</v>
      </c>
      <c r="E244" s="190" t="s">
        <v>447</v>
      </c>
      <c r="F244" s="191" t="s">
        <v>448</v>
      </c>
      <c r="G244" s="192" t="s">
        <v>185</v>
      </c>
      <c r="H244" s="193">
        <v>52</v>
      </c>
      <c r="I244" s="194"/>
      <c r="J244" s="193">
        <f>ROUND(I244*H244,2)</f>
        <v>0</v>
      </c>
      <c r="K244" s="191" t="s">
        <v>124</v>
      </c>
      <c r="L244" s="60"/>
      <c r="M244" s="195" t="s">
        <v>20</v>
      </c>
      <c r="N244" s="196" t="s">
        <v>40</v>
      </c>
      <c r="O244" s="41"/>
      <c r="P244" s="197">
        <f>O244*H244</f>
        <v>0</v>
      </c>
      <c r="Q244" s="197">
        <v>0</v>
      </c>
      <c r="R244" s="197">
        <f>Q244*H244</f>
        <v>0</v>
      </c>
      <c r="S244" s="197">
        <v>0</v>
      </c>
      <c r="T244" s="198">
        <f>S244*H244</f>
        <v>0</v>
      </c>
      <c r="AR244" s="23" t="s">
        <v>125</v>
      </c>
      <c r="AT244" s="23" t="s">
        <v>120</v>
      </c>
      <c r="AU244" s="23" t="s">
        <v>79</v>
      </c>
      <c r="AY244" s="23" t="s">
        <v>119</v>
      </c>
      <c r="BE244" s="199">
        <f>IF(N244="základní",J244,0)</f>
        <v>0</v>
      </c>
      <c r="BF244" s="199">
        <f>IF(N244="snížená",J244,0)</f>
        <v>0</v>
      </c>
      <c r="BG244" s="199">
        <f>IF(N244="zákl. přenesená",J244,0)</f>
        <v>0</v>
      </c>
      <c r="BH244" s="199">
        <f>IF(N244="sníž. přenesená",J244,0)</f>
        <v>0</v>
      </c>
      <c r="BI244" s="199">
        <f>IF(N244="nulová",J244,0)</f>
        <v>0</v>
      </c>
      <c r="BJ244" s="23" t="s">
        <v>77</v>
      </c>
      <c r="BK244" s="199">
        <f>ROUND(I244*H244,2)</f>
        <v>0</v>
      </c>
      <c r="BL244" s="23" t="s">
        <v>125</v>
      </c>
      <c r="BM244" s="23" t="s">
        <v>449</v>
      </c>
    </row>
    <row r="245" spans="2:65" s="1" customFormat="1" ht="121.5">
      <c r="B245" s="40"/>
      <c r="C245" s="62"/>
      <c r="D245" s="206" t="s">
        <v>187</v>
      </c>
      <c r="E245" s="62"/>
      <c r="F245" s="207" t="s">
        <v>435</v>
      </c>
      <c r="G245" s="62"/>
      <c r="H245" s="62"/>
      <c r="I245" s="162"/>
      <c r="J245" s="62"/>
      <c r="K245" s="62"/>
      <c r="L245" s="60"/>
      <c r="M245" s="208"/>
      <c r="N245" s="41"/>
      <c r="O245" s="41"/>
      <c r="P245" s="41"/>
      <c r="Q245" s="41"/>
      <c r="R245" s="41"/>
      <c r="S245" s="41"/>
      <c r="T245" s="77"/>
      <c r="AT245" s="23" t="s">
        <v>187</v>
      </c>
      <c r="AU245" s="23" t="s">
        <v>79</v>
      </c>
    </row>
    <row r="246" spans="2:65" s="11" customFormat="1">
      <c r="B246" s="209"/>
      <c r="C246" s="210"/>
      <c r="D246" s="206" t="s">
        <v>189</v>
      </c>
      <c r="E246" s="211" t="s">
        <v>20</v>
      </c>
      <c r="F246" s="212" t="s">
        <v>436</v>
      </c>
      <c r="G246" s="210"/>
      <c r="H246" s="213">
        <v>52</v>
      </c>
      <c r="I246" s="214"/>
      <c r="J246" s="210"/>
      <c r="K246" s="210"/>
      <c r="L246" s="215"/>
      <c r="M246" s="216"/>
      <c r="N246" s="217"/>
      <c r="O246" s="217"/>
      <c r="P246" s="217"/>
      <c r="Q246" s="217"/>
      <c r="R246" s="217"/>
      <c r="S246" s="217"/>
      <c r="T246" s="218"/>
      <c r="AT246" s="219" t="s">
        <v>189</v>
      </c>
      <c r="AU246" s="219" t="s">
        <v>79</v>
      </c>
      <c r="AV246" s="11" t="s">
        <v>79</v>
      </c>
      <c r="AW246" s="11" t="s">
        <v>32</v>
      </c>
      <c r="AX246" s="11" t="s">
        <v>77</v>
      </c>
      <c r="AY246" s="219" t="s">
        <v>119</v>
      </c>
    </row>
    <row r="247" spans="2:65" s="1" customFormat="1" ht="51" customHeight="1">
      <c r="B247" s="40"/>
      <c r="C247" s="189" t="s">
        <v>450</v>
      </c>
      <c r="D247" s="189" t="s">
        <v>120</v>
      </c>
      <c r="E247" s="190" t="s">
        <v>451</v>
      </c>
      <c r="F247" s="191" t="s">
        <v>452</v>
      </c>
      <c r="G247" s="192" t="s">
        <v>185</v>
      </c>
      <c r="H247" s="193">
        <v>75</v>
      </c>
      <c r="I247" s="194"/>
      <c r="J247" s="193">
        <f>ROUND(I247*H247,2)</f>
        <v>0</v>
      </c>
      <c r="K247" s="191" t="s">
        <v>124</v>
      </c>
      <c r="L247" s="60"/>
      <c r="M247" s="195" t="s">
        <v>20</v>
      </c>
      <c r="N247" s="196" t="s">
        <v>40</v>
      </c>
      <c r="O247" s="41"/>
      <c r="P247" s="197">
        <f>O247*H247</f>
        <v>0</v>
      </c>
      <c r="Q247" s="197">
        <v>9.8000000000000004E-2</v>
      </c>
      <c r="R247" s="197">
        <f>Q247*H247</f>
        <v>7.3500000000000005</v>
      </c>
      <c r="S247" s="197">
        <v>0</v>
      </c>
      <c r="T247" s="198">
        <f>S247*H247</f>
        <v>0</v>
      </c>
      <c r="AR247" s="23" t="s">
        <v>125</v>
      </c>
      <c r="AT247" s="23" t="s">
        <v>120</v>
      </c>
      <c r="AU247" s="23" t="s">
        <v>79</v>
      </c>
      <c r="AY247" s="23" t="s">
        <v>119</v>
      </c>
      <c r="BE247" s="199">
        <f>IF(N247="základní",J247,0)</f>
        <v>0</v>
      </c>
      <c r="BF247" s="199">
        <f>IF(N247="snížená",J247,0)</f>
        <v>0</v>
      </c>
      <c r="BG247" s="199">
        <f>IF(N247="zákl. přenesená",J247,0)</f>
        <v>0</v>
      </c>
      <c r="BH247" s="199">
        <f>IF(N247="sníž. přenesená",J247,0)</f>
        <v>0</v>
      </c>
      <c r="BI247" s="199">
        <f>IF(N247="nulová",J247,0)</f>
        <v>0</v>
      </c>
      <c r="BJ247" s="23" t="s">
        <v>77</v>
      </c>
      <c r="BK247" s="199">
        <f>ROUND(I247*H247,2)</f>
        <v>0</v>
      </c>
      <c r="BL247" s="23" t="s">
        <v>125</v>
      </c>
      <c r="BM247" s="23" t="s">
        <v>453</v>
      </c>
    </row>
    <row r="248" spans="2:65" s="1" customFormat="1" ht="108">
      <c r="B248" s="40"/>
      <c r="C248" s="62"/>
      <c r="D248" s="206" t="s">
        <v>187</v>
      </c>
      <c r="E248" s="62"/>
      <c r="F248" s="207" t="s">
        <v>454</v>
      </c>
      <c r="G248" s="62"/>
      <c r="H248" s="62"/>
      <c r="I248" s="162"/>
      <c r="J248" s="62"/>
      <c r="K248" s="62"/>
      <c r="L248" s="60"/>
      <c r="M248" s="208"/>
      <c r="N248" s="41"/>
      <c r="O248" s="41"/>
      <c r="P248" s="41"/>
      <c r="Q248" s="41"/>
      <c r="R248" s="41"/>
      <c r="S248" s="41"/>
      <c r="T248" s="77"/>
      <c r="AT248" s="23" t="s">
        <v>187</v>
      </c>
      <c r="AU248" s="23" t="s">
        <v>79</v>
      </c>
    </row>
    <row r="249" spans="2:65" s="1" customFormat="1" ht="16.5" customHeight="1">
      <c r="B249" s="40"/>
      <c r="C249" s="231" t="s">
        <v>455</v>
      </c>
      <c r="D249" s="231" t="s">
        <v>228</v>
      </c>
      <c r="E249" s="232" t="s">
        <v>456</v>
      </c>
      <c r="F249" s="233" t="s">
        <v>457</v>
      </c>
      <c r="G249" s="234" t="s">
        <v>458</v>
      </c>
      <c r="H249" s="235">
        <v>309</v>
      </c>
      <c r="I249" s="236"/>
      <c r="J249" s="235">
        <f>ROUND(I249*H249,2)</f>
        <v>0</v>
      </c>
      <c r="K249" s="233" t="s">
        <v>124</v>
      </c>
      <c r="L249" s="237"/>
      <c r="M249" s="238" t="s">
        <v>20</v>
      </c>
      <c r="N249" s="239" t="s">
        <v>40</v>
      </c>
      <c r="O249" s="41"/>
      <c r="P249" s="197">
        <f>O249*H249</f>
        <v>0</v>
      </c>
      <c r="Q249" s="197">
        <v>2.7E-2</v>
      </c>
      <c r="R249" s="197">
        <f>Q249*H249</f>
        <v>8.343</v>
      </c>
      <c r="S249" s="197">
        <v>0</v>
      </c>
      <c r="T249" s="198">
        <f>S249*H249</f>
        <v>0</v>
      </c>
      <c r="AR249" s="23" t="s">
        <v>158</v>
      </c>
      <c r="AT249" s="23" t="s">
        <v>228</v>
      </c>
      <c r="AU249" s="23" t="s">
        <v>79</v>
      </c>
      <c r="AY249" s="23" t="s">
        <v>119</v>
      </c>
      <c r="BE249" s="199">
        <f>IF(N249="základní",J249,0)</f>
        <v>0</v>
      </c>
      <c r="BF249" s="199">
        <f>IF(N249="snížená",J249,0)</f>
        <v>0</v>
      </c>
      <c r="BG249" s="199">
        <f>IF(N249="zákl. přenesená",J249,0)</f>
        <v>0</v>
      </c>
      <c r="BH249" s="199">
        <f>IF(N249="sníž. přenesená",J249,0)</f>
        <v>0</v>
      </c>
      <c r="BI249" s="199">
        <f>IF(N249="nulová",J249,0)</f>
        <v>0</v>
      </c>
      <c r="BJ249" s="23" t="s">
        <v>77</v>
      </c>
      <c r="BK249" s="199">
        <f>ROUND(I249*H249,2)</f>
        <v>0</v>
      </c>
      <c r="BL249" s="23" t="s">
        <v>125</v>
      </c>
      <c r="BM249" s="23" t="s">
        <v>459</v>
      </c>
    </row>
    <row r="250" spans="2:65" s="11" customFormat="1">
      <c r="B250" s="209"/>
      <c r="C250" s="210"/>
      <c r="D250" s="206" t="s">
        <v>189</v>
      </c>
      <c r="E250" s="210"/>
      <c r="F250" s="212" t="s">
        <v>460</v>
      </c>
      <c r="G250" s="210"/>
      <c r="H250" s="213">
        <v>309</v>
      </c>
      <c r="I250" s="214"/>
      <c r="J250" s="210"/>
      <c r="K250" s="210"/>
      <c r="L250" s="215"/>
      <c r="M250" s="216"/>
      <c r="N250" s="217"/>
      <c r="O250" s="217"/>
      <c r="P250" s="217"/>
      <c r="Q250" s="217"/>
      <c r="R250" s="217"/>
      <c r="S250" s="217"/>
      <c r="T250" s="218"/>
      <c r="AT250" s="219" t="s">
        <v>189</v>
      </c>
      <c r="AU250" s="219" t="s">
        <v>79</v>
      </c>
      <c r="AV250" s="11" t="s">
        <v>79</v>
      </c>
      <c r="AW250" s="11" t="s">
        <v>6</v>
      </c>
      <c r="AX250" s="11" t="s">
        <v>77</v>
      </c>
      <c r="AY250" s="219" t="s">
        <v>119</v>
      </c>
    </row>
    <row r="251" spans="2:65" s="10" customFormat="1" ht="29.85" customHeight="1">
      <c r="B251" s="175"/>
      <c r="C251" s="176"/>
      <c r="D251" s="177" t="s">
        <v>68</v>
      </c>
      <c r="E251" s="200" t="s">
        <v>148</v>
      </c>
      <c r="F251" s="200" t="s">
        <v>461</v>
      </c>
      <c r="G251" s="176"/>
      <c r="H251" s="176"/>
      <c r="I251" s="179"/>
      <c r="J251" s="201">
        <f>BK251</f>
        <v>0</v>
      </c>
      <c r="K251" s="176"/>
      <c r="L251" s="181"/>
      <c r="M251" s="182"/>
      <c r="N251" s="183"/>
      <c r="O251" s="183"/>
      <c r="P251" s="184">
        <f>SUM(P252:P254)</f>
        <v>0</v>
      </c>
      <c r="Q251" s="183"/>
      <c r="R251" s="184">
        <f>SUM(R252:R254)</f>
        <v>2.0411999999999999</v>
      </c>
      <c r="S251" s="183"/>
      <c r="T251" s="185">
        <f>SUM(T252:T254)</f>
        <v>0</v>
      </c>
      <c r="AR251" s="186" t="s">
        <v>77</v>
      </c>
      <c r="AT251" s="187" t="s">
        <v>68</v>
      </c>
      <c r="AU251" s="187" t="s">
        <v>77</v>
      </c>
      <c r="AY251" s="186" t="s">
        <v>119</v>
      </c>
      <c r="BK251" s="188">
        <f>SUM(BK252:BK254)</f>
        <v>0</v>
      </c>
    </row>
    <row r="252" spans="2:65" s="1" customFormat="1" ht="25.5" customHeight="1">
      <c r="B252" s="40"/>
      <c r="C252" s="189" t="s">
        <v>462</v>
      </c>
      <c r="D252" s="189" t="s">
        <v>120</v>
      </c>
      <c r="E252" s="190" t="s">
        <v>463</v>
      </c>
      <c r="F252" s="191" t="s">
        <v>464</v>
      </c>
      <c r="G252" s="192" t="s">
        <v>185</v>
      </c>
      <c r="H252" s="193">
        <v>64.8</v>
      </c>
      <c r="I252" s="194"/>
      <c r="J252" s="193">
        <f>ROUND(I252*H252,2)</f>
        <v>0</v>
      </c>
      <c r="K252" s="191" t="s">
        <v>124</v>
      </c>
      <c r="L252" s="60"/>
      <c r="M252" s="195" t="s">
        <v>20</v>
      </c>
      <c r="N252" s="196" t="s">
        <v>40</v>
      </c>
      <c r="O252" s="41"/>
      <c r="P252" s="197">
        <f>O252*H252</f>
        <v>0</v>
      </c>
      <c r="Q252" s="197">
        <v>3.15E-2</v>
      </c>
      <c r="R252" s="197">
        <f>Q252*H252</f>
        <v>2.0411999999999999</v>
      </c>
      <c r="S252" s="197">
        <v>0</v>
      </c>
      <c r="T252" s="198">
        <f>S252*H252</f>
        <v>0</v>
      </c>
      <c r="AR252" s="23" t="s">
        <v>125</v>
      </c>
      <c r="AT252" s="23" t="s">
        <v>120</v>
      </c>
      <c r="AU252" s="23" t="s">
        <v>79</v>
      </c>
      <c r="AY252" s="23" t="s">
        <v>119</v>
      </c>
      <c r="BE252" s="199">
        <f>IF(N252="základní",J252,0)</f>
        <v>0</v>
      </c>
      <c r="BF252" s="199">
        <f>IF(N252="snížená",J252,0)</f>
        <v>0</v>
      </c>
      <c r="BG252" s="199">
        <f>IF(N252="zákl. přenesená",J252,0)</f>
        <v>0</v>
      </c>
      <c r="BH252" s="199">
        <f>IF(N252="sníž. přenesená",J252,0)</f>
        <v>0</v>
      </c>
      <c r="BI252" s="199">
        <f>IF(N252="nulová",J252,0)</f>
        <v>0</v>
      </c>
      <c r="BJ252" s="23" t="s">
        <v>77</v>
      </c>
      <c r="BK252" s="199">
        <f>ROUND(I252*H252,2)</f>
        <v>0</v>
      </c>
      <c r="BL252" s="23" t="s">
        <v>125</v>
      </c>
      <c r="BM252" s="23" t="s">
        <v>465</v>
      </c>
    </row>
    <row r="253" spans="2:65" s="1" customFormat="1" ht="54">
      <c r="B253" s="40"/>
      <c r="C253" s="62"/>
      <c r="D253" s="206" t="s">
        <v>187</v>
      </c>
      <c r="E253" s="62"/>
      <c r="F253" s="207" t="s">
        <v>466</v>
      </c>
      <c r="G253" s="62"/>
      <c r="H253" s="62"/>
      <c r="I253" s="162"/>
      <c r="J253" s="62"/>
      <c r="K253" s="62"/>
      <c r="L253" s="60"/>
      <c r="M253" s="208"/>
      <c r="N253" s="41"/>
      <c r="O253" s="41"/>
      <c r="P253" s="41"/>
      <c r="Q253" s="41"/>
      <c r="R253" s="41"/>
      <c r="S253" s="41"/>
      <c r="T253" s="77"/>
      <c r="AT253" s="23" t="s">
        <v>187</v>
      </c>
      <c r="AU253" s="23" t="s">
        <v>79</v>
      </c>
    </row>
    <row r="254" spans="2:65" s="11" customFormat="1">
      <c r="B254" s="209"/>
      <c r="C254" s="210"/>
      <c r="D254" s="206" t="s">
        <v>189</v>
      </c>
      <c r="E254" s="211" t="s">
        <v>20</v>
      </c>
      <c r="F254" s="212" t="s">
        <v>467</v>
      </c>
      <c r="G254" s="210"/>
      <c r="H254" s="213">
        <v>64.8</v>
      </c>
      <c r="I254" s="214"/>
      <c r="J254" s="210"/>
      <c r="K254" s="210"/>
      <c r="L254" s="215"/>
      <c r="M254" s="216"/>
      <c r="N254" s="217"/>
      <c r="O254" s="217"/>
      <c r="P254" s="217"/>
      <c r="Q254" s="217"/>
      <c r="R254" s="217"/>
      <c r="S254" s="217"/>
      <c r="T254" s="218"/>
      <c r="AT254" s="219" t="s">
        <v>189</v>
      </c>
      <c r="AU254" s="219" t="s">
        <v>79</v>
      </c>
      <c r="AV254" s="11" t="s">
        <v>79</v>
      </c>
      <c r="AW254" s="11" t="s">
        <v>32</v>
      </c>
      <c r="AX254" s="11" t="s">
        <v>77</v>
      </c>
      <c r="AY254" s="219" t="s">
        <v>119</v>
      </c>
    </row>
    <row r="255" spans="2:65" s="10" customFormat="1" ht="29.85" customHeight="1">
      <c r="B255" s="175"/>
      <c r="C255" s="176"/>
      <c r="D255" s="177" t="s">
        <v>68</v>
      </c>
      <c r="E255" s="200" t="s">
        <v>158</v>
      </c>
      <c r="F255" s="200" t="s">
        <v>468</v>
      </c>
      <c r="G255" s="176"/>
      <c r="H255" s="176"/>
      <c r="I255" s="179"/>
      <c r="J255" s="201">
        <f>BK255</f>
        <v>0</v>
      </c>
      <c r="K255" s="176"/>
      <c r="L255" s="181"/>
      <c r="M255" s="182"/>
      <c r="N255" s="183"/>
      <c r="O255" s="183"/>
      <c r="P255" s="184">
        <f>SUM(P256:P284)</f>
        <v>0</v>
      </c>
      <c r="Q255" s="183"/>
      <c r="R255" s="184">
        <f>SUM(R256:R284)</f>
        <v>9.7325780000000002</v>
      </c>
      <c r="S255" s="183"/>
      <c r="T255" s="185">
        <f>SUM(T256:T284)</f>
        <v>0.95000000000000007</v>
      </c>
      <c r="AR255" s="186" t="s">
        <v>77</v>
      </c>
      <c r="AT255" s="187" t="s">
        <v>68</v>
      </c>
      <c r="AU255" s="187" t="s">
        <v>77</v>
      </c>
      <c r="AY255" s="186" t="s">
        <v>119</v>
      </c>
      <c r="BK255" s="188">
        <f>SUM(BK256:BK284)</f>
        <v>0</v>
      </c>
    </row>
    <row r="256" spans="2:65" s="1" customFormat="1" ht="25.5" customHeight="1">
      <c r="B256" s="40"/>
      <c r="C256" s="189" t="s">
        <v>469</v>
      </c>
      <c r="D256" s="189" t="s">
        <v>120</v>
      </c>
      <c r="E256" s="190" t="s">
        <v>470</v>
      </c>
      <c r="F256" s="191" t="s">
        <v>471</v>
      </c>
      <c r="G256" s="192" t="s">
        <v>210</v>
      </c>
      <c r="H256" s="193">
        <v>1.7</v>
      </c>
      <c r="I256" s="194"/>
      <c r="J256" s="193">
        <f>ROUND(I256*H256,2)</f>
        <v>0</v>
      </c>
      <c r="K256" s="191" t="s">
        <v>124</v>
      </c>
      <c r="L256" s="60"/>
      <c r="M256" s="195" t="s">
        <v>20</v>
      </c>
      <c r="N256" s="196" t="s">
        <v>40</v>
      </c>
      <c r="O256" s="41"/>
      <c r="P256" s="197">
        <f>O256*H256</f>
        <v>0</v>
      </c>
      <c r="Q256" s="197">
        <v>4.0000000000000003E-5</v>
      </c>
      <c r="R256" s="197">
        <f>Q256*H256</f>
        <v>6.7999999999999999E-5</v>
      </c>
      <c r="S256" s="197">
        <v>0</v>
      </c>
      <c r="T256" s="198">
        <f>S256*H256</f>
        <v>0</v>
      </c>
      <c r="AR256" s="23" t="s">
        <v>125</v>
      </c>
      <c r="AT256" s="23" t="s">
        <v>120</v>
      </c>
      <c r="AU256" s="23" t="s">
        <v>79</v>
      </c>
      <c r="AY256" s="23" t="s">
        <v>119</v>
      </c>
      <c r="BE256" s="199">
        <f>IF(N256="základní",J256,0)</f>
        <v>0</v>
      </c>
      <c r="BF256" s="199">
        <f>IF(N256="snížená",J256,0)</f>
        <v>0</v>
      </c>
      <c r="BG256" s="199">
        <f>IF(N256="zákl. přenesená",J256,0)</f>
        <v>0</v>
      </c>
      <c r="BH256" s="199">
        <f>IF(N256="sníž. přenesená",J256,0)</f>
        <v>0</v>
      </c>
      <c r="BI256" s="199">
        <f>IF(N256="nulová",J256,0)</f>
        <v>0</v>
      </c>
      <c r="BJ256" s="23" t="s">
        <v>77</v>
      </c>
      <c r="BK256" s="199">
        <f>ROUND(I256*H256,2)</f>
        <v>0</v>
      </c>
      <c r="BL256" s="23" t="s">
        <v>125</v>
      </c>
      <c r="BM256" s="23" t="s">
        <v>472</v>
      </c>
    </row>
    <row r="257" spans="2:65" s="1" customFormat="1" ht="94.5">
      <c r="B257" s="40"/>
      <c r="C257" s="62"/>
      <c r="D257" s="206" t="s">
        <v>187</v>
      </c>
      <c r="E257" s="62"/>
      <c r="F257" s="207" t="s">
        <v>473</v>
      </c>
      <c r="G257" s="62"/>
      <c r="H257" s="62"/>
      <c r="I257" s="162"/>
      <c r="J257" s="62"/>
      <c r="K257" s="62"/>
      <c r="L257" s="60"/>
      <c r="M257" s="208"/>
      <c r="N257" s="41"/>
      <c r="O257" s="41"/>
      <c r="P257" s="41"/>
      <c r="Q257" s="41"/>
      <c r="R257" s="41"/>
      <c r="S257" s="41"/>
      <c r="T257" s="77"/>
      <c r="AT257" s="23" t="s">
        <v>187</v>
      </c>
      <c r="AU257" s="23" t="s">
        <v>79</v>
      </c>
    </row>
    <row r="258" spans="2:65" s="1" customFormat="1" ht="25.5" customHeight="1">
      <c r="B258" s="40"/>
      <c r="C258" s="231" t="s">
        <v>474</v>
      </c>
      <c r="D258" s="231" t="s">
        <v>228</v>
      </c>
      <c r="E258" s="232" t="s">
        <v>475</v>
      </c>
      <c r="F258" s="233" t="s">
        <v>476</v>
      </c>
      <c r="G258" s="234" t="s">
        <v>210</v>
      </c>
      <c r="H258" s="235">
        <v>2</v>
      </c>
      <c r="I258" s="236"/>
      <c r="J258" s="235">
        <f>ROUND(I258*H258,2)</f>
        <v>0</v>
      </c>
      <c r="K258" s="233" t="s">
        <v>124</v>
      </c>
      <c r="L258" s="237"/>
      <c r="M258" s="238" t="s">
        <v>20</v>
      </c>
      <c r="N258" s="239" t="s">
        <v>40</v>
      </c>
      <c r="O258" s="41"/>
      <c r="P258" s="197">
        <f>O258*H258</f>
        <v>0</v>
      </c>
      <c r="Q258" s="197">
        <v>4.2999999999999997E-2</v>
      </c>
      <c r="R258" s="197">
        <f>Q258*H258</f>
        <v>8.5999999999999993E-2</v>
      </c>
      <c r="S258" s="197">
        <v>0</v>
      </c>
      <c r="T258" s="198">
        <f>S258*H258</f>
        <v>0</v>
      </c>
      <c r="AR258" s="23" t="s">
        <v>343</v>
      </c>
      <c r="AT258" s="23" t="s">
        <v>228</v>
      </c>
      <c r="AU258" s="23" t="s">
        <v>79</v>
      </c>
      <c r="AY258" s="23" t="s">
        <v>119</v>
      </c>
      <c r="BE258" s="199">
        <f>IF(N258="základní",J258,0)</f>
        <v>0</v>
      </c>
      <c r="BF258" s="199">
        <f>IF(N258="snížená",J258,0)</f>
        <v>0</v>
      </c>
      <c r="BG258" s="199">
        <f>IF(N258="zákl. přenesená",J258,0)</f>
        <v>0</v>
      </c>
      <c r="BH258" s="199">
        <f>IF(N258="sníž. přenesená",J258,0)</f>
        <v>0</v>
      </c>
      <c r="BI258" s="199">
        <f>IF(N258="nulová",J258,0)</f>
        <v>0</v>
      </c>
      <c r="BJ258" s="23" t="s">
        <v>77</v>
      </c>
      <c r="BK258" s="199">
        <f>ROUND(I258*H258,2)</f>
        <v>0</v>
      </c>
      <c r="BL258" s="23" t="s">
        <v>343</v>
      </c>
      <c r="BM258" s="23" t="s">
        <v>477</v>
      </c>
    </row>
    <row r="259" spans="2:65" s="1" customFormat="1" ht="25.5" customHeight="1">
      <c r="B259" s="40"/>
      <c r="C259" s="189" t="s">
        <v>478</v>
      </c>
      <c r="D259" s="189" t="s">
        <v>120</v>
      </c>
      <c r="E259" s="190" t="s">
        <v>479</v>
      </c>
      <c r="F259" s="191" t="s">
        <v>480</v>
      </c>
      <c r="G259" s="192" t="s">
        <v>458</v>
      </c>
      <c r="H259" s="193">
        <v>1</v>
      </c>
      <c r="I259" s="194"/>
      <c r="J259" s="193">
        <f>ROUND(I259*H259,2)</f>
        <v>0</v>
      </c>
      <c r="K259" s="191" t="s">
        <v>124</v>
      </c>
      <c r="L259" s="60"/>
      <c r="M259" s="195" t="s">
        <v>20</v>
      </c>
      <c r="N259" s="196" t="s">
        <v>40</v>
      </c>
      <c r="O259" s="41"/>
      <c r="P259" s="197">
        <f>O259*H259</f>
        <v>0</v>
      </c>
      <c r="Q259" s="197">
        <v>1.12181</v>
      </c>
      <c r="R259" s="197">
        <f>Q259*H259</f>
        <v>1.12181</v>
      </c>
      <c r="S259" s="197">
        <v>0</v>
      </c>
      <c r="T259" s="198">
        <f>S259*H259</f>
        <v>0</v>
      </c>
      <c r="AR259" s="23" t="s">
        <v>125</v>
      </c>
      <c r="AT259" s="23" t="s">
        <v>120</v>
      </c>
      <c r="AU259" s="23" t="s">
        <v>79</v>
      </c>
      <c r="AY259" s="23" t="s">
        <v>119</v>
      </c>
      <c r="BE259" s="199">
        <f>IF(N259="základní",J259,0)</f>
        <v>0</v>
      </c>
      <c r="BF259" s="199">
        <f>IF(N259="snížená",J259,0)</f>
        <v>0</v>
      </c>
      <c r="BG259" s="199">
        <f>IF(N259="zákl. přenesená",J259,0)</f>
        <v>0</v>
      </c>
      <c r="BH259" s="199">
        <f>IF(N259="sníž. přenesená",J259,0)</f>
        <v>0</v>
      </c>
      <c r="BI259" s="199">
        <f>IF(N259="nulová",J259,0)</f>
        <v>0</v>
      </c>
      <c r="BJ259" s="23" t="s">
        <v>77</v>
      </c>
      <c r="BK259" s="199">
        <f>ROUND(I259*H259,2)</f>
        <v>0</v>
      </c>
      <c r="BL259" s="23" t="s">
        <v>125</v>
      </c>
      <c r="BM259" s="23" t="s">
        <v>481</v>
      </c>
    </row>
    <row r="260" spans="2:65" s="1" customFormat="1" ht="67.5">
      <c r="B260" s="40"/>
      <c r="C260" s="62"/>
      <c r="D260" s="206" t="s">
        <v>187</v>
      </c>
      <c r="E260" s="62"/>
      <c r="F260" s="207" t="s">
        <v>482</v>
      </c>
      <c r="G260" s="62"/>
      <c r="H260" s="62"/>
      <c r="I260" s="162"/>
      <c r="J260" s="62"/>
      <c r="K260" s="62"/>
      <c r="L260" s="60"/>
      <c r="M260" s="208"/>
      <c r="N260" s="41"/>
      <c r="O260" s="41"/>
      <c r="P260" s="41"/>
      <c r="Q260" s="41"/>
      <c r="R260" s="41"/>
      <c r="S260" s="41"/>
      <c r="T260" s="77"/>
      <c r="AT260" s="23" t="s">
        <v>187</v>
      </c>
      <c r="AU260" s="23" t="s">
        <v>79</v>
      </c>
    </row>
    <row r="261" spans="2:65" s="1" customFormat="1" ht="16.5" customHeight="1">
      <c r="B261" s="40"/>
      <c r="C261" s="189" t="s">
        <v>483</v>
      </c>
      <c r="D261" s="189" t="s">
        <v>120</v>
      </c>
      <c r="E261" s="190" t="s">
        <v>484</v>
      </c>
      <c r="F261" s="191" t="s">
        <v>485</v>
      </c>
      <c r="G261" s="192" t="s">
        <v>486</v>
      </c>
      <c r="H261" s="193">
        <v>1</v>
      </c>
      <c r="I261" s="194"/>
      <c r="J261" s="193">
        <f>ROUND(I261*H261,2)</f>
        <v>0</v>
      </c>
      <c r="K261" s="191" t="s">
        <v>124</v>
      </c>
      <c r="L261" s="60"/>
      <c r="M261" s="195" t="s">
        <v>20</v>
      </c>
      <c r="N261" s="196" t="s">
        <v>40</v>
      </c>
      <c r="O261" s="41"/>
      <c r="P261" s="197">
        <f>O261*H261</f>
        <v>0</v>
      </c>
      <c r="Q261" s="197">
        <v>1.8000000000000001E-4</v>
      </c>
      <c r="R261" s="197">
        <f>Q261*H261</f>
        <v>1.8000000000000001E-4</v>
      </c>
      <c r="S261" s="197">
        <v>0</v>
      </c>
      <c r="T261" s="198">
        <f>S261*H261</f>
        <v>0</v>
      </c>
      <c r="AR261" s="23" t="s">
        <v>125</v>
      </c>
      <c r="AT261" s="23" t="s">
        <v>120</v>
      </c>
      <c r="AU261" s="23" t="s">
        <v>79</v>
      </c>
      <c r="AY261" s="23" t="s">
        <v>119</v>
      </c>
      <c r="BE261" s="199">
        <f>IF(N261="základní",J261,0)</f>
        <v>0</v>
      </c>
      <c r="BF261" s="199">
        <f>IF(N261="snížená",J261,0)</f>
        <v>0</v>
      </c>
      <c r="BG261" s="199">
        <f>IF(N261="zákl. přenesená",J261,0)</f>
        <v>0</v>
      </c>
      <c r="BH261" s="199">
        <f>IF(N261="sníž. přenesená",J261,0)</f>
        <v>0</v>
      </c>
      <c r="BI261" s="199">
        <f>IF(N261="nulová",J261,0)</f>
        <v>0</v>
      </c>
      <c r="BJ261" s="23" t="s">
        <v>77</v>
      </c>
      <c r="BK261" s="199">
        <f>ROUND(I261*H261,2)</f>
        <v>0</v>
      </c>
      <c r="BL261" s="23" t="s">
        <v>125</v>
      </c>
      <c r="BM261" s="23" t="s">
        <v>487</v>
      </c>
    </row>
    <row r="262" spans="2:65" s="1" customFormat="1" ht="81">
      <c r="B262" s="40"/>
      <c r="C262" s="62"/>
      <c r="D262" s="206" t="s">
        <v>187</v>
      </c>
      <c r="E262" s="62"/>
      <c r="F262" s="207" t="s">
        <v>488</v>
      </c>
      <c r="G262" s="62"/>
      <c r="H262" s="62"/>
      <c r="I262" s="162"/>
      <c r="J262" s="62"/>
      <c r="K262" s="62"/>
      <c r="L262" s="60"/>
      <c r="M262" s="208"/>
      <c r="N262" s="41"/>
      <c r="O262" s="41"/>
      <c r="P262" s="41"/>
      <c r="Q262" s="41"/>
      <c r="R262" s="41"/>
      <c r="S262" s="41"/>
      <c r="T262" s="77"/>
      <c r="AT262" s="23" t="s">
        <v>187</v>
      </c>
      <c r="AU262" s="23" t="s">
        <v>79</v>
      </c>
    </row>
    <row r="263" spans="2:65" s="1" customFormat="1" ht="16.5" customHeight="1">
      <c r="B263" s="40"/>
      <c r="C263" s="189" t="s">
        <v>489</v>
      </c>
      <c r="D263" s="189" t="s">
        <v>120</v>
      </c>
      <c r="E263" s="190" t="s">
        <v>490</v>
      </c>
      <c r="F263" s="191" t="s">
        <v>491</v>
      </c>
      <c r="G263" s="192" t="s">
        <v>458</v>
      </c>
      <c r="H263" s="193">
        <v>1</v>
      </c>
      <c r="I263" s="194"/>
      <c r="J263" s="193">
        <f>ROUND(I263*H263,2)</f>
        <v>0</v>
      </c>
      <c r="K263" s="191" t="s">
        <v>124</v>
      </c>
      <c r="L263" s="60"/>
      <c r="M263" s="195" t="s">
        <v>20</v>
      </c>
      <c r="N263" s="196" t="s">
        <v>40</v>
      </c>
      <c r="O263" s="41"/>
      <c r="P263" s="197">
        <f>O263*H263</f>
        <v>0</v>
      </c>
      <c r="Q263" s="197">
        <v>0.34089999999999998</v>
      </c>
      <c r="R263" s="197">
        <f>Q263*H263</f>
        <v>0.34089999999999998</v>
      </c>
      <c r="S263" s="197">
        <v>0</v>
      </c>
      <c r="T263" s="198">
        <f>S263*H263</f>
        <v>0</v>
      </c>
      <c r="AR263" s="23" t="s">
        <v>125</v>
      </c>
      <c r="AT263" s="23" t="s">
        <v>120</v>
      </c>
      <c r="AU263" s="23" t="s">
        <v>79</v>
      </c>
      <c r="AY263" s="23" t="s">
        <v>119</v>
      </c>
      <c r="BE263" s="199">
        <f>IF(N263="základní",J263,0)</f>
        <v>0</v>
      </c>
      <c r="BF263" s="199">
        <f>IF(N263="snížená",J263,0)</f>
        <v>0</v>
      </c>
      <c r="BG263" s="199">
        <f>IF(N263="zákl. přenesená",J263,0)</f>
        <v>0</v>
      </c>
      <c r="BH263" s="199">
        <f>IF(N263="sníž. přenesená",J263,0)</f>
        <v>0</v>
      </c>
      <c r="BI263" s="199">
        <f>IF(N263="nulová",J263,0)</f>
        <v>0</v>
      </c>
      <c r="BJ263" s="23" t="s">
        <v>77</v>
      </c>
      <c r="BK263" s="199">
        <f>ROUND(I263*H263,2)</f>
        <v>0</v>
      </c>
      <c r="BL263" s="23" t="s">
        <v>125</v>
      </c>
      <c r="BM263" s="23" t="s">
        <v>492</v>
      </c>
    </row>
    <row r="264" spans="2:65" s="1" customFormat="1" ht="108">
      <c r="B264" s="40"/>
      <c r="C264" s="62"/>
      <c r="D264" s="206" t="s">
        <v>187</v>
      </c>
      <c r="E264" s="62"/>
      <c r="F264" s="207" t="s">
        <v>493</v>
      </c>
      <c r="G264" s="62"/>
      <c r="H264" s="62"/>
      <c r="I264" s="162"/>
      <c r="J264" s="62"/>
      <c r="K264" s="62"/>
      <c r="L264" s="60"/>
      <c r="M264" s="208"/>
      <c r="N264" s="41"/>
      <c r="O264" s="41"/>
      <c r="P264" s="41"/>
      <c r="Q264" s="41"/>
      <c r="R264" s="41"/>
      <c r="S264" s="41"/>
      <c r="T264" s="77"/>
      <c r="AT264" s="23" t="s">
        <v>187</v>
      </c>
      <c r="AU264" s="23" t="s">
        <v>79</v>
      </c>
    </row>
    <row r="265" spans="2:65" s="1" customFormat="1" ht="16.5" customHeight="1">
      <c r="B265" s="40"/>
      <c r="C265" s="231" t="s">
        <v>494</v>
      </c>
      <c r="D265" s="231" t="s">
        <v>228</v>
      </c>
      <c r="E265" s="232" t="s">
        <v>495</v>
      </c>
      <c r="F265" s="233" t="s">
        <v>496</v>
      </c>
      <c r="G265" s="234" t="s">
        <v>458</v>
      </c>
      <c r="H265" s="235">
        <v>1</v>
      </c>
      <c r="I265" s="236"/>
      <c r="J265" s="235">
        <f t="shared" ref="J265:J271" si="0">ROUND(I265*H265,2)</f>
        <v>0</v>
      </c>
      <c r="K265" s="233" t="s">
        <v>20</v>
      </c>
      <c r="L265" s="237"/>
      <c r="M265" s="238" t="s">
        <v>20</v>
      </c>
      <c r="N265" s="239" t="s">
        <v>40</v>
      </c>
      <c r="O265" s="41"/>
      <c r="P265" s="197">
        <f t="shared" ref="P265:P271" si="1">O265*H265</f>
        <v>0</v>
      </c>
      <c r="Q265" s="197">
        <v>0.23200000000000001</v>
      </c>
      <c r="R265" s="197">
        <f t="shared" ref="R265:R271" si="2">Q265*H265</f>
        <v>0.23200000000000001</v>
      </c>
      <c r="S265" s="197">
        <v>0</v>
      </c>
      <c r="T265" s="198">
        <f t="shared" ref="T265:T271" si="3">S265*H265</f>
        <v>0</v>
      </c>
      <c r="AR265" s="23" t="s">
        <v>158</v>
      </c>
      <c r="AT265" s="23" t="s">
        <v>228</v>
      </c>
      <c r="AU265" s="23" t="s">
        <v>79</v>
      </c>
      <c r="AY265" s="23" t="s">
        <v>119</v>
      </c>
      <c r="BE265" s="199">
        <f t="shared" ref="BE265:BE271" si="4">IF(N265="základní",J265,0)</f>
        <v>0</v>
      </c>
      <c r="BF265" s="199">
        <f t="shared" ref="BF265:BF271" si="5">IF(N265="snížená",J265,0)</f>
        <v>0</v>
      </c>
      <c r="BG265" s="199">
        <f t="shared" ref="BG265:BG271" si="6">IF(N265="zákl. přenesená",J265,0)</f>
        <v>0</v>
      </c>
      <c r="BH265" s="199">
        <f t="shared" ref="BH265:BH271" si="7">IF(N265="sníž. přenesená",J265,0)</f>
        <v>0</v>
      </c>
      <c r="BI265" s="199">
        <f t="shared" ref="BI265:BI271" si="8">IF(N265="nulová",J265,0)</f>
        <v>0</v>
      </c>
      <c r="BJ265" s="23" t="s">
        <v>77</v>
      </c>
      <c r="BK265" s="199">
        <f t="shared" ref="BK265:BK271" si="9">ROUND(I265*H265,2)</f>
        <v>0</v>
      </c>
      <c r="BL265" s="23" t="s">
        <v>125</v>
      </c>
      <c r="BM265" s="23" t="s">
        <v>497</v>
      </c>
    </row>
    <row r="266" spans="2:65" s="1" customFormat="1" ht="16.5" customHeight="1">
      <c r="B266" s="40"/>
      <c r="C266" s="231" t="s">
        <v>498</v>
      </c>
      <c r="D266" s="231" t="s">
        <v>228</v>
      </c>
      <c r="E266" s="232" t="s">
        <v>499</v>
      </c>
      <c r="F266" s="233" t="s">
        <v>500</v>
      </c>
      <c r="G266" s="234" t="s">
        <v>458</v>
      </c>
      <c r="H266" s="235">
        <v>1</v>
      </c>
      <c r="I266" s="236"/>
      <c r="J266" s="235">
        <f t="shared" si="0"/>
        <v>0</v>
      </c>
      <c r="K266" s="233" t="s">
        <v>20</v>
      </c>
      <c r="L266" s="237"/>
      <c r="M266" s="238" t="s">
        <v>20</v>
      </c>
      <c r="N266" s="239" t="s">
        <v>40</v>
      </c>
      <c r="O266" s="41"/>
      <c r="P266" s="197">
        <f t="shared" si="1"/>
        <v>0</v>
      </c>
      <c r="Q266" s="197">
        <v>0.17</v>
      </c>
      <c r="R266" s="197">
        <f t="shared" si="2"/>
        <v>0.17</v>
      </c>
      <c r="S266" s="197">
        <v>0</v>
      </c>
      <c r="T266" s="198">
        <f t="shared" si="3"/>
        <v>0</v>
      </c>
      <c r="AR266" s="23" t="s">
        <v>158</v>
      </c>
      <c r="AT266" s="23" t="s">
        <v>228</v>
      </c>
      <c r="AU266" s="23" t="s">
        <v>79</v>
      </c>
      <c r="AY266" s="23" t="s">
        <v>119</v>
      </c>
      <c r="BE266" s="199">
        <f t="shared" si="4"/>
        <v>0</v>
      </c>
      <c r="BF266" s="199">
        <f t="shared" si="5"/>
        <v>0</v>
      </c>
      <c r="BG266" s="199">
        <f t="shared" si="6"/>
        <v>0</v>
      </c>
      <c r="BH266" s="199">
        <f t="shared" si="7"/>
        <v>0</v>
      </c>
      <c r="BI266" s="199">
        <f t="shared" si="8"/>
        <v>0</v>
      </c>
      <c r="BJ266" s="23" t="s">
        <v>77</v>
      </c>
      <c r="BK266" s="199">
        <f t="shared" si="9"/>
        <v>0</v>
      </c>
      <c r="BL266" s="23" t="s">
        <v>125</v>
      </c>
      <c r="BM266" s="23" t="s">
        <v>501</v>
      </c>
    </row>
    <row r="267" spans="2:65" s="1" customFormat="1" ht="16.5" customHeight="1">
      <c r="B267" s="40"/>
      <c r="C267" s="231" t="s">
        <v>502</v>
      </c>
      <c r="D267" s="231" t="s">
        <v>228</v>
      </c>
      <c r="E267" s="232" t="s">
        <v>503</v>
      </c>
      <c r="F267" s="233" t="s">
        <v>504</v>
      </c>
      <c r="G267" s="234" t="s">
        <v>458</v>
      </c>
      <c r="H267" s="235">
        <v>1</v>
      </c>
      <c r="I267" s="236"/>
      <c r="J267" s="235">
        <f t="shared" si="0"/>
        <v>0</v>
      </c>
      <c r="K267" s="233" t="s">
        <v>20</v>
      </c>
      <c r="L267" s="237"/>
      <c r="M267" s="238" t="s">
        <v>20</v>
      </c>
      <c r="N267" s="239" t="s">
        <v>40</v>
      </c>
      <c r="O267" s="41"/>
      <c r="P267" s="197">
        <f t="shared" si="1"/>
        <v>0</v>
      </c>
      <c r="Q267" s="197">
        <v>8.6999999999999994E-2</v>
      </c>
      <c r="R267" s="197">
        <f t="shared" si="2"/>
        <v>8.6999999999999994E-2</v>
      </c>
      <c r="S267" s="197">
        <v>0</v>
      </c>
      <c r="T267" s="198">
        <f t="shared" si="3"/>
        <v>0</v>
      </c>
      <c r="AR267" s="23" t="s">
        <v>158</v>
      </c>
      <c r="AT267" s="23" t="s">
        <v>228</v>
      </c>
      <c r="AU267" s="23" t="s">
        <v>79</v>
      </c>
      <c r="AY267" s="23" t="s">
        <v>119</v>
      </c>
      <c r="BE267" s="199">
        <f t="shared" si="4"/>
        <v>0</v>
      </c>
      <c r="BF267" s="199">
        <f t="shared" si="5"/>
        <v>0</v>
      </c>
      <c r="BG267" s="199">
        <f t="shared" si="6"/>
        <v>0</v>
      </c>
      <c r="BH267" s="199">
        <f t="shared" si="7"/>
        <v>0</v>
      </c>
      <c r="BI267" s="199">
        <f t="shared" si="8"/>
        <v>0</v>
      </c>
      <c r="BJ267" s="23" t="s">
        <v>77</v>
      </c>
      <c r="BK267" s="199">
        <f t="shared" si="9"/>
        <v>0</v>
      </c>
      <c r="BL267" s="23" t="s">
        <v>125</v>
      </c>
      <c r="BM267" s="23" t="s">
        <v>505</v>
      </c>
    </row>
    <row r="268" spans="2:65" s="1" customFormat="1" ht="16.5" customHeight="1">
      <c r="B268" s="40"/>
      <c r="C268" s="231" t="s">
        <v>506</v>
      </c>
      <c r="D268" s="231" t="s">
        <v>228</v>
      </c>
      <c r="E268" s="232" t="s">
        <v>507</v>
      </c>
      <c r="F268" s="233" t="s">
        <v>508</v>
      </c>
      <c r="G268" s="234" t="s">
        <v>458</v>
      </c>
      <c r="H268" s="235">
        <v>1</v>
      </c>
      <c r="I268" s="236"/>
      <c r="J268" s="235">
        <f t="shared" si="0"/>
        <v>0</v>
      </c>
      <c r="K268" s="233" t="s">
        <v>20</v>
      </c>
      <c r="L268" s="237"/>
      <c r="M268" s="238" t="s">
        <v>20</v>
      </c>
      <c r="N268" s="239" t="s">
        <v>40</v>
      </c>
      <c r="O268" s="41"/>
      <c r="P268" s="197">
        <f t="shared" si="1"/>
        <v>0</v>
      </c>
      <c r="Q268" s="197">
        <v>0.10299999999999999</v>
      </c>
      <c r="R268" s="197">
        <f t="shared" si="2"/>
        <v>0.10299999999999999</v>
      </c>
      <c r="S268" s="197">
        <v>0</v>
      </c>
      <c r="T268" s="198">
        <f t="shared" si="3"/>
        <v>0</v>
      </c>
      <c r="AR268" s="23" t="s">
        <v>158</v>
      </c>
      <c r="AT268" s="23" t="s">
        <v>228</v>
      </c>
      <c r="AU268" s="23" t="s">
        <v>79</v>
      </c>
      <c r="AY268" s="23" t="s">
        <v>119</v>
      </c>
      <c r="BE268" s="199">
        <f t="shared" si="4"/>
        <v>0</v>
      </c>
      <c r="BF268" s="199">
        <f t="shared" si="5"/>
        <v>0</v>
      </c>
      <c r="BG268" s="199">
        <f t="shared" si="6"/>
        <v>0</v>
      </c>
      <c r="BH268" s="199">
        <f t="shared" si="7"/>
        <v>0</v>
      </c>
      <c r="BI268" s="199">
        <f t="shared" si="8"/>
        <v>0</v>
      </c>
      <c r="BJ268" s="23" t="s">
        <v>77</v>
      </c>
      <c r="BK268" s="199">
        <f t="shared" si="9"/>
        <v>0</v>
      </c>
      <c r="BL268" s="23" t="s">
        <v>125</v>
      </c>
      <c r="BM268" s="23" t="s">
        <v>509</v>
      </c>
    </row>
    <row r="269" spans="2:65" s="1" customFormat="1" ht="16.5" customHeight="1">
      <c r="B269" s="40"/>
      <c r="C269" s="231" t="s">
        <v>510</v>
      </c>
      <c r="D269" s="231" t="s">
        <v>228</v>
      </c>
      <c r="E269" s="232" t="s">
        <v>511</v>
      </c>
      <c r="F269" s="233" t="s">
        <v>512</v>
      </c>
      <c r="G269" s="234" t="s">
        <v>458</v>
      </c>
      <c r="H269" s="235">
        <v>1</v>
      </c>
      <c r="I269" s="236"/>
      <c r="J269" s="235">
        <f t="shared" si="0"/>
        <v>0</v>
      </c>
      <c r="K269" s="233" t="s">
        <v>20</v>
      </c>
      <c r="L269" s="237"/>
      <c r="M269" s="238" t="s">
        <v>20</v>
      </c>
      <c r="N269" s="239" t="s">
        <v>40</v>
      </c>
      <c r="O269" s="41"/>
      <c r="P269" s="197">
        <f t="shared" si="1"/>
        <v>0</v>
      </c>
      <c r="Q269" s="197">
        <v>4.0000000000000001E-3</v>
      </c>
      <c r="R269" s="197">
        <f t="shared" si="2"/>
        <v>4.0000000000000001E-3</v>
      </c>
      <c r="S269" s="197">
        <v>0</v>
      </c>
      <c r="T269" s="198">
        <f t="shared" si="3"/>
        <v>0</v>
      </c>
      <c r="AR269" s="23" t="s">
        <v>158</v>
      </c>
      <c r="AT269" s="23" t="s">
        <v>228</v>
      </c>
      <c r="AU269" s="23" t="s">
        <v>79</v>
      </c>
      <c r="AY269" s="23" t="s">
        <v>119</v>
      </c>
      <c r="BE269" s="199">
        <f t="shared" si="4"/>
        <v>0</v>
      </c>
      <c r="BF269" s="199">
        <f t="shared" si="5"/>
        <v>0</v>
      </c>
      <c r="BG269" s="199">
        <f t="shared" si="6"/>
        <v>0</v>
      </c>
      <c r="BH269" s="199">
        <f t="shared" si="7"/>
        <v>0</v>
      </c>
      <c r="BI269" s="199">
        <f t="shared" si="8"/>
        <v>0</v>
      </c>
      <c r="BJ269" s="23" t="s">
        <v>77</v>
      </c>
      <c r="BK269" s="199">
        <f t="shared" si="9"/>
        <v>0</v>
      </c>
      <c r="BL269" s="23" t="s">
        <v>125</v>
      </c>
      <c r="BM269" s="23" t="s">
        <v>513</v>
      </c>
    </row>
    <row r="270" spans="2:65" s="1" customFormat="1" ht="16.5" customHeight="1">
      <c r="B270" s="40"/>
      <c r="C270" s="189" t="s">
        <v>514</v>
      </c>
      <c r="D270" s="189" t="s">
        <v>120</v>
      </c>
      <c r="E270" s="190" t="s">
        <v>515</v>
      </c>
      <c r="F270" s="191" t="s">
        <v>516</v>
      </c>
      <c r="G270" s="192" t="s">
        <v>458</v>
      </c>
      <c r="H270" s="193">
        <v>1</v>
      </c>
      <c r="I270" s="194"/>
      <c r="J270" s="193">
        <f t="shared" si="0"/>
        <v>0</v>
      </c>
      <c r="K270" s="191" t="s">
        <v>124</v>
      </c>
      <c r="L270" s="60"/>
      <c r="M270" s="195" t="s">
        <v>20</v>
      </c>
      <c r="N270" s="196" t="s">
        <v>40</v>
      </c>
      <c r="O270" s="41"/>
      <c r="P270" s="197">
        <f t="shared" si="1"/>
        <v>0</v>
      </c>
      <c r="Q270" s="197">
        <v>0</v>
      </c>
      <c r="R270" s="197">
        <f t="shared" si="2"/>
        <v>0</v>
      </c>
      <c r="S270" s="197">
        <v>0.05</v>
      </c>
      <c r="T270" s="198">
        <f t="shared" si="3"/>
        <v>0.05</v>
      </c>
      <c r="AR270" s="23" t="s">
        <v>125</v>
      </c>
      <c r="AT270" s="23" t="s">
        <v>120</v>
      </c>
      <c r="AU270" s="23" t="s">
        <v>79</v>
      </c>
      <c r="AY270" s="23" t="s">
        <v>119</v>
      </c>
      <c r="BE270" s="199">
        <f t="shared" si="4"/>
        <v>0</v>
      </c>
      <c r="BF270" s="199">
        <f t="shared" si="5"/>
        <v>0</v>
      </c>
      <c r="BG270" s="199">
        <f t="shared" si="6"/>
        <v>0</v>
      </c>
      <c r="BH270" s="199">
        <f t="shared" si="7"/>
        <v>0</v>
      </c>
      <c r="BI270" s="199">
        <f t="shared" si="8"/>
        <v>0</v>
      </c>
      <c r="BJ270" s="23" t="s">
        <v>77</v>
      </c>
      <c r="BK270" s="199">
        <f t="shared" si="9"/>
        <v>0</v>
      </c>
      <c r="BL270" s="23" t="s">
        <v>125</v>
      </c>
      <c r="BM270" s="23" t="s">
        <v>517</v>
      </c>
    </row>
    <row r="271" spans="2:65" s="1" customFormat="1" ht="25.5" customHeight="1">
      <c r="B271" s="40"/>
      <c r="C271" s="189" t="s">
        <v>518</v>
      </c>
      <c r="D271" s="189" t="s">
        <v>120</v>
      </c>
      <c r="E271" s="190" t="s">
        <v>519</v>
      </c>
      <c r="F271" s="191" t="s">
        <v>520</v>
      </c>
      <c r="G271" s="192" t="s">
        <v>458</v>
      </c>
      <c r="H271" s="193">
        <v>1</v>
      </c>
      <c r="I271" s="194"/>
      <c r="J271" s="193">
        <f t="shared" si="0"/>
        <v>0</v>
      </c>
      <c r="K271" s="191" t="s">
        <v>124</v>
      </c>
      <c r="L271" s="60"/>
      <c r="M271" s="195" t="s">
        <v>20</v>
      </c>
      <c r="N271" s="196" t="s">
        <v>40</v>
      </c>
      <c r="O271" s="41"/>
      <c r="P271" s="197">
        <f t="shared" si="1"/>
        <v>0</v>
      </c>
      <c r="Q271" s="197">
        <v>0.21734000000000001</v>
      </c>
      <c r="R271" s="197">
        <f t="shared" si="2"/>
        <v>0.21734000000000001</v>
      </c>
      <c r="S271" s="197">
        <v>0</v>
      </c>
      <c r="T271" s="198">
        <f t="shared" si="3"/>
        <v>0</v>
      </c>
      <c r="AR271" s="23" t="s">
        <v>125</v>
      </c>
      <c r="AT271" s="23" t="s">
        <v>120</v>
      </c>
      <c r="AU271" s="23" t="s">
        <v>79</v>
      </c>
      <c r="AY271" s="23" t="s">
        <v>119</v>
      </c>
      <c r="BE271" s="199">
        <f t="shared" si="4"/>
        <v>0</v>
      </c>
      <c r="BF271" s="199">
        <f t="shared" si="5"/>
        <v>0</v>
      </c>
      <c r="BG271" s="199">
        <f t="shared" si="6"/>
        <v>0</v>
      </c>
      <c r="BH271" s="199">
        <f t="shared" si="7"/>
        <v>0</v>
      </c>
      <c r="BI271" s="199">
        <f t="shared" si="8"/>
        <v>0</v>
      </c>
      <c r="BJ271" s="23" t="s">
        <v>77</v>
      </c>
      <c r="BK271" s="199">
        <f t="shared" si="9"/>
        <v>0</v>
      </c>
      <c r="BL271" s="23" t="s">
        <v>125</v>
      </c>
      <c r="BM271" s="23" t="s">
        <v>521</v>
      </c>
    </row>
    <row r="272" spans="2:65" s="1" customFormat="1" ht="40.5">
      <c r="B272" s="40"/>
      <c r="C272" s="62"/>
      <c r="D272" s="206" t="s">
        <v>187</v>
      </c>
      <c r="E272" s="62"/>
      <c r="F272" s="207" t="s">
        <v>522</v>
      </c>
      <c r="G272" s="62"/>
      <c r="H272" s="62"/>
      <c r="I272" s="162"/>
      <c r="J272" s="62"/>
      <c r="K272" s="62"/>
      <c r="L272" s="60"/>
      <c r="M272" s="208"/>
      <c r="N272" s="41"/>
      <c r="O272" s="41"/>
      <c r="P272" s="41"/>
      <c r="Q272" s="41"/>
      <c r="R272" s="41"/>
      <c r="S272" s="41"/>
      <c r="T272" s="77"/>
      <c r="AT272" s="23" t="s">
        <v>187</v>
      </c>
      <c r="AU272" s="23" t="s">
        <v>79</v>
      </c>
    </row>
    <row r="273" spans="2:65" s="1" customFormat="1" ht="16.5" customHeight="1">
      <c r="B273" s="40"/>
      <c r="C273" s="189" t="s">
        <v>523</v>
      </c>
      <c r="D273" s="189" t="s">
        <v>120</v>
      </c>
      <c r="E273" s="190" t="s">
        <v>524</v>
      </c>
      <c r="F273" s="191" t="s">
        <v>525</v>
      </c>
      <c r="G273" s="192" t="s">
        <v>458</v>
      </c>
      <c r="H273" s="193">
        <v>3</v>
      </c>
      <c r="I273" s="194"/>
      <c r="J273" s="193">
        <f>ROUND(I273*H273,2)</f>
        <v>0</v>
      </c>
      <c r="K273" s="191" t="s">
        <v>124</v>
      </c>
      <c r="L273" s="60"/>
      <c r="M273" s="195" t="s">
        <v>20</v>
      </c>
      <c r="N273" s="196" t="s">
        <v>40</v>
      </c>
      <c r="O273" s="41"/>
      <c r="P273" s="197">
        <f>O273*H273</f>
        <v>0</v>
      </c>
      <c r="Q273" s="197">
        <v>0.42368</v>
      </c>
      <c r="R273" s="197">
        <f>Q273*H273</f>
        <v>1.2710399999999999</v>
      </c>
      <c r="S273" s="197">
        <v>0</v>
      </c>
      <c r="T273" s="198">
        <f>S273*H273</f>
        <v>0</v>
      </c>
      <c r="AR273" s="23" t="s">
        <v>125</v>
      </c>
      <c r="AT273" s="23" t="s">
        <v>120</v>
      </c>
      <c r="AU273" s="23" t="s">
        <v>79</v>
      </c>
      <c r="AY273" s="23" t="s">
        <v>119</v>
      </c>
      <c r="BE273" s="199">
        <f>IF(N273="základní",J273,0)</f>
        <v>0</v>
      </c>
      <c r="BF273" s="199">
        <f>IF(N273="snížená",J273,0)</f>
        <v>0</v>
      </c>
      <c r="BG273" s="199">
        <f>IF(N273="zákl. přenesená",J273,0)</f>
        <v>0</v>
      </c>
      <c r="BH273" s="199">
        <f>IF(N273="sníž. přenesená",J273,0)</f>
        <v>0</v>
      </c>
      <c r="BI273" s="199">
        <f>IF(N273="nulová",J273,0)</f>
        <v>0</v>
      </c>
      <c r="BJ273" s="23" t="s">
        <v>77</v>
      </c>
      <c r="BK273" s="199">
        <f>ROUND(I273*H273,2)</f>
        <v>0</v>
      </c>
      <c r="BL273" s="23" t="s">
        <v>125</v>
      </c>
      <c r="BM273" s="23" t="s">
        <v>526</v>
      </c>
    </row>
    <row r="274" spans="2:65" s="1" customFormat="1" ht="108">
      <c r="B274" s="40"/>
      <c r="C274" s="62"/>
      <c r="D274" s="206" t="s">
        <v>187</v>
      </c>
      <c r="E274" s="62"/>
      <c r="F274" s="207" t="s">
        <v>527</v>
      </c>
      <c r="G274" s="62"/>
      <c r="H274" s="62"/>
      <c r="I274" s="162"/>
      <c r="J274" s="62"/>
      <c r="K274" s="62"/>
      <c r="L274" s="60"/>
      <c r="M274" s="208"/>
      <c r="N274" s="41"/>
      <c r="O274" s="41"/>
      <c r="P274" s="41"/>
      <c r="Q274" s="41"/>
      <c r="R274" s="41"/>
      <c r="S274" s="41"/>
      <c r="T274" s="77"/>
      <c r="AT274" s="23" t="s">
        <v>187</v>
      </c>
      <c r="AU274" s="23" t="s">
        <v>79</v>
      </c>
    </row>
    <row r="275" spans="2:65" s="1" customFormat="1" ht="16.5" customHeight="1">
      <c r="B275" s="40"/>
      <c r="C275" s="231" t="s">
        <v>528</v>
      </c>
      <c r="D275" s="231" t="s">
        <v>228</v>
      </c>
      <c r="E275" s="232" t="s">
        <v>529</v>
      </c>
      <c r="F275" s="233" t="s">
        <v>530</v>
      </c>
      <c r="G275" s="234" t="s">
        <v>458</v>
      </c>
      <c r="H275" s="235">
        <v>3</v>
      </c>
      <c r="I275" s="236"/>
      <c r="J275" s="235">
        <f>ROUND(I275*H275,2)</f>
        <v>0</v>
      </c>
      <c r="K275" s="233" t="s">
        <v>124</v>
      </c>
      <c r="L275" s="237"/>
      <c r="M275" s="238" t="s">
        <v>20</v>
      </c>
      <c r="N275" s="239" t="s">
        <v>40</v>
      </c>
      <c r="O275" s="41"/>
      <c r="P275" s="197">
        <f>O275*H275</f>
        <v>0</v>
      </c>
      <c r="Q275" s="197">
        <v>5.8000000000000003E-2</v>
      </c>
      <c r="R275" s="197">
        <f>Q275*H275</f>
        <v>0.17400000000000002</v>
      </c>
      <c r="S275" s="197">
        <v>0</v>
      </c>
      <c r="T275" s="198">
        <f>S275*H275</f>
        <v>0</v>
      </c>
      <c r="AR275" s="23" t="s">
        <v>343</v>
      </c>
      <c r="AT275" s="23" t="s">
        <v>228</v>
      </c>
      <c r="AU275" s="23" t="s">
        <v>79</v>
      </c>
      <c r="AY275" s="23" t="s">
        <v>119</v>
      </c>
      <c r="BE275" s="199">
        <f>IF(N275="základní",J275,0)</f>
        <v>0</v>
      </c>
      <c r="BF275" s="199">
        <f>IF(N275="snížená",J275,0)</f>
        <v>0</v>
      </c>
      <c r="BG275" s="199">
        <f>IF(N275="zákl. přenesená",J275,0)</f>
        <v>0</v>
      </c>
      <c r="BH275" s="199">
        <f>IF(N275="sníž. přenesená",J275,0)</f>
        <v>0</v>
      </c>
      <c r="BI275" s="199">
        <f>IF(N275="nulová",J275,0)</f>
        <v>0</v>
      </c>
      <c r="BJ275" s="23" t="s">
        <v>77</v>
      </c>
      <c r="BK275" s="199">
        <f>ROUND(I275*H275,2)</f>
        <v>0</v>
      </c>
      <c r="BL275" s="23" t="s">
        <v>343</v>
      </c>
      <c r="BM275" s="23" t="s">
        <v>531</v>
      </c>
    </row>
    <row r="276" spans="2:65" s="1" customFormat="1" ht="16.5" customHeight="1">
      <c r="B276" s="40"/>
      <c r="C276" s="231" t="s">
        <v>532</v>
      </c>
      <c r="D276" s="231" t="s">
        <v>228</v>
      </c>
      <c r="E276" s="232" t="s">
        <v>533</v>
      </c>
      <c r="F276" s="233" t="s">
        <v>534</v>
      </c>
      <c r="G276" s="234" t="s">
        <v>458</v>
      </c>
      <c r="H276" s="235">
        <v>3</v>
      </c>
      <c r="I276" s="236"/>
      <c r="J276" s="235">
        <f>ROUND(I276*H276,2)</f>
        <v>0</v>
      </c>
      <c r="K276" s="233" t="s">
        <v>124</v>
      </c>
      <c r="L276" s="237"/>
      <c r="M276" s="238" t="s">
        <v>20</v>
      </c>
      <c r="N276" s="239" t="s">
        <v>40</v>
      </c>
      <c r="O276" s="41"/>
      <c r="P276" s="197">
        <f>O276*H276</f>
        <v>0</v>
      </c>
      <c r="Q276" s="197">
        <v>0.06</v>
      </c>
      <c r="R276" s="197">
        <f>Q276*H276</f>
        <v>0.18</v>
      </c>
      <c r="S276" s="197">
        <v>0</v>
      </c>
      <c r="T276" s="198">
        <f>S276*H276</f>
        <v>0</v>
      </c>
      <c r="AR276" s="23" t="s">
        <v>343</v>
      </c>
      <c r="AT276" s="23" t="s">
        <v>228</v>
      </c>
      <c r="AU276" s="23" t="s">
        <v>79</v>
      </c>
      <c r="AY276" s="23" t="s">
        <v>119</v>
      </c>
      <c r="BE276" s="199">
        <f>IF(N276="základní",J276,0)</f>
        <v>0</v>
      </c>
      <c r="BF276" s="199">
        <f>IF(N276="snížená",J276,0)</f>
        <v>0</v>
      </c>
      <c r="BG276" s="199">
        <f>IF(N276="zákl. přenesená",J276,0)</f>
        <v>0</v>
      </c>
      <c r="BH276" s="199">
        <f>IF(N276="sníž. přenesená",J276,0)</f>
        <v>0</v>
      </c>
      <c r="BI276" s="199">
        <f>IF(N276="nulová",J276,0)</f>
        <v>0</v>
      </c>
      <c r="BJ276" s="23" t="s">
        <v>77</v>
      </c>
      <c r="BK276" s="199">
        <f>ROUND(I276*H276,2)</f>
        <v>0</v>
      </c>
      <c r="BL276" s="23" t="s">
        <v>343</v>
      </c>
      <c r="BM276" s="23" t="s">
        <v>535</v>
      </c>
    </row>
    <row r="277" spans="2:65" s="1" customFormat="1" ht="16.5" customHeight="1">
      <c r="B277" s="40"/>
      <c r="C277" s="231" t="s">
        <v>536</v>
      </c>
      <c r="D277" s="231" t="s">
        <v>228</v>
      </c>
      <c r="E277" s="232" t="s">
        <v>537</v>
      </c>
      <c r="F277" s="233" t="s">
        <v>538</v>
      </c>
      <c r="G277" s="234" t="s">
        <v>458</v>
      </c>
      <c r="H277" s="235">
        <v>3</v>
      </c>
      <c r="I277" s="236"/>
      <c r="J277" s="235">
        <f>ROUND(I277*H277,2)</f>
        <v>0</v>
      </c>
      <c r="K277" s="233" t="s">
        <v>20</v>
      </c>
      <c r="L277" s="237"/>
      <c r="M277" s="238" t="s">
        <v>20</v>
      </c>
      <c r="N277" s="239" t="s">
        <v>40</v>
      </c>
      <c r="O277" s="41"/>
      <c r="P277" s="197">
        <f>O277*H277</f>
        <v>0</v>
      </c>
      <c r="Q277" s="197">
        <v>6.0000000000000001E-3</v>
      </c>
      <c r="R277" s="197">
        <f>Q277*H277</f>
        <v>1.8000000000000002E-2</v>
      </c>
      <c r="S277" s="197">
        <v>0</v>
      </c>
      <c r="T277" s="198">
        <f>S277*H277</f>
        <v>0</v>
      </c>
      <c r="AR277" s="23" t="s">
        <v>343</v>
      </c>
      <c r="AT277" s="23" t="s">
        <v>228</v>
      </c>
      <c r="AU277" s="23" t="s">
        <v>79</v>
      </c>
      <c r="AY277" s="23" t="s">
        <v>119</v>
      </c>
      <c r="BE277" s="199">
        <f>IF(N277="základní",J277,0)</f>
        <v>0</v>
      </c>
      <c r="BF277" s="199">
        <f>IF(N277="snížená",J277,0)</f>
        <v>0</v>
      </c>
      <c r="BG277" s="199">
        <f>IF(N277="zákl. přenesená",J277,0)</f>
        <v>0</v>
      </c>
      <c r="BH277" s="199">
        <f>IF(N277="sníž. přenesená",J277,0)</f>
        <v>0</v>
      </c>
      <c r="BI277" s="199">
        <f>IF(N277="nulová",J277,0)</f>
        <v>0</v>
      </c>
      <c r="BJ277" s="23" t="s">
        <v>77</v>
      </c>
      <c r="BK277" s="199">
        <f>ROUND(I277*H277,2)</f>
        <v>0</v>
      </c>
      <c r="BL277" s="23" t="s">
        <v>343</v>
      </c>
      <c r="BM277" s="23" t="s">
        <v>539</v>
      </c>
    </row>
    <row r="278" spans="2:65" s="1" customFormat="1" ht="16.5" customHeight="1">
      <c r="B278" s="40"/>
      <c r="C278" s="189" t="s">
        <v>540</v>
      </c>
      <c r="D278" s="189" t="s">
        <v>120</v>
      </c>
      <c r="E278" s="190" t="s">
        <v>541</v>
      </c>
      <c r="F278" s="191" t="s">
        <v>542</v>
      </c>
      <c r="G278" s="192" t="s">
        <v>458</v>
      </c>
      <c r="H278" s="193">
        <v>4</v>
      </c>
      <c r="I278" s="194"/>
      <c r="J278" s="193">
        <f>ROUND(I278*H278,2)</f>
        <v>0</v>
      </c>
      <c r="K278" s="191" t="s">
        <v>124</v>
      </c>
      <c r="L278" s="60"/>
      <c r="M278" s="195" t="s">
        <v>20</v>
      </c>
      <c r="N278" s="196" t="s">
        <v>40</v>
      </c>
      <c r="O278" s="41"/>
      <c r="P278" s="197">
        <f>O278*H278</f>
        <v>0</v>
      </c>
      <c r="Q278" s="197">
        <v>0.42080000000000001</v>
      </c>
      <c r="R278" s="197">
        <f>Q278*H278</f>
        <v>1.6832</v>
      </c>
      <c r="S278" s="197">
        <v>0</v>
      </c>
      <c r="T278" s="198">
        <f>S278*H278</f>
        <v>0</v>
      </c>
      <c r="AR278" s="23" t="s">
        <v>125</v>
      </c>
      <c r="AT278" s="23" t="s">
        <v>120</v>
      </c>
      <c r="AU278" s="23" t="s">
        <v>79</v>
      </c>
      <c r="AY278" s="23" t="s">
        <v>119</v>
      </c>
      <c r="BE278" s="199">
        <f>IF(N278="základní",J278,0)</f>
        <v>0</v>
      </c>
      <c r="BF278" s="199">
        <f>IF(N278="snížená",J278,0)</f>
        <v>0</v>
      </c>
      <c r="BG278" s="199">
        <f>IF(N278="zákl. přenesená",J278,0)</f>
        <v>0</v>
      </c>
      <c r="BH278" s="199">
        <f>IF(N278="sníž. přenesená",J278,0)</f>
        <v>0</v>
      </c>
      <c r="BI278" s="199">
        <f>IF(N278="nulová",J278,0)</f>
        <v>0</v>
      </c>
      <c r="BJ278" s="23" t="s">
        <v>77</v>
      </c>
      <c r="BK278" s="199">
        <f>ROUND(I278*H278,2)</f>
        <v>0</v>
      </c>
      <c r="BL278" s="23" t="s">
        <v>125</v>
      </c>
      <c r="BM278" s="23" t="s">
        <v>543</v>
      </c>
    </row>
    <row r="279" spans="2:65" s="1" customFormat="1" ht="108">
      <c r="B279" s="40"/>
      <c r="C279" s="62"/>
      <c r="D279" s="206" t="s">
        <v>187</v>
      </c>
      <c r="E279" s="62"/>
      <c r="F279" s="207" t="s">
        <v>527</v>
      </c>
      <c r="G279" s="62"/>
      <c r="H279" s="62"/>
      <c r="I279" s="162"/>
      <c r="J279" s="62"/>
      <c r="K279" s="62"/>
      <c r="L279" s="60"/>
      <c r="M279" s="208"/>
      <c r="N279" s="41"/>
      <c r="O279" s="41"/>
      <c r="P279" s="41"/>
      <c r="Q279" s="41"/>
      <c r="R279" s="41"/>
      <c r="S279" s="41"/>
      <c r="T279" s="77"/>
      <c r="AT279" s="23" t="s">
        <v>187</v>
      </c>
      <c r="AU279" s="23" t="s">
        <v>79</v>
      </c>
    </row>
    <row r="280" spans="2:65" s="1" customFormat="1" ht="25.5" customHeight="1">
      <c r="B280" s="40"/>
      <c r="C280" s="189" t="s">
        <v>544</v>
      </c>
      <c r="D280" s="189" t="s">
        <v>120</v>
      </c>
      <c r="E280" s="190" t="s">
        <v>545</v>
      </c>
      <c r="F280" s="191" t="s">
        <v>546</v>
      </c>
      <c r="G280" s="192" t="s">
        <v>458</v>
      </c>
      <c r="H280" s="193">
        <v>13</v>
      </c>
      <c r="I280" s="194"/>
      <c r="J280" s="193">
        <f>ROUND(I280*H280,2)</f>
        <v>0</v>
      </c>
      <c r="K280" s="191" t="s">
        <v>124</v>
      </c>
      <c r="L280" s="60"/>
      <c r="M280" s="195" t="s">
        <v>20</v>
      </c>
      <c r="N280" s="196" t="s">
        <v>40</v>
      </c>
      <c r="O280" s="41"/>
      <c r="P280" s="197">
        <f>O280*H280</f>
        <v>0</v>
      </c>
      <c r="Q280" s="197">
        <v>0.31108000000000002</v>
      </c>
      <c r="R280" s="197">
        <f>Q280*H280</f>
        <v>4.0440400000000007</v>
      </c>
      <c r="S280" s="197">
        <v>0</v>
      </c>
      <c r="T280" s="198">
        <f>S280*H280</f>
        <v>0</v>
      </c>
      <c r="AR280" s="23" t="s">
        <v>125</v>
      </c>
      <c r="AT280" s="23" t="s">
        <v>120</v>
      </c>
      <c r="AU280" s="23" t="s">
        <v>79</v>
      </c>
      <c r="AY280" s="23" t="s">
        <v>119</v>
      </c>
      <c r="BE280" s="199">
        <f>IF(N280="základní",J280,0)</f>
        <v>0</v>
      </c>
      <c r="BF280" s="199">
        <f>IF(N280="snížená",J280,0)</f>
        <v>0</v>
      </c>
      <c r="BG280" s="199">
        <f>IF(N280="zákl. přenesená",J280,0)</f>
        <v>0</v>
      </c>
      <c r="BH280" s="199">
        <f>IF(N280="sníž. přenesená",J280,0)</f>
        <v>0</v>
      </c>
      <c r="BI280" s="199">
        <f>IF(N280="nulová",J280,0)</f>
        <v>0</v>
      </c>
      <c r="BJ280" s="23" t="s">
        <v>77</v>
      </c>
      <c r="BK280" s="199">
        <f>ROUND(I280*H280,2)</f>
        <v>0</v>
      </c>
      <c r="BL280" s="23" t="s">
        <v>125</v>
      </c>
      <c r="BM280" s="23" t="s">
        <v>547</v>
      </c>
    </row>
    <row r="281" spans="2:65" s="1" customFormat="1" ht="108">
      <c r="B281" s="40"/>
      <c r="C281" s="62"/>
      <c r="D281" s="206" t="s">
        <v>187</v>
      </c>
      <c r="E281" s="62"/>
      <c r="F281" s="207" t="s">
        <v>527</v>
      </c>
      <c r="G281" s="62"/>
      <c r="H281" s="62"/>
      <c r="I281" s="162"/>
      <c r="J281" s="62"/>
      <c r="K281" s="62"/>
      <c r="L281" s="60"/>
      <c r="M281" s="208"/>
      <c r="N281" s="41"/>
      <c r="O281" s="41"/>
      <c r="P281" s="41"/>
      <c r="Q281" s="41"/>
      <c r="R281" s="41"/>
      <c r="S281" s="41"/>
      <c r="T281" s="77"/>
      <c r="AT281" s="23" t="s">
        <v>187</v>
      </c>
      <c r="AU281" s="23" t="s">
        <v>79</v>
      </c>
    </row>
    <row r="282" spans="2:65" s="1" customFormat="1" ht="25.5" customHeight="1">
      <c r="B282" s="40"/>
      <c r="C282" s="189" t="s">
        <v>548</v>
      </c>
      <c r="D282" s="189" t="s">
        <v>120</v>
      </c>
      <c r="E282" s="190" t="s">
        <v>549</v>
      </c>
      <c r="F282" s="191" t="s">
        <v>550</v>
      </c>
      <c r="G282" s="192" t="s">
        <v>223</v>
      </c>
      <c r="H282" s="193">
        <v>0.6</v>
      </c>
      <c r="I282" s="194"/>
      <c r="J282" s="193">
        <f>ROUND(I282*H282,2)</f>
        <v>0</v>
      </c>
      <c r="K282" s="191" t="s">
        <v>124</v>
      </c>
      <c r="L282" s="60"/>
      <c r="M282" s="195" t="s">
        <v>20</v>
      </c>
      <c r="N282" s="196" t="s">
        <v>40</v>
      </c>
      <c r="O282" s="41"/>
      <c r="P282" s="197">
        <f>O282*H282</f>
        <v>0</v>
      </c>
      <c r="Q282" s="197">
        <v>0</v>
      </c>
      <c r="R282" s="197">
        <f>Q282*H282</f>
        <v>0</v>
      </c>
      <c r="S282" s="197">
        <v>0</v>
      </c>
      <c r="T282" s="198">
        <f>S282*H282</f>
        <v>0</v>
      </c>
      <c r="AR282" s="23" t="s">
        <v>125</v>
      </c>
      <c r="AT282" s="23" t="s">
        <v>120</v>
      </c>
      <c r="AU282" s="23" t="s">
        <v>79</v>
      </c>
      <c r="AY282" s="23" t="s">
        <v>119</v>
      </c>
      <c r="BE282" s="199">
        <f>IF(N282="základní",J282,0)</f>
        <v>0</v>
      </c>
      <c r="BF282" s="199">
        <f>IF(N282="snížená",J282,0)</f>
        <v>0</v>
      </c>
      <c r="BG282" s="199">
        <f>IF(N282="zákl. přenesená",J282,0)</f>
        <v>0</v>
      </c>
      <c r="BH282" s="199">
        <f>IF(N282="sníž. přenesená",J282,0)</f>
        <v>0</v>
      </c>
      <c r="BI282" s="199">
        <f>IF(N282="nulová",J282,0)</f>
        <v>0</v>
      </c>
      <c r="BJ282" s="23" t="s">
        <v>77</v>
      </c>
      <c r="BK282" s="199">
        <f>ROUND(I282*H282,2)</f>
        <v>0</v>
      </c>
      <c r="BL282" s="23" t="s">
        <v>125</v>
      </c>
      <c r="BM282" s="23" t="s">
        <v>551</v>
      </c>
    </row>
    <row r="283" spans="2:65" s="1" customFormat="1" ht="40.5">
      <c r="B283" s="40"/>
      <c r="C283" s="62"/>
      <c r="D283" s="206" t="s">
        <v>187</v>
      </c>
      <c r="E283" s="62"/>
      <c r="F283" s="207" t="s">
        <v>552</v>
      </c>
      <c r="G283" s="62"/>
      <c r="H283" s="62"/>
      <c r="I283" s="162"/>
      <c r="J283" s="62"/>
      <c r="K283" s="62"/>
      <c r="L283" s="60"/>
      <c r="M283" s="208"/>
      <c r="N283" s="41"/>
      <c r="O283" s="41"/>
      <c r="P283" s="41"/>
      <c r="Q283" s="41"/>
      <c r="R283" s="41"/>
      <c r="S283" s="41"/>
      <c r="T283" s="77"/>
      <c r="AT283" s="23" t="s">
        <v>187</v>
      </c>
      <c r="AU283" s="23" t="s">
        <v>79</v>
      </c>
    </row>
    <row r="284" spans="2:65" s="1" customFormat="1" ht="16.5" customHeight="1">
      <c r="B284" s="40"/>
      <c r="C284" s="189" t="s">
        <v>553</v>
      </c>
      <c r="D284" s="189" t="s">
        <v>120</v>
      </c>
      <c r="E284" s="190" t="s">
        <v>554</v>
      </c>
      <c r="F284" s="191" t="s">
        <v>555</v>
      </c>
      <c r="G284" s="192" t="s">
        <v>556</v>
      </c>
      <c r="H284" s="193">
        <v>1</v>
      </c>
      <c r="I284" s="194"/>
      <c r="J284" s="193">
        <f>ROUND(I284*H284,2)</f>
        <v>0</v>
      </c>
      <c r="K284" s="191" t="s">
        <v>20</v>
      </c>
      <c r="L284" s="60"/>
      <c r="M284" s="195" t="s">
        <v>20</v>
      </c>
      <c r="N284" s="196" t="s">
        <v>40</v>
      </c>
      <c r="O284" s="41"/>
      <c r="P284" s="197">
        <f>O284*H284</f>
        <v>0</v>
      </c>
      <c r="Q284" s="197">
        <v>0</v>
      </c>
      <c r="R284" s="197">
        <f>Q284*H284</f>
        <v>0</v>
      </c>
      <c r="S284" s="197">
        <v>0.9</v>
      </c>
      <c r="T284" s="198">
        <f>S284*H284</f>
        <v>0.9</v>
      </c>
      <c r="AR284" s="23" t="s">
        <v>125</v>
      </c>
      <c r="AT284" s="23" t="s">
        <v>120</v>
      </c>
      <c r="AU284" s="23" t="s">
        <v>79</v>
      </c>
      <c r="AY284" s="23" t="s">
        <v>119</v>
      </c>
      <c r="BE284" s="199">
        <f>IF(N284="základní",J284,0)</f>
        <v>0</v>
      </c>
      <c r="BF284" s="199">
        <f>IF(N284="snížená",J284,0)</f>
        <v>0</v>
      </c>
      <c r="BG284" s="199">
        <f>IF(N284="zákl. přenesená",J284,0)</f>
        <v>0</v>
      </c>
      <c r="BH284" s="199">
        <f>IF(N284="sníž. přenesená",J284,0)</f>
        <v>0</v>
      </c>
      <c r="BI284" s="199">
        <f>IF(N284="nulová",J284,0)</f>
        <v>0</v>
      </c>
      <c r="BJ284" s="23" t="s">
        <v>77</v>
      </c>
      <c r="BK284" s="199">
        <f>ROUND(I284*H284,2)</f>
        <v>0</v>
      </c>
      <c r="BL284" s="23" t="s">
        <v>125</v>
      </c>
      <c r="BM284" s="23" t="s">
        <v>557</v>
      </c>
    </row>
    <row r="285" spans="2:65" s="10" customFormat="1" ht="29.85" customHeight="1">
      <c r="B285" s="175"/>
      <c r="C285" s="176"/>
      <c r="D285" s="177" t="s">
        <v>68</v>
      </c>
      <c r="E285" s="200" t="s">
        <v>162</v>
      </c>
      <c r="F285" s="200" t="s">
        <v>558</v>
      </c>
      <c r="G285" s="176"/>
      <c r="H285" s="176"/>
      <c r="I285" s="179"/>
      <c r="J285" s="201">
        <f>BK285</f>
        <v>0</v>
      </c>
      <c r="K285" s="176"/>
      <c r="L285" s="181"/>
      <c r="M285" s="182"/>
      <c r="N285" s="183"/>
      <c r="O285" s="183"/>
      <c r="P285" s="184">
        <f>SUM(P286:P328)</f>
        <v>0</v>
      </c>
      <c r="Q285" s="183"/>
      <c r="R285" s="184">
        <f>SUM(R286:R328)</f>
        <v>49.352444000000013</v>
      </c>
      <c r="S285" s="183"/>
      <c r="T285" s="185">
        <f>SUM(T286:T328)</f>
        <v>0</v>
      </c>
      <c r="AR285" s="186" t="s">
        <v>77</v>
      </c>
      <c r="AT285" s="187" t="s">
        <v>68</v>
      </c>
      <c r="AU285" s="187" t="s">
        <v>77</v>
      </c>
      <c r="AY285" s="186" t="s">
        <v>119</v>
      </c>
      <c r="BK285" s="188">
        <f>SUM(BK286:BK328)</f>
        <v>0</v>
      </c>
    </row>
    <row r="286" spans="2:65" s="1" customFormat="1" ht="25.5" customHeight="1">
      <c r="B286" s="40"/>
      <c r="C286" s="189" t="s">
        <v>559</v>
      </c>
      <c r="D286" s="189" t="s">
        <v>120</v>
      </c>
      <c r="E286" s="190" t="s">
        <v>560</v>
      </c>
      <c r="F286" s="191" t="s">
        <v>561</v>
      </c>
      <c r="G286" s="192" t="s">
        <v>458</v>
      </c>
      <c r="H286" s="193">
        <v>1</v>
      </c>
      <c r="I286" s="194"/>
      <c r="J286" s="193">
        <f>ROUND(I286*H286,2)</f>
        <v>0</v>
      </c>
      <c r="K286" s="191" t="s">
        <v>124</v>
      </c>
      <c r="L286" s="60"/>
      <c r="M286" s="195" t="s">
        <v>20</v>
      </c>
      <c r="N286" s="196" t="s">
        <v>40</v>
      </c>
      <c r="O286" s="41"/>
      <c r="P286" s="197">
        <f>O286*H286</f>
        <v>0</v>
      </c>
      <c r="Q286" s="197">
        <v>6.9999999999999999E-4</v>
      </c>
      <c r="R286" s="197">
        <f>Q286*H286</f>
        <v>6.9999999999999999E-4</v>
      </c>
      <c r="S286" s="197">
        <v>0</v>
      </c>
      <c r="T286" s="198">
        <f>S286*H286</f>
        <v>0</v>
      </c>
      <c r="AR286" s="23" t="s">
        <v>125</v>
      </c>
      <c r="AT286" s="23" t="s">
        <v>120</v>
      </c>
      <c r="AU286" s="23" t="s">
        <v>79</v>
      </c>
      <c r="AY286" s="23" t="s">
        <v>119</v>
      </c>
      <c r="BE286" s="199">
        <f>IF(N286="základní",J286,0)</f>
        <v>0</v>
      </c>
      <c r="BF286" s="199">
        <f>IF(N286="snížená",J286,0)</f>
        <v>0</v>
      </c>
      <c r="BG286" s="199">
        <f>IF(N286="zákl. přenesená",J286,0)</f>
        <v>0</v>
      </c>
      <c r="BH286" s="199">
        <f>IF(N286="sníž. přenesená",J286,0)</f>
        <v>0</v>
      </c>
      <c r="BI286" s="199">
        <f>IF(N286="nulová",J286,0)</f>
        <v>0</v>
      </c>
      <c r="BJ286" s="23" t="s">
        <v>77</v>
      </c>
      <c r="BK286" s="199">
        <f>ROUND(I286*H286,2)</f>
        <v>0</v>
      </c>
      <c r="BL286" s="23" t="s">
        <v>125</v>
      </c>
      <c r="BM286" s="23" t="s">
        <v>562</v>
      </c>
    </row>
    <row r="287" spans="2:65" s="1" customFormat="1" ht="135">
      <c r="B287" s="40"/>
      <c r="C287" s="62"/>
      <c r="D287" s="206" t="s">
        <v>187</v>
      </c>
      <c r="E287" s="62"/>
      <c r="F287" s="207" t="s">
        <v>563</v>
      </c>
      <c r="G287" s="62"/>
      <c r="H287" s="62"/>
      <c r="I287" s="162"/>
      <c r="J287" s="62"/>
      <c r="K287" s="62"/>
      <c r="L287" s="60"/>
      <c r="M287" s="208"/>
      <c r="N287" s="41"/>
      <c r="O287" s="41"/>
      <c r="P287" s="41"/>
      <c r="Q287" s="41"/>
      <c r="R287" s="41"/>
      <c r="S287" s="41"/>
      <c r="T287" s="77"/>
      <c r="AT287" s="23" t="s">
        <v>187</v>
      </c>
      <c r="AU287" s="23" t="s">
        <v>79</v>
      </c>
    </row>
    <row r="288" spans="2:65" s="1" customFormat="1" ht="16.5" customHeight="1">
      <c r="B288" s="40"/>
      <c r="C288" s="231" t="s">
        <v>564</v>
      </c>
      <c r="D288" s="231" t="s">
        <v>228</v>
      </c>
      <c r="E288" s="232" t="s">
        <v>565</v>
      </c>
      <c r="F288" s="233" t="s">
        <v>566</v>
      </c>
      <c r="G288" s="234" t="s">
        <v>458</v>
      </c>
      <c r="H288" s="235">
        <v>1</v>
      </c>
      <c r="I288" s="236"/>
      <c r="J288" s="235">
        <f>ROUND(I288*H288,2)</f>
        <v>0</v>
      </c>
      <c r="K288" s="233" t="s">
        <v>124</v>
      </c>
      <c r="L288" s="237"/>
      <c r="M288" s="238" t="s">
        <v>20</v>
      </c>
      <c r="N288" s="239" t="s">
        <v>40</v>
      </c>
      <c r="O288" s="41"/>
      <c r="P288" s="197">
        <f>O288*H288</f>
        <v>0</v>
      </c>
      <c r="Q288" s="197">
        <v>3.0000000000000001E-3</v>
      </c>
      <c r="R288" s="197">
        <f>Q288*H288</f>
        <v>3.0000000000000001E-3</v>
      </c>
      <c r="S288" s="197">
        <v>0</v>
      </c>
      <c r="T288" s="198">
        <f>S288*H288</f>
        <v>0</v>
      </c>
      <c r="AR288" s="23" t="s">
        <v>158</v>
      </c>
      <c r="AT288" s="23" t="s">
        <v>228</v>
      </c>
      <c r="AU288" s="23" t="s">
        <v>79</v>
      </c>
      <c r="AY288" s="23" t="s">
        <v>119</v>
      </c>
      <c r="BE288" s="199">
        <f>IF(N288="základní",J288,0)</f>
        <v>0</v>
      </c>
      <c r="BF288" s="199">
        <f>IF(N288="snížená",J288,0)</f>
        <v>0</v>
      </c>
      <c r="BG288" s="199">
        <f>IF(N288="zákl. přenesená",J288,0)</f>
        <v>0</v>
      </c>
      <c r="BH288" s="199">
        <f>IF(N288="sníž. přenesená",J288,0)</f>
        <v>0</v>
      </c>
      <c r="BI288" s="199">
        <f>IF(N288="nulová",J288,0)</f>
        <v>0</v>
      </c>
      <c r="BJ288" s="23" t="s">
        <v>77</v>
      </c>
      <c r="BK288" s="199">
        <f>ROUND(I288*H288,2)</f>
        <v>0</v>
      </c>
      <c r="BL288" s="23" t="s">
        <v>125</v>
      </c>
      <c r="BM288" s="23" t="s">
        <v>567</v>
      </c>
    </row>
    <row r="289" spans="2:65" s="1" customFormat="1" ht="16.5" customHeight="1">
      <c r="B289" s="40"/>
      <c r="C289" s="189" t="s">
        <v>568</v>
      </c>
      <c r="D289" s="189" t="s">
        <v>120</v>
      </c>
      <c r="E289" s="190" t="s">
        <v>569</v>
      </c>
      <c r="F289" s="191" t="s">
        <v>570</v>
      </c>
      <c r="G289" s="192" t="s">
        <v>458</v>
      </c>
      <c r="H289" s="193">
        <v>1</v>
      </c>
      <c r="I289" s="194"/>
      <c r="J289" s="193">
        <f>ROUND(I289*H289,2)</f>
        <v>0</v>
      </c>
      <c r="K289" s="191" t="s">
        <v>124</v>
      </c>
      <c r="L289" s="60"/>
      <c r="M289" s="195" t="s">
        <v>20</v>
      </c>
      <c r="N289" s="196" t="s">
        <v>40</v>
      </c>
      <c r="O289" s="41"/>
      <c r="P289" s="197">
        <f>O289*H289</f>
        <v>0</v>
      </c>
      <c r="Q289" s="197">
        <v>0.10940999999999999</v>
      </c>
      <c r="R289" s="197">
        <f>Q289*H289</f>
        <v>0.10940999999999999</v>
      </c>
      <c r="S289" s="197">
        <v>0</v>
      </c>
      <c r="T289" s="198">
        <f>S289*H289</f>
        <v>0</v>
      </c>
      <c r="AR289" s="23" t="s">
        <v>125</v>
      </c>
      <c r="AT289" s="23" t="s">
        <v>120</v>
      </c>
      <c r="AU289" s="23" t="s">
        <v>79</v>
      </c>
      <c r="AY289" s="23" t="s">
        <v>119</v>
      </c>
      <c r="BE289" s="199">
        <f>IF(N289="základní",J289,0)</f>
        <v>0</v>
      </c>
      <c r="BF289" s="199">
        <f>IF(N289="snížená",J289,0)</f>
        <v>0</v>
      </c>
      <c r="BG289" s="199">
        <f>IF(N289="zákl. přenesená",J289,0)</f>
        <v>0</v>
      </c>
      <c r="BH289" s="199">
        <f>IF(N289="sníž. přenesená",J289,0)</f>
        <v>0</v>
      </c>
      <c r="BI289" s="199">
        <f>IF(N289="nulová",J289,0)</f>
        <v>0</v>
      </c>
      <c r="BJ289" s="23" t="s">
        <v>77</v>
      </c>
      <c r="BK289" s="199">
        <f>ROUND(I289*H289,2)</f>
        <v>0</v>
      </c>
      <c r="BL289" s="23" t="s">
        <v>125</v>
      </c>
      <c r="BM289" s="23" t="s">
        <v>571</v>
      </c>
    </row>
    <row r="290" spans="2:65" s="1" customFormat="1" ht="94.5">
      <c r="B290" s="40"/>
      <c r="C290" s="62"/>
      <c r="D290" s="206" t="s">
        <v>187</v>
      </c>
      <c r="E290" s="62"/>
      <c r="F290" s="207" t="s">
        <v>572</v>
      </c>
      <c r="G290" s="62"/>
      <c r="H290" s="62"/>
      <c r="I290" s="162"/>
      <c r="J290" s="62"/>
      <c r="K290" s="62"/>
      <c r="L290" s="60"/>
      <c r="M290" s="208"/>
      <c r="N290" s="41"/>
      <c r="O290" s="41"/>
      <c r="P290" s="41"/>
      <c r="Q290" s="41"/>
      <c r="R290" s="41"/>
      <c r="S290" s="41"/>
      <c r="T290" s="77"/>
      <c r="AT290" s="23" t="s">
        <v>187</v>
      </c>
      <c r="AU290" s="23" t="s">
        <v>79</v>
      </c>
    </row>
    <row r="291" spans="2:65" s="1" customFormat="1" ht="16.5" customHeight="1">
      <c r="B291" s="40"/>
      <c r="C291" s="231" t="s">
        <v>573</v>
      </c>
      <c r="D291" s="231" t="s">
        <v>228</v>
      </c>
      <c r="E291" s="232" t="s">
        <v>574</v>
      </c>
      <c r="F291" s="233" t="s">
        <v>575</v>
      </c>
      <c r="G291" s="234" t="s">
        <v>458</v>
      </c>
      <c r="H291" s="235">
        <v>1</v>
      </c>
      <c r="I291" s="236"/>
      <c r="J291" s="235">
        <f>ROUND(I291*H291,2)</f>
        <v>0</v>
      </c>
      <c r="K291" s="233" t="s">
        <v>124</v>
      </c>
      <c r="L291" s="237"/>
      <c r="M291" s="238" t="s">
        <v>20</v>
      </c>
      <c r="N291" s="239" t="s">
        <v>40</v>
      </c>
      <c r="O291" s="41"/>
      <c r="P291" s="197">
        <f>O291*H291</f>
        <v>0</v>
      </c>
      <c r="Q291" s="197">
        <v>6.4999999999999997E-3</v>
      </c>
      <c r="R291" s="197">
        <f>Q291*H291</f>
        <v>6.4999999999999997E-3</v>
      </c>
      <c r="S291" s="197">
        <v>0</v>
      </c>
      <c r="T291" s="198">
        <f>S291*H291</f>
        <v>0</v>
      </c>
      <c r="AR291" s="23" t="s">
        <v>158</v>
      </c>
      <c r="AT291" s="23" t="s">
        <v>228</v>
      </c>
      <c r="AU291" s="23" t="s">
        <v>79</v>
      </c>
      <c r="AY291" s="23" t="s">
        <v>119</v>
      </c>
      <c r="BE291" s="199">
        <f>IF(N291="základní",J291,0)</f>
        <v>0</v>
      </c>
      <c r="BF291" s="199">
        <f>IF(N291="snížená",J291,0)</f>
        <v>0</v>
      </c>
      <c r="BG291" s="199">
        <f>IF(N291="zákl. přenesená",J291,0)</f>
        <v>0</v>
      </c>
      <c r="BH291" s="199">
        <f>IF(N291="sníž. přenesená",J291,0)</f>
        <v>0</v>
      </c>
      <c r="BI291" s="199">
        <f>IF(N291="nulová",J291,0)</f>
        <v>0</v>
      </c>
      <c r="BJ291" s="23" t="s">
        <v>77</v>
      </c>
      <c r="BK291" s="199">
        <f>ROUND(I291*H291,2)</f>
        <v>0</v>
      </c>
      <c r="BL291" s="23" t="s">
        <v>125</v>
      </c>
      <c r="BM291" s="23" t="s">
        <v>576</v>
      </c>
    </row>
    <row r="292" spans="2:65" s="1" customFormat="1" ht="25.5" customHeight="1">
      <c r="B292" s="40"/>
      <c r="C292" s="189" t="s">
        <v>577</v>
      </c>
      <c r="D292" s="189" t="s">
        <v>120</v>
      </c>
      <c r="E292" s="190" t="s">
        <v>578</v>
      </c>
      <c r="F292" s="191" t="s">
        <v>579</v>
      </c>
      <c r="G292" s="192" t="s">
        <v>210</v>
      </c>
      <c r="H292" s="193">
        <v>28</v>
      </c>
      <c r="I292" s="194"/>
      <c r="J292" s="193">
        <f>ROUND(I292*H292,2)</f>
        <v>0</v>
      </c>
      <c r="K292" s="191" t="s">
        <v>124</v>
      </c>
      <c r="L292" s="60"/>
      <c r="M292" s="195" t="s">
        <v>20</v>
      </c>
      <c r="N292" s="196" t="s">
        <v>40</v>
      </c>
      <c r="O292" s="41"/>
      <c r="P292" s="197">
        <f>O292*H292</f>
        <v>0</v>
      </c>
      <c r="Q292" s="197">
        <v>1.3999999999999999E-4</v>
      </c>
      <c r="R292" s="197">
        <f>Q292*H292</f>
        <v>3.9199999999999999E-3</v>
      </c>
      <c r="S292" s="197">
        <v>0</v>
      </c>
      <c r="T292" s="198">
        <f>S292*H292</f>
        <v>0</v>
      </c>
      <c r="AR292" s="23" t="s">
        <v>125</v>
      </c>
      <c r="AT292" s="23" t="s">
        <v>120</v>
      </c>
      <c r="AU292" s="23" t="s">
        <v>79</v>
      </c>
      <c r="AY292" s="23" t="s">
        <v>119</v>
      </c>
      <c r="BE292" s="199">
        <f>IF(N292="základní",J292,0)</f>
        <v>0</v>
      </c>
      <c r="BF292" s="199">
        <f>IF(N292="snížená",J292,0)</f>
        <v>0</v>
      </c>
      <c r="BG292" s="199">
        <f>IF(N292="zákl. přenesená",J292,0)</f>
        <v>0</v>
      </c>
      <c r="BH292" s="199">
        <f>IF(N292="sníž. přenesená",J292,0)</f>
        <v>0</v>
      </c>
      <c r="BI292" s="199">
        <f>IF(N292="nulová",J292,0)</f>
        <v>0</v>
      </c>
      <c r="BJ292" s="23" t="s">
        <v>77</v>
      </c>
      <c r="BK292" s="199">
        <f>ROUND(I292*H292,2)</f>
        <v>0</v>
      </c>
      <c r="BL292" s="23" t="s">
        <v>125</v>
      </c>
      <c r="BM292" s="23" t="s">
        <v>580</v>
      </c>
    </row>
    <row r="293" spans="2:65" s="1" customFormat="1" ht="81">
      <c r="B293" s="40"/>
      <c r="C293" s="62"/>
      <c r="D293" s="206" t="s">
        <v>187</v>
      </c>
      <c r="E293" s="62"/>
      <c r="F293" s="207" t="s">
        <v>581</v>
      </c>
      <c r="G293" s="62"/>
      <c r="H293" s="62"/>
      <c r="I293" s="162"/>
      <c r="J293" s="62"/>
      <c r="K293" s="62"/>
      <c r="L293" s="60"/>
      <c r="M293" s="208"/>
      <c r="N293" s="41"/>
      <c r="O293" s="41"/>
      <c r="P293" s="41"/>
      <c r="Q293" s="41"/>
      <c r="R293" s="41"/>
      <c r="S293" s="41"/>
      <c r="T293" s="77"/>
      <c r="AT293" s="23" t="s">
        <v>187</v>
      </c>
      <c r="AU293" s="23" t="s">
        <v>79</v>
      </c>
    </row>
    <row r="294" spans="2:65" s="1" customFormat="1" ht="25.5" customHeight="1">
      <c r="B294" s="40"/>
      <c r="C294" s="189" t="s">
        <v>582</v>
      </c>
      <c r="D294" s="189" t="s">
        <v>120</v>
      </c>
      <c r="E294" s="190" t="s">
        <v>583</v>
      </c>
      <c r="F294" s="191" t="s">
        <v>584</v>
      </c>
      <c r="G294" s="192" t="s">
        <v>210</v>
      </c>
      <c r="H294" s="193">
        <v>68.400000000000006</v>
      </c>
      <c r="I294" s="194"/>
      <c r="J294" s="193">
        <f>ROUND(I294*H294,2)</f>
        <v>0</v>
      </c>
      <c r="K294" s="191" t="s">
        <v>124</v>
      </c>
      <c r="L294" s="60"/>
      <c r="M294" s="195" t="s">
        <v>20</v>
      </c>
      <c r="N294" s="196" t="s">
        <v>40</v>
      </c>
      <c r="O294" s="41"/>
      <c r="P294" s="197">
        <f>O294*H294</f>
        <v>0</v>
      </c>
      <c r="Q294" s="197">
        <v>1.2999999999999999E-4</v>
      </c>
      <c r="R294" s="197">
        <f>Q294*H294</f>
        <v>8.8920000000000006E-3</v>
      </c>
      <c r="S294" s="197">
        <v>0</v>
      </c>
      <c r="T294" s="198">
        <f>S294*H294</f>
        <v>0</v>
      </c>
      <c r="AR294" s="23" t="s">
        <v>125</v>
      </c>
      <c r="AT294" s="23" t="s">
        <v>120</v>
      </c>
      <c r="AU294" s="23" t="s">
        <v>79</v>
      </c>
      <c r="AY294" s="23" t="s">
        <v>119</v>
      </c>
      <c r="BE294" s="199">
        <f>IF(N294="základní",J294,0)</f>
        <v>0</v>
      </c>
      <c r="BF294" s="199">
        <f>IF(N294="snížená",J294,0)</f>
        <v>0</v>
      </c>
      <c r="BG294" s="199">
        <f>IF(N294="zákl. přenesená",J294,0)</f>
        <v>0</v>
      </c>
      <c r="BH294" s="199">
        <f>IF(N294="sníž. přenesená",J294,0)</f>
        <v>0</v>
      </c>
      <c r="BI294" s="199">
        <f>IF(N294="nulová",J294,0)</f>
        <v>0</v>
      </c>
      <c r="BJ294" s="23" t="s">
        <v>77</v>
      </c>
      <c r="BK294" s="199">
        <f>ROUND(I294*H294,2)</f>
        <v>0</v>
      </c>
      <c r="BL294" s="23" t="s">
        <v>125</v>
      </c>
      <c r="BM294" s="23" t="s">
        <v>585</v>
      </c>
    </row>
    <row r="295" spans="2:65" s="1" customFormat="1" ht="108">
      <c r="B295" s="40"/>
      <c r="C295" s="62"/>
      <c r="D295" s="206" t="s">
        <v>187</v>
      </c>
      <c r="E295" s="62"/>
      <c r="F295" s="207" t="s">
        <v>586</v>
      </c>
      <c r="G295" s="62"/>
      <c r="H295" s="62"/>
      <c r="I295" s="162"/>
      <c r="J295" s="62"/>
      <c r="K295" s="62"/>
      <c r="L295" s="60"/>
      <c r="M295" s="208"/>
      <c r="N295" s="41"/>
      <c r="O295" s="41"/>
      <c r="P295" s="41"/>
      <c r="Q295" s="41"/>
      <c r="R295" s="41"/>
      <c r="S295" s="41"/>
      <c r="T295" s="77"/>
      <c r="AT295" s="23" t="s">
        <v>187</v>
      </c>
      <c r="AU295" s="23" t="s">
        <v>79</v>
      </c>
    </row>
    <row r="296" spans="2:65" s="11" customFormat="1">
      <c r="B296" s="209"/>
      <c r="C296" s="210"/>
      <c r="D296" s="206" t="s">
        <v>189</v>
      </c>
      <c r="E296" s="211" t="s">
        <v>20</v>
      </c>
      <c r="F296" s="212" t="s">
        <v>587</v>
      </c>
      <c r="G296" s="210"/>
      <c r="H296" s="213">
        <v>68.400000000000006</v>
      </c>
      <c r="I296" s="214"/>
      <c r="J296" s="210"/>
      <c r="K296" s="210"/>
      <c r="L296" s="215"/>
      <c r="M296" s="216"/>
      <c r="N296" s="217"/>
      <c r="O296" s="217"/>
      <c r="P296" s="217"/>
      <c r="Q296" s="217"/>
      <c r="R296" s="217"/>
      <c r="S296" s="217"/>
      <c r="T296" s="218"/>
      <c r="AT296" s="219" t="s">
        <v>189</v>
      </c>
      <c r="AU296" s="219" t="s">
        <v>79</v>
      </c>
      <c r="AV296" s="11" t="s">
        <v>79</v>
      </c>
      <c r="AW296" s="11" t="s">
        <v>32</v>
      </c>
      <c r="AX296" s="11" t="s">
        <v>77</v>
      </c>
      <c r="AY296" s="219" t="s">
        <v>119</v>
      </c>
    </row>
    <row r="297" spans="2:65" s="1" customFormat="1" ht="25.5" customHeight="1">
      <c r="B297" s="40"/>
      <c r="C297" s="189" t="s">
        <v>588</v>
      </c>
      <c r="D297" s="189" t="s">
        <v>120</v>
      </c>
      <c r="E297" s="190" t="s">
        <v>589</v>
      </c>
      <c r="F297" s="191" t="s">
        <v>590</v>
      </c>
      <c r="G297" s="192" t="s">
        <v>185</v>
      </c>
      <c r="H297" s="193">
        <v>4.75</v>
      </c>
      <c r="I297" s="194"/>
      <c r="J297" s="193">
        <f>ROUND(I297*H297,2)</f>
        <v>0</v>
      </c>
      <c r="K297" s="191" t="s">
        <v>124</v>
      </c>
      <c r="L297" s="60"/>
      <c r="M297" s="195" t="s">
        <v>20</v>
      </c>
      <c r="N297" s="196" t="s">
        <v>40</v>
      </c>
      <c r="O297" s="41"/>
      <c r="P297" s="197">
        <f>O297*H297</f>
        <v>0</v>
      </c>
      <c r="Q297" s="197">
        <v>1.6000000000000001E-3</v>
      </c>
      <c r="R297" s="197">
        <f>Q297*H297</f>
        <v>7.6E-3</v>
      </c>
      <c r="S297" s="197">
        <v>0</v>
      </c>
      <c r="T297" s="198">
        <f>S297*H297</f>
        <v>0</v>
      </c>
      <c r="AR297" s="23" t="s">
        <v>125</v>
      </c>
      <c r="AT297" s="23" t="s">
        <v>120</v>
      </c>
      <c r="AU297" s="23" t="s">
        <v>79</v>
      </c>
      <c r="AY297" s="23" t="s">
        <v>119</v>
      </c>
      <c r="BE297" s="199">
        <f>IF(N297="základní",J297,0)</f>
        <v>0</v>
      </c>
      <c r="BF297" s="199">
        <f>IF(N297="snížená",J297,0)</f>
        <v>0</v>
      </c>
      <c r="BG297" s="199">
        <f>IF(N297="zákl. přenesená",J297,0)</f>
        <v>0</v>
      </c>
      <c r="BH297" s="199">
        <f>IF(N297="sníž. přenesená",J297,0)</f>
        <v>0</v>
      </c>
      <c r="BI297" s="199">
        <f>IF(N297="nulová",J297,0)</f>
        <v>0</v>
      </c>
      <c r="BJ297" s="23" t="s">
        <v>77</v>
      </c>
      <c r="BK297" s="199">
        <f>ROUND(I297*H297,2)</f>
        <v>0</v>
      </c>
      <c r="BL297" s="23" t="s">
        <v>125</v>
      </c>
      <c r="BM297" s="23" t="s">
        <v>591</v>
      </c>
    </row>
    <row r="298" spans="2:65" s="1" customFormat="1" ht="108">
      <c r="B298" s="40"/>
      <c r="C298" s="62"/>
      <c r="D298" s="206" t="s">
        <v>187</v>
      </c>
      <c r="E298" s="62"/>
      <c r="F298" s="207" t="s">
        <v>586</v>
      </c>
      <c r="G298" s="62"/>
      <c r="H298" s="62"/>
      <c r="I298" s="162"/>
      <c r="J298" s="62"/>
      <c r="K298" s="62"/>
      <c r="L298" s="60"/>
      <c r="M298" s="208"/>
      <c r="N298" s="41"/>
      <c r="O298" s="41"/>
      <c r="P298" s="41"/>
      <c r="Q298" s="41"/>
      <c r="R298" s="41"/>
      <c r="S298" s="41"/>
      <c r="T298" s="77"/>
      <c r="AT298" s="23" t="s">
        <v>187</v>
      </c>
      <c r="AU298" s="23" t="s">
        <v>79</v>
      </c>
    </row>
    <row r="299" spans="2:65" s="11" customFormat="1">
      <c r="B299" s="209"/>
      <c r="C299" s="210"/>
      <c r="D299" s="206" t="s">
        <v>189</v>
      </c>
      <c r="E299" s="211" t="s">
        <v>20</v>
      </c>
      <c r="F299" s="212" t="s">
        <v>592</v>
      </c>
      <c r="G299" s="210"/>
      <c r="H299" s="213">
        <v>4.2</v>
      </c>
      <c r="I299" s="214"/>
      <c r="J299" s="210"/>
      <c r="K299" s="210"/>
      <c r="L299" s="215"/>
      <c r="M299" s="216"/>
      <c r="N299" s="217"/>
      <c r="O299" s="217"/>
      <c r="P299" s="217"/>
      <c r="Q299" s="217"/>
      <c r="R299" s="217"/>
      <c r="S299" s="217"/>
      <c r="T299" s="218"/>
      <c r="AT299" s="219" t="s">
        <v>189</v>
      </c>
      <c r="AU299" s="219" t="s">
        <v>79</v>
      </c>
      <c r="AV299" s="11" t="s">
        <v>79</v>
      </c>
      <c r="AW299" s="11" t="s">
        <v>32</v>
      </c>
      <c r="AX299" s="11" t="s">
        <v>69</v>
      </c>
      <c r="AY299" s="219" t="s">
        <v>119</v>
      </c>
    </row>
    <row r="300" spans="2:65" s="11" customFormat="1">
      <c r="B300" s="209"/>
      <c r="C300" s="210"/>
      <c r="D300" s="206" t="s">
        <v>189</v>
      </c>
      <c r="E300" s="211" t="s">
        <v>20</v>
      </c>
      <c r="F300" s="212" t="s">
        <v>593</v>
      </c>
      <c r="G300" s="210"/>
      <c r="H300" s="213">
        <v>0.55000000000000004</v>
      </c>
      <c r="I300" s="214"/>
      <c r="J300" s="210"/>
      <c r="K300" s="210"/>
      <c r="L300" s="215"/>
      <c r="M300" s="216"/>
      <c r="N300" s="217"/>
      <c r="O300" s="217"/>
      <c r="P300" s="217"/>
      <c r="Q300" s="217"/>
      <c r="R300" s="217"/>
      <c r="S300" s="217"/>
      <c r="T300" s="218"/>
      <c r="AT300" s="219" t="s">
        <v>189</v>
      </c>
      <c r="AU300" s="219" t="s">
        <v>79</v>
      </c>
      <c r="AV300" s="11" t="s">
        <v>79</v>
      </c>
      <c r="AW300" s="11" t="s">
        <v>32</v>
      </c>
      <c r="AX300" s="11" t="s">
        <v>69</v>
      </c>
      <c r="AY300" s="219" t="s">
        <v>119</v>
      </c>
    </row>
    <row r="301" spans="2:65" s="12" customFormat="1">
      <c r="B301" s="220"/>
      <c r="C301" s="221"/>
      <c r="D301" s="206" t="s">
        <v>189</v>
      </c>
      <c r="E301" s="222" t="s">
        <v>20</v>
      </c>
      <c r="F301" s="223" t="s">
        <v>198</v>
      </c>
      <c r="G301" s="221"/>
      <c r="H301" s="224">
        <v>4.75</v>
      </c>
      <c r="I301" s="225"/>
      <c r="J301" s="221"/>
      <c r="K301" s="221"/>
      <c r="L301" s="226"/>
      <c r="M301" s="227"/>
      <c r="N301" s="228"/>
      <c r="O301" s="228"/>
      <c r="P301" s="228"/>
      <c r="Q301" s="228"/>
      <c r="R301" s="228"/>
      <c r="S301" s="228"/>
      <c r="T301" s="229"/>
      <c r="AT301" s="230" t="s">
        <v>189</v>
      </c>
      <c r="AU301" s="230" t="s">
        <v>79</v>
      </c>
      <c r="AV301" s="12" t="s">
        <v>125</v>
      </c>
      <c r="AW301" s="12" t="s">
        <v>32</v>
      </c>
      <c r="AX301" s="12" t="s">
        <v>77</v>
      </c>
      <c r="AY301" s="230" t="s">
        <v>119</v>
      </c>
    </row>
    <row r="302" spans="2:65" s="1" customFormat="1" ht="38.25" customHeight="1">
      <c r="B302" s="40"/>
      <c r="C302" s="189" t="s">
        <v>594</v>
      </c>
      <c r="D302" s="189" t="s">
        <v>120</v>
      </c>
      <c r="E302" s="190" t="s">
        <v>595</v>
      </c>
      <c r="F302" s="191" t="s">
        <v>596</v>
      </c>
      <c r="G302" s="192" t="s">
        <v>210</v>
      </c>
      <c r="H302" s="193">
        <v>4.5</v>
      </c>
      <c r="I302" s="194"/>
      <c r="J302" s="193">
        <f>ROUND(I302*H302,2)</f>
        <v>0</v>
      </c>
      <c r="K302" s="191" t="s">
        <v>20</v>
      </c>
      <c r="L302" s="60"/>
      <c r="M302" s="195" t="s">
        <v>20</v>
      </c>
      <c r="N302" s="196" t="s">
        <v>40</v>
      </c>
      <c r="O302" s="41"/>
      <c r="P302" s="197">
        <f>O302*H302</f>
        <v>0</v>
      </c>
      <c r="Q302" s="197">
        <v>0.16849</v>
      </c>
      <c r="R302" s="197">
        <f>Q302*H302</f>
        <v>0.75820500000000002</v>
      </c>
      <c r="S302" s="197">
        <v>0</v>
      </c>
      <c r="T302" s="198">
        <f>S302*H302</f>
        <v>0</v>
      </c>
      <c r="AR302" s="23" t="s">
        <v>125</v>
      </c>
      <c r="AT302" s="23" t="s">
        <v>120</v>
      </c>
      <c r="AU302" s="23" t="s">
        <v>79</v>
      </c>
      <c r="AY302" s="23" t="s">
        <v>119</v>
      </c>
      <c r="BE302" s="199">
        <f>IF(N302="základní",J302,0)</f>
        <v>0</v>
      </c>
      <c r="BF302" s="199">
        <f>IF(N302="snížená",J302,0)</f>
        <v>0</v>
      </c>
      <c r="BG302" s="199">
        <f>IF(N302="zákl. přenesená",J302,0)</f>
        <v>0</v>
      </c>
      <c r="BH302" s="199">
        <f>IF(N302="sníž. přenesená",J302,0)</f>
        <v>0</v>
      </c>
      <c r="BI302" s="199">
        <f>IF(N302="nulová",J302,0)</f>
        <v>0</v>
      </c>
      <c r="BJ302" s="23" t="s">
        <v>77</v>
      </c>
      <c r="BK302" s="199">
        <f>ROUND(I302*H302,2)</f>
        <v>0</v>
      </c>
      <c r="BL302" s="23" t="s">
        <v>125</v>
      </c>
      <c r="BM302" s="23" t="s">
        <v>597</v>
      </c>
    </row>
    <row r="303" spans="2:65" s="1" customFormat="1" ht="94.5">
      <c r="B303" s="40"/>
      <c r="C303" s="62"/>
      <c r="D303" s="206" t="s">
        <v>187</v>
      </c>
      <c r="E303" s="62"/>
      <c r="F303" s="207" t="s">
        <v>598</v>
      </c>
      <c r="G303" s="62"/>
      <c r="H303" s="62"/>
      <c r="I303" s="162"/>
      <c r="J303" s="62"/>
      <c r="K303" s="62"/>
      <c r="L303" s="60"/>
      <c r="M303" s="208"/>
      <c r="N303" s="41"/>
      <c r="O303" s="41"/>
      <c r="P303" s="41"/>
      <c r="Q303" s="41"/>
      <c r="R303" s="41"/>
      <c r="S303" s="41"/>
      <c r="T303" s="77"/>
      <c r="AT303" s="23" t="s">
        <v>187</v>
      </c>
      <c r="AU303" s="23" t="s">
        <v>79</v>
      </c>
    </row>
    <row r="304" spans="2:65" s="11" customFormat="1" ht="27">
      <c r="B304" s="209"/>
      <c r="C304" s="210"/>
      <c r="D304" s="206" t="s">
        <v>189</v>
      </c>
      <c r="E304" s="211" t="s">
        <v>20</v>
      </c>
      <c r="F304" s="212" t="s">
        <v>599</v>
      </c>
      <c r="G304" s="210"/>
      <c r="H304" s="213">
        <v>4.5</v>
      </c>
      <c r="I304" s="214"/>
      <c r="J304" s="210"/>
      <c r="K304" s="210"/>
      <c r="L304" s="215"/>
      <c r="M304" s="216"/>
      <c r="N304" s="217"/>
      <c r="O304" s="217"/>
      <c r="P304" s="217"/>
      <c r="Q304" s="217"/>
      <c r="R304" s="217"/>
      <c r="S304" s="217"/>
      <c r="T304" s="218"/>
      <c r="AT304" s="219" t="s">
        <v>189</v>
      </c>
      <c r="AU304" s="219" t="s">
        <v>79</v>
      </c>
      <c r="AV304" s="11" t="s">
        <v>79</v>
      </c>
      <c r="AW304" s="11" t="s">
        <v>32</v>
      </c>
      <c r="AX304" s="11" t="s">
        <v>77</v>
      </c>
      <c r="AY304" s="219" t="s">
        <v>119</v>
      </c>
    </row>
    <row r="305" spans="2:65" s="1" customFormat="1" ht="16.5" customHeight="1">
      <c r="B305" s="40"/>
      <c r="C305" s="231" t="s">
        <v>600</v>
      </c>
      <c r="D305" s="231" t="s">
        <v>228</v>
      </c>
      <c r="E305" s="232" t="s">
        <v>601</v>
      </c>
      <c r="F305" s="233" t="s">
        <v>602</v>
      </c>
      <c r="G305" s="234" t="s">
        <v>556</v>
      </c>
      <c r="H305" s="235">
        <v>5</v>
      </c>
      <c r="I305" s="236"/>
      <c r="J305" s="235">
        <f>ROUND(I305*H305,2)</f>
        <v>0</v>
      </c>
      <c r="K305" s="233" t="s">
        <v>20</v>
      </c>
      <c r="L305" s="237"/>
      <c r="M305" s="238" t="s">
        <v>20</v>
      </c>
      <c r="N305" s="239" t="s">
        <v>40</v>
      </c>
      <c r="O305" s="41"/>
      <c r="P305" s="197">
        <f>O305*H305</f>
        <v>0</v>
      </c>
      <c r="Q305" s="197">
        <v>6.7000000000000004E-2</v>
      </c>
      <c r="R305" s="197">
        <f>Q305*H305</f>
        <v>0.33500000000000002</v>
      </c>
      <c r="S305" s="197">
        <v>0</v>
      </c>
      <c r="T305" s="198">
        <f>S305*H305</f>
        <v>0</v>
      </c>
      <c r="AR305" s="23" t="s">
        <v>158</v>
      </c>
      <c r="AT305" s="23" t="s">
        <v>228</v>
      </c>
      <c r="AU305" s="23" t="s">
        <v>79</v>
      </c>
      <c r="AY305" s="23" t="s">
        <v>119</v>
      </c>
      <c r="BE305" s="199">
        <f>IF(N305="základní",J305,0)</f>
        <v>0</v>
      </c>
      <c r="BF305" s="199">
        <f>IF(N305="snížená",J305,0)</f>
        <v>0</v>
      </c>
      <c r="BG305" s="199">
        <f>IF(N305="zákl. přenesená",J305,0)</f>
        <v>0</v>
      </c>
      <c r="BH305" s="199">
        <f>IF(N305="sníž. přenesená",J305,0)</f>
        <v>0</v>
      </c>
      <c r="BI305" s="199">
        <f>IF(N305="nulová",J305,0)</f>
        <v>0</v>
      </c>
      <c r="BJ305" s="23" t="s">
        <v>77</v>
      </c>
      <c r="BK305" s="199">
        <f>ROUND(I305*H305,2)</f>
        <v>0</v>
      </c>
      <c r="BL305" s="23" t="s">
        <v>125</v>
      </c>
      <c r="BM305" s="23" t="s">
        <v>603</v>
      </c>
    </row>
    <row r="306" spans="2:65" s="1" customFormat="1" ht="16.5" customHeight="1">
      <c r="B306" s="40"/>
      <c r="C306" s="231" t="s">
        <v>604</v>
      </c>
      <c r="D306" s="231" t="s">
        <v>228</v>
      </c>
      <c r="E306" s="232" t="s">
        <v>605</v>
      </c>
      <c r="F306" s="233" t="s">
        <v>606</v>
      </c>
      <c r="G306" s="234" t="s">
        <v>556</v>
      </c>
      <c r="H306" s="235">
        <v>1</v>
      </c>
      <c r="I306" s="236"/>
      <c r="J306" s="235">
        <f>ROUND(I306*H306,2)</f>
        <v>0</v>
      </c>
      <c r="K306" s="233" t="s">
        <v>20</v>
      </c>
      <c r="L306" s="237"/>
      <c r="M306" s="238" t="s">
        <v>20</v>
      </c>
      <c r="N306" s="239" t="s">
        <v>40</v>
      </c>
      <c r="O306" s="41"/>
      <c r="P306" s="197">
        <f>O306*H306</f>
        <v>0</v>
      </c>
      <c r="Q306" s="197">
        <v>6.3E-2</v>
      </c>
      <c r="R306" s="197">
        <f>Q306*H306</f>
        <v>6.3E-2</v>
      </c>
      <c r="S306" s="197">
        <v>0</v>
      </c>
      <c r="T306" s="198">
        <f>S306*H306</f>
        <v>0</v>
      </c>
      <c r="AR306" s="23" t="s">
        <v>158</v>
      </c>
      <c r="AT306" s="23" t="s">
        <v>228</v>
      </c>
      <c r="AU306" s="23" t="s">
        <v>79</v>
      </c>
      <c r="AY306" s="23" t="s">
        <v>119</v>
      </c>
      <c r="BE306" s="199">
        <f>IF(N306="základní",J306,0)</f>
        <v>0</v>
      </c>
      <c r="BF306" s="199">
        <f>IF(N306="snížená",J306,0)</f>
        <v>0</v>
      </c>
      <c r="BG306" s="199">
        <f>IF(N306="zákl. přenesená",J306,0)</f>
        <v>0</v>
      </c>
      <c r="BH306" s="199">
        <f>IF(N306="sníž. přenesená",J306,0)</f>
        <v>0</v>
      </c>
      <c r="BI306" s="199">
        <f>IF(N306="nulová",J306,0)</f>
        <v>0</v>
      </c>
      <c r="BJ306" s="23" t="s">
        <v>77</v>
      </c>
      <c r="BK306" s="199">
        <f>ROUND(I306*H306,2)</f>
        <v>0</v>
      </c>
      <c r="BL306" s="23" t="s">
        <v>125</v>
      </c>
      <c r="BM306" s="23" t="s">
        <v>607</v>
      </c>
    </row>
    <row r="307" spans="2:65" s="1" customFormat="1" ht="16.5" customHeight="1">
      <c r="B307" s="40"/>
      <c r="C307" s="231" t="s">
        <v>608</v>
      </c>
      <c r="D307" s="231" t="s">
        <v>228</v>
      </c>
      <c r="E307" s="232" t="s">
        <v>609</v>
      </c>
      <c r="F307" s="233" t="s">
        <v>610</v>
      </c>
      <c r="G307" s="234" t="s">
        <v>556</v>
      </c>
      <c r="H307" s="235">
        <v>1</v>
      </c>
      <c r="I307" s="236"/>
      <c r="J307" s="235">
        <f>ROUND(I307*H307,2)</f>
        <v>0</v>
      </c>
      <c r="K307" s="233" t="s">
        <v>20</v>
      </c>
      <c r="L307" s="237"/>
      <c r="M307" s="238" t="s">
        <v>20</v>
      </c>
      <c r="N307" s="239" t="s">
        <v>40</v>
      </c>
      <c r="O307" s="41"/>
      <c r="P307" s="197">
        <f>O307*H307</f>
        <v>0</v>
      </c>
      <c r="Q307" s="197">
        <v>6.3E-2</v>
      </c>
      <c r="R307" s="197">
        <f>Q307*H307</f>
        <v>6.3E-2</v>
      </c>
      <c r="S307" s="197">
        <v>0</v>
      </c>
      <c r="T307" s="198">
        <f>S307*H307</f>
        <v>0</v>
      </c>
      <c r="AR307" s="23" t="s">
        <v>158</v>
      </c>
      <c r="AT307" s="23" t="s">
        <v>228</v>
      </c>
      <c r="AU307" s="23" t="s">
        <v>79</v>
      </c>
      <c r="AY307" s="23" t="s">
        <v>119</v>
      </c>
      <c r="BE307" s="199">
        <f>IF(N307="základní",J307,0)</f>
        <v>0</v>
      </c>
      <c r="BF307" s="199">
        <f>IF(N307="snížená",J307,0)</f>
        <v>0</v>
      </c>
      <c r="BG307" s="199">
        <f>IF(N307="zákl. přenesená",J307,0)</f>
        <v>0</v>
      </c>
      <c r="BH307" s="199">
        <f>IF(N307="sníž. přenesená",J307,0)</f>
        <v>0</v>
      </c>
      <c r="BI307" s="199">
        <f>IF(N307="nulová",J307,0)</f>
        <v>0</v>
      </c>
      <c r="BJ307" s="23" t="s">
        <v>77</v>
      </c>
      <c r="BK307" s="199">
        <f>ROUND(I307*H307,2)</f>
        <v>0</v>
      </c>
      <c r="BL307" s="23" t="s">
        <v>125</v>
      </c>
      <c r="BM307" s="23" t="s">
        <v>611</v>
      </c>
    </row>
    <row r="308" spans="2:65" s="1" customFormat="1" ht="38.25" customHeight="1">
      <c r="B308" s="40"/>
      <c r="C308" s="189" t="s">
        <v>612</v>
      </c>
      <c r="D308" s="189" t="s">
        <v>120</v>
      </c>
      <c r="E308" s="190" t="s">
        <v>613</v>
      </c>
      <c r="F308" s="191" t="s">
        <v>614</v>
      </c>
      <c r="G308" s="192" t="s">
        <v>210</v>
      </c>
      <c r="H308" s="193">
        <v>207</v>
      </c>
      <c r="I308" s="194"/>
      <c r="J308" s="193">
        <f>ROUND(I308*H308,2)</f>
        <v>0</v>
      </c>
      <c r="K308" s="191" t="s">
        <v>20</v>
      </c>
      <c r="L308" s="60"/>
      <c r="M308" s="195" t="s">
        <v>20</v>
      </c>
      <c r="N308" s="196" t="s">
        <v>40</v>
      </c>
      <c r="O308" s="41"/>
      <c r="P308" s="197">
        <f>O308*H308</f>
        <v>0</v>
      </c>
      <c r="Q308" s="197">
        <v>0.1295</v>
      </c>
      <c r="R308" s="197">
        <f>Q308*H308</f>
        <v>26.8065</v>
      </c>
      <c r="S308" s="197">
        <v>0</v>
      </c>
      <c r="T308" s="198">
        <f>S308*H308</f>
        <v>0</v>
      </c>
      <c r="AR308" s="23" t="s">
        <v>125</v>
      </c>
      <c r="AT308" s="23" t="s">
        <v>120</v>
      </c>
      <c r="AU308" s="23" t="s">
        <v>79</v>
      </c>
      <c r="AY308" s="23" t="s">
        <v>119</v>
      </c>
      <c r="BE308" s="199">
        <f>IF(N308="základní",J308,0)</f>
        <v>0</v>
      </c>
      <c r="BF308" s="199">
        <f>IF(N308="snížená",J308,0)</f>
        <v>0</v>
      </c>
      <c r="BG308" s="199">
        <f>IF(N308="zákl. přenesená",J308,0)</f>
        <v>0</v>
      </c>
      <c r="BH308" s="199">
        <f>IF(N308="sníž. přenesená",J308,0)</f>
        <v>0</v>
      </c>
      <c r="BI308" s="199">
        <f>IF(N308="nulová",J308,0)</f>
        <v>0</v>
      </c>
      <c r="BJ308" s="23" t="s">
        <v>77</v>
      </c>
      <c r="BK308" s="199">
        <f>ROUND(I308*H308,2)</f>
        <v>0</v>
      </c>
      <c r="BL308" s="23" t="s">
        <v>125</v>
      </c>
      <c r="BM308" s="23" t="s">
        <v>615</v>
      </c>
    </row>
    <row r="309" spans="2:65" s="1" customFormat="1" ht="94.5">
      <c r="B309" s="40"/>
      <c r="C309" s="62"/>
      <c r="D309" s="206" t="s">
        <v>187</v>
      </c>
      <c r="E309" s="62"/>
      <c r="F309" s="207" t="s">
        <v>598</v>
      </c>
      <c r="G309" s="62"/>
      <c r="H309" s="62"/>
      <c r="I309" s="162"/>
      <c r="J309" s="62"/>
      <c r="K309" s="62"/>
      <c r="L309" s="60"/>
      <c r="M309" s="208"/>
      <c r="N309" s="41"/>
      <c r="O309" s="41"/>
      <c r="P309" s="41"/>
      <c r="Q309" s="41"/>
      <c r="R309" s="41"/>
      <c r="S309" s="41"/>
      <c r="T309" s="77"/>
      <c r="AT309" s="23" t="s">
        <v>187</v>
      </c>
      <c r="AU309" s="23" t="s">
        <v>79</v>
      </c>
    </row>
    <row r="310" spans="2:65" s="11" customFormat="1">
      <c r="B310" s="209"/>
      <c r="C310" s="210"/>
      <c r="D310" s="206" t="s">
        <v>189</v>
      </c>
      <c r="E310" s="211" t="s">
        <v>20</v>
      </c>
      <c r="F310" s="212" t="s">
        <v>616</v>
      </c>
      <c r="G310" s="210"/>
      <c r="H310" s="213">
        <v>207</v>
      </c>
      <c r="I310" s="214"/>
      <c r="J310" s="210"/>
      <c r="K310" s="210"/>
      <c r="L310" s="215"/>
      <c r="M310" s="216"/>
      <c r="N310" s="217"/>
      <c r="O310" s="217"/>
      <c r="P310" s="217"/>
      <c r="Q310" s="217"/>
      <c r="R310" s="217"/>
      <c r="S310" s="217"/>
      <c r="T310" s="218"/>
      <c r="AT310" s="219" t="s">
        <v>189</v>
      </c>
      <c r="AU310" s="219" t="s">
        <v>79</v>
      </c>
      <c r="AV310" s="11" t="s">
        <v>79</v>
      </c>
      <c r="AW310" s="11" t="s">
        <v>32</v>
      </c>
      <c r="AX310" s="11" t="s">
        <v>77</v>
      </c>
      <c r="AY310" s="219" t="s">
        <v>119</v>
      </c>
    </row>
    <row r="311" spans="2:65" s="1" customFormat="1" ht="16.5" customHeight="1">
      <c r="B311" s="40"/>
      <c r="C311" s="231" t="s">
        <v>617</v>
      </c>
      <c r="D311" s="231" t="s">
        <v>228</v>
      </c>
      <c r="E311" s="232" t="s">
        <v>618</v>
      </c>
      <c r="F311" s="233" t="s">
        <v>619</v>
      </c>
      <c r="G311" s="234" t="s">
        <v>458</v>
      </c>
      <c r="H311" s="235">
        <v>209.07</v>
      </c>
      <c r="I311" s="236"/>
      <c r="J311" s="235">
        <f>ROUND(I311*H311,2)</f>
        <v>0</v>
      </c>
      <c r="K311" s="233" t="s">
        <v>124</v>
      </c>
      <c r="L311" s="237"/>
      <c r="M311" s="238" t="s">
        <v>20</v>
      </c>
      <c r="N311" s="239" t="s">
        <v>40</v>
      </c>
      <c r="O311" s="41"/>
      <c r="P311" s="197">
        <f>O311*H311</f>
        <v>0</v>
      </c>
      <c r="Q311" s="197">
        <v>8.2100000000000006E-2</v>
      </c>
      <c r="R311" s="197">
        <f>Q311*H311</f>
        <v>17.164647000000002</v>
      </c>
      <c r="S311" s="197">
        <v>0</v>
      </c>
      <c r="T311" s="198">
        <f>S311*H311</f>
        <v>0</v>
      </c>
      <c r="AR311" s="23" t="s">
        <v>158</v>
      </c>
      <c r="AT311" s="23" t="s">
        <v>228</v>
      </c>
      <c r="AU311" s="23" t="s">
        <v>79</v>
      </c>
      <c r="AY311" s="23" t="s">
        <v>119</v>
      </c>
      <c r="BE311" s="199">
        <f>IF(N311="základní",J311,0)</f>
        <v>0</v>
      </c>
      <c r="BF311" s="199">
        <f>IF(N311="snížená",J311,0)</f>
        <v>0</v>
      </c>
      <c r="BG311" s="199">
        <f>IF(N311="zákl. přenesená",J311,0)</f>
        <v>0</v>
      </c>
      <c r="BH311" s="199">
        <f>IF(N311="sníž. přenesená",J311,0)</f>
        <v>0</v>
      </c>
      <c r="BI311" s="199">
        <f>IF(N311="nulová",J311,0)</f>
        <v>0</v>
      </c>
      <c r="BJ311" s="23" t="s">
        <v>77</v>
      </c>
      <c r="BK311" s="199">
        <f>ROUND(I311*H311,2)</f>
        <v>0</v>
      </c>
      <c r="BL311" s="23" t="s">
        <v>125</v>
      </c>
      <c r="BM311" s="23" t="s">
        <v>620</v>
      </c>
    </row>
    <row r="312" spans="2:65" s="11" customFormat="1">
      <c r="B312" s="209"/>
      <c r="C312" s="210"/>
      <c r="D312" s="206" t="s">
        <v>189</v>
      </c>
      <c r="E312" s="210"/>
      <c r="F312" s="212" t="s">
        <v>621</v>
      </c>
      <c r="G312" s="210"/>
      <c r="H312" s="213">
        <v>209.07</v>
      </c>
      <c r="I312" s="214"/>
      <c r="J312" s="210"/>
      <c r="K312" s="210"/>
      <c r="L312" s="215"/>
      <c r="M312" s="216"/>
      <c r="N312" s="217"/>
      <c r="O312" s="217"/>
      <c r="P312" s="217"/>
      <c r="Q312" s="217"/>
      <c r="R312" s="217"/>
      <c r="S312" s="217"/>
      <c r="T312" s="218"/>
      <c r="AT312" s="219" t="s">
        <v>189</v>
      </c>
      <c r="AU312" s="219" t="s">
        <v>79</v>
      </c>
      <c r="AV312" s="11" t="s">
        <v>79</v>
      </c>
      <c r="AW312" s="11" t="s">
        <v>6</v>
      </c>
      <c r="AX312" s="11" t="s">
        <v>77</v>
      </c>
      <c r="AY312" s="219" t="s">
        <v>119</v>
      </c>
    </row>
    <row r="313" spans="2:65" s="1" customFormat="1" ht="38.25" customHeight="1">
      <c r="B313" s="40"/>
      <c r="C313" s="189" t="s">
        <v>622</v>
      </c>
      <c r="D313" s="189" t="s">
        <v>120</v>
      </c>
      <c r="E313" s="190" t="s">
        <v>623</v>
      </c>
      <c r="F313" s="191" t="s">
        <v>624</v>
      </c>
      <c r="G313" s="192" t="s">
        <v>210</v>
      </c>
      <c r="H313" s="193">
        <v>32</v>
      </c>
      <c r="I313" s="194"/>
      <c r="J313" s="193">
        <f>ROUND(I313*H313,2)</f>
        <v>0</v>
      </c>
      <c r="K313" s="191" t="s">
        <v>20</v>
      </c>
      <c r="L313" s="60"/>
      <c r="M313" s="195" t="s">
        <v>20</v>
      </c>
      <c r="N313" s="196" t="s">
        <v>40</v>
      </c>
      <c r="O313" s="41"/>
      <c r="P313" s="197">
        <f>O313*H313</f>
        <v>0</v>
      </c>
      <c r="Q313" s="197">
        <v>0.10095</v>
      </c>
      <c r="R313" s="197">
        <f>Q313*H313</f>
        <v>3.2303999999999999</v>
      </c>
      <c r="S313" s="197">
        <v>0</v>
      </c>
      <c r="T313" s="198">
        <f>S313*H313</f>
        <v>0</v>
      </c>
      <c r="AR313" s="23" t="s">
        <v>125</v>
      </c>
      <c r="AT313" s="23" t="s">
        <v>120</v>
      </c>
      <c r="AU313" s="23" t="s">
        <v>79</v>
      </c>
      <c r="AY313" s="23" t="s">
        <v>119</v>
      </c>
      <c r="BE313" s="199">
        <f>IF(N313="základní",J313,0)</f>
        <v>0</v>
      </c>
      <c r="BF313" s="199">
        <f>IF(N313="snížená",J313,0)</f>
        <v>0</v>
      </c>
      <c r="BG313" s="199">
        <f>IF(N313="zákl. přenesená",J313,0)</f>
        <v>0</v>
      </c>
      <c r="BH313" s="199">
        <f>IF(N313="sníž. přenesená",J313,0)</f>
        <v>0</v>
      </c>
      <c r="BI313" s="199">
        <f>IF(N313="nulová",J313,0)</f>
        <v>0</v>
      </c>
      <c r="BJ313" s="23" t="s">
        <v>77</v>
      </c>
      <c r="BK313" s="199">
        <f>ROUND(I313*H313,2)</f>
        <v>0</v>
      </c>
      <c r="BL313" s="23" t="s">
        <v>125</v>
      </c>
      <c r="BM313" s="23" t="s">
        <v>625</v>
      </c>
    </row>
    <row r="314" spans="2:65" s="1" customFormat="1" ht="67.5">
      <c r="B314" s="40"/>
      <c r="C314" s="62"/>
      <c r="D314" s="206" t="s">
        <v>187</v>
      </c>
      <c r="E314" s="62"/>
      <c r="F314" s="207" t="s">
        <v>626</v>
      </c>
      <c r="G314" s="62"/>
      <c r="H314" s="62"/>
      <c r="I314" s="162"/>
      <c r="J314" s="62"/>
      <c r="K314" s="62"/>
      <c r="L314" s="60"/>
      <c r="M314" s="208"/>
      <c r="N314" s="41"/>
      <c r="O314" s="41"/>
      <c r="P314" s="41"/>
      <c r="Q314" s="41"/>
      <c r="R314" s="41"/>
      <c r="S314" s="41"/>
      <c r="T314" s="77"/>
      <c r="AT314" s="23" t="s">
        <v>187</v>
      </c>
      <c r="AU314" s="23" t="s">
        <v>79</v>
      </c>
    </row>
    <row r="315" spans="2:65" s="11" customFormat="1">
      <c r="B315" s="209"/>
      <c r="C315" s="210"/>
      <c r="D315" s="206" t="s">
        <v>189</v>
      </c>
      <c r="E315" s="211" t="s">
        <v>20</v>
      </c>
      <c r="F315" s="212" t="s">
        <v>627</v>
      </c>
      <c r="G315" s="210"/>
      <c r="H315" s="213">
        <v>32</v>
      </c>
      <c r="I315" s="214"/>
      <c r="J315" s="210"/>
      <c r="K315" s="210"/>
      <c r="L315" s="215"/>
      <c r="M315" s="216"/>
      <c r="N315" s="217"/>
      <c r="O315" s="217"/>
      <c r="P315" s="217"/>
      <c r="Q315" s="217"/>
      <c r="R315" s="217"/>
      <c r="S315" s="217"/>
      <c r="T315" s="218"/>
      <c r="AT315" s="219" t="s">
        <v>189</v>
      </c>
      <c r="AU315" s="219" t="s">
        <v>79</v>
      </c>
      <c r="AV315" s="11" t="s">
        <v>79</v>
      </c>
      <c r="AW315" s="11" t="s">
        <v>32</v>
      </c>
      <c r="AX315" s="11" t="s">
        <v>77</v>
      </c>
      <c r="AY315" s="219" t="s">
        <v>119</v>
      </c>
    </row>
    <row r="316" spans="2:65" s="1" customFormat="1" ht="16.5" customHeight="1">
      <c r="B316" s="40"/>
      <c r="C316" s="231" t="s">
        <v>628</v>
      </c>
      <c r="D316" s="231" t="s">
        <v>228</v>
      </c>
      <c r="E316" s="232" t="s">
        <v>629</v>
      </c>
      <c r="F316" s="233" t="s">
        <v>630</v>
      </c>
      <c r="G316" s="234" t="s">
        <v>458</v>
      </c>
      <c r="H316" s="235">
        <v>32.32</v>
      </c>
      <c r="I316" s="236"/>
      <c r="J316" s="235">
        <f>ROUND(I316*H316,2)</f>
        <v>0</v>
      </c>
      <c r="K316" s="233" t="s">
        <v>124</v>
      </c>
      <c r="L316" s="237"/>
      <c r="M316" s="238" t="s">
        <v>20</v>
      </c>
      <c r="N316" s="239" t="s">
        <v>40</v>
      </c>
      <c r="O316" s="41"/>
      <c r="P316" s="197">
        <f>O316*H316</f>
        <v>0</v>
      </c>
      <c r="Q316" s="197">
        <v>2.4E-2</v>
      </c>
      <c r="R316" s="197">
        <f>Q316*H316</f>
        <v>0.77568000000000004</v>
      </c>
      <c r="S316" s="197">
        <v>0</v>
      </c>
      <c r="T316" s="198">
        <f>S316*H316</f>
        <v>0</v>
      </c>
      <c r="AR316" s="23" t="s">
        <v>158</v>
      </c>
      <c r="AT316" s="23" t="s">
        <v>228</v>
      </c>
      <c r="AU316" s="23" t="s">
        <v>79</v>
      </c>
      <c r="AY316" s="23" t="s">
        <v>119</v>
      </c>
      <c r="BE316" s="199">
        <f>IF(N316="základní",J316,0)</f>
        <v>0</v>
      </c>
      <c r="BF316" s="199">
        <f>IF(N316="snížená",J316,0)</f>
        <v>0</v>
      </c>
      <c r="BG316" s="199">
        <f>IF(N316="zákl. přenesená",J316,0)</f>
        <v>0</v>
      </c>
      <c r="BH316" s="199">
        <f>IF(N316="sníž. přenesená",J316,0)</f>
        <v>0</v>
      </c>
      <c r="BI316" s="199">
        <f>IF(N316="nulová",J316,0)</f>
        <v>0</v>
      </c>
      <c r="BJ316" s="23" t="s">
        <v>77</v>
      </c>
      <c r="BK316" s="199">
        <f>ROUND(I316*H316,2)</f>
        <v>0</v>
      </c>
      <c r="BL316" s="23" t="s">
        <v>125</v>
      </c>
      <c r="BM316" s="23" t="s">
        <v>631</v>
      </c>
    </row>
    <row r="317" spans="2:65" s="11" customFormat="1">
      <c r="B317" s="209"/>
      <c r="C317" s="210"/>
      <c r="D317" s="206" t="s">
        <v>189</v>
      </c>
      <c r="E317" s="210"/>
      <c r="F317" s="212" t="s">
        <v>632</v>
      </c>
      <c r="G317" s="210"/>
      <c r="H317" s="213">
        <v>32.32</v>
      </c>
      <c r="I317" s="214"/>
      <c r="J317" s="210"/>
      <c r="K317" s="210"/>
      <c r="L317" s="215"/>
      <c r="M317" s="216"/>
      <c r="N317" s="217"/>
      <c r="O317" s="217"/>
      <c r="P317" s="217"/>
      <c r="Q317" s="217"/>
      <c r="R317" s="217"/>
      <c r="S317" s="217"/>
      <c r="T317" s="218"/>
      <c r="AT317" s="219" t="s">
        <v>189</v>
      </c>
      <c r="AU317" s="219" t="s">
        <v>79</v>
      </c>
      <c r="AV317" s="11" t="s">
        <v>79</v>
      </c>
      <c r="AW317" s="11" t="s">
        <v>6</v>
      </c>
      <c r="AX317" s="11" t="s">
        <v>77</v>
      </c>
      <c r="AY317" s="219" t="s">
        <v>119</v>
      </c>
    </row>
    <row r="318" spans="2:65" s="1" customFormat="1" ht="25.5" customHeight="1">
      <c r="B318" s="40"/>
      <c r="C318" s="189" t="s">
        <v>633</v>
      </c>
      <c r="D318" s="189" t="s">
        <v>120</v>
      </c>
      <c r="E318" s="190" t="s">
        <v>634</v>
      </c>
      <c r="F318" s="191" t="s">
        <v>635</v>
      </c>
      <c r="G318" s="192" t="s">
        <v>210</v>
      </c>
      <c r="H318" s="193">
        <v>45</v>
      </c>
      <c r="I318" s="194"/>
      <c r="J318" s="193">
        <f>ROUND(I318*H318,2)</f>
        <v>0</v>
      </c>
      <c r="K318" s="191" t="s">
        <v>124</v>
      </c>
      <c r="L318" s="60"/>
      <c r="M318" s="195" t="s">
        <v>20</v>
      </c>
      <c r="N318" s="196" t="s">
        <v>40</v>
      </c>
      <c r="O318" s="41"/>
      <c r="P318" s="197">
        <f>O318*H318</f>
        <v>0</v>
      </c>
      <c r="Q318" s="197">
        <v>1.0000000000000001E-5</v>
      </c>
      <c r="R318" s="197">
        <f>Q318*H318</f>
        <v>4.5000000000000004E-4</v>
      </c>
      <c r="S318" s="197">
        <v>0</v>
      </c>
      <c r="T318" s="198">
        <f>S318*H318</f>
        <v>0</v>
      </c>
      <c r="AR318" s="23" t="s">
        <v>125</v>
      </c>
      <c r="AT318" s="23" t="s">
        <v>120</v>
      </c>
      <c r="AU318" s="23" t="s">
        <v>79</v>
      </c>
      <c r="AY318" s="23" t="s">
        <v>119</v>
      </c>
      <c r="BE318" s="199">
        <f>IF(N318="základní",J318,0)</f>
        <v>0</v>
      </c>
      <c r="BF318" s="199">
        <f>IF(N318="snížená",J318,0)</f>
        <v>0</v>
      </c>
      <c r="BG318" s="199">
        <f>IF(N318="zákl. přenesená",J318,0)</f>
        <v>0</v>
      </c>
      <c r="BH318" s="199">
        <f>IF(N318="sníž. přenesená",J318,0)</f>
        <v>0</v>
      </c>
      <c r="BI318" s="199">
        <f>IF(N318="nulová",J318,0)</f>
        <v>0</v>
      </c>
      <c r="BJ318" s="23" t="s">
        <v>77</v>
      </c>
      <c r="BK318" s="199">
        <f>ROUND(I318*H318,2)</f>
        <v>0</v>
      </c>
      <c r="BL318" s="23" t="s">
        <v>125</v>
      </c>
      <c r="BM318" s="23" t="s">
        <v>636</v>
      </c>
    </row>
    <row r="319" spans="2:65" s="1" customFormat="1" ht="27">
      <c r="B319" s="40"/>
      <c r="C319" s="62"/>
      <c r="D319" s="206" t="s">
        <v>187</v>
      </c>
      <c r="E319" s="62"/>
      <c r="F319" s="207" t="s">
        <v>637</v>
      </c>
      <c r="G319" s="62"/>
      <c r="H319" s="62"/>
      <c r="I319" s="162"/>
      <c r="J319" s="62"/>
      <c r="K319" s="62"/>
      <c r="L319" s="60"/>
      <c r="M319" s="208"/>
      <c r="N319" s="41"/>
      <c r="O319" s="41"/>
      <c r="P319" s="41"/>
      <c r="Q319" s="41"/>
      <c r="R319" s="41"/>
      <c r="S319" s="41"/>
      <c r="T319" s="77"/>
      <c r="AT319" s="23" t="s">
        <v>187</v>
      </c>
      <c r="AU319" s="23" t="s">
        <v>79</v>
      </c>
    </row>
    <row r="320" spans="2:65" s="1" customFormat="1" ht="38.25" customHeight="1">
      <c r="B320" s="40"/>
      <c r="C320" s="189" t="s">
        <v>638</v>
      </c>
      <c r="D320" s="189" t="s">
        <v>120</v>
      </c>
      <c r="E320" s="190" t="s">
        <v>639</v>
      </c>
      <c r="F320" s="191" t="s">
        <v>640</v>
      </c>
      <c r="G320" s="192" t="s">
        <v>210</v>
      </c>
      <c r="H320" s="193">
        <v>45</v>
      </c>
      <c r="I320" s="194"/>
      <c r="J320" s="193">
        <f>ROUND(I320*H320,2)</f>
        <v>0</v>
      </c>
      <c r="K320" s="191" t="s">
        <v>124</v>
      </c>
      <c r="L320" s="60"/>
      <c r="M320" s="195" t="s">
        <v>20</v>
      </c>
      <c r="N320" s="196" t="s">
        <v>40</v>
      </c>
      <c r="O320" s="41"/>
      <c r="P320" s="197">
        <f>O320*H320</f>
        <v>0</v>
      </c>
      <c r="Q320" s="197">
        <v>3.4000000000000002E-4</v>
      </c>
      <c r="R320" s="197">
        <f>Q320*H320</f>
        <v>1.5300000000000001E-2</v>
      </c>
      <c r="S320" s="197">
        <v>0</v>
      </c>
      <c r="T320" s="198">
        <f>S320*H320</f>
        <v>0</v>
      </c>
      <c r="AR320" s="23" t="s">
        <v>125</v>
      </c>
      <c r="AT320" s="23" t="s">
        <v>120</v>
      </c>
      <c r="AU320" s="23" t="s">
        <v>79</v>
      </c>
      <c r="AY320" s="23" t="s">
        <v>119</v>
      </c>
      <c r="BE320" s="199">
        <f>IF(N320="základní",J320,0)</f>
        <v>0</v>
      </c>
      <c r="BF320" s="199">
        <f>IF(N320="snížená",J320,0)</f>
        <v>0</v>
      </c>
      <c r="BG320" s="199">
        <f>IF(N320="zákl. přenesená",J320,0)</f>
        <v>0</v>
      </c>
      <c r="BH320" s="199">
        <f>IF(N320="sníž. přenesená",J320,0)</f>
        <v>0</v>
      </c>
      <c r="BI320" s="199">
        <f>IF(N320="nulová",J320,0)</f>
        <v>0</v>
      </c>
      <c r="BJ320" s="23" t="s">
        <v>77</v>
      </c>
      <c r="BK320" s="199">
        <f>ROUND(I320*H320,2)</f>
        <v>0</v>
      </c>
      <c r="BL320" s="23" t="s">
        <v>125</v>
      </c>
      <c r="BM320" s="23" t="s">
        <v>641</v>
      </c>
    </row>
    <row r="321" spans="2:65" s="1" customFormat="1" ht="40.5">
      <c r="B321" s="40"/>
      <c r="C321" s="62"/>
      <c r="D321" s="206" t="s">
        <v>187</v>
      </c>
      <c r="E321" s="62"/>
      <c r="F321" s="207" t="s">
        <v>642</v>
      </c>
      <c r="G321" s="62"/>
      <c r="H321" s="62"/>
      <c r="I321" s="162"/>
      <c r="J321" s="62"/>
      <c r="K321" s="62"/>
      <c r="L321" s="60"/>
      <c r="M321" s="208"/>
      <c r="N321" s="41"/>
      <c r="O321" s="41"/>
      <c r="P321" s="41"/>
      <c r="Q321" s="41"/>
      <c r="R321" s="41"/>
      <c r="S321" s="41"/>
      <c r="T321" s="77"/>
      <c r="AT321" s="23" t="s">
        <v>187</v>
      </c>
      <c r="AU321" s="23" t="s">
        <v>79</v>
      </c>
    </row>
    <row r="322" spans="2:65" s="1" customFormat="1" ht="16.5" customHeight="1">
      <c r="B322" s="40"/>
      <c r="C322" s="189" t="s">
        <v>643</v>
      </c>
      <c r="D322" s="189" t="s">
        <v>120</v>
      </c>
      <c r="E322" s="190" t="s">
        <v>644</v>
      </c>
      <c r="F322" s="191" t="s">
        <v>645</v>
      </c>
      <c r="G322" s="192" t="s">
        <v>185</v>
      </c>
      <c r="H322" s="193">
        <v>6</v>
      </c>
      <c r="I322" s="194"/>
      <c r="J322" s="193">
        <f>ROUND(I322*H322,2)</f>
        <v>0</v>
      </c>
      <c r="K322" s="191" t="s">
        <v>124</v>
      </c>
      <c r="L322" s="60"/>
      <c r="M322" s="195" t="s">
        <v>20</v>
      </c>
      <c r="N322" s="196" t="s">
        <v>40</v>
      </c>
      <c r="O322" s="41"/>
      <c r="P322" s="197">
        <f>O322*H322</f>
        <v>0</v>
      </c>
      <c r="Q322" s="197">
        <v>4.0000000000000003E-5</v>
      </c>
      <c r="R322" s="197">
        <f>Q322*H322</f>
        <v>2.4000000000000003E-4</v>
      </c>
      <c r="S322" s="197">
        <v>0</v>
      </c>
      <c r="T322" s="198">
        <f>S322*H322</f>
        <v>0</v>
      </c>
      <c r="AR322" s="23" t="s">
        <v>125</v>
      </c>
      <c r="AT322" s="23" t="s">
        <v>120</v>
      </c>
      <c r="AU322" s="23" t="s">
        <v>79</v>
      </c>
      <c r="AY322" s="23" t="s">
        <v>119</v>
      </c>
      <c r="BE322" s="199">
        <f>IF(N322="základní",J322,0)</f>
        <v>0</v>
      </c>
      <c r="BF322" s="199">
        <f>IF(N322="snížená",J322,0)</f>
        <v>0</v>
      </c>
      <c r="BG322" s="199">
        <f>IF(N322="zákl. přenesená",J322,0)</f>
        <v>0</v>
      </c>
      <c r="BH322" s="199">
        <f>IF(N322="sníž. přenesená",J322,0)</f>
        <v>0</v>
      </c>
      <c r="BI322" s="199">
        <f>IF(N322="nulová",J322,0)</f>
        <v>0</v>
      </c>
      <c r="BJ322" s="23" t="s">
        <v>77</v>
      </c>
      <c r="BK322" s="199">
        <f>ROUND(I322*H322,2)</f>
        <v>0</v>
      </c>
      <c r="BL322" s="23" t="s">
        <v>125</v>
      </c>
      <c r="BM322" s="23" t="s">
        <v>646</v>
      </c>
    </row>
    <row r="323" spans="2:65" s="1" customFormat="1" ht="121.5">
      <c r="B323" s="40"/>
      <c r="C323" s="62"/>
      <c r="D323" s="206" t="s">
        <v>187</v>
      </c>
      <c r="E323" s="62"/>
      <c r="F323" s="207" t="s">
        <v>647</v>
      </c>
      <c r="G323" s="62"/>
      <c r="H323" s="62"/>
      <c r="I323" s="162"/>
      <c r="J323" s="62"/>
      <c r="K323" s="62"/>
      <c r="L323" s="60"/>
      <c r="M323" s="208"/>
      <c r="N323" s="41"/>
      <c r="O323" s="41"/>
      <c r="P323" s="41"/>
      <c r="Q323" s="41"/>
      <c r="R323" s="41"/>
      <c r="S323" s="41"/>
      <c r="T323" s="77"/>
      <c r="AT323" s="23" t="s">
        <v>187</v>
      </c>
      <c r="AU323" s="23" t="s">
        <v>79</v>
      </c>
    </row>
    <row r="324" spans="2:65" s="11" customFormat="1">
      <c r="B324" s="209"/>
      <c r="C324" s="210"/>
      <c r="D324" s="206" t="s">
        <v>189</v>
      </c>
      <c r="E324" s="211" t="s">
        <v>20</v>
      </c>
      <c r="F324" s="212" t="s">
        <v>648</v>
      </c>
      <c r="G324" s="210"/>
      <c r="H324" s="213">
        <v>6</v>
      </c>
      <c r="I324" s="214"/>
      <c r="J324" s="210"/>
      <c r="K324" s="210"/>
      <c r="L324" s="215"/>
      <c r="M324" s="216"/>
      <c r="N324" s="217"/>
      <c r="O324" s="217"/>
      <c r="P324" s="217"/>
      <c r="Q324" s="217"/>
      <c r="R324" s="217"/>
      <c r="S324" s="217"/>
      <c r="T324" s="218"/>
      <c r="AT324" s="219" t="s">
        <v>189</v>
      </c>
      <c r="AU324" s="219" t="s">
        <v>79</v>
      </c>
      <c r="AV324" s="11" t="s">
        <v>79</v>
      </c>
      <c r="AW324" s="11" t="s">
        <v>32</v>
      </c>
      <c r="AX324" s="11" t="s">
        <v>77</v>
      </c>
      <c r="AY324" s="219" t="s">
        <v>119</v>
      </c>
    </row>
    <row r="325" spans="2:65" s="1" customFormat="1" ht="25.5" customHeight="1">
      <c r="B325" s="40"/>
      <c r="C325" s="189" t="s">
        <v>649</v>
      </c>
      <c r="D325" s="189" t="s">
        <v>120</v>
      </c>
      <c r="E325" s="190" t="s">
        <v>650</v>
      </c>
      <c r="F325" s="191" t="s">
        <v>651</v>
      </c>
      <c r="G325" s="192" t="s">
        <v>210</v>
      </c>
      <c r="H325" s="193">
        <v>45</v>
      </c>
      <c r="I325" s="194"/>
      <c r="J325" s="193">
        <f>ROUND(I325*H325,2)</f>
        <v>0</v>
      </c>
      <c r="K325" s="191" t="s">
        <v>124</v>
      </c>
      <c r="L325" s="60"/>
      <c r="M325" s="195" t="s">
        <v>20</v>
      </c>
      <c r="N325" s="196" t="s">
        <v>40</v>
      </c>
      <c r="O325" s="41"/>
      <c r="P325" s="197">
        <f>O325*H325</f>
        <v>0</v>
      </c>
      <c r="Q325" s="197">
        <v>0</v>
      </c>
      <c r="R325" s="197">
        <f>Q325*H325</f>
        <v>0</v>
      </c>
      <c r="S325" s="197">
        <v>0</v>
      </c>
      <c r="T325" s="198">
        <f>S325*H325</f>
        <v>0</v>
      </c>
      <c r="AR325" s="23" t="s">
        <v>125</v>
      </c>
      <c r="AT325" s="23" t="s">
        <v>120</v>
      </c>
      <c r="AU325" s="23" t="s">
        <v>79</v>
      </c>
      <c r="AY325" s="23" t="s">
        <v>119</v>
      </c>
      <c r="BE325" s="199">
        <f>IF(N325="základní",J325,0)</f>
        <v>0</v>
      </c>
      <c r="BF325" s="199">
        <f>IF(N325="snížená",J325,0)</f>
        <v>0</v>
      </c>
      <c r="BG325" s="199">
        <f>IF(N325="zákl. přenesená",J325,0)</f>
        <v>0</v>
      </c>
      <c r="BH325" s="199">
        <f>IF(N325="sníž. přenesená",J325,0)</f>
        <v>0</v>
      </c>
      <c r="BI325" s="199">
        <f>IF(N325="nulová",J325,0)</f>
        <v>0</v>
      </c>
      <c r="BJ325" s="23" t="s">
        <v>77</v>
      </c>
      <c r="BK325" s="199">
        <f>ROUND(I325*H325,2)</f>
        <v>0</v>
      </c>
      <c r="BL325" s="23" t="s">
        <v>125</v>
      </c>
      <c r="BM325" s="23" t="s">
        <v>652</v>
      </c>
    </row>
    <row r="326" spans="2:65" s="1" customFormat="1" ht="27">
      <c r="B326" s="40"/>
      <c r="C326" s="62"/>
      <c r="D326" s="206" t="s">
        <v>187</v>
      </c>
      <c r="E326" s="62"/>
      <c r="F326" s="207" t="s">
        <v>653</v>
      </c>
      <c r="G326" s="62"/>
      <c r="H326" s="62"/>
      <c r="I326" s="162"/>
      <c r="J326" s="62"/>
      <c r="K326" s="62"/>
      <c r="L326" s="60"/>
      <c r="M326" s="208"/>
      <c r="N326" s="41"/>
      <c r="O326" s="41"/>
      <c r="P326" s="41"/>
      <c r="Q326" s="41"/>
      <c r="R326" s="41"/>
      <c r="S326" s="41"/>
      <c r="T326" s="77"/>
      <c r="AT326" s="23" t="s">
        <v>187</v>
      </c>
      <c r="AU326" s="23" t="s">
        <v>79</v>
      </c>
    </row>
    <row r="327" spans="2:65" s="1" customFormat="1" ht="25.5" customHeight="1">
      <c r="B327" s="40"/>
      <c r="C327" s="189" t="s">
        <v>654</v>
      </c>
      <c r="D327" s="189" t="s">
        <v>120</v>
      </c>
      <c r="E327" s="190" t="s">
        <v>655</v>
      </c>
      <c r="F327" s="191" t="s">
        <v>656</v>
      </c>
      <c r="G327" s="192" t="s">
        <v>210</v>
      </c>
      <c r="H327" s="193">
        <v>12</v>
      </c>
      <c r="I327" s="194"/>
      <c r="J327" s="193">
        <f>ROUND(I327*H327,2)</f>
        <v>0</v>
      </c>
      <c r="K327" s="191" t="s">
        <v>124</v>
      </c>
      <c r="L327" s="60"/>
      <c r="M327" s="195" t="s">
        <v>20</v>
      </c>
      <c r="N327" s="196" t="s">
        <v>40</v>
      </c>
      <c r="O327" s="41"/>
      <c r="P327" s="197">
        <f>O327*H327</f>
        <v>0</v>
      </c>
      <c r="Q327" s="197">
        <v>0</v>
      </c>
      <c r="R327" s="197">
        <f>Q327*H327</f>
        <v>0</v>
      </c>
      <c r="S327" s="197">
        <v>0</v>
      </c>
      <c r="T327" s="198">
        <f>S327*H327</f>
        <v>0</v>
      </c>
      <c r="AR327" s="23" t="s">
        <v>125</v>
      </c>
      <c r="AT327" s="23" t="s">
        <v>120</v>
      </c>
      <c r="AU327" s="23" t="s">
        <v>79</v>
      </c>
      <c r="AY327" s="23" t="s">
        <v>119</v>
      </c>
      <c r="BE327" s="199">
        <f>IF(N327="základní",J327,0)</f>
        <v>0</v>
      </c>
      <c r="BF327" s="199">
        <f>IF(N327="snížená",J327,0)</f>
        <v>0</v>
      </c>
      <c r="BG327" s="199">
        <f>IF(N327="zákl. přenesená",J327,0)</f>
        <v>0</v>
      </c>
      <c r="BH327" s="199">
        <f>IF(N327="sníž. přenesená",J327,0)</f>
        <v>0</v>
      </c>
      <c r="BI327" s="199">
        <f>IF(N327="nulová",J327,0)</f>
        <v>0</v>
      </c>
      <c r="BJ327" s="23" t="s">
        <v>77</v>
      </c>
      <c r="BK327" s="199">
        <f>ROUND(I327*H327,2)</f>
        <v>0</v>
      </c>
      <c r="BL327" s="23" t="s">
        <v>125</v>
      </c>
      <c r="BM327" s="23" t="s">
        <v>657</v>
      </c>
    </row>
    <row r="328" spans="2:65" s="11" customFormat="1">
      <c r="B328" s="209"/>
      <c r="C328" s="210"/>
      <c r="D328" s="206" t="s">
        <v>189</v>
      </c>
      <c r="E328" s="211" t="s">
        <v>20</v>
      </c>
      <c r="F328" s="212" t="s">
        <v>658</v>
      </c>
      <c r="G328" s="210"/>
      <c r="H328" s="213">
        <v>12</v>
      </c>
      <c r="I328" s="214"/>
      <c r="J328" s="210"/>
      <c r="K328" s="210"/>
      <c r="L328" s="215"/>
      <c r="M328" s="216"/>
      <c r="N328" s="217"/>
      <c r="O328" s="217"/>
      <c r="P328" s="217"/>
      <c r="Q328" s="217"/>
      <c r="R328" s="217"/>
      <c r="S328" s="217"/>
      <c r="T328" s="218"/>
      <c r="AT328" s="219" t="s">
        <v>189</v>
      </c>
      <c r="AU328" s="219" t="s">
        <v>79</v>
      </c>
      <c r="AV328" s="11" t="s">
        <v>79</v>
      </c>
      <c r="AW328" s="11" t="s">
        <v>32</v>
      </c>
      <c r="AX328" s="11" t="s">
        <v>77</v>
      </c>
      <c r="AY328" s="219" t="s">
        <v>119</v>
      </c>
    </row>
    <row r="329" spans="2:65" s="10" customFormat="1" ht="29.85" customHeight="1">
      <c r="B329" s="175"/>
      <c r="C329" s="176"/>
      <c r="D329" s="177" t="s">
        <v>68</v>
      </c>
      <c r="E329" s="200" t="s">
        <v>659</v>
      </c>
      <c r="F329" s="200" t="s">
        <v>660</v>
      </c>
      <c r="G329" s="176"/>
      <c r="H329" s="176"/>
      <c r="I329" s="179"/>
      <c r="J329" s="201">
        <f>BK329</f>
        <v>0</v>
      </c>
      <c r="K329" s="176"/>
      <c r="L329" s="181"/>
      <c r="M329" s="182"/>
      <c r="N329" s="183"/>
      <c r="O329" s="183"/>
      <c r="P329" s="184">
        <f>SUM(P330:P346)</f>
        <v>0</v>
      </c>
      <c r="Q329" s="183"/>
      <c r="R329" s="184">
        <f>SUM(R330:R346)</f>
        <v>0</v>
      </c>
      <c r="S329" s="183"/>
      <c r="T329" s="185">
        <f>SUM(T330:T346)</f>
        <v>0</v>
      </c>
      <c r="AR329" s="186" t="s">
        <v>77</v>
      </c>
      <c r="AT329" s="187" t="s">
        <v>68</v>
      </c>
      <c r="AU329" s="187" t="s">
        <v>77</v>
      </c>
      <c r="AY329" s="186" t="s">
        <v>119</v>
      </c>
      <c r="BK329" s="188">
        <f>SUM(BK330:BK346)</f>
        <v>0</v>
      </c>
    </row>
    <row r="330" spans="2:65" s="1" customFormat="1" ht="25.5" customHeight="1">
      <c r="B330" s="40"/>
      <c r="C330" s="189" t="s">
        <v>661</v>
      </c>
      <c r="D330" s="189" t="s">
        <v>120</v>
      </c>
      <c r="E330" s="190" t="s">
        <v>662</v>
      </c>
      <c r="F330" s="191" t="s">
        <v>663</v>
      </c>
      <c r="G330" s="192" t="s">
        <v>276</v>
      </c>
      <c r="H330" s="193">
        <v>536.62</v>
      </c>
      <c r="I330" s="194"/>
      <c r="J330" s="193">
        <f>ROUND(I330*H330,2)</f>
        <v>0</v>
      </c>
      <c r="K330" s="191" t="s">
        <v>124</v>
      </c>
      <c r="L330" s="60"/>
      <c r="M330" s="195" t="s">
        <v>20</v>
      </c>
      <c r="N330" s="196" t="s">
        <v>40</v>
      </c>
      <c r="O330" s="41"/>
      <c r="P330" s="197">
        <f>O330*H330</f>
        <v>0</v>
      </c>
      <c r="Q330" s="197">
        <v>0</v>
      </c>
      <c r="R330" s="197">
        <f>Q330*H330</f>
        <v>0</v>
      </c>
      <c r="S330" s="197">
        <v>0</v>
      </c>
      <c r="T330" s="198">
        <f>S330*H330</f>
        <v>0</v>
      </c>
      <c r="AR330" s="23" t="s">
        <v>125</v>
      </c>
      <c r="AT330" s="23" t="s">
        <v>120</v>
      </c>
      <c r="AU330" s="23" t="s">
        <v>79</v>
      </c>
      <c r="AY330" s="23" t="s">
        <v>119</v>
      </c>
      <c r="BE330" s="199">
        <f>IF(N330="základní",J330,0)</f>
        <v>0</v>
      </c>
      <c r="BF330" s="199">
        <f>IF(N330="snížená",J330,0)</f>
        <v>0</v>
      </c>
      <c r="BG330" s="199">
        <f>IF(N330="zákl. přenesená",J330,0)</f>
        <v>0</v>
      </c>
      <c r="BH330" s="199">
        <f>IF(N330="sníž. přenesená",J330,0)</f>
        <v>0</v>
      </c>
      <c r="BI330" s="199">
        <f>IF(N330="nulová",J330,0)</f>
        <v>0</v>
      </c>
      <c r="BJ330" s="23" t="s">
        <v>77</v>
      </c>
      <c r="BK330" s="199">
        <f>ROUND(I330*H330,2)</f>
        <v>0</v>
      </c>
      <c r="BL330" s="23" t="s">
        <v>125</v>
      </c>
      <c r="BM330" s="23" t="s">
        <v>664</v>
      </c>
    </row>
    <row r="331" spans="2:65" s="1" customFormat="1" ht="94.5">
      <c r="B331" s="40"/>
      <c r="C331" s="62"/>
      <c r="D331" s="206" t="s">
        <v>187</v>
      </c>
      <c r="E331" s="62"/>
      <c r="F331" s="207" t="s">
        <v>665</v>
      </c>
      <c r="G331" s="62"/>
      <c r="H331" s="62"/>
      <c r="I331" s="162"/>
      <c r="J331" s="62"/>
      <c r="K331" s="62"/>
      <c r="L331" s="60"/>
      <c r="M331" s="208"/>
      <c r="N331" s="41"/>
      <c r="O331" s="41"/>
      <c r="P331" s="41"/>
      <c r="Q331" s="41"/>
      <c r="R331" s="41"/>
      <c r="S331" s="41"/>
      <c r="T331" s="77"/>
      <c r="AT331" s="23" t="s">
        <v>187</v>
      </c>
      <c r="AU331" s="23" t="s">
        <v>79</v>
      </c>
    </row>
    <row r="332" spans="2:65" s="1" customFormat="1" ht="25.5" customHeight="1">
      <c r="B332" s="40"/>
      <c r="C332" s="189" t="s">
        <v>666</v>
      </c>
      <c r="D332" s="189" t="s">
        <v>120</v>
      </c>
      <c r="E332" s="190" t="s">
        <v>667</v>
      </c>
      <c r="F332" s="191" t="s">
        <v>668</v>
      </c>
      <c r="G332" s="192" t="s">
        <v>276</v>
      </c>
      <c r="H332" s="193">
        <v>10195.780000000001</v>
      </c>
      <c r="I332" s="194"/>
      <c r="J332" s="193">
        <f>ROUND(I332*H332,2)</f>
        <v>0</v>
      </c>
      <c r="K332" s="191" t="s">
        <v>124</v>
      </c>
      <c r="L332" s="60"/>
      <c r="M332" s="195" t="s">
        <v>20</v>
      </c>
      <c r="N332" s="196" t="s">
        <v>40</v>
      </c>
      <c r="O332" s="41"/>
      <c r="P332" s="197">
        <f>O332*H332</f>
        <v>0</v>
      </c>
      <c r="Q332" s="197">
        <v>0</v>
      </c>
      <c r="R332" s="197">
        <f>Q332*H332</f>
        <v>0</v>
      </c>
      <c r="S332" s="197">
        <v>0</v>
      </c>
      <c r="T332" s="198">
        <f>S332*H332</f>
        <v>0</v>
      </c>
      <c r="AR332" s="23" t="s">
        <v>125</v>
      </c>
      <c r="AT332" s="23" t="s">
        <v>120</v>
      </c>
      <c r="AU332" s="23" t="s">
        <v>79</v>
      </c>
      <c r="AY332" s="23" t="s">
        <v>119</v>
      </c>
      <c r="BE332" s="199">
        <f>IF(N332="základní",J332,0)</f>
        <v>0</v>
      </c>
      <c r="BF332" s="199">
        <f>IF(N332="snížená",J332,0)</f>
        <v>0</v>
      </c>
      <c r="BG332" s="199">
        <f>IF(N332="zákl. přenesená",J332,0)</f>
        <v>0</v>
      </c>
      <c r="BH332" s="199">
        <f>IF(N332="sníž. přenesená",J332,0)</f>
        <v>0</v>
      </c>
      <c r="BI332" s="199">
        <f>IF(N332="nulová",J332,0)</f>
        <v>0</v>
      </c>
      <c r="BJ332" s="23" t="s">
        <v>77</v>
      </c>
      <c r="BK332" s="199">
        <f>ROUND(I332*H332,2)</f>
        <v>0</v>
      </c>
      <c r="BL332" s="23" t="s">
        <v>125</v>
      </c>
      <c r="BM332" s="23" t="s">
        <v>669</v>
      </c>
    </row>
    <row r="333" spans="2:65" s="1" customFormat="1" ht="94.5">
      <c r="B333" s="40"/>
      <c r="C333" s="62"/>
      <c r="D333" s="206" t="s">
        <v>187</v>
      </c>
      <c r="E333" s="62"/>
      <c r="F333" s="207" t="s">
        <v>665</v>
      </c>
      <c r="G333" s="62"/>
      <c r="H333" s="62"/>
      <c r="I333" s="162"/>
      <c r="J333" s="62"/>
      <c r="K333" s="62"/>
      <c r="L333" s="60"/>
      <c r="M333" s="208"/>
      <c r="N333" s="41"/>
      <c r="O333" s="41"/>
      <c r="P333" s="41"/>
      <c r="Q333" s="41"/>
      <c r="R333" s="41"/>
      <c r="S333" s="41"/>
      <c r="T333" s="77"/>
      <c r="AT333" s="23" t="s">
        <v>187</v>
      </c>
      <c r="AU333" s="23" t="s">
        <v>79</v>
      </c>
    </row>
    <row r="334" spans="2:65" s="11" customFormat="1">
      <c r="B334" s="209"/>
      <c r="C334" s="210"/>
      <c r="D334" s="206" t="s">
        <v>189</v>
      </c>
      <c r="E334" s="210"/>
      <c r="F334" s="212" t="s">
        <v>670</v>
      </c>
      <c r="G334" s="210"/>
      <c r="H334" s="213">
        <v>10195.780000000001</v>
      </c>
      <c r="I334" s="214"/>
      <c r="J334" s="210"/>
      <c r="K334" s="210"/>
      <c r="L334" s="215"/>
      <c r="M334" s="216"/>
      <c r="N334" s="217"/>
      <c r="O334" s="217"/>
      <c r="P334" s="217"/>
      <c r="Q334" s="217"/>
      <c r="R334" s="217"/>
      <c r="S334" s="217"/>
      <c r="T334" s="218"/>
      <c r="AT334" s="219" t="s">
        <v>189</v>
      </c>
      <c r="AU334" s="219" t="s">
        <v>79</v>
      </c>
      <c r="AV334" s="11" t="s">
        <v>79</v>
      </c>
      <c r="AW334" s="11" t="s">
        <v>6</v>
      </c>
      <c r="AX334" s="11" t="s">
        <v>77</v>
      </c>
      <c r="AY334" s="219" t="s">
        <v>119</v>
      </c>
    </row>
    <row r="335" spans="2:65" s="1" customFormat="1" ht="16.5" customHeight="1">
      <c r="B335" s="40"/>
      <c r="C335" s="189" t="s">
        <v>671</v>
      </c>
      <c r="D335" s="189" t="s">
        <v>120</v>
      </c>
      <c r="E335" s="190" t="s">
        <v>672</v>
      </c>
      <c r="F335" s="191" t="s">
        <v>673</v>
      </c>
      <c r="G335" s="192" t="s">
        <v>276</v>
      </c>
      <c r="H335" s="193">
        <v>43.75</v>
      </c>
      <c r="I335" s="194"/>
      <c r="J335" s="193">
        <f>ROUND(I335*H335,2)</f>
        <v>0</v>
      </c>
      <c r="K335" s="191" t="s">
        <v>124</v>
      </c>
      <c r="L335" s="60"/>
      <c r="M335" s="195" t="s">
        <v>20</v>
      </c>
      <c r="N335" s="196" t="s">
        <v>40</v>
      </c>
      <c r="O335" s="41"/>
      <c r="P335" s="197">
        <f>O335*H335</f>
        <v>0</v>
      </c>
      <c r="Q335" s="197">
        <v>0</v>
      </c>
      <c r="R335" s="197">
        <f>Q335*H335</f>
        <v>0</v>
      </c>
      <c r="S335" s="197">
        <v>0</v>
      </c>
      <c r="T335" s="198">
        <f>S335*H335</f>
        <v>0</v>
      </c>
      <c r="AR335" s="23" t="s">
        <v>125</v>
      </c>
      <c r="AT335" s="23" t="s">
        <v>120</v>
      </c>
      <c r="AU335" s="23" t="s">
        <v>79</v>
      </c>
      <c r="AY335" s="23" t="s">
        <v>119</v>
      </c>
      <c r="BE335" s="199">
        <f>IF(N335="základní",J335,0)</f>
        <v>0</v>
      </c>
      <c r="BF335" s="199">
        <f>IF(N335="snížená",J335,0)</f>
        <v>0</v>
      </c>
      <c r="BG335" s="199">
        <f>IF(N335="zákl. přenesená",J335,0)</f>
        <v>0</v>
      </c>
      <c r="BH335" s="199">
        <f>IF(N335="sníž. přenesená",J335,0)</f>
        <v>0</v>
      </c>
      <c r="BI335" s="199">
        <f>IF(N335="nulová",J335,0)</f>
        <v>0</v>
      </c>
      <c r="BJ335" s="23" t="s">
        <v>77</v>
      </c>
      <c r="BK335" s="199">
        <f>ROUND(I335*H335,2)</f>
        <v>0</v>
      </c>
      <c r="BL335" s="23" t="s">
        <v>125</v>
      </c>
      <c r="BM335" s="23" t="s">
        <v>674</v>
      </c>
    </row>
    <row r="336" spans="2:65" s="1" customFormat="1" ht="67.5">
      <c r="B336" s="40"/>
      <c r="C336" s="62"/>
      <c r="D336" s="206" t="s">
        <v>187</v>
      </c>
      <c r="E336" s="62"/>
      <c r="F336" s="207" t="s">
        <v>675</v>
      </c>
      <c r="G336" s="62"/>
      <c r="H336" s="62"/>
      <c r="I336" s="162"/>
      <c r="J336" s="62"/>
      <c r="K336" s="62"/>
      <c r="L336" s="60"/>
      <c r="M336" s="208"/>
      <c r="N336" s="41"/>
      <c r="O336" s="41"/>
      <c r="P336" s="41"/>
      <c r="Q336" s="41"/>
      <c r="R336" s="41"/>
      <c r="S336" s="41"/>
      <c r="T336" s="77"/>
      <c r="AT336" s="23" t="s">
        <v>187</v>
      </c>
      <c r="AU336" s="23" t="s">
        <v>79</v>
      </c>
    </row>
    <row r="337" spans="2:65" s="11" customFormat="1">
      <c r="B337" s="209"/>
      <c r="C337" s="210"/>
      <c r="D337" s="206" t="s">
        <v>189</v>
      </c>
      <c r="E337" s="211" t="s">
        <v>20</v>
      </c>
      <c r="F337" s="212" t="s">
        <v>676</v>
      </c>
      <c r="G337" s="210"/>
      <c r="H337" s="213">
        <v>536.62</v>
      </c>
      <c r="I337" s="214"/>
      <c r="J337" s="210"/>
      <c r="K337" s="210"/>
      <c r="L337" s="215"/>
      <c r="M337" s="216"/>
      <c r="N337" s="217"/>
      <c r="O337" s="217"/>
      <c r="P337" s="217"/>
      <c r="Q337" s="217"/>
      <c r="R337" s="217"/>
      <c r="S337" s="217"/>
      <c r="T337" s="218"/>
      <c r="AT337" s="219" t="s">
        <v>189</v>
      </c>
      <c r="AU337" s="219" t="s">
        <v>79</v>
      </c>
      <c r="AV337" s="11" t="s">
        <v>79</v>
      </c>
      <c r="AW337" s="11" t="s">
        <v>32</v>
      </c>
      <c r="AX337" s="11" t="s">
        <v>69</v>
      </c>
      <c r="AY337" s="219" t="s">
        <v>119</v>
      </c>
    </row>
    <row r="338" spans="2:65" s="11" customFormat="1">
      <c r="B338" s="209"/>
      <c r="C338" s="210"/>
      <c r="D338" s="206" t="s">
        <v>189</v>
      </c>
      <c r="E338" s="211" t="s">
        <v>20</v>
      </c>
      <c r="F338" s="212" t="s">
        <v>677</v>
      </c>
      <c r="G338" s="210"/>
      <c r="H338" s="213">
        <v>-222.27</v>
      </c>
      <c r="I338" s="214"/>
      <c r="J338" s="210"/>
      <c r="K338" s="210"/>
      <c r="L338" s="215"/>
      <c r="M338" s="216"/>
      <c r="N338" s="217"/>
      <c r="O338" s="217"/>
      <c r="P338" s="217"/>
      <c r="Q338" s="217"/>
      <c r="R338" s="217"/>
      <c r="S338" s="217"/>
      <c r="T338" s="218"/>
      <c r="AT338" s="219" t="s">
        <v>189</v>
      </c>
      <c r="AU338" s="219" t="s">
        <v>79</v>
      </c>
      <c r="AV338" s="11" t="s">
        <v>79</v>
      </c>
      <c r="AW338" s="11" t="s">
        <v>32</v>
      </c>
      <c r="AX338" s="11" t="s">
        <v>69</v>
      </c>
      <c r="AY338" s="219" t="s">
        <v>119</v>
      </c>
    </row>
    <row r="339" spans="2:65" s="11" customFormat="1">
      <c r="B339" s="209"/>
      <c r="C339" s="210"/>
      <c r="D339" s="206" t="s">
        <v>189</v>
      </c>
      <c r="E339" s="211" t="s">
        <v>20</v>
      </c>
      <c r="F339" s="212" t="s">
        <v>678</v>
      </c>
      <c r="G339" s="210"/>
      <c r="H339" s="213">
        <v>-270.60000000000002</v>
      </c>
      <c r="I339" s="214"/>
      <c r="J339" s="210"/>
      <c r="K339" s="210"/>
      <c r="L339" s="215"/>
      <c r="M339" s="216"/>
      <c r="N339" s="217"/>
      <c r="O339" s="217"/>
      <c r="P339" s="217"/>
      <c r="Q339" s="217"/>
      <c r="R339" s="217"/>
      <c r="S339" s="217"/>
      <c r="T339" s="218"/>
      <c r="AT339" s="219" t="s">
        <v>189</v>
      </c>
      <c r="AU339" s="219" t="s">
        <v>79</v>
      </c>
      <c r="AV339" s="11" t="s">
        <v>79</v>
      </c>
      <c r="AW339" s="11" t="s">
        <v>32</v>
      </c>
      <c r="AX339" s="11" t="s">
        <v>69</v>
      </c>
      <c r="AY339" s="219" t="s">
        <v>119</v>
      </c>
    </row>
    <row r="340" spans="2:65" s="12" customFormat="1">
      <c r="B340" s="220"/>
      <c r="C340" s="221"/>
      <c r="D340" s="206" t="s">
        <v>189</v>
      </c>
      <c r="E340" s="222" t="s">
        <v>20</v>
      </c>
      <c r="F340" s="223" t="s">
        <v>198</v>
      </c>
      <c r="G340" s="221"/>
      <c r="H340" s="224">
        <v>43.75</v>
      </c>
      <c r="I340" s="225"/>
      <c r="J340" s="221"/>
      <c r="K340" s="221"/>
      <c r="L340" s="226"/>
      <c r="M340" s="227"/>
      <c r="N340" s="228"/>
      <c r="O340" s="228"/>
      <c r="P340" s="228"/>
      <c r="Q340" s="228"/>
      <c r="R340" s="228"/>
      <c r="S340" s="228"/>
      <c r="T340" s="229"/>
      <c r="AT340" s="230" t="s">
        <v>189</v>
      </c>
      <c r="AU340" s="230" t="s">
        <v>79</v>
      </c>
      <c r="AV340" s="12" t="s">
        <v>125</v>
      </c>
      <c r="AW340" s="12" t="s">
        <v>32</v>
      </c>
      <c r="AX340" s="12" t="s">
        <v>77</v>
      </c>
      <c r="AY340" s="230" t="s">
        <v>119</v>
      </c>
    </row>
    <row r="341" spans="2:65" s="1" customFormat="1" ht="25.5" customHeight="1">
      <c r="B341" s="40"/>
      <c r="C341" s="189" t="s">
        <v>679</v>
      </c>
      <c r="D341" s="189" t="s">
        <v>120</v>
      </c>
      <c r="E341" s="190" t="s">
        <v>680</v>
      </c>
      <c r="F341" s="191" t="s">
        <v>681</v>
      </c>
      <c r="G341" s="192" t="s">
        <v>276</v>
      </c>
      <c r="H341" s="193">
        <v>222.27</v>
      </c>
      <c r="I341" s="194"/>
      <c r="J341" s="193">
        <f>ROUND(I341*H341,2)</f>
        <v>0</v>
      </c>
      <c r="K341" s="191" t="s">
        <v>124</v>
      </c>
      <c r="L341" s="60"/>
      <c r="M341" s="195" t="s">
        <v>20</v>
      </c>
      <c r="N341" s="196" t="s">
        <v>40</v>
      </c>
      <c r="O341" s="41"/>
      <c r="P341" s="197">
        <f>O341*H341</f>
        <v>0</v>
      </c>
      <c r="Q341" s="197">
        <v>0</v>
      </c>
      <c r="R341" s="197">
        <f>Q341*H341</f>
        <v>0</v>
      </c>
      <c r="S341" s="197">
        <v>0</v>
      </c>
      <c r="T341" s="198">
        <f>S341*H341</f>
        <v>0</v>
      </c>
      <c r="AR341" s="23" t="s">
        <v>125</v>
      </c>
      <c r="AT341" s="23" t="s">
        <v>120</v>
      </c>
      <c r="AU341" s="23" t="s">
        <v>79</v>
      </c>
      <c r="AY341" s="23" t="s">
        <v>119</v>
      </c>
      <c r="BE341" s="199">
        <f>IF(N341="základní",J341,0)</f>
        <v>0</v>
      </c>
      <c r="BF341" s="199">
        <f>IF(N341="snížená",J341,0)</f>
        <v>0</v>
      </c>
      <c r="BG341" s="199">
        <f>IF(N341="zákl. přenesená",J341,0)</f>
        <v>0</v>
      </c>
      <c r="BH341" s="199">
        <f>IF(N341="sníž. přenesená",J341,0)</f>
        <v>0</v>
      </c>
      <c r="BI341" s="199">
        <f>IF(N341="nulová",J341,0)</f>
        <v>0</v>
      </c>
      <c r="BJ341" s="23" t="s">
        <v>77</v>
      </c>
      <c r="BK341" s="199">
        <f>ROUND(I341*H341,2)</f>
        <v>0</v>
      </c>
      <c r="BL341" s="23" t="s">
        <v>125</v>
      </c>
      <c r="BM341" s="23" t="s">
        <v>682</v>
      </c>
    </row>
    <row r="342" spans="2:65" s="1" customFormat="1" ht="67.5">
      <c r="B342" s="40"/>
      <c r="C342" s="62"/>
      <c r="D342" s="206" t="s">
        <v>187</v>
      </c>
      <c r="E342" s="62"/>
      <c r="F342" s="207" t="s">
        <v>675</v>
      </c>
      <c r="G342" s="62"/>
      <c r="H342" s="62"/>
      <c r="I342" s="162"/>
      <c r="J342" s="62"/>
      <c r="K342" s="62"/>
      <c r="L342" s="60"/>
      <c r="M342" s="208"/>
      <c r="N342" s="41"/>
      <c r="O342" s="41"/>
      <c r="P342" s="41"/>
      <c r="Q342" s="41"/>
      <c r="R342" s="41"/>
      <c r="S342" s="41"/>
      <c r="T342" s="77"/>
      <c r="AT342" s="23" t="s">
        <v>187</v>
      </c>
      <c r="AU342" s="23" t="s">
        <v>79</v>
      </c>
    </row>
    <row r="343" spans="2:65" s="11" customFormat="1">
      <c r="B343" s="209"/>
      <c r="C343" s="210"/>
      <c r="D343" s="206" t="s">
        <v>189</v>
      </c>
      <c r="E343" s="211" t="s">
        <v>20</v>
      </c>
      <c r="F343" s="212" t="s">
        <v>683</v>
      </c>
      <c r="G343" s="210"/>
      <c r="H343" s="213">
        <v>222.27</v>
      </c>
      <c r="I343" s="214"/>
      <c r="J343" s="210"/>
      <c r="K343" s="210"/>
      <c r="L343" s="215"/>
      <c r="M343" s="216"/>
      <c r="N343" s="217"/>
      <c r="O343" s="217"/>
      <c r="P343" s="217"/>
      <c r="Q343" s="217"/>
      <c r="R343" s="217"/>
      <c r="S343" s="217"/>
      <c r="T343" s="218"/>
      <c r="AT343" s="219" t="s">
        <v>189</v>
      </c>
      <c r="AU343" s="219" t="s">
        <v>79</v>
      </c>
      <c r="AV343" s="11" t="s">
        <v>79</v>
      </c>
      <c r="AW343" s="11" t="s">
        <v>32</v>
      </c>
      <c r="AX343" s="11" t="s">
        <v>77</v>
      </c>
      <c r="AY343" s="219" t="s">
        <v>119</v>
      </c>
    </row>
    <row r="344" spans="2:65" s="1" customFormat="1" ht="25.5" customHeight="1">
      <c r="B344" s="40"/>
      <c r="C344" s="189" t="s">
        <v>684</v>
      </c>
      <c r="D344" s="189" t="s">
        <v>120</v>
      </c>
      <c r="E344" s="190" t="s">
        <v>685</v>
      </c>
      <c r="F344" s="191" t="s">
        <v>686</v>
      </c>
      <c r="G344" s="192" t="s">
        <v>276</v>
      </c>
      <c r="H344" s="193">
        <v>270.60000000000002</v>
      </c>
      <c r="I344" s="194"/>
      <c r="J344" s="193">
        <f>ROUND(I344*H344,2)</f>
        <v>0</v>
      </c>
      <c r="K344" s="191" t="s">
        <v>124</v>
      </c>
      <c r="L344" s="60"/>
      <c r="M344" s="195" t="s">
        <v>20</v>
      </c>
      <c r="N344" s="196" t="s">
        <v>40</v>
      </c>
      <c r="O344" s="41"/>
      <c r="P344" s="197">
        <f>O344*H344</f>
        <v>0</v>
      </c>
      <c r="Q344" s="197">
        <v>0</v>
      </c>
      <c r="R344" s="197">
        <f>Q344*H344</f>
        <v>0</v>
      </c>
      <c r="S344" s="197">
        <v>0</v>
      </c>
      <c r="T344" s="198">
        <f>S344*H344</f>
        <v>0</v>
      </c>
      <c r="AR344" s="23" t="s">
        <v>125</v>
      </c>
      <c r="AT344" s="23" t="s">
        <v>120</v>
      </c>
      <c r="AU344" s="23" t="s">
        <v>79</v>
      </c>
      <c r="AY344" s="23" t="s">
        <v>119</v>
      </c>
      <c r="BE344" s="199">
        <f>IF(N344="základní",J344,0)</f>
        <v>0</v>
      </c>
      <c r="BF344" s="199">
        <f>IF(N344="snížená",J344,0)</f>
        <v>0</v>
      </c>
      <c r="BG344" s="199">
        <f>IF(N344="zákl. přenesená",J344,0)</f>
        <v>0</v>
      </c>
      <c r="BH344" s="199">
        <f>IF(N344="sníž. přenesená",J344,0)</f>
        <v>0</v>
      </c>
      <c r="BI344" s="199">
        <f>IF(N344="nulová",J344,0)</f>
        <v>0</v>
      </c>
      <c r="BJ344" s="23" t="s">
        <v>77</v>
      </c>
      <c r="BK344" s="199">
        <f>ROUND(I344*H344,2)</f>
        <v>0</v>
      </c>
      <c r="BL344" s="23" t="s">
        <v>125</v>
      </c>
      <c r="BM344" s="23" t="s">
        <v>687</v>
      </c>
    </row>
    <row r="345" spans="2:65" s="1" customFormat="1" ht="67.5">
      <c r="B345" s="40"/>
      <c r="C345" s="62"/>
      <c r="D345" s="206" t="s">
        <v>187</v>
      </c>
      <c r="E345" s="62"/>
      <c r="F345" s="207" t="s">
        <v>675</v>
      </c>
      <c r="G345" s="62"/>
      <c r="H345" s="62"/>
      <c r="I345" s="162"/>
      <c r="J345" s="62"/>
      <c r="K345" s="62"/>
      <c r="L345" s="60"/>
      <c r="M345" s="208"/>
      <c r="N345" s="41"/>
      <c r="O345" s="41"/>
      <c r="P345" s="41"/>
      <c r="Q345" s="41"/>
      <c r="R345" s="41"/>
      <c r="S345" s="41"/>
      <c r="T345" s="77"/>
      <c r="AT345" s="23" t="s">
        <v>187</v>
      </c>
      <c r="AU345" s="23" t="s">
        <v>79</v>
      </c>
    </row>
    <row r="346" spans="2:65" s="11" customFormat="1">
      <c r="B346" s="209"/>
      <c r="C346" s="210"/>
      <c r="D346" s="206" t="s">
        <v>189</v>
      </c>
      <c r="E346" s="211" t="s">
        <v>20</v>
      </c>
      <c r="F346" s="212" t="s">
        <v>688</v>
      </c>
      <c r="G346" s="210"/>
      <c r="H346" s="213">
        <v>270.60000000000002</v>
      </c>
      <c r="I346" s="214"/>
      <c r="J346" s="210"/>
      <c r="K346" s="210"/>
      <c r="L346" s="215"/>
      <c r="M346" s="216"/>
      <c r="N346" s="217"/>
      <c r="O346" s="217"/>
      <c r="P346" s="217"/>
      <c r="Q346" s="217"/>
      <c r="R346" s="217"/>
      <c r="S346" s="217"/>
      <c r="T346" s="218"/>
      <c r="AT346" s="219" t="s">
        <v>189</v>
      </c>
      <c r="AU346" s="219" t="s">
        <v>79</v>
      </c>
      <c r="AV346" s="11" t="s">
        <v>79</v>
      </c>
      <c r="AW346" s="11" t="s">
        <v>32</v>
      </c>
      <c r="AX346" s="11" t="s">
        <v>77</v>
      </c>
      <c r="AY346" s="219" t="s">
        <v>119</v>
      </c>
    </row>
    <row r="347" spans="2:65" s="10" customFormat="1" ht="29.85" customHeight="1">
      <c r="B347" s="175"/>
      <c r="C347" s="176"/>
      <c r="D347" s="177" t="s">
        <v>68</v>
      </c>
      <c r="E347" s="200" t="s">
        <v>689</v>
      </c>
      <c r="F347" s="200" t="s">
        <v>690</v>
      </c>
      <c r="G347" s="176"/>
      <c r="H347" s="176"/>
      <c r="I347" s="179"/>
      <c r="J347" s="201">
        <f>BK347</f>
        <v>0</v>
      </c>
      <c r="K347" s="176"/>
      <c r="L347" s="181"/>
      <c r="M347" s="182"/>
      <c r="N347" s="183"/>
      <c r="O347" s="183"/>
      <c r="P347" s="184">
        <f>SUM(P348:P349)</f>
        <v>0</v>
      </c>
      <c r="Q347" s="183"/>
      <c r="R347" s="184">
        <f>SUM(R348:R349)</f>
        <v>0</v>
      </c>
      <c r="S347" s="183"/>
      <c r="T347" s="185">
        <f>SUM(T348:T349)</f>
        <v>0</v>
      </c>
      <c r="AR347" s="186" t="s">
        <v>77</v>
      </c>
      <c r="AT347" s="187" t="s">
        <v>68</v>
      </c>
      <c r="AU347" s="187" t="s">
        <v>77</v>
      </c>
      <c r="AY347" s="186" t="s">
        <v>119</v>
      </c>
      <c r="BK347" s="188">
        <f>SUM(BK348:BK349)</f>
        <v>0</v>
      </c>
    </row>
    <row r="348" spans="2:65" s="1" customFormat="1" ht="25.5" customHeight="1">
      <c r="B348" s="40"/>
      <c r="C348" s="189" t="s">
        <v>691</v>
      </c>
      <c r="D348" s="189" t="s">
        <v>120</v>
      </c>
      <c r="E348" s="190" t="s">
        <v>692</v>
      </c>
      <c r="F348" s="191" t="s">
        <v>693</v>
      </c>
      <c r="G348" s="192" t="s">
        <v>276</v>
      </c>
      <c r="H348" s="193">
        <v>627.92999999999995</v>
      </c>
      <c r="I348" s="194"/>
      <c r="J348" s="193">
        <f>ROUND(I348*H348,2)</f>
        <v>0</v>
      </c>
      <c r="K348" s="191" t="s">
        <v>124</v>
      </c>
      <c r="L348" s="60"/>
      <c r="M348" s="195" t="s">
        <v>20</v>
      </c>
      <c r="N348" s="196" t="s">
        <v>40</v>
      </c>
      <c r="O348" s="41"/>
      <c r="P348" s="197">
        <f>O348*H348</f>
        <v>0</v>
      </c>
      <c r="Q348" s="197">
        <v>0</v>
      </c>
      <c r="R348" s="197">
        <f>Q348*H348</f>
        <v>0</v>
      </c>
      <c r="S348" s="197">
        <v>0</v>
      </c>
      <c r="T348" s="198">
        <f>S348*H348</f>
        <v>0</v>
      </c>
      <c r="AR348" s="23" t="s">
        <v>125</v>
      </c>
      <c r="AT348" s="23" t="s">
        <v>120</v>
      </c>
      <c r="AU348" s="23" t="s">
        <v>79</v>
      </c>
      <c r="AY348" s="23" t="s">
        <v>119</v>
      </c>
      <c r="BE348" s="199">
        <f>IF(N348="základní",J348,0)</f>
        <v>0</v>
      </c>
      <c r="BF348" s="199">
        <f>IF(N348="snížená",J348,0)</f>
        <v>0</v>
      </c>
      <c r="BG348" s="199">
        <f>IF(N348="zákl. přenesená",J348,0)</f>
        <v>0</v>
      </c>
      <c r="BH348" s="199">
        <f>IF(N348="sníž. přenesená",J348,0)</f>
        <v>0</v>
      </c>
      <c r="BI348" s="199">
        <f>IF(N348="nulová",J348,0)</f>
        <v>0</v>
      </c>
      <c r="BJ348" s="23" t="s">
        <v>77</v>
      </c>
      <c r="BK348" s="199">
        <f>ROUND(I348*H348,2)</f>
        <v>0</v>
      </c>
      <c r="BL348" s="23" t="s">
        <v>125</v>
      </c>
      <c r="BM348" s="23" t="s">
        <v>694</v>
      </c>
    </row>
    <row r="349" spans="2:65" s="1" customFormat="1" ht="27">
      <c r="B349" s="40"/>
      <c r="C349" s="62"/>
      <c r="D349" s="206" t="s">
        <v>187</v>
      </c>
      <c r="E349" s="62"/>
      <c r="F349" s="207" t="s">
        <v>695</v>
      </c>
      <c r="G349" s="62"/>
      <c r="H349" s="62"/>
      <c r="I349" s="162"/>
      <c r="J349" s="62"/>
      <c r="K349" s="62"/>
      <c r="L349" s="60"/>
      <c r="M349" s="208"/>
      <c r="N349" s="41"/>
      <c r="O349" s="41"/>
      <c r="P349" s="41"/>
      <c r="Q349" s="41"/>
      <c r="R349" s="41"/>
      <c r="S349" s="41"/>
      <c r="T349" s="77"/>
      <c r="AT349" s="23" t="s">
        <v>187</v>
      </c>
      <c r="AU349" s="23" t="s">
        <v>79</v>
      </c>
    </row>
    <row r="350" spans="2:65" s="10" customFormat="1" ht="37.35" customHeight="1">
      <c r="B350" s="175"/>
      <c r="C350" s="176"/>
      <c r="D350" s="177" t="s">
        <v>68</v>
      </c>
      <c r="E350" s="178" t="s">
        <v>696</v>
      </c>
      <c r="F350" s="178" t="s">
        <v>697</v>
      </c>
      <c r="G350" s="176"/>
      <c r="H350" s="176"/>
      <c r="I350" s="179"/>
      <c r="J350" s="180">
        <f>BK350</f>
        <v>0</v>
      </c>
      <c r="K350" s="176"/>
      <c r="L350" s="181"/>
      <c r="M350" s="182"/>
      <c r="N350" s="183"/>
      <c r="O350" s="183"/>
      <c r="P350" s="184">
        <f>P351</f>
        <v>0</v>
      </c>
      <c r="Q350" s="183"/>
      <c r="R350" s="184">
        <f>R351</f>
        <v>0.21552000000000002</v>
      </c>
      <c r="S350" s="183"/>
      <c r="T350" s="185">
        <f>T351</f>
        <v>0</v>
      </c>
      <c r="AR350" s="186" t="s">
        <v>79</v>
      </c>
      <c r="AT350" s="187" t="s">
        <v>68</v>
      </c>
      <c r="AU350" s="187" t="s">
        <v>69</v>
      </c>
      <c r="AY350" s="186" t="s">
        <v>119</v>
      </c>
      <c r="BK350" s="188">
        <f>BK351</f>
        <v>0</v>
      </c>
    </row>
    <row r="351" spans="2:65" s="10" customFormat="1" ht="19.899999999999999" customHeight="1">
      <c r="B351" s="175"/>
      <c r="C351" s="176"/>
      <c r="D351" s="177" t="s">
        <v>68</v>
      </c>
      <c r="E351" s="200" t="s">
        <v>698</v>
      </c>
      <c r="F351" s="200" t="s">
        <v>699</v>
      </c>
      <c r="G351" s="176"/>
      <c r="H351" s="176"/>
      <c r="I351" s="179"/>
      <c r="J351" s="201">
        <f>BK351</f>
        <v>0</v>
      </c>
      <c r="K351" s="176"/>
      <c r="L351" s="181"/>
      <c r="M351" s="182"/>
      <c r="N351" s="183"/>
      <c r="O351" s="183"/>
      <c r="P351" s="184">
        <f>SUM(P352:P362)</f>
        <v>0</v>
      </c>
      <c r="Q351" s="183"/>
      <c r="R351" s="184">
        <f>SUM(R352:R362)</f>
        <v>0.21552000000000002</v>
      </c>
      <c r="S351" s="183"/>
      <c r="T351" s="185">
        <f>SUM(T352:T362)</f>
        <v>0</v>
      </c>
      <c r="AR351" s="186" t="s">
        <v>79</v>
      </c>
      <c r="AT351" s="187" t="s">
        <v>68</v>
      </c>
      <c r="AU351" s="187" t="s">
        <v>77</v>
      </c>
      <c r="AY351" s="186" t="s">
        <v>119</v>
      </c>
      <c r="BK351" s="188">
        <f>SUM(BK352:BK362)</f>
        <v>0</v>
      </c>
    </row>
    <row r="352" spans="2:65" s="1" customFormat="1" ht="25.5" customHeight="1">
      <c r="B352" s="40"/>
      <c r="C352" s="189" t="s">
        <v>700</v>
      </c>
      <c r="D352" s="189" t="s">
        <v>120</v>
      </c>
      <c r="E352" s="190" t="s">
        <v>701</v>
      </c>
      <c r="F352" s="191" t="s">
        <v>702</v>
      </c>
      <c r="G352" s="192" t="s">
        <v>185</v>
      </c>
      <c r="H352" s="193">
        <v>64.8</v>
      </c>
      <c r="I352" s="194"/>
      <c r="J352" s="193">
        <f>ROUND(I352*H352,2)</f>
        <v>0</v>
      </c>
      <c r="K352" s="191" t="s">
        <v>124</v>
      </c>
      <c r="L352" s="60"/>
      <c r="M352" s="195" t="s">
        <v>20</v>
      </c>
      <c r="N352" s="196" t="s">
        <v>40</v>
      </c>
      <c r="O352" s="41"/>
      <c r="P352" s="197">
        <f>O352*H352</f>
        <v>0</v>
      </c>
      <c r="Q352" s="197">
        <v>0</v>
      </c>
      <c r="R352" s="197">
        <f>Q352*H352</f>
        <v>0</v>
      </c>
      <c r="S352" s="197">
        <v>0</v>
      </c>
      <c r="T352" s="198">
        <f>S352*H352</f>
        <v>0</v>
      </c>
      <c r="AR352" s="23" t="s">
        <v>254</v>
      </c>
      <c r="AT352" s="23" t="s">
        <v>120</v>
      </c>
      <c r="AU352" s="23" t="s">
        <v>79</v>
      </c>
      <c r="AY352" s="23" t="s">
        <v>119</v>
      </c>
      <c r="BE352" s="199">
        <f>IF(N352="základní",J352,0)</f>
        <v>0</v>
      </c>
      <c r="BF352" s="199">
        <f>IF(N352="snížená",J352,0)</f>
        <v>0</v>
      </c>
      <c r="BG352" s="199">
        <f>IF(N352="zákl. přenesená",J352,0)</f>
        <v>0</v>
      </c>
      <c r="BH352" s="199">
        <f>IF(N352="sníž. přenesená",J352,0)</f>
        <v>0</v>
      </c>
      <c r="BI352" s="199">
        <f>IF(N352="nulová",J352,0)</f>
        <v>0</v>
      </c>
      <c r="BJ352" s="23" t="s">
        <v>77</v>
      </c>
      <c r="BK352" s="199">
        <f>ROUND(I352*H352,2)</f>
        <v>0</v>
      </c>
      <c r="BL352" s="23" t="s">
        <v>254</v>
      </c>
      <c r="BM352" s="23" t="s">
        <v>703</v>
      </c>
    </row>
    <row r="353" spans="2:65" s="1" customFormat="1" ht="40.5">
      <c r="B353" s="40"/>
      <c r="C353" s="62"/>
      <c r="D353" s="206" t="s">
        <v>187</v>
      </c>
      <c r="E353" s="62"/>
      <c r="F353" s="207" t="s">
        <v>704</v>
      </c>
      <c r="G353" s="62"/>
      <c r="H353" s="62"/>
      <c r="I353" s="162"/>
      <c r="J353" s="62"/>
      <c r="K353" s="62"/>
      <c r="L353" s="60"/>
      <c r="M353" s="208"/>
      <c r="N353" s="41"/>
      <c r="O353" s="41"/>
      <c r="P353" s="41"/>
      <c r="Q353" s="41"/>
      <c r="R353" s="41"/>
      <c r="S353" s="41"/>
      <c r="T353" s="77"/>
      <c r="AT353" s="23" t="s">
        <v>187</v>
      </c>
      <c r="AU353" s="23" t="s">
        <v>79</v>
      </c>
    </row>
    <row r="354" spans="2:65" s="11" customFormat="1">
      <c r="B354" s="209"/>
      <c r="C354" s="210"/>
      <c r="D354" s="206" t="s">
        <v>189</v>
      </c>
      <c r="E354" s="211" t="s">
        <v>20</v>
      </c>
      <c r="F354" s="212" t="s">
        <v>705</v>
      </c>
      <c r="G354" s="210"/>
      <c r="H354" s="213">
        <v>64.8</v>
      </c>
      <c r="I354" s="214"/>
      <c r="J354" s="210"/>
      <c r="K354" s="210"/>
      <c r="L354" s="215"/>
      <c r="M354" s="216"/>
      <c r="N354" s="217"/>
      <c r="O354" s="217"/>
      <c r="P354" s="217"/>
      <c r="Q354" s="217"/>
      <c r="R354" s="217"/>
      <c r="S354" s="217"/>
      <c r="T354" s="218"/>
      <c r="AT354" s="219" t="s">
        <v>189</v>
      </c>
      <c r="AU354" s="219" t="s">
        <v>79</v>
      </c>
      <c r="AV354" s="11" t="s">
        <v>79</v>
      </c>
      <c r="AW354" s="11" t="s">
        <v>32</v>
      </c>
      <c r="AX354" s="11" t="s">
        <v>77</v>
      </c>
      <c r="AY354" s="219" t="s">
        <v>119</v>
      </c>
    </row>
    <row r="355" spans="2:65" s="1" customFormat="1" ht="16.5" customHeight="1">
      <c r="B355" s="40"/>
      <c r="C355" s="231" t="s">
        <v>706</v>
      </c>
      <c r="D355" s="231" t="s">
        <v>228</v>
      </c>
      <c r="E355" s="232" t="s">
        <v>707</v>
      </c>
      <c r="F355" s="233" t="s">
        <v>708</v>
      </c>
      <c r="G355" s="234" t="s">
        <v>313</v>
      </c>
      <c r="H355" s="235">
        <v>97.2</v>
      </c>
      <c r="I355" s="236"/>
      <c r="J355" s="235">
        <f>ROUND(I355*H355,2)</f>
        <v>0</v>
      </c>
      <c r="K355" s="233" t="s">
        <v>124</v>
      </c>
      <c r="L355" s="237"/>
      <c r="M355" s="238" t="s">
        <v>20</v>
      </c>
      <c r="N355" s="239" t="s">
        <v>40</v>
      </c>
      <c r="O355" s="41"/>
      <c r="P355" s="197">
        <f>O355*H355</f>
        <v>0</v>
      </c>
      <c r="Q355" s="197">
        <v>1E-3</v>
      </c>
      <c r="R355" s="197">
        <f>Q355*H355</f>
        <v>9.7200000000000009E-2</v>
      </c>
      <c r="S355" s="197">
        <v>0</v>
      </c>
      <c r="T355" s="198">
        <f>S355*H355</f>
        <v>0</v>
      </c>
      <c r="AR355" s="23" t="s">
        <v>709</v>
      </c>
      <c r="AT355" s="23" t="s">
        <v>228</v>
      </c>
      <c r="AU355" s="23" t="s">
        <v>79</v>
      </c>
      <c r="AY355" s="23" t="s">
        <v>119</v>
      </c>
      <c r="BE355" s="199">
        <f>IF(N355="základní",J355,0)</f>
        <v>0</v>
      </c>
      <c r="BF355" s="199">
        <f>IF(N355="snížená",J355,0)</f>
        <v>0</v>
      </c>
      <c r="BG355" s="199">
        <f>IF(N355="zákl. přenesená",J355,0)</f>
        <v>0</v>
      </c>
      <c r="BH355" s="199">
        <f>IF(N355="sníž. přenesená",J355,0)</f>
        <v>0</v>
      </c>
      <c r="BI355" s="199">
        <f>IF(N355="nulová",J355,0)</f>
        <v>0</v>
      </c>
      <c r="BJ355" s="23" t="s">
        <v>77</v>
      </c>
      <c r="BK355" s="199">
        <f>ROUND(I355*H355,2)</f>
        <v>0</v>
      </c>
      <c r="BL355" s="23" t="s">
        <v>254</v>
      </c>
      <c r="BM355" s="23" t="s">
        <v>710</v>
      </c>
    </row>
    <row r="356" spans="2:65" s="11" customFormat="1">
      <c r="B356" s="209"/>
      <c r="C356" s="210"/>
      <c r="D356" s="206" t="s">
        <v>189</v>
      </c>
      <c r="E356" s="210"/>
      <c r="F356" s="212" t="s">
        <v>711</v>
      </c>
      <c r="G356" s="210"/>
      <c r="H356" s="213">
        <v>97.2</v>
      </c>
      <c r="I356" s="214"/>
      <c r="J356" s="210"/>
      <c r="K356" s="210"/>
      <c r="L356" s="215"/>
      <c r="M356" s="216"/>
      <c r="N356" s="217"/>
      <c r="O356" s="217"/>
      <c r="P356" s="217"/>
      <c r="Q356" s="217"/>
      <c r="R356" s="217"/>
      <c r="S356" s="217"/>
      <c r="T356" s="218"/>
      <c r="AT356" s="219" t="s">
        <v>189</v>
      </c>
      <c r="AU356" s="219" t="s">
        <v>79</v>
      </c>
      <c r="AV356" s="11" t="s">
        <v>79</v>
      </c>
      <c r="AW356" s="11" t="s">
        <v>6</v>
      </c>
      <c r="AX356" s="11" t="s">
        <v>77</v>
      </c>
      <c r="AY356" s="219" t="s">
        <v>119</v>
      </c>
    </row>
    <row r="357" spans="2:65" s="1" customFormat="1" ht="25.5" customHeight="1">
      <c r="B357" s="40"/>
      <c r="C357" s="189" t="s">
        <v>712</v>
      </c>
      <c r="D357" s="189" t="s">
        <v>120</v>
      </c>
      <c r="E357" s="190" t="s">
        <v>713</v>
      </c>
      <c r="F357" s="191" t="s">
        <v>714</v>
      </c>
      <c r="G357" s="192" t="s">
        <v>185</v>
      </c>
      <c r="H357" s="193">
        <v>116</v>
      </c>
      <c r="I357" s="194"/>
      <c r="J357" s="193">
        <f>ROUND(I357*H357,2)</f>
        <v>0</v>
      </c>
      <c r="K357" s="191" t="s">
        <v>124</v>
      </c>
      <c r="L357" s="60"/>
      <c r="M357" s="195" t="s">
        <v>20</v>
      </c>
      <c r="N357" s="196" t="s">
        <v>40</v>
      </c>
      <c r="O357" s="41"/>
      <c r="P357" s="197">
        <f>O357*H357</f>
        <v>0</v>
      </c>
      <c r="Q357" s="197">
        <v>7.2000000000000005E-4</v>
      </c>
      <c r="R357" s="197">
        <f>Q357*H357</f>
        <v>8.3520000000000011E-2</v>
      </c>
      <c r="S357" s="197">
        <v>0</v>
      </c>
      <c r="T357" s="198">
        <f>S357*H357</f>
        <v>0</v>
      </c>
      <c r="AR357" s="23" t="s">
        <v>254</v>
      </c>
      <c r="AT357" s="23" t="s">
        <v>120</v>
      </c>
      <c r="AU357" s="23" t="s">
        <v>79</v>
      </c>
      <c r="AY357" s="23" t="s">
        <v>119</v>
      </c>
      <c r="BE357" s="199">
        <f>IF(N357="základní",J357,0)</f>
        <v>0</v>
      </c>
      <c r="BF357" s="199">
        <f>IF(N357="snížená",J357,0)</f>
        <v>0</v>
      </c>
      <c r="BG357" s="199">
        <f>IF(N357="zákl. přenesená",J357,0)</f>
        <v>0</v>
      </c>
      <c r="BH357" s="199">
        <f>IF(N357="sníž. přenesená",J357,0)</f>
        <v>0</v>
      </c>
      <c r="BI357" s="199">
        <f>IF(N357="nulová",J357,0)</f>
        <v>0</v>
      </c>
      <c r="BJ357" s="23" t="s">
        <v>77</v>
      </c>
      <c r="BK357" s="199">
        <f>ROUND(I357*H357,2)</f>
        <v>0</v>
      </c>
      <c r="BL357" s="23" t="s">
        <v>254</v>
      </c>
      <c r="BM357" s="23" t="s">
        <v>715</v>
      </c>
    </row>
    <row r="358" spans="2:65" s="1" customFormat="1" ht="40.5">
      <c r="B358" s="40"/>
      <c r="C358" s="62"/>
      <c r="D358" s="206" t="s">
        <v>187</v>
      </c>
      <c r="E358" s="62"/>
      <c r="F358" s="207" t="s">
        <v>716</v>
      </c>
      <c r="G358" s="62"/>
      <c r="H358" s="62"/>
      <c r="I358" s="162"/>
      <c r="J358" s="62"/>
      <c r="K358" s="62"/>
      <c r="L358" s="60"/>
      <c r="M358" s="208"/>
      <c r="N358" s="41"/>
      <c r="O358" s="41"/>
      <c r="P358" s="41"/>
      <c r="Q358" s="41"/>
      <c r="R358" s="41"/>
      <c r="S358" s="41"/>
      <c r="T358" s="77"/>
      <c r="AT358" s="23" t="s">
        <v>187</v>
      </c>
      <c r="AU358" s="23" t="s">
        <v>79</v>
      </c>
    </row>
    <row r="359" spans="2:65" s="1" customFormat="1" ht="16.5" customHeight="1">
      <c r="B359" s="40"/>
      <c r="C359" s="189" t="s">
        <v>717</v>
      </c>
      <c r="D359" s="189" t="s">
        <v>120</v>
      </c>
      <c r="E359" s="190" t="s">
        <v>718</v>
      </c>
      <c r="F359" s="191" t="s">
        <v>719</v>
      </c>
      <c r="G359" s="192" t="s">
        <v>210</v>
      </c>
      <c r="H359" s="193">
        <v>116</v>
      </c>
      <c r="I359" s="194"/>
      <c r="J359" s="193">
        <f>ROUND(I359*H359,2)</f>
        <v>0</v>
      </c>
      <c r="K359" s="191" t="s">
        <v>124</v>
      </c>
      <c r="L359" s="60"/>
      <c r="M359" s="195" t="s">
        <v>20</v>
      </c>
      <c r="N359" s="196" t="s">
        <v>40</v>
      </c>
      <c r="O359" s="41"/>
      <c r="P359" s="197">
        <f>O359*H359</f>
        <v>0</v>
      </c>
      <c r="Q359" s="197">
        <v>2.9999999999999997E-4</v>
      </c>
      <c r="R359" s="197">
        <f>Q359*H359</f>
        <v>3.4799999999999998E-2</v>
      </c>
      <c r="S359" s="197">
        <v>0</v>
      </c>
      <c r="T359" s="198">
        <f>S359*H359</f>
        <v>0</v>
      </c>
      <c r="AR359" s="23" t="s">
        <v>254</v>
      </c>
      <c r="AT359" s="23" t="s">
        <v>120</v>
      </c>
      <c r="AU359" s="23" t="s">
        <v>79</v>
      </c>
      <c r="AY359" s="23" t="s">
        <v>119</v>
      </c>
      <c r="BE359" s="199">
        <f>IF(N359="základní",J359,0)</f>
        <v>0</v>
      </c>
      <c r="BF359" s="199">
        <f>IF(N359="snížená",J359,0)</f>
        <v>0</v>
      </c>
      <c r="BG359" s="199">
        <f>IF(N359="zákl. přenesená",J359,0)</f>
        <v>0</v>
      </c>
      <c r="BH359" s="199">
        <f>IF(N359="sníž. přenesená",J359,0)</f>
        <v>0</v>
      </c>
      <c r="BI359" s="199">
        <f>IF(N359="nulová",J359,0)</f>
        <v>0</v>
      </c>
      <c r="BJ359" s="23" t="s">
        <v>77</v>
      </c>
      <c r="BK359" s="199">
        <f>ROUND(I359*H359,2)</f>
        <v>0</v>
      </c>
      <c r="BL359" s="23" t="s">
        <v>254</v>
      </c>
      <c r="BM359" s="23" t="s">
        <v>720</v>
      </c>
    </row>
    <row r="360" spans="2:65" s="1" customFormat="1" ht="40.5">
      <c r="B360" s="40"/>
      <c r="C360" s="62"/>
      <c r="D360" s="206" t="s">
        <v>187</v>
      </c>
      <c r="E360" s="62"/>
      <c r="F360" s="207" t="s">
        <v>716</v>
      </c>
      <c r="G360" s="62"/>
      <c r="H360" s="62"/>
      <c r="I360" s="162"/>
      <c r="J360" s="62"/>
      <c r="K360" s="62"/>
      <c r="L360" s="60"/>
      <c r="M360" s="208"/>
      <c r="N360" s="41"/>
      <c r="O360" s="41"/>
      <c r="P360" s="41"/>
      <c r="Q360" s="41"/>
      <c r="R360" s="41"/>
      <c r="S360" s="41"/>
      <c r="T360" s="77"/>
      <c r="AT360" s="23" t="s">
        <v>187</v>
      </c>
      <c r="AU360" s="23" t="s">
        <v>79</v>
      </c>
    </row>
    <row r="361" spans="2:65" s="1" customFormat="1" ht="38.25" customHeight="1">
      <c r="B361" s="40"/>
      <c r="C361" s="189" t="s">
        <v>721</v>
      </c>
      <c r="D361" s="189" t="s">
        <v>120</v>
      </c>
      <c r="E361" s="190" t="s">
        <v>722</v>
      </c>
      <c r="F361" s="191" t="s">
        <v>723</v>
      </c>
      <c r="G361" s="192" t="s">
        <v>276</v>
      </c>
      <c r="H361" s="193">
        <v>0.22</v>
      </c>
      <c r="I361" s="194"/>
      <c r="J361" s="193">
        <f>ROUND(I361*H361,2)</f>
        <v>0</v>
      </c>
      <c r="K361" s="191" t="s">
        <v>124</v>
      </c>
      <c r="L361" s="60"/>
      <c r="M361" s="195" t="s">
        <v>20</v>
      </c>
      <c r="N361" s="196" t="s">
        <v>40</v>
      </c>
      <c r="O361" s="41"/>
      <c r="P361" s="197">
        <f>O361*H361</f>
        <v>0</v>
      </c>
      <c r="Q361" s="197">
        <v>0</v>
      </c>
      <c r="R361" s="197">
        <f>Q361*H361</f>
        <v>0</v>
      </c>
      <c r="S361" s="197">
        <v>0</v>
      </c>
      <c r="T361" s="198">
        <f>S361*H361</f>
        <v>0</v>
      </c>
      <c r="AR361" s="23" t="s">
        <v>254</v>
      </c>
      <c r="AT361" s="23" t="s">
        <v>120</v>
      </c>
      <c r="AU361" s="23" t="s">
        <v>79</v>
      </c>
      <c r="AY361" s="23" t="s">
        <v>119</v>
      </c>
      <c r="BE361" s="199">
        <f>IF(N361="základní",J361,0)</f>
        <v>0</v>
      </c>
      <c r="BF361" s="199">
        <f>IF(N361="snížená",J361,0)</f>
        <v>0</v>
      </c>
      <c r="BG361" s="199">
        <f>IF(N361="zákl. přenesená",J361,0)</f>
        <v>0</v>
      </c>
      <c r="BH361" s="199">
        <f>IF(N361="sníž. přenesená",J361,0)</f>
        <v>0</v>
      </c>
      <c r="BI361" s="199">
        <f>IF(N361="nulová",J361,0)</f>
        <v>0</v>
      </c>
      <c r="BJ361" s="23" t="s">
        <v>77</v>
      </c>
      <c r="BK361" s="199">
        <f>ROUND(I361*H361,2)</f>
        <v>0</v>
      </c>
      <c r="BL361" s="23" t="s">
        <v>254</v>
      </c>
      <c r="BM361" s="23" t="s">
        <v>724</v>
      </c>
    </row>
    <row r="362" spans="2:65" s="1" customFormat="1" ht="121.5">
      <c r="B362" s="40"/>
      <c r="C362" s="62"/>
      <c r="D362" s="206" t="s">
        <v>187</v>
      </c>
      <c r="E362" s="62"/>
      <c r="F362" s="207" t="s">
        <v>725</v>
      </c>
      <c r="G362" s="62"/>
      <c r="H362" s="62"/>
      <c r="I362" s="162"/>
      <c r="J362" s="62"/>
      <c r="K362" s="62"/>
      <c r="L362" s="60"/>
      <c r="M362" s="250"/>
      <c r="N362" s="203"/>
      <c r="O362" s="203"/>
      <c r="P362" s="203"/>
      <c r="Q362" s="203"/>
      <c r="R362" s="203"/>
      <c r="S362" s="203"/>
      <c r="T362" s="251"/>
      <c r="AT362" s="23" t="s">
        <v>187</v>
      </c>
      <c r="AU362" s="23" t="s">
        <v>79</v>
      </c>
    </row>
    <row r="363" spans="2:65" s="1" customFormat="1" ht="6.95" customHeight="1">
      <c r="B363" s="55"/>
      <c r="C363" s="56"/>
      <c r="D363" s="56"/>
      <c r="E363" s="56"/>
      <c r="F363" s="56"/>
      <c r="G363" s="56"/>
      <c r="H363" s="56"/>
      <c r="I363" s="138"/>
      <c r="J363" s="56"/>
      <c r="K363" s="56"/>
      <c r="L363" s="60"/>
    </row>
  </sheetData>
  <sheetProtection algorithmName="SHA-512" hashValue="EQAVXF81w/GkVYWxXVK6bVBe49mtTT7xEiyzdP/Rp90Dzzo7pOwm3pU7Du1XoXcxxvbY9FIB9HoE/LWdMBqgPw==" saltValue="IIy5QlvlQscsflejMilhlyVYw1QKM5oGoloSg0g4kaWtE0E5vfS7oq1OTf3BqdCUdwy1nC2JX2EnOKQ1N57CpA==" spinCount="100000" sheet="1" objects="1" scenarios="1" formatColumns="0" formatRows="0" autoFilter="0"/>
  <autoFilter ref="C88:K362" xr:uid="{00000000-0009-0000-0000-000002000000}"/>
  <mergeCells count="10">
    <mergeCell ref="J51:J52"/>
    <mergeCell ref="E79:H79"/>
    <mergeCell ref="E81:H81"/>
    <mergeCell ref="G1:H1"/>
    <mergeCell ref="L2:V2"/>
    <mergeCell ref="E7:H7"/>
    <mergeCell ref="E9:H9"/>
    <mergeCell ref="E24:H24"/>
    <mergeCell ref="E45:H45"/>
    <mergeCell ref="E47:H47"/>
  </mergeCells>
  <hyperlinks>
    <hyperlink ref="F1:G1" location="C2" display="1) Krycí list soupisu" xr:uid="{00000000-0004-0000-0200-000000000000}"/>
    <hyperlink ref="G1:H1" location="C54" display="2) Rekapitulace" xr:uid="{00000000-0004-0000-0200-000001000000}"/>
    <hyperlink ref="J1" location="C88" display="3) Soupis prací" xr:uid="{00000000-0004-0000-0200-000002000000}"/>
    <hyperlink ref="L1:V1" location="'Rekapitulace stavby'!C2" display="Rekapitulace stavby" xr:uid="{00000000-0004-0000-0200-000003000000}"/>
  </hyperlinks>
  <pageMargins left="0.58333330000000005" right="0.58333330000000005" top="0.58333330000000005" bottom="0.58333330000000005" header="0" footer="0"/>
  <pageSetup paperSize="9" scale="70" fitToHeight="100" orientation="portrait"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R82"/>
  <sheetViews>
    <sheetView showGridLines="0" workbookViewId="0">
      <pane ySplit="1" topLeftCell="A2"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86</v>
      </c>
      <c r="G1" s="372" t="s">
        <v>87</v>
      </c>
      <c r="H1" s="372"/>
      <c r="I1" s="114"/>
      <c r="J1" s="113" t="s">
        <v>88</v>
      </c>
      <c r="K1" s="112" t="s">
        <v>89</v>
      </c>
      <c r="L1" s="113" t="s">
        <v>90</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30"/>
      <c r="M2" s="330"/>
      <c r="N2" s="330"/>
      <c r="O2" s="330"/>
      <c r="P2" s="330"/>
      <c r="Q2" s="330"/>
      <c r="R2" s="330"/>
      <c r="S2" s="330"/>
      <c r="T2" s="330"/>
      <c r="U2" s="330"/>
      <c r="V2" s="330"/>
      <c r="AT2" s="23" t="s">
        <v>85</v>
      </c>
    </row>
    <row r="3" spans="1:70" ht="6.95" customHeight="1">
      <c r="B3" s="24"/>
      <c r="C3" s="25"/>
      <c r="D3" s="25"/>
      <c r="E3" s="25"/>
      <c r="F3" s="25"/>
      <c r="G3" s="25"/>
      <c r="H3" s="25"/>
      <c r="I3" s="115"/>
      <c r="J3" s="25"/>
      <c r="K3" s="26"/>
      <c r="AT3" s="23" t="s">
        <v>79</v>
      </c>
    </row>
    <row r="4" spans="1:70" ht="36.950000000000003" customHeight="1">
      <c r="B4" s="27"/>
      <c r="C4" s="28"/>
      <c r="D4" s="29" t="s">
        <v>91</v>
      </c>
      <c r="E4" s="28"/>
      <c r="F4" s="28"/>
      <c r="G4" s="28"/>
      <c r="H4" s="28"/>
      <c r="I4" s="116"/>
      <c r="J4" s="28"/>
      <c r="K4" s="30"/>
      <c r="M4" s="31" t="s">
        <v>12</v>
      </c>
      <c r="AT4" s="23" t="s">
        <v>6</v>
      </c>
    </row>
    <row r="5" spans="1:70" ht="6.95" customHeight="1">
      <c r="B5" s="27"/>
      <c r="C5" s="28"/>
      <c r="D5" s="28"/>
      <c r="E5" s="28"/>
      <c r="F5" s="28"/>
      <c r="G5" s="28"/>
      <c r="H5" s="28"/>
      <c r="I5" s="116"/>
      <c r="J5" s="28"/>
      <c r="K5" s="30"/>
    </row>
    <row r="6" spans="1:70" ht="15">
      <c r="B6" s="27"/>
      <c r="C6" s="28"/>
      <c r="D6" s="36" t="s">
        <v>17</v>
      </c>
      <c r="E6" s="28"/>
      <c r="F6" s="28"/>
      <c r="G6" s="28"/>
      <c r="H6" s="28"/>
      <c r="I6" s="116"/>
      <c r="J6" s="28"/>
      <c r="K6" s="30"/>
    </row>
    <row r="7" spans="1:70" ht="16.5" customHeight="1">
      <c r="B7" s="27"/>
      <c r="C7" s="28"/>
      <c r="D7" s="28"/>
      <c r="E7" s="373" t="str">
        <f>'Rekapitulace stavby'!K6</f>
        <v>Kamenné Žehrovice -  Dělnická</v>
      </c>
      <c r="F7" s="374"/>
      <c r="G7" s="374"/>
      <c r="H7" s="374"/>
      <c r="I7" s="116"/>
      <c r="J7" s="28"/>
      <c r="K7" s="30"/>
    </row>
    <row r="8" spans="1:70" s="1" customFormat="1" ht="15">
      <c r="B8" s="40"/>
      <c r="C8" s="41"/>
      <c r="D8" s="36" t="s">
        <v>92</v>
      </c>
      <c r="E8" s="41"/>
      <c r="F8" s="41"/>
      <c r="G8" s="41"/>
      <c r="H8" s="41"/>
      <c r="I8" s="117"/>
      <c r="J8" s="41"/>
      <c r="K8" s="44"/>
    </row>
    <row r="9" spans="1:70" s="1" customFormat="1" ht="36.950000000000003" customHeight="1">
      <c r="B9" s="40"/>
      <c r="C9" s="41"/>
      <c r="D9" s="41"/>
      <c r="E9" s="375" t="s">
        <v>726</v>
      </c>
      <c r="F9" s="376"/>
      <c r="G9" s="376"/>
      <c r="H9" s="376"/>
      <c r="I9" s="117"/>
      <c r="J9" s="41"/>
      <c r="K9" s="44"/>
    </row>
    <row r="10" spans="1:70" s="1" customFormat="1">
      <c r="B10" s="40"/>
      <c r="C10" s="41"/>
      <c r="D10" s="41"/>
      <c r="E10" s="41"/>
      <c r="F10" s="41"/>
      <c r="G10" s="41"/>
      <c r="H10" s="41"/>
      <c r="I10" s="117"/>
      <c r="J10" s="41"/>
      <c r="K10" s="44"/>
    </row>
    <row r="11" spans="1:70" s="1" customFormat="1" ht="14.45" customHeight="1">
      <c r="B11" s="40"/>
      <c r="C11" s="41"/>
      <c r="D11" s="36" t="s">
        <v>19</v>
      </c>
      <c r="E11" s="41"/>
      <c r="F11" s="34" t="s">
        <v>20</v>
      </c>
      <c r="G11" s="41"/>
      <c r="H11" s="41"/>
      <c r="I11" s="118" t="s">
        <v>21</v>
      </c>
      <c r="J11" s="34" t="s">
        <v>20</v>
      </c>
      <c r="K11" s="44"/>
    </row>
    <row r="12" spans="1:70" s="1" customFormat="1" ht="14.45" customHeight="1">
      <c r="B12" s="40"/>
      <c r="C12" s="41"/>
      <c r="D12" s="36" t="s">
        <v>22</v>
      </c>
      <c r="E12" s="41"/>
      <c r="F12" s="34" t="s">
        <v>23</v>
      </c>
      <c r="G12" s="41"/>
      <c r="H12" s="41"/>
      <c r="I12" s="118" t="s">
        <v>24</v>
      </c>
      <c r="J12" s="119" t="str">
        <f>'Rekapitulace stavby'!AN8</f>
        <v>17.08.2017</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26</v>
      </c>
      <c r="E14" s="41"/>
      <c r="F14" s="41"/>
      <c r="G14" s="41"/>
      <c r="H14" s="41"/>
      <c r="I14" s="118" t="s">
        <v>27</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28</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29</v>
      </c>
      <c r="E17" s="41"/>
      <c r="F17" s="41"/>
      <c r="G17" s="41"/>
      <c r="H17" s="41"/>
      <c r="I17" s="118" t="s">
        <v>27</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28</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31</v>
      </c>
      <c r="E20" s="41"/>
      <c r="F20" s="41"/>
      <c r="G20" s="41"/>
      <c r="H20" s="41"/>
      <c r="I20" s="118" t="s">
        <v>27</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8" t="s">
        <v>28</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33</v>
      </c>
      <c r="E23" s="41"/>
      <c r="F23" s="41"/>
      <c r="G23" s="41"/>
      <c r="H23" s="41"/>
      <c r="I23" s="117"/>
      <c r="J23" s="41"/>
      <c r="K23" s="44"/>
    </row>
    <row r="24" spans="2:11" s="6" customFormat="1" ht="16.5" customHeight="1">
      <c r="B24" s="120"/>
      <c r="C24" s="121"/>
      <c r="D24" s="121"/>
      <c r="E24" s="364" t="s">
        <v>20</v>
      </c>
      <c r="F24" s="364"/>
      <c r="G24" s="364"/>
      <c r="H24" s="364"/>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35</v>
      </c>
      <c r="E27" s="41"/>
      <c r="F27" s="41"/>
      <c r="G27" s="41"/>
      <c r="H27" s="41"/>
      <c r="I27" s="117"/>
      <c r="J27" s="127">
        <f>ROUND(J78,2)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37</v>
      </c>
      <c r="G29" s="41"/>
      <c r="H29" s="41"/>
      <c r="I29" s="128" t="s">
        <v>36</v>
      </c>
      <c r="J29" s="45" t="s">
        <v>38</v>
      </c>
      <c r="K29" s="44"/>
    </row>
    <row r="30" spans="2:11" s="1" customFormat="1" ht="14.45" customHeight="1">
      <c r="B30" s="40"/>
      <c r="C30" s="41"/>
      <c r="D30" s="48" t="s">
        <v>39</v>
      </c>
      <c r="E30" s="48" t="s">
        <v>40</v>
      </c>
      <c r="F30" s="129">
        <f>ROUND(SUM(BE78:BE81), 2)</f>
        <v>0</v>
      </c>
      <c r="G30" s="41"/>
      <c r="H30" s="41"/>
      <c r="I30" s="130">
        <v>0.21</v>
      </c>
      <c r="J30" s="129">
        <f>ROUND(ROUND((SUM(BE78:BE81)), 2)*I30, 2)</f>
        <v>0</v>
      </c>
      <c r="K30" s="44"/>
    </row>
    <row r="31" spans="2:11" s="1" customFormat="1" ht="14.45" customHeight="1">
      <c r="B31" s="40"/>
      <c r="C31" s="41"/>
      <c r="D31" s="41"/>
      <c r="E31" s="48" t="s">
        <v>41</v>
      </c>
      <c r="F31" s="129">
        <f>ROUND(SUM(BF78:BF81), 2)</f>
        <v>0</v>
      </c>
      <c r="G31" s="41"/>
      <c r="H31" s="41"/>
      <c r="I31" s="130">
        <v>0.15</v>
      </c>
      <c r="J31" s="129">
        <f>ROUND(ROUND((SUM(BF78:BF81)), 2)*I31, 2)</f>
        <v>0</v>
      </c>
      <c r="K31" s="44"/>
    </row>
    <row r="32" spans="2:11" s="1" customFormat="1" ht="14.45" hidden="1" customHeight="1">
      <c r="B32" s="40"/>
      <c r="C32" s="41"/>
      <c r="D32" s="41"/>
      <c r="E32" s="48" t="s">
        <v>42</v>
      </c>
      <c r="F32" s="129">
        <f>ROUND(SUM(BG78:BG81), 2)</f>
        <v>0</v>
      </c>
      <c r="G32" s="41"/>
      <c r="H32" s="41"/>
      <c r="I32" s="130">
        <v>0.21</v>
      </c>
      <c r="J32" s="129">
        <v>0</v>
      </c>
      <c r="K32" s="44"/>
    </row>
    <row r="33" spans="2:11" s="1" customFormat="1" ht="14.45" hidden="1" customHeight="1">
      <c r="B33" s="40"/>
      <c r="C33" s="41"/>
      <c r="D33" s="41"/>
      <c r="E33" s="48" t="s">
        <v>43</v>
      </c>
      <c r="F33" s="129">
        <f>ROUND(SUM(BH78:BH81), 2)</f>
        <v>0</v>
      </c>
      <c r="G33" s="41"/>
      <c r="H33" s="41"/>
      <c r="I33" s="130">
        <v>0.15</v>
      </c>
      <c r="J33" s="129">
        <v>0</v>
      </c>
      <c r="K33" s="44"/>
    </row>
    <row r="34" spans="2:11" s="1" customFormat="1" ht="14.45" hidden="1" customHeight="1">
      <c r="B34" s="40"/>
      <c r="C34" s="41"/>
      <c r="D34" s="41"/>
      <c r="E34" s="48" t="s">
        <v>44</v>
      </c>
      <c r="F34" s="129">
        <f>ROUND(SUM(BI78:BI81),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45</v>
      </c>
      <c r="E36" s="78"/>
      <c r="F36" s="78"/>
      <c r="G36" s="133" t="s">
        <v>46</v>
      </c>
      <c r="H36" s="134" t="s">
        <v>47</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94</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17</v>
      </c>
      <c r="D44" s="41"/>
      <c r="E44" s="41"/>
      <c r="F44" s="41"/>
      <c r="G44" s="41"/>
      <c r="H44" s="41"/>
      <c r="I44" s="117"/>
      <c r="J44" s="41"/>
      <c r="K44" s="44"/>
    </row>
    <row r="45" spans="2:11" s="1" customFormat="1" ht="16.5" customHeight="1">
      <c r="B45" s="40"/>
      <c r="C45" s="41"/>
      <c r="D45" s="41"/>
      <c r="E45" s="373" t="str">
        <f>E7</f>
        <v>Kamenné Žehrovice -  Dělnická</v>
      </c>
      <c r="F45" s="374"/>
      <c r="G45" s="374"/>
      <c r="H45" s="374"/>
      <c r="I45" s="117"/>
      <c r="J45" s="41"/>
      <c r="K45" s="44"/>
    </row>
    <row r="46" spans="2:11" s="1" customFormat="1" ht="14.45" customHeight="1">
      <c r="B46" s="40"/>
      <c r="C46" s="36" t="s">
        <v>92</v>
      </c>
      <c r="D46" s="41"/>
      <c r="E46" s="41"/>
      <c r="F46" s="41"/>
      <c r="G46" s="41"/>
      <c r="H46" s="41"/>
      <c r="I46" s="117"/>
      <c r="J46" s="41"/>
      <c r="K46" s="44"/>
    </row>
    <row r="47" spans="2:11" s="1" customFormat="1" ht="17.25" customHeight="1">
      <c r="B47" s="40"/>
      <c r="C47" s="41"/>
      <c r="D47" s="41"/>
      <c r="E47" s="375" t="str">
        <f>E9</f>
        <v>SO 191 - DIO</v>
      </c>
      <c r="F47" s="376"/>
      <c r="G47" s="376"/>
      <c r="H47" s="376"/>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22</v>
      </c>
      <c r="D49" s="41"/>
      <c r="E49" s="41"/>
      <c r="F49" s="34" t="str">
        <f>F12</f>
        <v xml:space="preserve"> </v>
      </c>
      <c r="G49" s="41"/>
      <c r="H49" s="41"/>
      <c r="I49" s="118" t="s">
        <v>24</v>
      </c>
      <c r="J49" s="119" t="str">
        <f>IF(J12="","",J12)</f>
        <v>17.08.2017</v>
      </c>
      <c r="K49" s="44"/>
    </row>
    <row r="50" spans="2:47" s="1" customFormat="1" ht="6.95" customHeight="1">
      <c r="B50" s="40"/>
      <c r="C50" s="41"/>
      <c r="D50" s="41"/>
      <c r="E50" s="41"/>
      <c r="F50" s="41"/>
      <c r="G50" s="41"/>
      <c r="H50" s="41"/>
      <c r="I50" s="117"/>
      <c r="J50" s="41"/>
      <c r="K50" s="44"/>
    </row>
    <row r="51" spans="2:47" s="1" customFormat="1" ht="15">
      <c r="B51" s="40"/>
      <c r="C51" s="36" t="s">
        <v>26</v>
      </c>
      <c r="D51" s="41"/>
      <c r="E51" s="41"/>
      <c r="F51" s="34" t="str">
        <f>E15</f>
        <v xml:space="preserve"> </v>
      </c>
      <c r="G51" s="41"/>
      <c r="H51" s="41"/>
      <c r="I51" s="118" t="s">
        <v>31</v>
      </c>
      <c r="J51" s="364" t="str">
        <f>E21</f>
        <v xml:space="preserve"> </v>
      </c>
      <c r="K51" s="44"/>
    </row>
    <row r="52" spans="2:47" s="1" customFormat="1" ht="14.45" customHeight="1">
      <c r="B52" s="40"/>
      <c r="C52" s="36" t="s">
        <v>29</v>
      </c>
      <c r="D52" s="41"/>
      <c r="E52" s="41"/>
      <c r="F52" s="34" t="str">
        <f>IF(E18="","",E18)</f>
        <v/>
      </c>
      <c r="G52" s="41"/>
      <c r="H52" s="41"/>
      <c r="I52" s="117"/>
      <c r="J52" s="368"/>
      <c r="K52" s="44"/>
    </row>
    <row r="53" spans="2:47" s="1" customFormat="1" ht="10.35" customHeight="1">
      <c r="B53" s="40"/>
      <c r="C53" s="41"/>
      <c r="D53" s="41"/>
      <c r="E53" s="41"/>
      <c r="F53" s="41"/>
      <c r="G53" s="41"/>
      <c r="H53" s="41"/>
      <c r="I53" s="117"/>
      <c r="J53" s="41"/>
      <c r="K53" s="44"/>
    </row>
    <row r="54" spans="2:47" s="1" customFormat="1" ht="29.25" customHeight="1">
      <c r="B54" s="40"/>
      <c r="C54" s="143" t="s">
        <v>95</v>
      </c>
      <c r="D54" s="131"/>
      <c r="E54" s="131"/>
      <c r="F54" s="131"/>
      <c r="G54" s="131"/>
      <c r="H54" s="131"/>
      <c r="I54" s="144"/>
      <c r="J54" s="145" t="s">
        <v>96</v>
      </c>
      <c r="K54" s="146"/>
    </row>
    <row r="55" spans="2:47" s="1" customFormat="1" ht="10.35" customHeight="1">
      <c r="B55" s="40"/>
      <c r="C55" s="41"/>
      <c r="D55" s="41"/>
      <c r="E55" s="41"/>
      <c r="F55" s="41"/>
      <c r="G55" s="41"/>
      <c r="H55" s="41"/>
      <c r="I55" s="117"/>
      <c r="J55" s="41"/>
      <c r="K55" s="44"/>
    </row>
    <row r="56" spans="2:47" s="1" customFormat="1" ht="29.25" customHeight="1">
      <c r="B56" s="40"/>
      <c r="C56" s="147" t="s">
        <v>97</v>
      </c>
      <c r="D56" s="41"/>
      <c r="E56" s="41"/>
      <c r="F56" s="41"/>
      <c r="G56" s="41"/>
      <c r="H56" s="41"/>
      <c r="I56" s="117"/>
      <c r="J56" s="127">
        <f>J78</f>
        <v>0</v>
      </c>
      <c r="K56" s="44"/>
      <c r="AU56" s="23" t="s">
        <v>98</v>
      </c>
    </row>
    <row r="57" spans="2:47" s="7" customFormat="1" ht="24.95" customHeight="1">
      <c r="B57" s="148"/>
      <c r="C57" s="149"/>
      <c r="D57" s="150" t="s">
        <v>167</v>
      </c>
      <c r="E57" s="151"/>
      <c r="F57" s="151"/>
      <c r="G57" s="151"/>
      <c r="H57" s="151"/>
      <c r="I57" s="152"/>
      <c r="J57" s="153">
        <f>J79</f>
        <v>0</v>
      </c>
      <c r="K57" s="154"/>
    </row>
    <row r="58" spans="2:47" s="8" customFormat="1" ht="19.899999999999999" customHeight="1">
      <c r="B58" s="155"/>
      <c r="C58" s="156"/>
      <c r="D58" s="157" t="s">
        <v>175</v>
      </c>
      <c r="E58" s="158"/>
      <c r="F58" s="158"/>
      <c r="G58" s="158"/>
      <c r="H58" s="158"/>
      <c r="I58" s="159"/>
      <c r="J58" s="160">
        <f>J80</f>
        <v>0</v>
      </c>
      <c r="K58" s="161"/>
    </row>
    <row r="59" spans="2:47" s="1" customFormat="1" ht="21.75" customHeight="1">
      <c r="B59" s="40"/>
      <c r="C59" s="41"/>
      <c r="D59" s="41"/>
      <c r="E59" s="41"/>
      <c r="F59" s="41"/>
      <c r="G59" s="41"/>
      <c r="H59" s="41"/>
      <c r="I59" s="117"/>
      <c r="J59" s="41"/>
      <c r="K59" s="44"/>
    </row>
    <row r="60" spans="2:47" s="1" customFormat="1" ht="6.95" customHeight="1">
      <c r="B60" s="55"/>
      <c r="C60" s="56"/>
      <c r="D60" s="56"/>
      <c r="E60" s="56"/>
      <c r="F60" s="56"/>
      <c r="G60" s="56"/>
      <c r="H60" s="56"/>
      <c r="I60" s="138"/>
      <c r="J60" s="56"/>
      <c r="K60" s="57"/>
    </row>
    <row r="64" spans="2:47" s="1" customFormat="1" ht="6.95" customHeight="1">
      <c r="B64" s="58"/>
      <c r="C64" s="59"/>
      <c r="D64" s="59"/>
      <c r="E64" s="59"/>
      <c r="F64" s="59"/>
      <c r="G64" s="59"/>
      <c r="H64" s="59"/>
      <c r="I64" s="141"/>
      <c r="J64" s="59"/>
      <c r="K64" s="59"/>
      <c r="L64" s="60"/>
    </row>
    <row r="65" spans="2:63" s="1" customFormat="1" ht="36.950000000000003" customHeight="1">
      <c r="B65" s="40"/>
      <c r="C65" s="61" t="s">
        <v>104</v>
      </c>
      <c r="D65" s="62"/>
      <c r="E65" s="62"/>
      <c r="F65" s="62"/>
      <c r="G65" s="62"/>
      <c r="H65" s="62"/>
      <c r="I65" s="162"/>
      <c r="J65" s="62"/>
      <c r="K65" s="62"/>
      <c r="L65" s="60"/>
    </row>
    <row r="66" spans="2:63" s="1" customFormat="1" ht="6.95" customHeight="1">
      <c r="B66" s="40"/>
      <c r="C66" s="62"/>
      <c r="D66" s="62"/>
      <c r="E66" s="62"/>
      <c r="F66" s="62"/>
      <c r="G66" s="62"/>
      <c r="H66" s="62"/>
      <c r="I66" s="162"/>
      <c r="J66" s="62"/>
      <c r="K66" s="62"/>
      <c r="L66" s="60"/>
    </row>
    <row r="67" spans="2:63" s="1" customFormat="1" ht="14.45" customHeight="1">
      <c r="B67" s="40"/>
      <c r="C67" s="64" t="s">
        <v>17</v>
      </c>
      <c r="D67" s="62"/>
      <c r="E67" s="62"/>
      <c r="F67" s="62"/>
      <c r="G67" s="62"/>
      <c r="H67" s="62"/>
      <c r="I67" s="162"/>
      <c r="J67" s="62"/>
      <c r="K67" s="62"/>
      <c r="L67" s="60"/>
    </row>
    <row r="68" spans="2:63" s="1" customFormat="1" ht="16.5" customHeight="1">
      <c r="B68" s="40"/>
      <c r="C68" s="62"/>
      <c r="D68" s="62"/>
      <c r="E68" s="369" t="str">
        <f>E7</f>
        <v>Kamenné Žehrovice -  Dělnická</v>
      </c>
      <c r="F68" s="370"/>
      <c r="G68" s="370"/>
      <c r="H68" s="370"/>
      <c r="I68" s="162"/>
      <c r="J68" s="62"/>
      <c r="K68" s="62"/>
      <c r="L68" s="60"/>
    </row>
    <row r="69" spans="2:63" s="1" customFormat="1" ht="14.45" customHeight="1">
      <c r="B69" s="40"/>
      <c r="C69" s="64" t="s">
        <v>92</v>
      </c>
      <c r="D69" s="62"/>
      <c r="E69" s="62"/>
      <c r="F69" s="62"/>
      <c r="G69" s="62"/>
      <c r="H69" s="62"/>
      <c r="I69" s="162"/>
      <c r="J69" s="62"/>
      <c r="K69" s="62"/>
      <c r="L69" s="60"/>
    </row>
    <row r="70" spans="2:63" s="1" customFormat="1" ht="17.25" customHeight="1">
      <c r="B70" s="40"/>
      <c r="C70" s="62"/>
      <c r="D70" s="62"/>
      <c r="E70" s="336" t="str">
        <f>E9</f>
        <v>SO 191 - DIO</v>
      </c>
      <c r="F70" s="371"/>
      <c r="G70" s="371"/>
      <c r="H70" s="371"/>
      <c r="I70" s="162"/>
      <c r="J70" s="62"/>
      <c r="K70" s="62"/>
      <c r="L70" s="60"/>
    </row>
    <row r="71" spans="2:63" s="1" customFormat="1" ht="6.95" customHeight="1">
      <c r="B71" s="40"/>
      <c r="C71" s="62"/>
      <c r="D71" s="62"/>
      <c r="E71" s="62"/>
      <c r="F71" s="62"/>
      <c r="G71" s="62"/>
      <c r="H71" s="62"/>
      <c r="I71" s="162"/>
      <c r="J71" s="62"/>
      <c r="K71" s="62"/>
      <c r="L71" s="60"/>
    </row>
    <row r="72" spans="2:63" s="1" customFormat="1" ht="18" customHeight="1">
      <c r="B72" s="40"/>
      <c r="C72" s="64" t="s">
        <v>22</v>
      </c>
      <c r="D72" s="62"/>
      <c r="E72" s="62"/>
      <c r="F72" s="163" t="str">
        <f>F12</f>
        <v xml:space="preserve"> </v>
      </c>
      <c r="G72" s="62"/>
      <c r="H72" s="62"/>
      <c r="I72" s="164" t="s">
        <v>24</v>
      </c>
      <c r="J72" s="72" t="str">
        <f>IF(J12="","",J12)</f>
        <v>17.08.2017</v>
      </c>
      <c r="K72" s="62"/>
      <c r="L72" s="60"/>
    </row>
    <row r="73" spans="2:63" s="1" customFormat="1" ht="6.95" customHeight="1">
      <c r="B73" s="40"/>
      <c r="C73" s="62"/>
      <c r="D73" s="62"/>
      <c r="E73" s="62"/>
      <c r="F73" s="62"/>
      <c r="G73" s="62"/>
      <c r="H73" s="62"/>
      <c r="I73" s="162"/>
      <c r="J73" s="62"/>
      <c r="K73" s="62"/>
      <c r="L73" s="60"/>
    </row>
    <row r="74" spans="2:63" s="1" customFormat="1" ht="15">
      <c r="B74" s="40"/>
      <c r="C74" s="64" t="s">
        <v>26</v>
      </c>
      <c r="D74" s="62"/>
      <c r="E74" s="62"/>
      <c r="F74" s="163" t="str">
        <f>E15</f>
        <v xml:space="preserve"> </v>
      </c>
      <c r="G74" s="62"/>
      <c r="H74" s="62"/>
      <c r="I74" s="164" t="s">
        <v>31</v>
      </c>
      <c r="J74" s="163" t="str">
        <f>E21</f>
        <v xml:space="preserve"> </v>
      </c>
      <c r="K74" s="62"/>
      <c r="L74" s="60"/>
    </row>
    <row r="75" spans="2:63" s="1" customFormat="1" ht="14.45" customHeight="1">
      <c r="B75" s="40"/>
      <c r="C75" s="64" t="s">
        <v>29</v>
      </c>
      <c r="D75" s="62"/>
      <c r="E75" s="62"/>
      <c r="F75" s="163" t="str">
        <f>IF(E18="","",E18)</f>
        <v/>
      </c>
      <c r="G75" s="62"/>
      <c r="H75" s="62"/>
      <c r="I75" s="162"/>
      <c r="J75" s="62"/>
      <c r="K75" s="62"/>
      <c r="L75" s="60"/>
    </row>
    <row r="76" spans="2:63" s="1" customFormat="1" ht="10.35" customHeight="1">
      <c r="B76" s="40"/>
      <c r="C76" s="62"/>
      <c r="D76" s="62"/>
      <c r="E76" s="62"/>
      <c r="F76" s="62"/>
      <c r="G76" s="62"/>
      <c r="H76" s="62"/>
      <c r="I76" s="162"/>
      <c r="J76" s="62"/>
      <c r="K76" s="62"/>
      <c r="L76" s="60"/>
    </row>
    <row r="77" spans="2:63" s="9" customFormat="1" ht="29.25" customHeight="1">
      <c r="B77" s="165"/>
      <c r="C77" s="166" t="s">
        <v>105</v>
      </c>
      <c r="D77" s="167" t="s">
        <v>54</v>
      </c>
      <c r="E77" s="167" t="s">
        <v>50</v>
      </c>
      <c r="F77" s="167" t="s">
        <v>106</v>
      </c>
      <c r="G77" s="167" t="s">
        <v>107</v>
      </c>
      <c r="H77" s="167" t="s">
        <v>108</v>
      </c>
      <c r="I77" s="168" t="s">
        <v>109</v>
      </c>
      <c r="J77" s="167" t="s">
        <v>96</v>
      </c>
      <c r="K77" s="169" t="s">
        <v>110</v>
      </c>
      <c r="L77" s="170"/>
      <c r="M77" s="80" t="s">
        <v>111</v>
      </c>
      <c r="N77" s="81" t="s">
        <v>39</v>
      </c>
      <c r="O77" s="81" t="s">
        <v>112</v>
      </c>
      <c r="P77" s="81" t="s">
        <v>113</v>
      </c>
      <c r="Q77" s="81" t="s">
        <v>114</v>
      </c>
      <c r="R77" s="81" t="s">
        <v>115</v>
      </c>
      <c r="S77" s="81" t="s">
        <v>116</v>
      </c>
      <c r="T77" s="82" t="s">
        <v>117</v>
      </c>
    </row>
    <row r="78" spans="2:63" s="1" customFormat="1" ht="29.25" customHeight="1">
      <c r="B78" s="40"/>
      <c r="C78" s="86" t="s">
        <v>97</v>
      </c>
      <c r="D78" s="62"/>
      <c r="E78" s="62"/>
      <c r="F78" s="62"/>
      <c r="G78" s="62"/>
      <c r="H78" s="62"/>
      <c r="I78" s="162"/>
      <c r="J78" s="171">
        <f>BK78</f>
        <v>0</v>
      </c>
      <c r="K78" s="62"/>
      <c r="L78" s="60"/>
      <c r="M78" s="83"/>
      <c r="N78" s="84"/>
      <c r="O78" s="84"/>
      <c r="P78" s="172">
        <f>P79</f>
        <v>0</v>
      </c>
      <c r="Q78" s="84"/>
      <c r="R78" s="172">
        <f>R79</f>
        <v>0</v>
      </c>
      <c r="S78" s="84"/>
      <c r="T78" s="173">
        <f>T79</f>
        <v>0</v>
      </c>
      <c r="AT78" s="23" t="s">
        <v>68</v>
      </c>
      <c r="AU78" s="23" t="s">
        <v>98</v>
      </c>
      <c r="BK78" s="174">
        <f>BK79</f>
        <v>0</v>
      </c>
    </row>
    <row r="79" spans="2:63" s="10" customFormat="1" ht="37.35" customHeight="1">
      <c r="B79" s="175"/>
      <c r="C79" s="176"/>
      <c r="D79" s="177" t="s">
        <v>68</v>
      </c>
      <c r="E79" s="178" t="s">
        <v>180</v>
      </c>
      <c r="F79" s="178" t="s">
        <v>181</v>
      </c>
      <c r="G79" s="176"/>
      <c r="H79" s="176"/>
      <c r="I79" s="179"/>
      <c r="J79" s="180">
        <f>BK79</f>
        <v>0</v>
      </c>
      <c r="K79" s="176"/>
      <c r="L79" s="181"/>
      <c r="M79" s="182"/>
      <c r="N79" s="183"/>
      <c r="O79" s="183"/>
      <c r="P79" s="184">
        <f>P80</f>
        <v>0</v>
      </c>
      <c r="Q79" s="183"/>
      <c r="R79" s="184">
        <f>R80</f>
        <v>0</v>
      </c>
      <c r="S79" s="183"/>
      <c r="T79" s="185">
        <f>T80</f>
        <v>0</v>
      </c>
      <c r="AR79" s="186" t="s">
        <v>77</v>
      </c>
      <c r="AT79" s="187" t="s">
        <v>68</v>
      </c>
      <c r="AU79" s="187" t="s">
        <v>69</v>
      </c>
      <c r="AY79" s="186" t="s">
        <v>119</v>
      </c>
      <c r="BK79" s="188">
        <f>BK80</f>
        <v>0</v>
      </c>
    </row>
    <row r="80" spans="2:63" s="10" customFormat="1" ht="19.899999999999999" customHeight="1">
      <c r="B80" s="175"/>
      <c r="C80" s="176"/>
      <c r="D80" s="177" t="s">
        <v>68</v>
      </c>
      <c r="E80" s="200" t="s">
        <v>162</v>
      </c>
      <c r="F80" s="200" t="s">
        <v>558</v>
      </c>
      <c r="G80" s="176"/>
      <c r="H80" s="176"/>
      <c r="I80" s="179"/>
      <c r="J80" s="201">
        <f>BK80</f>
        <v>0</v>
      </c>
      <c r="K80" s="176"/>
      <c r="L80" s="181"/>
      <c r="M80" s="182"/>
      <c r="N80" s="183"/>
      <c r="O80" s="183"/>
      <c r="P80" s="184">
        <f>P81</f>
        <v>0</v>
      </c>
      <c r="Q80" s="183"/>
      <c r="R80" s="184">
        <f>R81</f>
        <v>0</v>
      </c>
      <c r="S80" s="183"/>
      <c r="T80" s="185">
        <f>T81</f>
        <v>0</v>
      </c>
      <c r="AR80" s="186" t="s">
        <v>77</v>
      </c>
      <c r="AT80" s="187" t="s">
        <v>68</v>
      </c>
      <c r="AU80" s="187" t="s">
        <v>77</v>
      </c>
      <c r="AY80" s="186" t="s">
        <v>119</v>
      </c>
      <c r="BK80" s="188">
        <f>BK81</f>
        <v>0</v>
      </c>
    </row>
    <row r="81" spans="2:65" s="1" customFormat="1" ht="16.5" customHeight="1">
      <c r="B81" s="40"/>
      <c r="C81" s="189" t="s">
        <v>77</v>
      </c>
      <c r="D81" s="189" t="s">
        <v>120</v>
      </c>
      <c r="E81" s="190" t="s">
        <v>727</v>
      </c>
      <c r="F81" s="191" t="s">
        <v>728</v>
      </c>
      <c r="G81" s="192" t="s">
        <v>123</v>
      </c>
      <c r="H81" s="193">
        <v>1</v>
      </c>
      <c r="I81" s="194"/>
      <c r="J81" s="193">
        <f>ROUND(I81*H81,2)</f>
        <v>0</v>
      </c>
      <c r="K81" s="191" t="s">
        <v>20</v>
      </c>
      <c r="L81" s="60"/>
      <c r="M81" s="195" t="s">
        <v>20</v>
      </c>
      <c r="N81" s="202" t="s">
        <v>40</v>
      </c>
      <c r="O81" s="203"/>
      <c r="P81" s="204">
        <f>O81*H81</f>
        <v>0</v>
      </c>
      <c r="Q81" s="204">
        <v>0</v>
      </c>
      <c r="R81" s="204">
        <f>Q81*H81</f>
        <v>0</v>
      </c>
      <c r="S81" s="204">
        <v>0</v>
      </c>
      <c r="T81" s="205">
        <f>S81*H81</f>
        <v>0</v>
      </c>
      <c r="AR81" s="23" t="s">
        <v>125</v>
      </c>
      <c r="AT81" s="23" t="s">
        <v>120</v>
      </c>
      <c r="AU81" s="23" t="s">
        <v>79</v>
      </c>
      <c r="AY81" s="23" t="s">
        <v>119</v>
      </c>
      <c r="BE81" s="199">
        <f>IF(N81="základní",J81,0)</f>
        <v>0</v>
      </c>
      <c r="BF81" s="199">
        <f>IF(N81="snížená",J81,0)</f>
        <v>0</v>
      </c>
      <c r="BG81" s="199">
        <f>IF(N81="zákl. přenesená",J81,0)</f>
        <v>0</v>
      </c>
      <c r="BH81" s="199">
        <f>IF(N81="sníž. přenesená",J81,0)</f>
        <v>0</v>
      </c>
      <c r="BI81" s="199">
        <f>IF(N81="nulová",J81,0)</f>
        <v>0</v>
      </c>
      <c r="BJ81" s="23" t="s">
        <v>77</v>
      </c>
      <c r="BK81" s="199">
        <f>ROUND(I81*H81,2)</f>
        <v>0</v>
      </c>
      <c r="BL81" s="23" t="s">
        <v>125</v>
      </c>
      <c r="BM81" s="23" t="s">
        <v>729</v>
      </c>
    </row>
    <row r="82" spans="2:65" s="1" customFormat="1" ht="6.95" customHeight="1">
      <c r="B82" s="55"/>
      <c r="C82" s="56"/>
      <c r="D82" s="56"/>
      <c r="E82" s="56"/>
      <c r="F82" s="56"/>
      <c r="G82" s="56"/>
      <c r="H82" s="56"/>
      <c r="I82" s="138"/>
      <c r="J82" s="56"/>
      <c r="K82" s="56"/>
      <c r="L82" s="60"/>
    </row>
  </sheetData>
  <sheetProtection algorithmName="SHA-512" hashValue="3EI4NwUvraYSX8OFdSpHVNtPcoF924+eGpsWTy9m62TMM3+wTAOctpRAOA/jDaUzDFoKbBb/kJ6ouOOCKwCI7w==" saltValue="tN952PwZB5HBFDl55cqkZLGwW0E+nZJEJn8QOVaThkzr3zlQP+WIxuwTgNVFpDKG1FhiP/KXKje4KqgC6LvMgQ==" spinCount="100000" sheet="1" objects="1" scenarios="1" formatColumns="0" formatRows="0" autoFilter="0"/>
  <autoFilter ref="C77:K81" xr:uid="{00000000-0009-0000-0000-000003000000}"/>
  <mergeCells count="10">
    <mergeCell ref="J51:J52"/>
    <mergeCell ref="E68:H68"/>
    <mergeCell ref="E70:H70"/>
    <mergeCell ref="G1:H1"/>
    <mergeCell ref="L2:V2"/>
    <mergeCell ref="E7:H7"/>
    <mergeCell ref="E9:H9"/>
    <mergeCell ref="E24:H24"/>
    <mergeCell ref="E45:H45"/>
    <mergeCell ref="E47:H47"/>
  </mergeCells>
  <hyperlinks>
    <hyperlink ref="F1:G1" location="C2" display="1) Krycí list soupisu" xr:uid="{00000000-0004-0000-0300-000000000000}"/>
    <hyperlink ref="G1:H1" location="C54" display="2) Rekapitulace" xr:uid="{00000000-0004-0000-0300-000001000000}"/>
    <hyperlink ref="J1" location="C77" display="3) Soupis prací" xr:uid="{00000000-0004-0000-0300-000002000000}"/>
    <hyperlink ref="L1:V1" location="'Rekapitulace stavby'!C2" display="Rekapitulace stavby" xr:uid="{00000000-0004-0000-0300-000003000000}"/>
  </hyperlinks>
  <pageMargins left="0.58333330000000005" right="0.58333330000000005" top="0.58333330000000005" bottom="0.58333330000000005" header="0" footer="0"/>
  <pageSetup paperSize="9" scale="70" fitToHeight="100" orientation="portrait" blackAndWhite="1"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16"/>
  <sheetViews>
    <sheetView showGridLines="0" zoomScaleNormal="100" workbookViewId="0"/>
  </sheetViews>
  <sheetFormatPr defaultRowHeight="13.5"/>
  <cols>
    <col min="1" max="1" width="8.33203125" style="252" customWidth="1"/>
    <col min="2" max="2" width="1.6640625" style="252" customWidth="1"/>
    <col min="3" max="4" width="5" style="252" customWidth="1"/>
    <col min="5" max="5" width="11.6640625" style="252" customWidth="1"/>
    <col min="6" max="6" width="9.1640625" style="252" customWidth="1"/>
    <col min="7" max="7" width="5" style="252" customWidth="1"/>
    <col min="8" max="8" width="77.83203125" style="252" customWidth="1"/>
    <col min="9" max="10" width="20" style="252" customWidth="1"/>
    <col min="11" max="11" width="1.6640625" style="252" customWidth="1"/>
  </cols>
  <sheetData>
    <row r="1" spans="2:11" ht="37.5" customHeight="1"/>
    <row r="2" spans="2:11" ht="7.5" customHeight="1">
      <c r="B2" s="253"/>
      <c r="C2" s="254"/>
      <c r="D2" s="254"/>
      <c r="E2" s="254"/>
      <c r="F2" s="254"/>
      <c r="G2" s="254"/>
      <c r="H2" s="254"/>
      <c r="I2" s="254"/>
      <c r="J2" s="254"/>
      <c r="K2" s="255"/>
    </row>
    <row r="3" spans="2:11" s="14" customFormat="1" ht="45" customHeight="1">
      <c r="B3" s="256"/>
      <c r="C3" s="378" t="s">
        <v>730</v>
      </c>
      <c r="D3" s="378"/>
      <c r="E3" s="378"/>
      <c r="F3" s="378"/>
      <c r="G3" s="378"/>
      <c r="H3" s="378"/>
      <c r="I3" s="378"/>
      <c r="J3" s="378"/>
      <c r="K3" s="257"/>
    </row>
    <row r="4" spans="2:11" ht="25.5" customHeight="1">
      <c r="B4" s="258"/>
      <c r="C4" s="379" t="s">
        <v>731</v>
      </c>
      <c r="D4" s="379"/>
      <c r="E4" s="379"/>
      <c r="F4" s="379"/>
      <c r="G4" s="379"/>
      <c r="H4" s="379"/>
      <c r="I4" s="379"/>
      <c r="J4" s="379"/>
      <c r="K4" s="259"/>
    </row>
    <row r="5" spans="2:11" ht="5.25" customHeight="1">
      <c r="B5" s="258"/>
      <c r="C5" s="260"/>
      <c r="D5" s="260"/>
      <c r="E5" s="260"/>
      <c r="F5" s="260"/>
      <c r="G5" s="260"/>
      <c r="H5" s="260"/>
      <c r="I5" s="260"/>
      <c r="J5" s="260"/>
      <c r="K5" s="259"/>
    </row>
    <row r="6" spans="2:11" ht="15" customHeight="1">
      <c r="B6" s="258"/>
      <c r="C6" s="377" t="s">
        <v>732</v>
      </c>
      <c r="D6" s="377"/>
      <c r="E6" s="377"/>
      <c r="F6" s="377"/>
      <c r="G6" s="377"/>
      <c r="H6" s="377"/>
      <c r="I6" s="377"/>
      <c r="J6" s="377"/>
      <c r="K6" s="259"/>
    </row>
    <row r="7" spans="2:11" ht="15" customHeight="1">
      <c r="B7" s="262"/>
      <c r="C7" s="377" t="s">
        <v>733</v>
      </c>
      <c r="D7" s="377"/>
      <c r="E7" s="377"/>
      <c r="F7" s="377"/>
      <c r="G7" s="377"/>
      <c r="H7" s="377"/>
      <c r="I7" s="377"/>
      <c r="J7" s="377"/>
      <c r="K7" s="259"/>
    </row>
    <row r="8" spans="2:11" ht="12.75" customHeight="1">
      <c r="B8" s="262"/>
      <c r="C8" s="261"/>
      <c r="D8" s="261"/>
      <c r="E8" s="261"/>
      <c r="F8" s="261"/>
      <c r="G8" s="261"/>
      <c r="H8" s="261"/>
      <c r="I8" s="261"/>
      <c r="J8" s="261"/>
      <c r="K8" s="259"/>
    </row>
    <row r="9" spans="2:11" ht="15" customHeight="1">
      <c r="B9" s="262"/>
      <c r="C9" s="377" t="s">
        <v>734</v>
      </c>
      <c r="D9" s="377"/>
      <c r="E9" s="377"/>
      <c r="F9" s="377"/>
      <c r="G9" s="377"/>
      <c r="H9" s="377"/>
      <c r="I9" s="377"/>
      <c r="J9" s="377"/>
      <c r="K9" s="259"/>
    </row>
    <row r="10" spans="2:11" ht="15" customHeight="1">
      <c r="B10" s="262"/>
      <c r="C10" s="261"/>
      <c r="D10" s="377" t="s">
        <v>735</v>
      </c>
      <c r="E10" s="377"/>
      <c r="F10" s="377"/>
      <c r="G10" s="377"/>
      <c r="H10" s="377"/>
      <c r="I10" s="377"/>
      <c r="J10" s="377"/>
      <c r="K10" s="259"/>
    </row>
    <row r="11" spans="2:11" ht="15" customHeight="1">
      <c r="B11" s="262"/>
      <c r="C11" s="263"/>
      <c r="D11" s="377" t="s">
        <v>736</v>
      </c>
      <c r="E11" s="377"/>
      <c r="F11" s="377"/>
      <c r="G11" s="377"/>
      <c r="H11" s="377"/>
      <c r="I11" s="377"/>
      <c r="J11" s="377"/>
      <c r="K11" s="259"/>
    </row>
    <row r="12" spans="2:11" ht="12.75" customHeight="1">
      <c r="B12" s="262"/>
      <c r="C12" s="263"/>
      <c r="D12" s="263"/>
      <c r="E12" s="263"/>
      <c r="F12" s="263"/>
      <c r="G12" s="263"/>
      <c r="H12" s="263"/>
      <c r="I12" s="263"/>
      <c r="J12" s="263"/>
      <c r="K12" s="259"/>
    </row>
    <row r="13" spans="2:11" ht="15" customHeight="1">
      <c r="B13" s="262"/>
      <c r="C13" s="263"/>
      <c r="D13" s="377" t="s">
        <v>737</v>
      </c>
      <c r="E13" s="377"/>
      <c r="F13" s="377"/>
      <c r="G13" s="377"/>
      <c r="H13" s="377"/>
      <c r="I13" s="377"/>
      <c r="J13" s="377"/>
      <c r="K13" s="259"/>
    </row>
    <row r="14" spans="2:11" ht="15" customHeight="1">
      <c r="B14" s="262"/>
      <c r="C14" s="263"/>
      <c r="D14" s="377" t="s">
        <v>738</v>
      </c>
      <c r="E14" s="377"/>
      <c r="F14" s="377"/>
      <c r="G14" s="377"/>
      <c r="H14" s="377"/>
      <c r="I14" s="377"/>
      <c r="J14" s="377"/>
      <c r="K14" s="259"/>
    </row>
    <row r="15" spans="2:11" ht="15" customHeight="1">
      <c r="B15" s="262"/>
      <c r="C15" s="263"/>
      <c r="D15" s="377" t="s">
        <v>739</v>
      </c>
      <c r="E15" s="377"/>
      <c r="F15" s="377"/>
      <c r="G15" s="377"/>
      <c r="H15" s="377"/>
      <c r="I15" s="377"/>
      <c r="J15" s="377"/>
      <c r="K15" s="259"/>
    </row>
    <row r="16" spans="2:11" ht="15" customHeight="1">
      <c r="B16" s="262"/>
      <c r="C16" s="263"/>
      <c r="D16" s="263"/>
      <c r="E16" s="264" t="s">
        <v>76</v>
      </c>
      <c r="F16" s="377" t="s">
        <v>740</v>
      </c>
      <c r="G16" s="377"/>
      <c r="H16" s="377"/>
      <c r="I16" s="377"/>
      <c r="J16" s="377"/>
      <c r="K16" s="259"/>
    </row>
    <row r="17" spans="2:11" ht="15" customHeight="1">
      <c r="B17" s="262"/>
      <c r="C17" s="263"/>
      <c r="D17" s="263"/>
      <c r="E17" s="264" t="s">
        <v>741</v>
      </c>
      <c r="F17" s="377" t="s">
        <v>742</v>
      </c>
      <c r="G17" s="377"/>
      <c r="H17" s="377"/>
      <c r="I17" s="377"/>
      <c r="J17" s="377"/>
      <c r="K17" s="259"/>
    </row>
    <row r="18" spans="2:11" ht="15" customHeight="1">
      <c r="B18" s="262"/>
      <c r="C18" s="263"/>
      <c r="D18" s="263"/>
      <c r="E18" s="264" t="s">
        <v>743</v>
      </c>
      <c r="F18" s="377" t="s">
        <v>744</v>
      </c>
      <c r="G18" s="377"/>
      <c r="H18" s="377"/>
      <c r="I18" s="377"/>
      <c r="J18" s="377"/>
      <c r="K18" s="259"/>
    </row>
    <row r="19" spans="2:11" ht="15" customHeight="1">
      <c r="B19" s="262"/>
      <c r="C19" s="263"/>
      <c r="D19" s="263"/>
      <c r="E19" s="264" t="s">
        <v>745</v>
      </c>
      <c r="F19" s="377" t="s">
        <v>746</v>
      </c>
      <c r="G19" s="377"/>
      <c r="H19" s="377"/>
      <c r="I19" s="377"/>
      <c r="J19" s="377"/>
      <c r="K19" s="259"/>
    </row>
    <row r="20" spans="2:11" ht="15" customHeight="1">
      <c r="B20" s="262"/>
      <c r="C20" s="263"/>
      <c r="D20" s="263"/>
      <c r="E20" s="264" t="s">
        <v>747</v>
      </c>
      <c r="F20" s="377" t="s">
        <v>748</v>
      </c>
      <c r="G20" s="377"/>
      <c r="H20" s="377"/>
      <c r="I20" s="377"/>
      <c r="J20" s="377"/>
      <c r="K20" s="259"/>
    </row>
    <row r="21" spans="2:11" ht="15" customHeight="1">
      <c r="B21" s="262"/>
      <c r="C21" s="263"/>
      <c r="D21" s="263"/>
      <c r="E21" s="264" t="s">
        <v>749</v>
      </c>
      <c r="F21" s="377" t="s">
        <v>750</v>
      </c>
      <c r="G21" s="377"/>
      <c r="H21" s="377"/>
      <c r="I21" s="377"/>
      <c r="J21" s="377"/>
      <c r="K21" s="259"/>
    </row>
    <row r="22" spans="2:11" ht="12.75" customHeight="1">
      <c r="B22" s="262"/>
      <c r="C22" s="263"/>
      <c r="D22" s="263"/>
      <c r="E22" s="263"/>
      <c r="F22" s="263"/>
      <c r="G22" s="263"/>
      <c r="H22" s="263"/>
      <c r="I22" s="263"/>
      <c r="J22" s="263"/>
      <c r="K22" s="259"/>
    </row>
    <row r="23" spans="2:11" ht="15" customHeight="1">
      <c r="B23" s="262"/>
      <c r="C23" s="377" t="s">
        <v>751</v>
      </c>
      <c r="D23" s="377"/>
      <c r="E23" s="377"/>
      <c r="F23" s="377"/>
      <c r="G23" s="377"/>
      <c r="H23" s="377"/>
      <c r="I23" s="377"/>
      <c r="J23" s="377"/>
      <c r="K23" s="259"/>
    </row>
    <row r="24" spans="2:11" ht="15" customHeight="1">
      <c r="B24" s="262"/>
      <c r="C24" s="377" t="s">
        <v>752</v>
      </c>
      <c r="D24" s="377"/>
      <c r="E24" s="377"/>
      <c r="F24" s="377"/>
      <c r="G24" s="377"/>
      <c r="H24" s="377"/>
      <c r="I24" s="377"/>
      <c r="J24" s="377"/>
      <c r="K24" s="259"/>
    </row>
    <row r="25" spans="2:11" ht="15" customHeight="1">
      <c r="B25" s="262"/>
      <c r="C25" s="261"/>
      <c r="D25" s="377" t="s">
        <v>753</v>
      </c>
      <c r="E25" s="377"/>
      <c r="F25" s="377"/>
      <c r="G25" s="377"/>
      <c r="H25" s="377"/>
      <c r="I25" s="377"/>
      <c r="J25" s="377"/>
      <c r="K25" s="259"/>
    </row>
    <row r="26" spans="2:11" ht="15" customHeight="1">
      <c r="B26" s="262"/>
      <c r="C26" s="263"/>
      <c r="D26" s="377" t="s">
        <v>754</v>
      </c>
      <c r="E26" s="377"/>
      <c r="F26" s="377"/>
      <c r="G26" s="377"/>
      <c r="H26" s="377"/>
      <c r="I26" s="377"/>
      <c r="J26" s="377"/>
      <c r="K26" s="259"/>
    </row>
    <row r="27" spans="2:11" ht="12.75" customHeight="1">
      <c r="B27" s="262"/>
      <c r="C27" s="263"/>
      <c r="D27" s="263"/>
      <c r="E27" s="263"/>
      <c r="F27" s="263"/>
      <c r="G27" s="263"/>
      <c r="H27" s="263"/>
      <c r="I27" s="263"/>
      <c r="J27" s="263"/>
      <c r="K27" s="259"/>
    </row>
    <row r="28" spans="2:11" ht="15" customHeight="1">
      <c r="B28" s="262"/>
      <c r="C28" s="263"/>
      <c r="D28" s="377" t="s">
        <v>755</v>
      </c>
      <c r="E28" s="377"/>
      <c r="F28" s="377"/>
      <c r="G28" s="377"/>
      <c r="H28" s="377"/>
      <c r="I28" s="377"/>
      <c r="J28" s="377"/>
      <c r="K28" s="259"/>
    </row>
    <row r="29" spans="2:11" ht="15" customHeight="1">
      <c r="B29" s="262"/>
      <c r="C29" s="263"/>
      <c r="D29" s="377" t="s">
        <v>756</v>
      </c>
      <c r="E29" s="377"/>
      <c r="F29" s="377"/>
      <c r="G29" s="377"/>
      <c r="H29" s="377"/>
      <c r="I29" s="377"/>
      <c r="J29" s="377"/>
      <c r="K29" s="259"/>
    </row>
    <row r="30" spans="2:11" ht="12.75" customHeight="1">
      <c r="B30" s="262"/>
      <c r="C30" s="263"/>
      <c r="D30" s="263"/>
      <c r="E30" s="263"/>
      <c r="F30" s="263"/>
      <c r="G30" s="263"/>
      <c r="H30" s="263"/>
      <c r="I30" s="263"/>
      <c r="J30" s="263"/>
      <c r="K30" s="259"/>
    </row>
    <row r="31" spans="2:11" ht="15" customHeight="1">
      <c r="B31" s="262"/>
      <c r="C31" s="263"/>
      <c r="D31" s="377" t="s">
        <v>757</v>
      </c>
      <c r="E31" s="377"/>
      <c r="F31" s="377"/>
      <c r="G31" s="377"/>
      <c r="H31" s="377"/>
      <c r="I31" s="377"/>
      <c r="J31" s="377"/>
      <c r="K31" s="259"/>
    </row>
    <row r="32" spans="2:11" ht="15" customHeight="1">
      <c r="B32" s="262"/>
      <c r="C32" s="263"/>
      <c r="D32" s="377" t="s">
        <v>758</v>
      </c>
      <c r="E32" s="377"/>
      <c r="F32" s="377"/>
      <c r="G32" s="377"/>
      <c r="H32" s="377"/>
      <c r="I32" s="377"/>
      <c r="J32" s="377"/>
      <c r="K32" s="259"/>
    </row>
    <row r="33" spans="2:11" ht="15" customHeight="1">
      <c r="B33" s="262"/>
      <c r="C33" s="263"/>
      <c r="D33" s="377" t="s">
        <v>759</v>
      </c>
      <c r="E33" s="377"/>
      <c r="F33" s="377"/>
      <c r="G33" s="377"/>
      <c r="H33" s="377"/>
      <c r="I33" s="377"/>
      <c r="J33" s="377"/>
      <c r="K33" s="259"/>
    </row>
    <row r="34" spans="2:11" ht="15" customHeight="1">
      <c r="B34" s="262"/>
      <c r="C34" s="263"/>
      <c r="D34" s="261"/>
      <c r="E34" s="265" t="s">
        <v>105</v>
      </c>
      <c r="F34" s="261"/>
      <c r="G34" s="377" t="s">
        <v>760</v>
      </c>
      <c r="H34" s="377"/>
      <c r="I34" s="377"/>
      <c r="J34" s="377"/>
      <c r="K34" s="259"/>
    </row>
    <row r="35" spans="2:11" ht="30.75" customHeight="1">
      <c r="B35" s="262"/>
      <c r="C35" s="263"/>
      <c r="D35" s="261"/>
      <c r="E35" s="265" t="s">
        <v>761</v>
      </c>
      <c r="F35" s="261"/>
      <c r="G35" s="377" t="s">
        <v>762</v>
      </c>
      <c r="H35" s="377"/>
      <c r="I35" s="377"/>
      <c r="J35" s="377"/>
      <c r="K35" s="259"/>
    </row>
    <row r="36" spans="2:11" ht="15" customHeight="1">
      <c r="B36" s="262"/>
      <c r="C36" s="263"/>
      <c r="D36" s="261"/>
      <c r="E36" s="265" t="s">
        <v>50</v>
      </c>
      <c r="F36" s="261"/>
      <c r="G36" s="377" t="s">
        <v>763</v>
      </c>
      <c r="H36" s="377"/>
      <c r="I36" s="377"/>
      <c r="J36" s="377"/>
      <c r="K36" s="259"/>
    </row>
    <row r="37" spans="2:11" ht="15" customHeight="1">
      <c r="B37" s="262"/>
      <c r="C37" s="263"/>
      <c r="D37" s="261"/>
      <c r="E37" s="265" t="s">
        <v>106</v>
      </c>
      <c r="F37" s="261"/>
      <c r="G37" s="377" t="s">
        <v>764</v>
      </c>
      <c r="H37" s="377"/>
      <c r="I37" s="377"/>
      <c r="J37" s="377"/>
      <c r="K37" s="259"/>
    </row>
    <row r="38" spans="2:11" ht="15" customHeight="1">
      <c r="B38" s="262"/>
      <c r="C38" s="263"/>
      <c r="D38" s="261"/>
      <c r="E38" s="265" t="s">
        <v>107</v>
      </c>
      <c r="F38" s="261"/>
      <c r="G38" s="377" t="s">
        <v>765</v>
      </c>
      <c r="H38" s="377"/>
      <c r="I38" s="377"/>
      <c r="J38" s="377"/>
      <c r="K38" s="259"/>
    </row>
    <row r="39" spans="2:11" ht="15" customHeight="1">
      <c r="B39" s="262"/>
      <c r="C39" s="263"/>
      <c r="D39" s="261"/>
      <c r="E39" s="265" t="s">
        <v>108</v>
      </c>
      <c r="F39" s="261"/>
      <c r="G39" s="377" t="s">
        <v>766</v>
      </c>
      <c r="H39" s="377"/>
      <c r="I39" s="377"/>
      <c r="J39" s="377"/>
      <c r="K39" s="259"/>
    </row>
    <row r="40" spans="2:11" ht="15" customHeight="1">
      <c r="B40" s="262"/>
      <c r="C40" s="263"/>
      <c r="D40" s="261"/>
      <c r="E40" s="265" t="s">
        <v>767</v>
      </c>
      <c r="F40" s="261"/>
      <c r="G40" s="377" t="s">
        <v>768</v>
      </c>
      <c r="H40" s="377"/>
      <c r="I40" s="377"/>
      <c r="J40" s="377"/>
      <c r="K40" s="259"/>
    </row>
    <row r="41" spans="2:11" ht="15" customHeight="1">
      <c r="B41" s="262"/>
      <c r="C41" s="263"/>
      <c r="D41" s="261"/>
      <c r="E41" s="265"/>
      <c r="F41" s="261"/>
      <c r="G41" s="377" t="s">
        <v>769</v>
      </c>
      <c r="H41" s="377"/>
      <c r="I41" s="377"/>
      <c r="J41" s="377"/>
      <c r="K41" s="259"/>
    </row>
    <row r="42" spans="2:11" ht="15" customHeight="1">
      <c r="B42" s="262"/>
      <c r="C42" s="263"/>
      <c r="D42" s="261"/>
      <c r="E42" s="265" t="s">
        <v>770</v>
      </c>
      <c r="F42" s="261"/>
      <c r="G42" s="377" t="s">
        <v>771</v>
      </c>
      <c r="H42" s="377"/>
      <c r="I42" s="377"/>
      <c r="J42" s="377"/>
      <c r="K42" s="259"/>
    </row>
    <row r="43" spans="2:11" ht="15" customHeight="1">
      <c r="B43" s="262"/>
      <c r="C43" s="263"/>
      <c r="D43" s="261"/>
      <c r="E43" s="265" t="s">
        <v>110</v>
      </c>
      <c r="F43" s="261"/>
      <c r="G43" s="377" t="s">
        <v>772</v>
      </c>
      <c r="H43" s="377"/>
      <c r="I43" s="377"/>
      <c r="J43" s="377"/>
      <c r="K43" s="259"/>
    </row>
    <row r="44" spans="2:11" ht="12.75" customHeight="1">
      <c r="B44" s="262"/>
      <c r="C44" s="263"/>
      <c r="D44" s="261"/>
      <c r="E44" s="261"/>
      <c r="F44" s="261"/>
      <c r="G44" s="261"/>
      <c r="H44" s="261"/>
      <c r="I44" s="261"/>
      <c r="J44" s="261"/>
      <c r="K44" s="259"/>
    </row>
    <row r="45" spans="2:11" ht="15" customHeight="1">
      <c r="B45" s="262"/>
      <c r="C45" s="263"/>
      <c r="D45" s="377" t="s">
        <v>773</v>
      </c>
      <c r="E45" s="377"/>
      <c r="F45" s="377"/>
      <c r="G45" s="377"/>
      <c r="H45" s="377"/>
      <c r="I45" s="377"/>
      <c r="J45" s="377"/>
      <c r="K45" s="259"/>
    </row>
    <row r="46" spans="2:11" ht="15" customHeight="1">
      <c r="B46" s="262"/>
      <c r="C46" s="263"/>
      <c r="D46" s="263"/>
      <c r="E46" s="377" t="s">
        <v>774</v>
      </c>
      <c r="F46" s="377"/>
      <c r="G46" s="377"/>
      <c r="H46" s="377"/>
      <c r="I46" s="377"/>
      <c r="J46" s="377"/>
      <c r="K46" s="259"/>
    </row>
    <row r="47" spans="2:11" ht="15" customHeight="1">
      <c r="B47" s="262"/>
      <c r="C47" s="263"/>
      <c r="D47" s="263"/>
      <c r="E47" s="377" t="s">
        <v>775</v>
      </c>
      <c r="F47" s="377"/>
      <c r="G47" s="377"/>
      <c r="H47" s="377"/>
      <c r="I47" s="377"/>
      <c r="J47" s="377"/>
      <c r="K47" s="259"/>
    </row>
    <row r="48" spans="2:11" ht="15" customHeight="1">
      <c r="B48" s="262"/>
      <c r="C48" s="263"/>
      <c r="D48" s="263"/>
      <c r="E48" s="377" t="s">
        <v>776</v>
      </c>
      <c r="F48" s="377"/>
      <c r="G48" s="377"/>
      <c r="H48" s="377"/>
      <c r="I48" s="377"/>
      <c r="J48" s="377"/>
      <c r="K48" s="259"/>
    </row>
    <row r="49" spans="2:11" ht="15" customHeight="1">
      <c r="B49" s="262"/>
      <c r="C49" s="263"/>
      <c r="D49" s="377" t="s">
        <v>777</v>
      </c>
      <c r="E49" s="377"/>
      <c r="F49" s="377"/>
      <c r="G49" s="377"/>
      <c r="H49" s="377"/>
      <c r="I49" s="377"/>
      <c r="J49" s="377"/>
      <c r="K49" s="259"/>
    </row>
    <row r="50" spans="2:11" ht="25.5" customHeight="1">
      <c r="B50" s="258"/>
      <c r="C50" s="379" t="s">
        <v>778</v>
      </c>
      <c r="D50" s="379"/>
      <c r="E50" s="379"/>
      <c r="F50" s="379"/>
      <c r="G50" s="379"/>
      <c r="H50" s="379"/>
      <c r="I50" s="379"/>
      <c r="J50" s="379"/>
      <c r="K50" s="259"/>
    </row>
    <row r="51" spans="2:11" ht="5.25" customHeight="1">
      <c r="B51" s="258"/>
      <c r="C51" s="260"/>
      <c r="D51" s="260"/>
      <c r="E51" s="260"/>
      <c r="F51" s="260"/>
      <c r="G51" s="260"/>
      <c r="H51" s="260"/>
      <c r="I51" s="260"/>
      <c r="J51" s="260"/>
      <c r="K51" s="259"/>
    </row>
    <row r="52" spans="2:11" ht="15" customHeight="1">
      <c r="B52" s="258"/>
      <c r="C52" s="377" t="s">
        <v>779</v>
      </c>
      <c r="D52" s="377"/>
      <c r="E52" s="377"/>
      <c r="F52" s="377"/>
      <c r="G52" s="377"/>
      <c r="H52" s="377"/>
      <c r="I52" s="377"/>
      <c r="J52" s="377"/>
      <c r="K52" s="259"/>
    </row>
    <row r="53" spans="2:11" ht="15" customHeight="1">
      <c r="B53" s="258"/>
      <c r="C53" s="377" t="s">
        <v>780</v>
      </c>
      <c r="D53" s="377"/>
      <c r="E53" s="377"/>
      <c r="F53" s="377"/>
      <c r="G53" s="377"/>
      <c r="H53" s="377"/>
      <c r="I53" s="377"/>
      <c r="J53" s="377"/>
      <c r="K53" s="259"/>
    </row>
    <row r="54" spans="2:11" ht="12.75" customHeight="1">
      <c r="B54" s="258"/>
      <c r="C54" s="261"/>
      <c r="D54" s="261"/>
      <c r="E54" s="261"/>
      <c r="F54" s="261"/>
      <c r="G54" s="261"/>
      <c r="H54" s="261"/>
      <c r="I54" s="261"/>
      <c r="J54" s="261"/>
      <c r="K54" s="259"/>
    </row>
    <row r="55" spans="2:11" ht="15" customHeight="1">
      <c r="B55" s="258"/>
      <c r="C55" s="377" t="s">
        <v>781</v>
      </c>
      <c r="D55" s="377"/>
      <c r="E55" s="377"/>
      <c r="F55" s="377"/>
      <c r="G55" s="377"/>
      <c r="H55" s="377"/>
      <c r="I55" s="377"/>
      <c r="J55" s="377"/>
      <c r="K55" s="259"/>
    </row>
    <row r="56" spans="2:11" ht="15" customHeight="1">
      <c r="B56" s="258"/>
      <c r="C56" s="263"/>
      <c r="D56" s="377" t="s">
        <v>782</v>
      </c>
      <c r="E56" s="377"/>
      <c r="F56" s="377"/>
      <c r="G56" s="377"/>
      <c r="H56" s="377"/>
      <c r="I56" s="377"/>
      <c r="J56" s="377"/>
      <c r="K56" s="259"/>
    </row>
    <row r="57" spans="2:11" ht="15" customHeight="1">
      <c r="B57" s="258"/>
      <c r="C57" s="263"/>
      <c r="D57" s="377" t="s">
        <v>783</v>
      </c>
      <c r="E57" s="377"/>
      <c r="F57" s="377"/>
      <c r="G57" s="377"/>
      <c r="H57" s="377"/>
      <c r="I57" s="377"/>
      <c r="J57" s="377"/>
      <c r="K57" s="259"/>
    </row>
    <row r="58" spans="2:11" ht="15" customHeight="1">
      <c r="B58" s="258"/>
      <c r="C58" s="263"/>
      <c r="D58" s="377" t="s">
        <v>784</v>
      </c>
      <c r="E58" s="377"/>
      <c r="F58" s="377"/>
      <c r="G58" s="377"/>
      <c r="H58" s="377"/>
      <c r="I58" s="377"/>
      <c r="J58" s="377"/>
      <c r="K58" s="259"/>
    </row>
    <row r="59" spans="2:11" ht="15" customHeight="1">
      <c r="B59" s="258"/>
      <c r="C59" s="263"/>
      <c r="D59" s="377" t="s">
        <v>785</v>
      </c>
      <c r="E59" s="377"/>
      <c r="F59" s="377"/>
      <c r="G59" s="377"/>
      <c r="H59" s="377"/>
      <c r="I59" s="377"/>
      <c r="J59" s="377"/>
      <c r="K59" s="259"/>
    </row>
    <row r="60" spans="2:11" ht="15" customHeight="1">
      <c r="B60" s="258"/>
      <c r="C60" s="263"/>
      <c r="D60" s="381" t="s">
        <v>786</v>
      </c>
      <c r="E60" s="381"/>
      <c r="F60" s="381"/>
      <c r="G60" s="381"/>
      <c r="H60" s="381"/>
      <c r="I60" s="381"/>
      <c r="J60" s="381"/>
      <c r="K60" s="259"/>
    </row>
    <row r="61" spans="2:11" ht="15" customHeight="1">
      <c r="B61" s="258"/>
      <c r="C61" s="263"/>
      <c r="D61" s="377" t="s">
        <v>787</v>
      </c>
      <c r="E61" s="377"/>
      <c r="F61" s="377"/>
      <c r="G61" s="377"/>
      <c r="H61" s="377"/>
      <c r="I61" s="377"/>
      <c r="J61" s="377"/>
      <c r="K61" s="259"/>
    </row>
    <row r="62" spans="2:11" ht="12.75" customHeight="1">
      <c r="B62" s="258"/>
      <c r="C62" s="263"/>
      <c r="D62" s="263"/>
      <c r="E62" s="266"/>
      <c r="F62" s="263"/>
      <c r="G62" s="263"/>
      <c r="H62" s="263"/>
      <c r="I62" s="263"/>
      <c r="J62" s="263"/>
      <c r="K62" s="259"/>
    </row>
    <row r="63" spans="2:11" ht="15" customHeight="1">
      <c r="B63" s="258"/>
      <c r="C63" s="263"/>
      <c r="D63" s="377" t="s">
        <v>788</v>
      </c>
      <c r="E63" s="377"/>
      <c r="F63" s="377"/>
      <c r="G63" s="377"/>
      <c r="H63" s="377"/>
      <c r="I63" s="377"/>
      <c r="J63" s="377"/>
      <c r="K63" s="259"/>
    </row>
    <row r="64" spans="2:11" ht="15" customHeight="1">
      <c r="B64" s="258"/>
      <c r="C64" s="263"/>
      <c r="D64" s="381" t="s">
        <v>789</v>
      </c>
      <c r="E64" s="381"/>
      <c r="F64" s="381"/>
      <c r="G64" s="381"/>
      <c r="H64" s="381"/>
      <c r="I64" s="381"/>
      <c r="J64" s="381"/>
      <c r="K64" s="259"/>
    </row>
    <row r="65" spans="2:11" ht="15" customHeight="1">
      <c r="B65" s="258"/>
      <c r="C65" s="263"/>
      <c r="D65" s="377" t="s">
        <v>790</v>
      </c>
      <c r="E65" s="377"/>
      <c r="F65" s="377"/>
      <c r="G65" s="377"/>
      <c r="H65" s="377"/>
      <c r="I65" s="377"/>
      <c r="J65" s="377"/>
      <c r="K65" s="259"/>
    </row>
    <row r="66" spans="2:11" ht="15" customHeight="1">
      <c r="B66" s="258"/>
      <c r="C66" s="263"/>
      <c r="D66" s="377" t="s">
        <v>791</v>
      </c>
      <c r="E66" s="377"/>
      <c r="F66" s="377"/>
      <c r="G66" s="377"/>
      <c r="H66" s="377"/>
      <c r="I66" s="377"/>
      <c r="J66" s="377"/>
      <c r="K66" s="259"/>
    </row>
    <row r="67" spans="2:11" ht="15" customHeight="1">
      <c r="B67" s="258"/>
      <c r="C67" s="263"/>
      <c r="D67" s="377" t="s">
        <v>792</v>
      </c>
      <c r="E67" s="377"/>
      <c r="F67" s="377"/>
      <c r="G67" s="377"/>
      <c r="H67" s="377"/>
      <c r="I67" s="377"/>
      <c r="J67" s="377"/>
      <c r="K67" s="259"/>
    </row>
    <row r="68" spans="2:11" ht="15" customHeight="1">
      <c r="B68" s="258"/>
      <c r="C68" s="263"/>
      <c r="D68" s="377" t="s">
        <v>793</v>
      </c>
      <c r="E68" s="377"/>
      <c r="F68" s="377"/>
      <c r="G68" s="377"/>
      <c r="H68" s="377"/>
      <c r="I68" s="377"/>
      <c r="J68" s="377"/>
      <c r="K68" s="259"/>
    </row>
    <row r="69" spans="2:11" ht="12.75" customHeight="1">
      <c r="B69" s="267"/>
      <c r="C69" s="268"/>
      <c r="D69" s="268"/>
      <c r="E69" s="268"/>
      <c r="F69" s="268"/>
      <c r="G69" s="268"/>
      <c r="H69" s="268"/>
      <c r="I69" s="268"/>
      <c r="J69" s="268"/>
      <c r="K69" s="269"/>
    </row>
    <row r="70" spans="2:11" ht="18.75" customHeight="1">
      <c r="B70" s="270"/>
      <c r="C70" s="270"/>
      <c r="D70" s="270"/>
      <c r="E70" s="270"/>
      <c r="F70" s="270"/>
      <c r="G70" s="270"/>
      <c r="H70" s="270"/>
      <c r="I70" s="270"/>
      <c r="J70" s="270"/>
      <c r="K70" s="271"/>
    </row>
    <row r="71" spans="2:11" ht="18.75" customHeight="1">
      <c r="B71" s="271"/>
      <c r="C71" s="271"/>
      <c r="D71" s="271"/>
      <c r="E71" s="271"/>
      <c r="F71" s="271"/>
      <c r="G71" s="271"/>
      <c r="H71" s="271"/>
      <c r="I71" s="271"/>
      <c r="J71" s="271"/>
      <c r="K71" s="271"/>
    </row>
    <row r="72" spans="2:11" ht="7.5" customHeight="1">
      <c r="B72" s="272"/>
      <c r="C72" s="273"/>
      <c r="D72" s="273"/>
      <c r="E72" s="273"/>
      <c r="F72" s="273"/>
      <c r="G72" s="273"/>
      <c r="H72" s="273"/>
      <c r="I72" s="273"/>
      <c r="J72" s="273"/>
      <c r="K72" s="274"/>
    </row>
    <row r="73" spans="2:11" ht="45" customHeight="1">
      <c r="B73" s="275"/>
      <c r="C73" s="382" t="s">
        <v>90</v>
      </c>
      <c r="D73" s="382"/>
      <c r="E73" s="382"/>
      <c r="F73" s="382"/>
      <c r="G73" s="382"/>
      <c r="H73" s="382"/>
      <c r="I73" s="382"/>
      <c r="J73" s="382"/>
      <c r="K73" s="276"/>
    </row>
    <row r="74" spans="2:11" ht="17.25" customHeight="1">
      <c r="B74" s="275"/>
      <c r="C74" s="277" t="s">
        <v>794</v>
      </c>
      <c r="D74" s="277"/>
      <c r="E74" s="277"/>
      <c r="F74" s="277" t="s">
        <v>795</v>
      </c>
      <c r="G74" s="278"/>
      <c r="H74" s="277" t="s">
        <v>106</v>
      </c>
      <c r="I74" s="277" t="s">
        <v>54</v>
      </c>
      <c r="J74" s="277" t="s">
        <v>796</v>
      </c>
      <c r="K74" s="276"/>
    </row>
    <row r="75" spans="2:11" ht="17.25" customHeight="1">
      <c r="B75" s="275"/>
      <c r="C75" s="279" t="s">
        <v>797</v>
      </c>
      <c r="D75" s="279"/>
      <c r="E75" s="279"/>
      <c r="F75" s="280" t="s">
        <v>798</v>
      </c>
      <c r="G75" s="281"/>
      <c r="H75" s="279"/>
      <c r="I75" s="279"/>
      <c r="J75" s="279" t="s">
        <v>799</v>
      </c>
      <c r="K75" s="276"/>
    </row>
    <row r="76" spans="2:11" ht="5.25" customHeight="1">
      <c r="B76" s="275"/>
      <c r="C76" s="282"/>
      <c r="D76" s="282"/>
      <c r="E76" s="282"/>
      <c r="F76" s="282"/>
      <c r="G76" s="283"/>
      <c r="H76" s="282"/>
      <c r="I76" s="282"/>
      <c r="J76" s="282"/>
      <c r="K76" s="276"/>
    </row>
    <row r="77" spans="2:11" ht="15" customHeight="1">
      <c r="B77" s="275"/>
      <c r="C77" s="265" t="s">
        <v>50</v>
      </c>
      <c r="D77" s="282"/>
      <c r="E77" s="282"/>
      <c r="F77" s="284" t="s">
        <v>800</v>
      </c>
      <c r="G77" s="283"/>
      <c r="H77" s="265" t="s">
        <v>801</v>
      </c>
      <c r="I77" s="265" t="s">
        <v>802</v>
      </c>
      <c r="J77" s="265">
        <v>20</v>
      </c>
      <c r="K77" s="276"/>
    </row>
    <row r="78" spans="2:11" ht="15" customHeight="1">
      <c r="B78" s="275"/>
      <c r="C78" s="265" t="s">
        <v>803</v>
      </c>
      <c r="D78" s="265"/>
      <c r="E78" s="265"/>
      <c r="F78" s="284" t="s">
        <v>800</v>
      </c>
      <c r="G78" s="283"/>
      <c r="H78" s="265" t="s">
        <v>804</v>
      </c>
      <c r="I78" s="265" t="s">
        <v>802</v>
      </c>
      <c r="J78" s="265">
        <v>120</v>
      </c>
      <c r="K78" s="276"/>
    </row>
    <row r="79" spans="2:11" ht="15" customHeight="1">
      <c r="B79" s="285"/>
      <c r="C79" s="265" t="s">
        <v>805</v>
      </c>
      <c r="D79" s="265"/>
      <c r="E79" s="265"/>
      <c r="F79" s="284" t="s">
        <v>806</v>
      </c>
      <c r="G79" s="283"/>
      <c r="H79" s="265" t="s">
        <v>807</v>
      </c>
      <c r="I79" s="265" t="s">
        <v>802</v>
      </c>
      <c r="J79" s="265">
        <v>50</v>
      </c>
      <c r="K79" s="276"/>
    </row>
    <row r="80" spans="2:11" ht="15" customHeight="1">
      <c r="B80" s="285"/>
      <c r="C80" s="265" t="s">
        <v>808</v>
      </c>
      <c r="D80" s="265"/>
      <c r="E80" s="265"/>
      <c r="F80" s="284" t="s">
        <v>800</v>
      </c>
      <c r="G80" s="283"/>
      <c r="H80" s="265" t="s">
        <v>809</v>
      </c>
      <c r="I80" s="265" t="s">
        <v>810</v>
      </c>
      <c r="J80" s="265"/>
      <c r="K80" s="276"/>
    </row>
    <row r="81" spans="2:11" ht="15" customHeight="1">
      <c r="B81" s="285"/>
      <c r="C81" s="286" t="s">
        <v>811</v>
      </c>
      <c r="D81" s="286"/>
      <c r="E81" s="286"/>
      <c r="F81" s="287" t="s">
        <v>806</v>
      </c>
      <c r="G81" s="286"/>
      <c r="H81" s="286" t="s">
        <v>812</v>
      </c>
      <c r="I81" s="286" t="s">
        <v>802</v>
      </c>
      <c r="J81" s="286">
        <v>15</v>
      </c>
      <c r="K81" s="276"/>
    </row>
    <row r="82" spans="2:11" ht="15" customHeight="1">
      <c r="B82" s="285"/>
      <c r="C82" s="286" t="s">
        <v>813</v>
      </c>
      <c r="D82" s="286"/>
      <c r="E82" s="286"/>
      <c r="F82" s="287" t="s">
        <v>806</v>
      </c>
      <c r="G82" s="286"/>
      <c r="H82" s="286" t="s">
        <v>814</v>
      </c>
      <c r="I82" s="286" t="s">
        <v>802</v>
      </c>
      <c r="J82" s="286">
        <v>15</v>
      </c>
      <c r="K82" s="276"/>
    </row>
    <row r="83" spans="2:11" ht="15" customHeight="1">
      <c r="B83" s="285"/>
      <c r="C83" s="286" t="s">
        <v>815</v>
      </c>
      <c r="D83" s="286"/>
      <c r="E83" s="286"/>
      <c r="F83" s="287" t="s">
        <v>806</v>
      </c>
      <c r="G83" s="286"/>
      <c r="H83" s="286" t="s">
        <v>816</v>
      </c>
      <c r="I83" s="286" t="s">
        <v>802</v>
      </c>
      <c r="J83" s="286">
        <v>20</v>
      </c>
      <c r="K83" s="276"/>
    </row>
    <row r="84" spans="2:11" ht="15" customHeight="1">
      <c r="B84" s="285"/>
      <c r="C84" s="286" t="s">
        <v>817</v>
      </c>
      <c r="D84" s="286"/>
      <c r="E84" s="286"/>
      <c r="F84" s="287" t="s">
        <v>806</v>
      </c>
      <c r="G84" s="286"/>
      <c r="H84" s="286" t="s">
        <v>818</v>
      </c>
      <c r="I84" s="286" t="s">
        <v>802</v>
      </c>
      <c r="J84" s="286">
        <v>20</v>
      </c>
      <c r="K84" s="276"/>
    </row>
    <row r="85" spans="2:11" ht="15" customHeight="1">
      <c r="B85" s="285"/>
      <c r="C85" s="265" t="s">
        <v>819</v>
      </c>
      <c r="D85" s="265"/>
      <c r="E85" s="265"/>
      <c r="F85" s="284" t="s">
        <v>806</v>
      </c>
      <c r="G85" s="283"/>
      <c r="H85" s="265" t="s">
        <v>820</v>
      </c>
      <c r="I85" s="265" t="s">
        <v>802</v>
      </c>
      <c r="J85" s="265">
        <v>50</v>
      </c>
      <c r="K85" s="276"/>
    </row>
    <row r="86" spans="2:11" ht="15" customHeight="1">
      <c r="B86" s="285"/>
      <c r="C86" s="265" t="s">
        <v>821</v>
      </c>
      <c r="D86" s="265"/>
      <c r="E86" s="265"/>
      <c r="F86" s="284" t="s">
        <v>806</v>
      </c>
      <c r="G86" s="283"/>
      <c r="H86" s="265" t="s">
        <v>822</v>
      </c>
      <c r="I86" s="265" t="s">
        <v>802</v>
      </c>
      <c r="J86" s="265">
        <v>20</v>
      </c>
      <c r="K86" s="276"/>
    </row>
    <row r="87" spans="2:11" ht="15" customHeight="1">
      <c r="B87" s="285"/>
      <c r="C87" s="265" t="s">
        <v>823</v>
      </c>
      <c r="D87" s="265"/>
      <c r="E87" s="265"/>
      <c r="F87" s="284" t="s">
        <v>806</v>
      </c>
      <c r="G87" s="283"/>
      <c r="H87" s="265" t="s">
        <v>824</v>
      </c>
      <c r="I87" s="265" t="s">
        <v>802</v>
      </c>
      <c r="J87" s="265">
        <v>20</v>
      </c>
      <c r="K87" s="276"/>
    </row>
    <row r="88" spans="2:11" ht="15" customHeight="1">
      <c r="B88" s="285"/>
      <c r="C88" s="265" t="s">
        <v>825</v>
      </c>
      <c r="D88" s="265"/>
      <c r="E88" s="265"/>
      <c r="F88" s="284" t="s">
        <v>806</v>
      </c>
      <c r="G88" s="283"/>
      <c r="H88" s="265" t="s">
        <v>826</v>
      </c>
      <c r="I88" s="265" t="s">
        <v>802</v>
      </c>
      <c r="J88" s="265">
        <v>50</v>
      </c>
      <c r="K88" s="276"/>
    </row>
    <row r="89" spans="2:11" ht="15" customHeight="1">
      <c r="B89" s="285"/>
      <c r="C89" s="265" t="s">
        <v>827</v>
      </c>
      <c r="D89" s="265"/>
      <c r="E89" s="265"/>
      <c r="F89" s="284" t="s">
        <v>806</v>
      </c>
      <c r="G89" s="283"/>
      <c r="H89" s="265" t="s">
        <v>827</v>
      </c>
      <c r="I89" s="265" t="s">
        <v>802</v>
      </c>
      <c r="J89" s="265">
        <v>50</v>
      </c>
      <c r="K89" s="276"/>
    </row>
    <row r="90" spans="2:11" ht="15" customHeight="1">
      <c r="B90" s="285"/>
      <c r="C90" s="265" t="s">
        <v>111</v>
      </c>
      <c r="D90" s="265"/>
      <c r="E90" s="265"/>
      <c r="F90" s="284" t="s">
        <v>806</v>
      </c>
      <c r="G90" s="283"/>
      <c r="H90" s="265" t="s">
        <v>828</v>
      </c>
      <c r="I90" s="265" t="s">
        <v>802</v>
      </c>
      <c r="J90" s="265">
        <v>255</v>
      </c>
      <c r="K90" s="276"/>
    </row>
    <row r="91" spans="2:11" ht="15" customHeight="1">
      <c r="B91" s="285"/>
      <c r="C91" s="265" t="s">
        <v>829</v>
      </c>
      <c r="D91" s="265"/>
      <c r="E91" s="265"/>
      <c r="F91" s="284" t="s">
        <v>800</v>
      </c>
      <c r="G91" s="283"/>
      <c r="H91" s="265" t="s">
        <v>830</v>
      </c>
      <c r="I91" s="265" t="s">
        <v>831</v>
      </c>
      <c r="J91" s="265"/>
      <c r="K91" s="276"/>
    </row>
    <row r="92" spans="2:11" ht="15" customHeight="1">
      <c r="B92" s="285"/>
      <c r="C92" s="265" t="s">
        <v>832</v>
      </c>
      <c r="D92" s="265"/>
      <c r="E92" s="265"/>
      <c r="F92" s="284" t="s">
        <v>800</v>
      </c>
      <c r="G92" s="283"/>
      <c r="H92" s="265" t="s">
        <v>833</v>
      </c>
      <c r="I92" s="265" t="s">
        <v>834</v>
      </c>
      <c r="J92" s="265"/>
      <c r="K92" s="276"/>
    </row>
    <row r="93" spans="2:11" ht="15" customHeight="1">
      <c r="B93" s="285"/>
      <c r="C93" s="265" t="s">
        <v>835</v>
      </c>
      <c r="D93" s="265"/>
      <c r="E93" s="265"/>
      <c r="F93" s="284" t="s">
        <v>800</v>
      </c>
      <c r="G93" s="283"/>
      <c r="H93" s="265" t="s">
        <v>835</v>
      </c>
      <c r="I93" s="265" t="s">
        <v>834</v>
      </c>
      <c r="J93" s="265"/>
      <c r="K93" s="276"/>
    </row>
    <row r="94" spans="2:11" ht="15" customHeight="1">
      <c r="B94" s="285"/>
      <c r="C94" s="265" t="s">
        <v>35</v>
      </c>
      <c r="D94" s="265"/>
      <c r="E94" s="265"/>
      <c r="F94" s="284" t="s">
        <v>800</v>
      </c>
      <c r="G94" s="283"/>
      <c r="H94" s="265" t="s">
        <v>836</v>
      </c>
      <c r="I94" s="265" t="s">
        <v>834</v>
      </c>
      <c r="J94" s="265"/>
      <c r="K94" s="276"/>
    </row>
    <row r="95" spans="2:11" ht="15" customHeight="1">
      <c r="B95" s="285"/>
      <c r="C95" s="265" t="s">
        <v>45</v>
      </c>
      <c r="D95" s="265"/>
      <c r="E95" s="265"/>
      <c r="F95" s="284" t="s">
        <v>800</v>
      </c>
      <c r="G95" s="283"/>
      <c r="H95" s="265" t="s">
        <v>837</v>
      </c>
      <c r="I95" s="265" t="s">
        <v>834</v>
      </c>
      <c r="J95" s="265"/>
      <c r="K95" s="276"/>
    </row>
    <row r="96" spans="2:11" ht="15" customHeight="1">
      <c r="B96" s="288"/>
      <c r="C96" s="289"/>
      <c r="D96" s="289"/>
      <c r="E96" s="289"/>
      <c r="F96" s="289"/>
      <c r="G96" s="289"/>
      <c r="H96" s="289"/>
      <c r="I96" s="289"/>
      <c r="J96" s="289"/>
      <c r="K96" s="290"/>
    </row>
    <row r="97" spans="2:11" ht="18.75" customHeight="1">
      <c r="B97" s="291"/>
      <c r="C97" s="292"/>
      <c r="D97" s="292"/>
      <c r="E97" s="292"/>
      <c r="F97" s="292"/>
      <c r="G97" s="292"/>
      <c r="H97" s="292"/>
      <c r="I97" s="292"/>
      <c r="J97" s="292"/>
      <c r="K97" s="291"/>
    </row>
    <row r="98" spans="2:11" ht="18.75" customHeight="1">
      <c r="B98" s="271"/>
      <c r="C98" s="271"/>
      <c r="D98" s="271"/>
      <c r="E98" s="271"/>
      <c r="F98" s="271"/>
      <c r="G98" s="271"/>
      <c r="H98" s="271"/>
      <c r="I98" s="271"/>
      <c r="J98" s="271"/>
      <c r="K98" s="271"/>
    </row>
    <row r="99" spans="2:11" ht="7.5" customHeight="1">
      <c r="B99" s="272"/>
      <c r="C99" s="273"/>
      <c r="D99" s="273"/>
      <c r="E99" s="273"/>
      <c r="F99" s="273"/>
      <c r="G99" s="273"/>
      <c r="H99" s="273"/>
      <c r="I99" s="273"/>
      <c r="J99" s="273"/>
      <c r="K99" s="274"/>
    </row>
    <row r="100" spans="2:11" ht="45" customHeight="1">
      <c r="B100" s="275"/>
      <c r="C100" s="382" t="s">
        <v>838</v>
      </c>
      <c r="D100" s="382"/>
      <c r="E100" s="382"/>
      <c r="F100" s="382"/>
      <c r="G100" s="382"/>
      <c r="H100" s="382"/>
      <c r="I100" s="382"/>
      <c r="J100" s="382"/>
      <c r="K100" s="276"/>
    </row>
    <row r="101" spans="2:11" ht="17.25" customHeight="1">
      <c r="B101" s="275"/>
      <c r="C101" s="277" t="s">
        <v>794</v>
      </c>
      <c r="D101" s="277"/>
      <c r="E101" s="277"/>
      <c r="F101" s="277" t="s">
        <v>795</v>
      </c>
      <c r="G101" s="278"/>
      <c r="H101" s="277" t="s">
        <v>106</v>
      </c>
      <c r="I101" s="277" t="s">
        <v>54</v>
      </c>
      <c r="J101" s="277" t="s">
        <v>796</v>
      </c>
      <c r="K101" s="276"/>
    </row>
    <row r="102" spans="2:11" ht="17.25" customHeight="1">
      <c r="B102" s="275"/>
      <c r="C102" s="279" t="s">
        <v>797</v>
      </c>
      <c r="D102" s="279"/>
      <c r="E102" s="279"/>
      <c r="F102" s="280" t="s">
        <v>798</v>
      </c>
      <c r="G102" s="281"/>
      <c r="H102" s="279"/>
      <c r="I102" s="279"/>
      <c r="J102" s="279" t="s">
        <v>799</v>
      </c>
      <c r="K102" s="276"/>
    </row>
    <row r="103" spans="2:11" ht="5.25" customHeight="1">
      <c r="B103" s="275"/>
      <c r="C103" s="277"/>
      <c r="D103" s="277"/>
      <c r="E103" s="277"/>
      <c r="F103" s="277"/>
      <c r="G103" s="293"/>
      <c r="H103" s="277"/>
      <c r="I103" s="277"/>
      <c r="J103" s="277"/>
      <c r="K103" s="276"/>
    </row>
    <row r="104" spans="2:11" ht="15" customHeight="1">
      <c r="B104" s="275"/>
      <c r="C104" s="265" t="s">
        <v>50</v>
      </c>
      <c r="D104" s="282"/>
      <c r="E104" s="282"/>
      <c r="F104" s="284" t="s">
        <v>800</v>
      </c>
      <c r="G104" s="293"/>
      <c r="H104" s="265" t="s">
        <v>839</v>
      </c>
      <c r="I104" s="265" t="s">
        <v>802</v>
      </c>
      <c r="J104" s="265">
        <v>20</v>
      </c>
      <c r="K104" s="276"/>
    </row>
    <row r="105" spans="2:11" ht="15" customHeight="1">
      <c r="B105" s="275"/>
      <c r="C105" s="265" t="s">
        <v>803</v>
      </c>
      <c r="D105" s="265"/>
      <c r="E105" s="265"/>
      <c r="F105" s="284" t="s">
        <v>800</v>
      </c>
      <c r="G105" s="265"/>
      <c r="H105" s="265" t="s">
        <v>839</v>
      </c>
      <c r="I105" s="265" t="s">
        <v>802</v>
      </c>
      <c r="J105" s="265">
        <v>120</v>
      </c>
      <c r="K105" s="276"/>
    </row>
    <row r="106" spans="2:11" ht="15" customHeight="1">
      <c r="B106" s="285"/>
      <c r="C106" s="265" t="s">
        <v>805</v>
      </c>
      <c r="D106" s="265"/>
      <c r="E106" s="265"/>
      <c r="F106" s="284" t="s">
        <v>806</v>
      </c>
      <c r="G106" s="265"/>
      <c r="H106" s="265" t="s">
        <v>839</v>
      </c>
      <c r="I106" s="265" t="s">
        <v>802</v>
      </c>
      <c r="J106" s="265">
        <v>50</v>
      </c>
      <c r="K106" s="276"/>
    </row>
    <row r="107" spans="2:11" ht="15" customHeight="1">
      <c r="B107" s="285"/>
      <c r="C107" s="265" t="s">
        <v>808</v>
      </c>
      <c r="D107" s="265"/>
      <c r="E107" s="265"/>
      <c r="F107" s="284" t="s">
        <v>800</v>
      </c>
      <c r="G107" s="265"/>
      <c r="H107" s="265" t="s">
        <v>839</v>
      </c>
      <c r="I107" s="265" t="s">
        <v>810</v>
      </c>
      <c r="J107" s="265"/>
      <c r="K107" s="276"/>
    </row>
    <row r="108" spans="2:11" ht="15" customHeight="1">
      <c r="B108" s="285"/>
      <c r="C108" s="265" t="s">
        <v>819</v>
      </c>
      <c r="D108" s="265"/>
      <c r="E108" s="265"/>
      <c r="F108" s="284" t="s">
        <v>806</v>
      </c>
      <c r="G108" s="265"/>
      <c r="H108" s="265" t="s">
        <v>839</v>
      </c>
      <c r="I108" s="265" t="s">
        <v>802</v>
      </c>
      <c r="J108" s="265">
        <v>50</v>
      </c>
      <c r="K108" s="276"/>
    </row>
    <row r="109" spans="2:11" ht="15" customHeight="1">
      <c r="B109" s="285"/>
      <c r="C109" s="265" t="s">
        <v>827</v>
      </c>
      <c r="D109" s="265"/>
      <c r="E109" s="265"/>
      <c r="F109" s="284" t="s">
        <v>806</v>
      </c>
      <c r="G109" s="265"/>
      <c r="H109" s="265" t="s">
        <v>839</v>
      </c>
      <c r="I109" s="265" t="s">
        <v>802</v>
      </c>
      <c r="J109" s="265">
        <v>50</v>
      </c>
      <c r="K109" s="276"/>
    </row>
    <row r="110" spans="2:11" ht="15" customHeight="1">
      <c r="B110" s="285"/>
      <c r="C110" s="265" t="s">
        <v>825</v>
      </c>
      <c r="D110" s="265"/>
      <c r="E110" s="265"/>
      <c r="F110" s="284" t="s">
        <v>806</v>
      </c>
      <c r="G110" s="265"/>
      <c r="H110" s="265" t="s">
        <v>839</v>
      </c>
      <c r="I110" s="265" t="s">
        <v>802</v>
      </c>
      <c r="J110" s="265">
        <v>50</v>
      </c>
      <c r="K110" s="276"/>
    </row>
    <row r="111" spans="2:11" ht="15" customHeight="1">
      <c r="B111" s="285"/>
      <c r="C111" s="265" t="s">
        <v>50</v>
      </c>
      <c r="D111" s="265"/>
      <c r="E111" s="265"/>
      <c r="F111" s="284" t="s">
        <v>800</v>
      </c>
      <c r="G111" s="265"/>
      <c r="H111" s="265" t="s">
        <v>840</v>
      </c>
      <c r="I111" s="265" t="s">
        <v>802</v>
      </c>
      <c r="J111" s="265">
        <v>20</v>
      </c>
      <c r="K111" s="276"/>
    </row>
    <row r="112" spans="2:11" ht="15" customHeight="1">
      <c r="B112" s="285"/>
      <c r="C112" s="265" t="s">
        <v>841</v>
      </c>
      <c r="D112" s="265"/>
      <c r="E112" s="265"/>
      <c r="F112" s="284" t="s">
        <v>800</v>
      </c>
      <c r="G112" s="265"/>
      <c r="H112" s="265" t="s">
        <v>842</v>
      </c>
      <c r="I112" s="265" t="s">
        <v>802</v>
      </c>
      <c r="J112" s="265">
        <v>120</v>
      </c>
      <c r="K112" s="276"/>
    </row>
    <row r="113" spans="2:11" ht="15" customHeight="1">
      <c r="B113" s="285"/>
      <c r="C113" s="265" t="s">
        <v>35</v>
      </c>
      <c r="D113" s="265"/>
      <c r="E113" s="265"/>
      <c r="F113" s="284" t="s">
        <v>800</v>
      </c>
      <c r="G113" s="265"/>
      <c r="H113" s="265" t="s">
        <v>843</v>
      </c>
      <c r="I113" s="265" t="s">
        <v>834</v>
      </c>
      <c r="J113" s="265"/>
      <c r="K113" s="276"/>
    </row>
    <row r="114" spans="2:11" ht="15" customHeight="1">
      <c r="B114" s="285"/>
      <c r="C114" s="265" t="s">
        <v>45</v>
      </c>
      <c r="D114" s="265"/>
      <c r="E114" s="265"/>
      <c r="F114" s="284" t="s">
        <v>800</v>
      </c>
      <c r="G114" s="265"/>
      <c r="H114" s="265" t="s">
        <v>844</v>
      </c>
      <c r="I114" s="265" t="s">
        <v>834</v>
      </c>
      <c r="J114" s="265"/>
      <c r="K114" s="276"/>
    </row>
    <row r="115" spans="2:11" ht="15" customHeight="1">
      <c r="B115" s="285"/>
      <c r="C115" s="265" t="s">
        <v>54</v>
      </c>
      <c r="D115" s="265"/>
      <c r="E115" s="265"/>
      <c r="F115" s="284" t="s">
        <v>800</v>
      </c>
      <c r="G115" s="265"/>
      <c r="H115" s="265" t="s">
        <v>845</v>
      </c>
      <c r="I115" s="265" t="s">
        <v>846</v>
      </c>
      <c r="J115" s="265"/>
      <c r="K115" s="276"/>
    </row>
    <row r="116" spans="2:11" ht="15" customHeight="1">
      <c r="B116" s="288"/>
      <c r="C116" s="294"/>
      <c r="D116" s="294"/>
      <c r="E116" s="294"/>
      <c r="F116" s="294"/>
      <c r="G116" s="294"/>
      <c r="H116" s="294"/>
      <c r="I116" s="294"/>
      <c r="J116" s="294"/>
      <c r="K116" s="290"/>
    </row>
    <row r="117" spans="2:11" ht="18.75" customHeight="1">
      <c r="B117" s="295"/>
      <c r="C117" s="261"/>
      <c r="D117" s="261"/>
      <c r="E117" s="261"/>
      <c r="F117" s="296"/>
      <c r="G117" s="261"/>
      <c r="H117" s="261"/>
      <c r="I117" s="261"/>
      <c r="J117" s="261"/>
      <c r="K117" s="295"/>
    </row>
    <row r="118" spans="2:11" ht="18.75" customHeight="1">
      <c r="B118" s="271"/>
      <c r="C118" s="271"/>
      <c r="D118" s="271"/>
      <c r="E118" s="271"/>
      <c r="F118" s="271"/>
      <c r="G118" s="271"/>
      <c r="H118" s="271"/>
      <c r="I118" s="271"/>
      <c r="J118" s="271"/>
      <c r="K118" s="271"/>
    </row>
    <row r="119" spans="2:11" ht="7.5" customHeight="1">
      <c r="B119" s="297"/>
      <c r="C119" s="298"/>
      <c r="D119" s="298"/>
      <c r="E119" s="298"/>
      <c r="F119" s="298"/>
      <c r="G119" s="298"/>
      <c r="H119" s="298"/>
      <c r="I119" s="298"/>
      <c r="J119" s="298"/>
      <c r="K119" s="299"/>
    </row>
    <row r="120" spans="2:11" ht="45" customHeight="1">
      <c r="B120" s="300"/>
      <c r="C120" s="378" t="s">
        <v>847</v>
      </c>
      <c r="D120" s="378"/>
      <c r="E120" s="378"/>
      <c r="F120" s="378"/>
      <c r="G120" s="378"/>
      <c r="H120" s="378"/>
      <c r="I120" s="378"/>
      <c r="J120" s="378"/>
      <c r="K120" s="301"/>
    </row>
    <row r="121" spans="2:11" ht="17.25" customHeight="1">
      <c r="B121" s="302"/>
      <c r="C121" s="277" t="s">
        <v>794</v>
      </c>
      <c r="D121" s="277"/>
      <c r="E121" s="277"/>
      <c r="F121" s="277" t="s">
        <v>795</v>
      </c>
      <c r="G121" s="278"/>
      <c r="H121" s="277" t="s">
        <v>106</v>
      </c>
      <c r="I121" s="277" t="s">
        <v>54</v>
      </c>
      <c r="J121" s="277" t="s">
        <v>796</v>
      </c>
      <c r="K121" s="303"/>
    </row>
    <row r="122" spans="2:11" ht="17.25" customHeight="1">
      <c r="B122" s="302"/>
      <c r="C122" s="279" t="s">
        <v>797</v>
      </c>
      <c r="D122" s="279"/>
      <c r="E122" s="279"/>
      <c r="F122" s="280" t="s">
        <v>798</v>
      </c>
      <c r="G122" s="281"/>
      <c r="H122" s="279"/>
      <c r="I122" s="279"/>
      <c r="J122" s="279" t="s">
        <v>799</v>
      </c>
      <c r="K122" s="303"/>
    </row>
    <row r="123" spans="2:11" ht="5.25" customHeight="1">
      <c r="B123" s="304"/>
      <c r="C123" s="282"/>
      <c r="D123" s="282"/>
      <c r="E123" s="282"/>
      <c r="F123" s="282"/>
      <c r="G123" s="265"/>
      <c r="H123" s="282"/>
      <c r="I123" s="282"/>
      <c r="J123" s="282"/>
      <c r="K123" s="305"/>
    </row>
    <row r="124" spans="2:11" ht="15" customHeight="1">
      <c r="B124" s="304"/>
      <c r="C124" s="265" t="s">
        <v>803</v>
      </c>
      <c r="D124" s="282"/>
      <c r="E124" s="282"/>
      <c r="F124" s="284" t="s">
        <v>800</v>
      </c>
      <c r="G124" s="265"/>
      <c r="H124" s="265" t="s">
        <v>839</v>
      </c>
      <c r="I124" s="265" t="s">
        <v>802</v>
      </c>
      <c r="J124" s="265">
        <v>120</v>
      </c>
      <c r="K124" s="306"/>
    </row>
    <row r="125" spans="2:11" ht="15" customHeight="1">
      <c r="B125" s="304"/>
      <c r="C125" s="265" t="s">
        <v>848</v>
      </c>
      <c r="D125" s="265"/>
      <c r="E125" s="265"/>
      <c r="F125" s="284" t="s">
        <v>800</v>
      </c>
      <c r="G125" s="265"/>
      <c r="H125" s="265" t="s">
        <v>849</v>
      </c>
      <c r="I125" s="265" t="s">
        <v>802</v>
      </c>
      <c r="J125" s="265" t="s">
        <v>850</v>
      </c>
      <c r="K125" s="306"/>
    </row>
    <row r="126" spans="2:11" ht="15" customHeight="1">
      <c r="B126" s="304"/>
      <c r="C126" s="265" t="s">
        <v>749</v>
      </c>
      <c r="D126" s="265"/>
      <c r="E126" s="265"/>
      <c r="F126" s="284" t="s">
        <v>800</v>
      </c>
      <c r="G126" s="265"/>
      <c r="H126" s="265" t="s">
        <v>851</v>
      </c>
      <c r="I126" s="265" t="s">
        <v>802</v>
      </c>
      <c r="J126" s="265" t="s">
        <v>850</v>
      </c>
      <c r="K126" s="306"/>
    </row>
    <row r="127" spans="2:11" ht="15" customHeight="1">
      <c r="B127" s="304"/>
      <c r="C127" s="265" t="s">
        <v>811</v>
      </c>
      <c r="D127" s="265"/>
      <c r="E127" s="265"/>
      <c r="F127" s="284" t="s">
        <v>806</v>
      </c>
      <c r="G127" s="265"/>
      <c r="H127" s="265" t="s">
        <v>812</v>
      </c>
      <c r="I127" s="265" t="s">
        <v>802</v>
      </c>
      <c r="J127" s="265">
        <v>15</v>
      </c>
      <c r="K127" s="306"/>
    </row>
    <row r="128" spans="2:11" ht="15" customHeight="1">
      <c r="B128" s="304"/>
      <c r="C128" s="286" t="s">
        <v>813</v>
      </c>
      <c r="D128" s="286"/>
      <c r="E128" s="286"/>
      <c r="F128" s="287" t="s">
        <v>806</v>
      </c>
      <c r="G128" s="286"/>
      <c r="H128" s="286" t="s">
        <v>814</v>
      </c>
      <c r="I128" s="286" t="s">
        <v>802</v>
      </c>
      <c r="J128" s="286">
        <v>15</v>
      </c>
      <c r="K128" s="306"/>
    </row>
    <row r="129" spans="2:11" ht="15" customHeight="1">
      <c r="B129" s="304"/>
      <c r="C129" s="286" t="s">
        <v>815</v>
      </c>
      <c r="D129" s="286"/>
      <c r="E129" s="286"/>
      <c r="F129" s="287" t="s">
        <v>806</v>
      </c>
      <c r="G129" s="286"/>
      <c r="H129" s="286" t="s">
        <v>816</v>
      </c>
      <c r="I129" s="286" t="s">
        <v>802</v>
      </c>
      <c r="J129" s="286">
        <v>20</v>
      </c>
      <c r="K129" s="306"/>
    </row>
    <row r="130" spans="2:11" ht="15" customHeight="1">
      <c r="B130" s="304"/>
      <c r="C130" s="286" t="s">
        <v>817</v>
      </c>
      <c r="D130" s="286"/>
      <c r="E130" s="286"/>
      <c r="F130" s="287" t="s">
        <v>806</v>
      </c>
      <c r="G130" s="286"/>
      <c r="H130" s="286" t="s">
        <v>818</v>
      </c>
      <c r="I130" s="286" t="s">
        <v>802</v>
      </c>
      <c r="J130" s="286">
        <v>20</v>
      </c>
      <c r="K130" s="306"/>
    </row>
    <row r="131" spans="2:11" ht="15" customHeight="1">
      <c r="B131" s="304"/>
      <c r="C131" s="265" t="s">
        <v>805</v>
      </c>
      <c r="D131" s="265"/>
      <c r="E131" s="265"/>
      <c r="F131" s="284" t="s">
        <v>806</v>
      </c>
      <c r="G131" s="265"/>
      <c r="H131" s="265" t="s">
        <v>839</v>
      </c>
      <c r="I131" s="265" t="s">
        <v>802</v>
      </c>
      <c r="J131" s="265">
        <v>50</v>
      </c>
      <c r="K131" s="306"/>
    </row>
    <row r="132" spans="2:11" ht="15" customHeight="1">
      <c r="B132" s="304"/>
      <c r="C132" s="265" t="s">
        <v>819</v>
      </c>
      <c r="D132" s="265"/>
      <c r="E132" s="265"/>
      <c r="F132" s="284" t="s">
        <v>806</v>
      </c>
      <c r="G132" s="265"/>
      <c r="H132" s="265" t="s">
        <v>839</v>
      </c>
      <c r="I132" s="265" t="s">
        <v>802</v>
      </c>
      <c r="J132" s="265">
        <v>50</v>
      </c>
      <c r="K132" s="306"/>
    </row>
    <row r="133" spans="2:11" ht="15" customHeight="1">
      <c r="B133" s="304"/>
      <c r="C133" s="265" t="s">
        <v>825</v>
      </c>
      <c r="D133" s="265"/>
      <c r="E133" s="265"/>
      <c r="F133" s="284" t="s">
        <v>806</v>
      </c>
      <c r="G133" s="265"/>
      <c r="H133" s="265" t="s">
        <v>839</v>
      </c>
      <c r="I133" s="265" t="s">
        <v>802</v>
      </c>
      <c r="J133" s="265">
        <v>50</v>
      </c>
      <c r="K133" s="306"/>
    </row>
    <row r="134" spans="2:11" ht="15" customHeight="1">
      <c r="B134" s="304"/>
      <c r="C134" s="265" t="s">
        <v>827</v>
      </c>
      <c r="D134" s="265"/>
      <c r="E134" s="265"/>
      <c r="F134" s="284" t="s">
        <v>806</v>
      </c>
      <c r="G134" s="265"/>
      <c r="H134" s="265" t="s">
        <v>839</v>
      </c>
      <c r="I134" s="265" t="s">
        <v>802</v>
      </c>
      <c r="J134" s="265">
        <v>50</v>
      </c>
      <c r="K134" s="306"/>
    </row>
    <row r="135" spans="2:11" ht="15" customHeight="1">
      <c r="B135" s="304"/>
      <c r="C135" s="265" t="s">
        <v>111</v>
      </c>
      <c r="D135" s="265"/>
      <c r="E135" s="265"/>
      <c r="F135" s="284" t="s">
        <v>806</v>
      </c>
      <c r="G135" s="265"/>
      <c r="H135" s="265" t="s">
        <v>852</v>
      </c>
      <c r="I135" s="265" t="s">
        <v>802</v>
      </c>
      <c r="J135" s="265">
        <v>255</v>
      </c>
      <c r="K135" s="306"/>
    </row>
    <row r="136" spans="2:11" ht="15" customHeight="1">
      <c r="B136" s="304"/>
      <c r="C136" s="265" t="s">
        <v>829</v>
      </c>
      <c r="D136" s="265"/>
      <c r="E136" s="265"/>
      <c r="F136" s="284" t="s">
        <v>800</v>
      </c>
      <c r="G136" s="265"/>
      <c r="H136" s="265" t="s">
        <v>853</v>
      </c>
      <c r="I136" s="265" t="s">
        <v>831</v>
      </c>
      <c r="J136" s="265"/>
      <c r="K136" s="306"/>
    </row>
    <row r="137" spans="2:11" ht="15" customHeight="1">
      <c r="B137" s="304"/>
      <c r="C137" s="265" t="s">
        <v>832</v>
      </c>
      <c r="D137" s="265"/>
      <c r="E137" s="265"/>
      <c r="F137" s="284" t="s">
        <v>800</v>
      </c>
      <c r="G137" s="265"/>
      <c r="H137" s="265" t="s">
        <v>854</v>
      </c>
      <c r="I137" s="265" t="s">
        <v>834</v>
      </c>
      <c r="J137" s="265"/>
      <c r="K137" s="306"/>
    </row>
    <row r="138" spans="2:11" ht="15" customHeight="1">
      <c r="B138" s="304"/>
      <c r="C138" s="265" t="s">
        <v>835</v>
      </c>
      <c r="D138" s="265"/>
      <c r="E138" s="265"/>
      <c r="F138" s="284" t="s">
        <v>800</v>
      </c>
      <c r="G138" s="265"/>
      <c r="H138" s="265" t="s">
        <v>835</v>
      </c>
      <c r="I138" s="265" t="s">
        <v>834</v>
      </c>
      <c r="J138" s="265"/>
      <c r="K138" s="306"/>
    </row>
    <row r="139" spans="2:11" ht="15" customHeight="1">
      <c r="B139" s="304"/>
      <c r="C139" s="265" t="s">
        <v>35</v>
      </c>
      <c r="D139" s="265"/>
      <c r="E139" s="265"/>
      <c r="F139" s="284" t="s">
        <v>800</v>
      </c>
      <c r="G139" s="265"/>
      <c r="H139" s="265" t="s">
        <v>855</v>
      </c>
      <c r="I139" s="265" t="s">
        <v>834</v>
      </c>
      <c r="J139" s="265"/>
      <c r="K139" s="306"/>
    </row>
    <row r="140" spans="2:11" ht="15" customHeight="1">
      <c r="B140" s="304"/>
      <c r="C140" s="265" t="s">
        <v>856</v>
      </c>
      <c r="D140" s="265"/>
      <c r="E140" s="265"/>
      <c r="F140" s="284" t="s">
        <v>800</v>
      </c>
      <c r="G140" s="265"/>
      <c r="H140" s="265" t="s">
        <v>857</v>
      </c>
      <c r="I140" s="265" t="s">
        <v>834</v>
      </c>
      <c r="J140" s="265"/>
      <c r="K140" s="306"/>
    </row>
    <row r="141" spans="2:11" ht="15" customHeight="1">
      <c r="B141" s="307"/>
      <c r="C141" s="308"/>
      <c r="D141" s="308"/>
      <c r="E141" s="308"/>
      <c r="F141" s="308"/>
      <c r="G141" s="308"/>
      <c r="H141" s="308"/>
      <c r="I141" s="308"/>
      <c r="J141" s="308"/>
      <c r="K141" s="309"/>
    </row>
    <row r="142" spans="2:11" ht="18.75" customHeight="1">
      <c r="B142" s="261"/>
      <c r="C142" s="261"/>
      <c r="D142" s="261"/>
      <c r="E142" s="261"/>
      <c r="F142" s="296"/>
      <c r="G142" s="261"/>
      <c r="H142" s="261"/>
      <c r="I142" s="261"/>
      <c r="J142" s="261"/>
      <c r="K142" s="261"/>
    </row>
    <row r="143" spans="2:11" ht="18.75" customHeight="1">
      <c r="B143" s="271"/>
      <c r="C143" s="271"/>
      <c r="D143" s="271"/>
      <c r="E143" s="271"/>
      <c r="F143" s="271"/>
      <c r="G143" s="271"/>
      <c r="H143" s="271"/>
      <c r="I143" s="271"/>
      <c r="J143" s="271"/>
      <c r="K143" s="271"/>
    </row>
    <row r="144" spans="2:11" ht="7.5" customHeight="1">
      <c r="B144" s="272"/>
      <c r="C144" s="273"/>
      <c r="D144" s="273"/>
      <c r="E144" s="273"/>
      <c r="F144" s="273"/>
      <c r="G144" s="273"/>
      <c r="H144" s="273"/>
      <c r="I144" s="273"/>
      <c r="J144" s="273"/>
      <c r="K144" s="274"/>
    </row>
    <row r="145" spans="2:11" ht="45" customHeight="1">
      <c r="B145" s="275"/>
      <c r="C145" s="382" t="s">
        <v>858</v>
      </c>
      <c r="D145" s="382"/>
      <c r="E145" s="382"/>
      <c r="F145" s="382"/>
      <c r="G145" s="382"/>
      <c r="H145" s="382"/>
      <c r="I145" s="382"/>
      <c r="J145" s="382"/>
      <c r="K145" s="276"/>
    </row>
    <row r="146" spans="2:11" ht="17.25" customHeight="1">
      <c r="B146" s="275"/>
      <c r="C146" s="277" t="s">
        <v>794</v>
      </c>
      <c r="D146" s="277"/>
      <c r="E146" s="277"/>
      <c r="F146" s="277" t="s">
        <v>795</v>
      </c>
      <c r="G146" s="278"/>
      <c r="H146" s="277" t="s">
        <v>106</v>
      </c>
      <c r="I146" s="277" t="s">
        <v>54</v>
      </c>
      <c r="J146" s="277" t="s">
        <v>796</v>
      </c>
      <c r="K146" s="276"/>
    </row>
    <row r="147" spans="2:11" ht="17.25" customHeight="1">
      <c r="B147" s="275"/>
      <c r="C147" s="279" t="s">
        <v>797</v>
      </c>
      <c r="D147" s="279"/>
      <c r="E147" s="279"/>
      <c r="F147" s="280" t="s">
        <v>798</v>
      </c>
      <c r="G147" s="281"/>
      <c r="H147" s="279"/>
      <c r="I147" s="279"/>
      <c r="J147" s="279" t="s">
        <v>799</v>
      </c>
      <c r="K147" s="276"/>
    </row>
    <row r="148" spans="2:11" ht="5.25" customHeight="1">
      <c r="B148" s="285"/>
      <c r="C148" s="282"/>
      <c r="D148" s="282"/>
      <c r="E148" s="282"/>
      <c r="F148" s="282"/>
      <c r="G148" s="283"/>
      <c r="H148" s="282"/>
      <c r="I148" s="282"/>
      <c r="J148" s="282"/>
      <c r="K148" s="306"/>
    </row>
    <row r="149" spans="2:11" ht="15" customHeight="1">
      <c r="B149" s="285"/>
      <c r="C149" s="310" t="s">
        <v>803</v>
      </c>
      <c r="D149" s="265"/>
      <c r="E149" s="265"/>
      <c r="F149" s="311" t="s">
        <v>800</v>
      </c>
      <c r="G149" s="265"/>
      <c r="H149" s="310" t="s">
        <v>839</v>
      </c>
      <c r="I149" s="310" t="s">
        <v>802</v>
      </c>
      <c r="J149" s="310">
        <v>120</v>
      </c>
      <c r="K149" s="306"/>
    </row>
    <row r="150" spans="2:11" ht="15" customHeight="1">
      <c r="B150" s="285"/>
      <c r="C150" s="310" t="s">
        <v>848</v>
      </c>
      <c r="D150" s="265"/>
      <c r="E150" s="265"/>
      <c r="F150" s="311" t="s">
        <v>800</v>
      </c>
      <c r="G150" s="265"/>
      <c r="H150" s="310" t="s">
        <v>859</v>
      </c>
      <c r="I150" s="310" t="s">
        <v>802</v>
      </c>
      <c r="J150" s="310" t="s">
        <v>850</v>
      </c>
      <c r="K150" s="306"/>
    </row>
    <row r="151" spans="2:11" ht="15" customHeight="1">
      <c r="B151" s="285"/>
      <c r="C151" s="310" t="s">
        <v>749</v>
      </c>
      <c r="D151" s="265"/>
      <c r="E151" s="265"/>
      <c r="F151" s="311" t="s">
        <v>800</v>
      </c>
      <c r="G151" s="265"/>
      <c r="H151" s="310" t="s">
        <v>860</v>
      </c>
      <c r="I151" s="310" t="s">
        <v>802</v>
      </c>
      <c r="J151" s="310" t="s">
        <v>850</v>
      </c>
      <c r="K151" s="306"/>
    </row>
    <row r="152" spans="2:11" ht="15" customHeight="1">
      <c r="B152" s="285"/>
      <c r="C152" s="310" t="s">
        <v>805</v>
      </c>
      <c r="D152" s="265"/>
      <c r="E152" s="265"/>
      <c r="F152" s="311" t="s">
        <v>806</v>
      </c>
      <c r="G152" s="265"/>
      <c r="H152" s="310" t="s">
        <v>839</v>
      </c>
      <c r="I152" s="310" t="s">
        <v>802</v>
      </c>
      <c r="J152" s="310">
        <v>50</v>
      </c>
      <c r="K152" s="306"/>
    </row>
    <row r="153" spans="2:11" ht="15" customHeight="1">
      <c r="B153" s="285"/>
      <c r="C153" s="310" t="s">
        <v>808</v>
      </c>
      <c r="D153" s="265"/>
      <c r="E153" s="265"/>
      <c r="F153" s="311" t="s">
        <v>800</v>
      </c>
      <c r="G153" s="265"/>
      <c r="H153" s="310" t="s">
        <v>839</v>
      </c>
      <c r="I153" s="310" t="s">
        <v>810</v>
      </c>
      <c r="J153" s="310"/>
      <c r="K153" s="306"/>
    </row>
    <row r="154" spans="2:11" ht="15" customHeight="1">
      <c r="B154" s="285"/>
      <c r="C154" s="310" t="s">
        <v>819</v>
      </c>
      <c r="D154" s="265"/>
      <c r="E154" s="265"/>
      <c r="F154" s="311" t="s">
        <v>806</v>
      </c>
      <c r="G154" s="265"/>
      <c r="H154" s="310" t="s">
        <v>839</v>
      </c>
      <c r="I154" s="310" t="s">
        <v>802</v>
      </c>
      <c r="J154" s="310">
        <v>50</v>
      </c>
      <c r="K154" s="306"/>
    </row>
    <row r="155" spans="2:11" ht="15" customHeight="1">
      <c r="B155" s="285"/>
      <c r="C155" s="310" t="s">
        <v>827</v>
      </c>
      <c r="D155" s="265"/>
      <c r="E155" s="265"/>
      <c r="F155" s="311" t="s">
        <v>806</v>
      </c>
      <c r="G155" s="265"/>
      <c r="H155" s="310" t="s">
        <v>839</v>
      </c>
      <c r="I155" s="310" t="s">
        <v>802</v>
      </c>
      <c r="J155" s="310">
        <v>50</v>
      </c>
      <c r="K155" s="306"/>
    </row>
    <row r="156" spans="2:11" ht="15" customHeight="1">
      <c r="B156" s="285"/>
      <c r="C156" s="310" t="s">
        <v>825</v>
      </c>
      <c r="D156" s="265"/>
      <c r="E156" s="265"/>
      <c r="F156" s="311" t="s">
        <v>806</v>
      </c>
      <c r="G156" s="265"/>
      <c r="H156" s="310" t="s">
        <v>839</v>
      </c>
      <c r="I156" s="310" t="s">
        <v>802</v>
      </c>
      <c r="J156" s="310">
        <v>50</v>
      </c>
      <c r="K156" s="306"/>
    </row>
    <row r="157" spans="2:11" ht="15" customHeight="1">
      <c r="B157" s="285"/>
      <c r="C157" s="310" t="s">
        <v>95</v>
      </c>
      <c r="D157" s="265"/>
      <c r="E157" s="265"/>
      <c r="F157" s="311" t="s">
        <v>800</v>
      </c>
      <c r="G157" s="265"/>
      <c r="H157" s="310" t="s">
        <v>861</v>
      </c>
      <c r="I157" s="310" t="s">
        <v>802</v>
      </c>
      <c r="J157" s="310" t="s">
        <v>862</v>
      </c>
      <c r="K157" s="306"/>
    </row>
    <row r="158" spans="2:11" ht="15" customHeight="1">
      <c r="B158" s="285"/>
      <c r="C158" s="310" t="s">
        <v>863</v>
      </c>
      <c r="D158" s="265"/>
      <c r="E158" s="265"/>
      <c r="F158" s="311" t="s">
        <v>800</v>
      </c>
      <c r="G158" s="265"/>
      <c r="H158" s="310" t="s">
        <v>864</v>
      </c>
      <c r="I158" s="310" t="s">
        <v>834</v>
      </c>
      <c r="J158" s="310"/>
      <c r="K158" s="306"/>
    </row>
    <row r="159" spans="2:11" ht="15" customHeight="1">
      <c r="B159" s="312"/>
      <c r="C159" s="294"/>
      <c r="D159" s="294"/>
      <c r="E159" s="294"/>
      <c r="F159" s="294"/>
      <c r="G159" s="294"/>
      <c r="H159" s="294"/>
      <c r="I159" s="294"/>
      <c r="J159" s="294"/>
      <c r="K159" s="313"/>
    </row>
    <row r="160" spans="2:11" ht="18.75" customHeight="1">
      <c r="B160" s="261"/>
      <c r="C160" s="265"/>
      <c r="D160" s="265"/>
      <c r="E160" s="265"/>
      <c r="F160" s="284"/>
      <c r="G160" s="265"/>
      <c r="H160" s="265"/>
      <c r="I160" s="265"/>
      <c r="J160" s="265"/>
      <c r="K160" s="261"/>
    </row>
    <row r="161" spans="2:11" ht="18.75" customHeight="1">
      <c r="B161" s="271"/>
      <c r="C161" s="271"/>
      <c r="D161" s="271"/>
      <c r="E161" s="271"/>
      <c r="F161" s="271"/>
      <c r="G161" s="271"/>
      <c r="H161" s="271"/>
      <c r="I161" s="271"/>
      <c r="J161" s="271"/>
      <c r="K161" s="271"/>
    </row>
    <row r="162" spans="2:11" ht="7.5" customHeight="1">
      <c r="B162" s="253"/>
      <c r="C162" s="254"/>
      <c r="D162" s="254"/>
      <c r="E162" s="254"/>
      <c r="F162" s="254"/>
      <c r="G162" s="254"/>
      <c r="H162" s="254"/>
      <c r="I162" s="254"/>
      <c r="J162" s="254"/>
      <c r="K162" s="255"/>
    </row>
    <row r="163" spans="2:11" ht="45" customHeight="1">
      <c r="B163" s="256"/>
      <c r="C163" s="378" t="s">
        <v>865</v>
      </c>
      <c r="D163" s="378"/>
      <c r="E163" s="378"/>
      <c r="F163" s="378"/>
      <c r="G163" s="378"/>
      <c r="H163" s="378"/>
      <c r="I163" s="378"/>
      <c r="J163" s="378"/>
      <c r="K163" s="257"/>
    </row>
    <row r="164" spans="2:11" ht="17.25" customHeight="1">
      <c r="B164" s="256"/>
      <c r="C164" s="277" t="s">
        <v>794</v>
      </c>
      <c r="D164" s="277"/>
      <c r="E164" s="277"/>
      <c r="F164" s="277" t="s">
        <v>795</v>
      </c>
      <c r="G164" s="314"/>
      <c r="H164" s="315" t="s">
        <v>106</v>
      </c>
      <c r="I164" s="315" t="s">
        <v>54</v>
      </c>
      <c r="J164" s="277" t="s">
        <v>796</v>
      </c>
      <c r="K164" s="257"/>
    </row>
    <row r="165" spans="2:11" ht="17.25" customHeight="1">
      <c r="B165" s="258"/>
      <c r="C165" s="279" t="s">
        <v>797</v>
      </c>
      <c r="D165" s="279"/>
      <c r="E165" s="279"/>
      <c r="F165" s="280" t="s">
        <v>798</v>
      </c>
      <c r="G165" s="316"/>
      <c r="H165" s="317"/>
      <c r="I165" s="317"/>
      <c r="J165" s="279" t="s">
        <v>799</v>
      </c>
      <c r="K165" s="259"/>
    </row>
    <row r="166" spans="2:11" ht="5.25" customHeight="1">
      <c r="B166" s="285"/>
      <c r="C166" s="282"/>
      <c r="D166" s="282"/>
      <c r="E166" s="282"/>
      <c r="F166" s="282"/>
      <c r="G166" s="283"/>
      <c r="H166" s="282"/>
      <c r="I166" s="282"/>
      <c r="J166" s="282"/>
      <c r="K166" s="306"/>
    </row>
    <row r="167" spans="2:11" ht="15" customHeight="1">
      <c r="B167" s="285"/>
      <c r="C167" s="265" t="s">
        <v>803</v>
      </c>
      <c r="D167" s="265"/>
      <c r="E167" s="265"/>
      <c r="F167" s="284" t="s">
        <v>800</v>
      </c>
      <c r="G167" s="265"/>
      <c r="H167" s="265" t="s">
        <v>839</v>
      </c>
      <c r="I167" s="265" t="s">
        <v>802</v>
      </c>
      <c r="J167" s="265">
        <v>120</v>
      </c>
      <c r="K167" s="306"/>
    </row>
    <row r="168" spans="2:11" ht="15" customHeight="1">
      <c r="B168" s="285"/>
      <c r="C168" s="265" t="s">
        <v>848</v>
      </c>
      <c r="D168" s="265"/>
      <c r="E168" s="265"/>
      <c r="F168" s="284" t="s">
        <v>800</v>
      </c>
      <c r="G168" s="265"/>
      <c r="H168" s="265" t="s">
        <v>849</v>
      </c>
      <c r="I168" s="265" t="s">
        <v>802</v>
      </c>
      <c r="J168" s="265" t="s">
        <v>850</v>
      </c>
      <c r="K168" s="306"/>
    </row>
    <row r="169" spans="2:11" ht="15" customHeight="1">
      <c r="B169" s="285"/>
      <c r="C169" s="265" t="s">
        <v>749</v>
      </c>
      <c r="D169" s="265"/>
      <c r="E169" s="265"/>
      <c r="F169" s="284" t="s">
        <v>800</v>
      </c>
      <c r="G169" s="265"/>
      <c r="H169" s="265" t="s">
        <v>866</v>
      </c>
      <c r="I169" s="265" t="s">
        <v>802</v>
      </c>
      <c r="J169" s="265" t="s">
        <v>850</v>
      </c>
      <c r="K169" s="306"/>
    </row>
    <row r="170" spans="2:11" ht="15" customHeight="1">
      <c r="B170" s="285"/>
      <c r="C170" s="265" t="s">
        <v>805</v>
      </c>
      <c r="D170" s="265"/>
      <c r="E170" s="265"/>
      <c r="F170" s="284" t="s">
        <v>806</v>
      </c>
      <c r="G170" s="265"/>
      <c r="H170" s="265" t="s">
        <v>866</v>
      </c>
      <c r="I170" s="265" t="s">
        <v>802</v>
      </c>
      <c r="J170" s="265">
        <v>50</v>
      </c>
      <c r="K170" s="306"/>
    </row>
    <row r="171" spans="2:11" ht="15" customHeight="1">
      <c r="B171" s="285"/>
      <c r="C171" s="265" t="s">
        <v>808</v>
      </c>
      <c r="D171" s="265"/>
      <c r="E171" s="265"/>
      <c r="F171" s="284" t="s">
        <v>800</v>
      </c>
      <c r="G171" s="265"/>
      <c r="H171" s="265" t="s">
        <v>866</v>
      </c>
      <c r="I171" s="265" t="s">
        <v>810</v>
      </c>
      <c r="J171" s="265"/>
      <c r="K171" s="306"/>
    </row>
    <row r="172" spans="2:11" ht="15" customHeight="1">
      <c r="B172" s="285"/>
      <c r="C172" s="265" t="s">
        <v>819</v>
      </c>
      <c r="D172" s="265"/>
      <c r="E172" s="265"/>
      <c r="F172" s="284" t="s">
        <v>806</v>
      </c>
      <c r="G172" s="265"/>
      <c r="H172" s="265" t="s">
        <v>866</v>
      </c>
      <c r="I172" s="265" t="s">
        <v>802</v>
      </c>
      <c r="J172" s="265">
        <v>50</v>
      </c>
      <c r="K172" s="306"/>
    </row>
    <row r="173" spans="2:11" ht="15" customHeight="1">
      <c r="B173" s="285"/>
      <c r="C173" s="265" t="s">
        <v>827</v>
      </c>
      <c r="D173" s="265"/>
      <c r="E173" s="265"/>
      <c r="F173" s="284" t="s">
        <v>806</v>
      </c>
      <c r="G173" s="265"/>
      <c r="H173" s="265" t="s">
        <v>866</v>
      </c>
      <c r="I173" s="265" t="s">
        <v>802</v>
      </c>
      <c r="J173" s="265">
        <v>50</v>
      </c>
      <c r="K173" s="306"/>
    </row>
    <row r="174" spans="2:11" ht="15" customHeight="1">
      <c r="B174" s="285"/>
      <c r="C174" s="265" t="s">
        <v>825</v>
      </c>
      <c r="D174" s="265"/>
      <c r="E174" s="265"/>
      <c r="F174" s="284" t="s">
        <v>806</v>
      </c>
      <c r="G174" s="265"/>
      <c r="H174" s="265" t="s">
        <v>866</v>
      </c>
      <c r="I174" s="265" t="s">
        <v>802</v>
      </c>
      <c r="J174" s="265">
        <v>50</v>
      </c>
      <c r="K174" s="306"/>
    </row>
    <row r="175" spans="2:11" ht="15" customHeight="1">
      <c r="B175" s="285"/>
      <c r="C175" s="265" t="s">
        <v>105</v>
      </c>
      <c r="D175" s="265"/>
      <c r="E175" s="265"/>
      <c r="F175" s="284" t="s">
        <v>800</v>
      </c>
      <c r="G175" s="265"/>
      <c r="H175" s="265" t="s">
        <v>867</v>
      </c>
      <c r="I175" s="265" t="s">
        <v>868</v>
      </c>
      <c r="J175" s="265"/>
      <c r="K175" s="306"/>
    </row>
    <row r="176" spans="2:11" ht="15" customHeight="1">
      <c r="B176" s="285"/>
      <c r="C176" s="265" t="s">
        <v>54</v>
      </c>
      <c r="D176" s="265"/>
      <c r="E176" s="265"/>
      <c r="F176" s="284" t="s">
        <v>800</v>
      </c>
      <c r="G176" s="265"/>
      <c r="H176" s="265" t="s">
        <v>869</v>
      </c>
      <c r="I176" s="265" t="s">
        <v>870</v>
      </c>
      <c r="J176" s="265">
        <v>1</v>
      </c>
      <c r="K176" s="306"/>
    </row>
    <row r="177" spans="2:11" ht="15" customHeight="1">
      <c r="B177" s="285"/>
      <c r="C177" s="265" t="s">
        <v>50</v>
      </c>
      <c r="D177" s="265"/>
      <c r="E177" s="265"/>
      <c r="F177" s="284" t="s">
        <v>800</v>
      </c>
      <c r="G177" s="265"/>
      <c r="H177" s="265" t="s">
        <v>871</v>
      </c>
      <c r="I177" s="265" t="s">
        <v>802</v>
      </c>
      <c r="J177" s="265">
        <v>20</v>
      </c>
      <c r="K177" s="306"/>
    </row>
    <row r="178" spans="2:11" ht="15" customHeight="1">
      <c r="B178" s="285"/>
      <c r="C178" s="265" t="s">
        <v>106</v>
      </c>
      <c r="D178" s="265"/>
      <c r="E178" s="265"/>
      <c r="F178" s="284" t="s">
        <v>800</v>
      </c>
      <c r="G178" s="265"/>
      <c r="H178" s="265" t="s">
        <v>872</v>
      </c>
      <c r="I178" s="265" t="s">
        <v>802</v>
      </c>
      <c r="J178" s="265">
        <v>255</v>
      </c>
      <c r="K178" s="306"/>
    </row>
    <row r="179" spans="2:11" ht="15" customHeight="1">
      <c r="B179" s="285"/>
      <c r="C179" s="265" t="s">
        <v>107</v>
      </c>
      <c r="D179" s="265"/>
      <c r="E179" s="265"/>
      <c r="F179" s="284" t="s">
        <v>800</v>
      </c>
      <c r="G179" s="265"/>
      <c r="H179" s="265" t="s">
        <v>765</v>
      </c>
      <c r="I179" s="265" t="s">
        <v>802</v>
      </c>
      <c r="J179" s="265">
        <v>10</v>
      </c>
      <c r="K179" s="306"/>
    </row>
    <row r="180" spans="2:11" ht="15" customHeight="1">
      <c r="B180" s="285"/>
      <c r="C180" s="265" t="s">
        <v>108</v>
      </c>
      <c r="D180" s="265"/>
      <c r="E180" s="265"/>
      <c r="F180" s="284" t="s">
        <v>800</v>
      </c>
      <c r="G180" s="265"/>
      <c r="H180" s="265" t="s">
        <v>873</v>
      </c>
      <c r="I180" s="265" t="s">
        <v>834</v>
      </c>
      <c r="J180" s="265"/>
      <c r="K180" s="306"/>
    </row>
    <row r="181" spans="2:11" ht="15" customHeight="1">
      <c r="B181" s="285"/>
      <c r="C181" s="265" t="s">
        <v>874</v>
      </c>
      <c r="D181" s="265"/>
      <c r="E181" s="265"/>
      <c r="F181" s="284" t="s">
        <v>800</v>
      </c>
      <c r="G181" s="265"/>
      <c r="H181" s="265" t="s">
        <v>875</v>
      </c>
      <c r="I181" s="265" t="s">
        <v>834</v>
      </c>
      <c r="J181" s="265"/>
      <c r="K181" s="306"/>
    </row>
    <row r="182" spans="2:11" ht="15" customHeight="1">
      <c r="B182" s="285"/>
      <c r="C182" s="265" t="s">
        <v>863</v>
      </c>
      <c r="D182" s="265"/>
      <c r="E182" s="265"/>
      <c r="F182" s="284" t="s">
        <v>800</v>
      </c>
      <c r="G182" s="265"/>
      <c r="H182" s="265" t="s">
        <v>876</v>
      </c>
      <c r="I182" s="265" t="s">
        <v>834</v>
      </c>
      <c r="J182" s="265"/>
      <c r="K182" s="306"/>
    </row>
    <row r="183" spans="2:11" ht="15" customHeight="1">
      <c r="B183" s="285"/>
      <c r="C183" s="265" t="s">
        <v>110</v>
      </c>
      <c r="D183" s="265"/>
      <c r="E183" s="265"/>
      <c r="F183" s="284" t="s">
        <v>806</v>
      </c>
      <c r="G183" s="265"/>
      <c r="H183" s="265" t="s">
        <v>877</v>
      </c>
      <c r="I183" s="265" t="s">
        <v>802</v>
      </c>
      <c r="J183" s="265">
        <v>50</v>
      </c>
      <c r="K183" s="306"/>
    </row>
    <row r="184" spans="2:11" ht="15" customHeight="1">
      <c r="B184" s="285"/>
      <c r="C184" s="265" t="s">
        <v>878</v>
      </c>
      <c r="D184" s="265"/>
      <c r="E184" s="265"/>
      <c r="F184" s="284" t="s">
        <v>806</v>
      </c>
      <c r="G184" s="265"/>
      <c r="H184" s="265" t="s">
        <v>879</v>
      </c>
      <c r="I184" s="265" t="s">
        <v>880</v>
      </c>
      <c r="J184" s="265"/>
      <c r="K184" s="306"/>
    </row>
    <row r="185" spans="2:11" ht="15" customHeight="1">
      <c r="B185" s="285"/>
      <c r="C185" s="265" t="s">
        <v>881</v>
      </c>
      <c r="D185" s="265"/>
      <c r="E185" s="265"/>
      <c r="F185" s="284" t="s">
        <v>806</v>
      </c>
      <c r="G185" s="265"/>
      <c r="H185" s="265" t="s">
        <v>882</v>
      </c>
      <c r="I185" s="265" t="s">
        <v>880</v>
      </c>
      <c r="J185" s="265"/>
      <c r="K185" s="306"/>
    </row>
    <row r="186" spans="2:11" ht="15" customHeight="1">
      <c r="B186" s="285"/>
      <c r="C186" s="265" t="s">
        <v>883</v>
      </c>
      <c r="D186" s="265"/>
      <c r="E186" s="265"/>
      <c r="F186" s="284" t="s">
        <v>806</v>
      </c>
      <c r="G186" s="265"/>
      <c r="H186" s="265" t="s">
        <v>884</v>
      </c>
      <c r="I186" s="265" t="s">
        <v>880</v>
      </c>
      <c r="J186" s="265"/>
      <c r="K186" s="306"/>
    </row>
    <row r="187" spans="2:11" ht="15" customHeight="1">
      <c r="B187" s="285"/>
      <c r="C187" s="318" t="s">
        <v>885</v>
      </c>
      <c r="D187" s="265"/>
      <c r="E187" s="265"/>
      <c r="F187" s="284" t="s">
        <v>806</v>
      </c>
      <c r="G187" s="265"/>
      <c r="H187" s="265" t="s">
        <v>886</v>
      </c>
      <c r="I187" s="265" t="s">
        <v>887</v>
      </c>
      <c r="J187" s="319" t="s">
        <v>888</v>
      </c>
      <c r="K187" s="306"/>
    </row>
    <row r="188" spans="2:11" ht="15" customHeight="1">
      <c r="B188" s="285"/>
      <c r="C188" s="270" t="s">
        <v>39</v>
      </c>
      <c r="D188" s="265"/>
      <c r="E188" s="265"/>
      <c r="F188" s="284" t="s">
        <v>800</v>
      </c>
      <c r="G188" s="265"/>
      <c r="H188" s="261" t="s">
        <v>889</v>
      </c>
      <c r="I188" s="265" t="s">
        <v>890</v>
      </c>
      <c r="J188" s="265"/>
      <c r="K188" s="306"/>
    </row>
    <row r="189" spans="2:11" ht="15" customHeight="1">
      <c r="B189" s="285"/>
      <c r="C189" s="270" t="s">
        <v>891</v>
      </c>
      <c r="D189" s="265"/>
      <c r="E189" s="265"/>
      <c r="F189" s="284" t="s">
        <v>800</v>
      </c>
      <c r="G189" s="265"/>
      <c r="H189" s="265" t="s">
        <v>892</v>
      </c>
      <c r="I189" s="265" t="s">
        <v>834</v>
      </c>
      <c r="J189" s="265"/>
      <c r="K189" s="306"/>
    </row>
    <row r="190" spans="2:11" ht="15" customHeight="1">
      <c r="B190" s="285"/>
      <c r="C190" s="270" t="s">
        <v>893</v>
      </c>
      <c r="D190" s="265"/>
      <c r="E190" s="265"/>
      <c r="F190" s="284" t="s">
        <v>800</v>
      </c>
      <c r="G190" s="265"/>
      <c r="H190" s="265" t="s">
        <v>894</v>
      </c>
      <c r="I190" s="265" t="s">
        <v>834</v>
      </c>
      <c r="J190" s="265"/>
      <c r="K190" s="306"/>
    </row>
    <row r="191" spans="2:11" ht="15" customHeight="1">
      <c r="B191" s="285"/>
      <c r="C191" s="270" t="s">
        <v>895</v>
      </c>
      <c r="D191" s="265"/>
      <c r="E191" s="265"/>
      <c r="F191" s="284" t="s">
        <v>806</v>
      </c>
      <c r="G191" s="265"/>
      <c r="H191" s="265" t="s">
        <v>896</v>
      </c>
      <c r="I191" s="265" t="s">
        <v>834</v>
      </c>
      <c r="J191" s="265"/>
      <c r="K191" s="306"/>
    </row>
    <row r="192" spans="2:11" ht="15" customHeight="1">
      <c r="B192" s="312"/>
      <c r="C192" s="320"/>
      <c r="D192" s="294"/>
      <c r="E192" s="294"/>
      <c r="F192" s="294"/>
      <c r="G192" s="294"/>
      <c r="H192" s="294"/>
      <c r="I192" s="294"/>
      <c r="J192" s="294"/>
      <c r="K192" s="313"/>
    </row>
    <row r="193" spans="2:11" ht="18.75" customHeight="1">
      <c r="B193" s="261"/>
      <c r="C193" s="265"/>
      <c r="D193" s="265"/>
      <c r="E193" s="265"/>
      <c r="F193" s="284"/>
      <c r="G193" s="265"/>
      <c r="H193" s="265"/>
      <c r="I193" s="265"/>
      <c r="J193" s="265"/>
      <c r="K193" s="261"/>
    </row>
    <row r="194" spans="2:11" ht="18.75" customHeight="1">
      <c r="B194" s="261"/>
      <c r="C194" s="265"/>
      <c r="D194" s="265"/>
      <c r="E194" s="265"/>
      <c r="F194" s="284"/>
      <c r="G194" s="265"/>
      <c r="H194" s="265"/>
      <c r="I194" s="265"/>
      <c r="J194" s="265"/>
      <c r="K194" s="261"/>
    </row>
    <row r="195" spans="2:11" ht="18.75" customHeight="1">
      <c r="B195" s="271"/>
      <c r="C195" s="271"/>
      <c r="D195" s="271"/>
      <c r="E195" s="271"/>
      <c r="F195" s="271"/>
      <c r="G195" s="271"/>
      <c r="H195" s="271"/>
      <c r="I195" s="271"/>
      <c r="J195" s="271"/>
      <c r="K195" s="271"/>
    </row>
    <row r="196" spans="2:11">
      <c r="B196" s="253"/>
      <c r="C196" s="254"/>
      <c r="D196" s="254"/>
      <c r="E196" s="254"/>
      <c r="F196" s="254"/>
      <c r="G196" s="254"/>
      <c r="H196" s="254"/>
      <c r="I196" s="254"/>
      <c r="J196" s="254"/>
      <c r="K196" s="255"/>
    </row>
    <row r="197" spans="2:11" ht="21">
      <c r="B197" s="256"/>
      <c r="C197" s="378" t="s">
        <v>897</v>
      </c>
      <c r="D197" s="378"/>
      <c r="E197" s="378"/>
      <c r="F197" s="378"/>
      <c r="G197" s="378"/>
      <c r="H197" s="378"/>
      <c r="I197" s="378"/>
      <c r="J197" s="378"/>
      <c r="K197" s="257"/>
    </row>
    <row r="198" spans="2:11" ht="25.5" customHeight="1">
      <c r="B198" s="256"/>
      <c r="C198" s="321" t="s">
        <v>898</v>
      </c>
      <c r="D198" s="321"/>
      <c r="E198" s="321"/>
      <c r="F198" s="321" t="s">
        <v>899</v>
      </c>
      <c r="G198" s="322"/>
      <c r="H198" s="383" t="s">
        <v>900</v>
      </c>
      <c r="I198" s="383"/>
      <c r="J198" s="383"/>
      <c r="K198" s="257"/>
    </row>
    <row r="199" spans="2:11" ht="5.25" customHeight="1">
      <c r="B199" s="285"/>
      <c r="C199" s="282"/>
      <c r="D199" s="282"/>
      <c r="E199" s="282"/>
      <c r="F199" s="282"/>
      <c r="G199" s="265"/>
      <c r="H199" s="282"/>
      <c r="I199" s="282"/>
      <c r="J199" s="282"/>
      <c r="K199" s="306"/>
    </row>
    <row r="200" spans="2:11" ht="15" customHeight="1">
      <c r="B200" s="285"/>
      <c r="C200" s="265" t="s">
        <v>890</v>
      </c>
      <c r="D200" s="265"/>
      <c r="E200" s="265"/>
      <c r="F200" s="284" t="s">
        <v>40</v>
      </c>
      <c r="G200" s="265"/>
      <c r="H200" s="380" t="s">
        <v>901</v>
      </c>
      <c r="I200" s="380"/>
      <c r="J200" s="380"/>
      <c r="K200" s="306"/>
    </row>
    <row r="201" spans="2:11" ht="15" customHeight="1">
      <c r="B201" s="285"/>
      <c r="C201" s="291"/>
      <c r="D201" s="265"/>
      <c r="E201" s="265"/>
      <c r="F201" s="284" t="s">
        <v>41</v>
      </c>
      <c r="G201" s="265"/>
      <c r="H201" s="380" t="s">
        <v>902</v>
      </c>
      <c r="I201" s="380"/>
      <c r="J201" s="380"/>
      <c r="K201" s="306"/>
    </row>
    <row r="202" spans="2:11" ht="15" customHeight="1">
      <c r="B202" s="285"/>
      <c r="C202" s="291"/>
      <c r="D202" s="265"/>
      <c r="E202" s="265"/>
      <c r="F202" s="284" t="s">
        <v>44</v>
      </c>
      <c r="G202" s="265"/>
      <c r="H202" s="380" t="s">
        <v>903</v>
      </c>
      <c r="I202" s="380"/>
      <c r="J202" s="380"/>
      <c r="K202" s="306"/>
    </row>
    <row r="203" spans="2:11" ht="15" customHeight="1">
      <c r="B203" s="285"/>
      <c r="C203" s="265"/>
      <c r="D203" s="265"/>
      <c r="E203" s="265"/>
      <c r="F203" s="284" t="s">
        <v>42</v>
      </c>
      <c r="G203" s="265"/>
      <c r="H203" s="380" t="s">
        <v>904</v>
      </c>
      <c r="I203" s="380"/>
      <c r="J203" s="380"/>
      <c r="K203" s="306"/>
    </row>
    <row r="204" spans="2:11" ht="15" customHeight="1">
      <c r="B204" s="285"/>
      <c r="C204" s="265"/>
      <c r="D204" s="265"/>
      <c r="E204" s="265"/>
      <c r="F204" s="284" t="s">
        <v>43</v>
      </c>
      <c r="G204" s="265"/>
      <c r="H204" s="380" t="s">
        <v>905</v>
      </c>
      <c r="I204" s="380"/>
      <c r="J204" s="380"/>
      <c r="K204" s="306"/>
    </row>
    <row r="205" spans="2:11" ht="15" customHeight="1">
      <c r="B205" s="285"/>
      <c r="C205" s="265"/>
      <c r="D205" s="265"/>
      <c r="E205" s="265"/>
      <c r="F205" s="284"/>
      <c r="G205" s="265"/>
      <c r="H205" s="265"/>
      <c r="I205" s="265"/>
      <c r="J205" s="265"/>
      <c r="K205" s="306"/>
    </row>
    <row r="206" spans="2:11" ht="15" customHeight="1">
      <c r="B206" s="285"/>
      <c r="C206" s="265" t="s">
        <v>846</v>
      </c>
      <c r="D206" s="265"/>
      <c r="E206" s="265"/>
      <c r="F206" s="284" t="s">
        <v>76</v>
      </c>
      <c r="G206" s="265"/>
      <c r="H206" s="380" t="s">
        <v>906</v>
      </c>
      <c r="I206" s="380"/>
      <c r="J206" s="380"/>
      <c r="K206" s="306"/>
    </row>
    <row r="207" spans="2:11" ht="15" customHeight="1">
      <c r="B207" s="285"/>
      <c r="C207" s="291"/>
      <c r="D207" s="265"/>
      <c r="E207" s="265"/>
      <c r="F207" s="284" t="s">
        <v>743</v>
      </c>
      <c r="G207" s="265"/>
      <c r="H207" s="380" t="s">
        <v>744</v>
      </c>
      <c r="I207" s="380"/>
      <c r="J207" s="380"/>
      <c r="K207" s="306"/>
    </row>
    <row r="208" spans="2:11" ht="15" customHeight="1">
      <c r="B208" s="285"/>
      <c r="C208" s="265"/>
      <c r="D208" s="265"/>
      <c r="E208" s="265"/>
      <c r="F208" s="284" t="s">
        <v>741</v>
      </c>
      <c r="G208" s="265"/>
      <c r="H208" s="380" t="s">
        <v>907</v>
      </c>
      <c r="I208" s="380"/>
      <c r="J208" s="380"/>
      <c r="K208" s="306"/>
    </row>
    <row r="209" spans="2:11" ht="15" customHeight="1">
      <c r="B209" s="323"/>
      <c r="C209" s="291"/>
      <c r="D209" s="291"/>
      <c r="E209" s="291"/>
      <c r="F209" s="284" t="s">
        <v>745</v>
      </c>
      <c r="G209" s="270"/>
      <c r="H209" s="384" t="s">
        <v>746</v>
      </c>
      <c r="I209" s="384"/>
      <c r="J209" s="384"/>
      <c r="K209" s="324"/>
    </row>
    <row r="210" spans="2:11" ht="15" customHeight="1">
      <c r="B210" s="323"/>
      <c r="C210" s="291"/>
      <c r="D210" s="291"/>
      <c r="E210" s="291"/>
      <c r="F210" s="284" t="s">
        <v>747</v>
      </c>
      <c r="G210" s="270"/>
      <c r="H210" s="384" t="s">
        <v>908</v>
      </c>
      <c r="I210" s="384"/>
      <c r="J210" s="384"/>
      <c r="K210" s="324"/>
    </row>
    <row r="211" spans="2:11" ht="15" customHeight="1">
      <c r="B211" s="323"/>
      <c r="C211" s="291"/>
      <c r="D211" s="291"/>
      <c r="E211" s="291"/>
      <c r="F211" s="325"/>
      <c r="G211" s="270"/>
      <c r="H211" s="326"/>
      <c r="I211" s="326"/>
      <c r="J211" s="326"/>
      <c r="K211" s="324"/>
    </row>
    <row r="212" spans="2:11" ht="15" customHeight="1">
      <c r="B212" s="323"/>
      <c r="C212" s="265" t="s">
        <v>870</v>
      </c>
      <c r="D212" s="291"/>
      <c r="E212" s="291"/>
      <c r="F212" s="284">
        <v>1</v>
      </c>
      <c r="G212" s="270"/>
      <c r="H212" s="384" t="s">
        <v>909</v>
      </c>
      <c r="I212" s="384"/>
      <c r="J212" s="384"/>
      <c r="K212" s="324"/>
    </row>
    <row r="213" spans="2:11" ht="15" customHeight="1">
      <c r="B213" s="323"/>
      <c r="C213" s="291"/>
      <c r="D213" s="291"/>
      <c r="E213" s="291"/>
      <c r="F213" s="284">
        <v>2</v>
      </c>
      <c r="G213" s="270"/>
      <c r="H213" s="384" t="s">
        <v>910</v>
      </c>
      <c r="I213" s="384"/>
      <c r="J213" s="384"/>
      <c r="K213" s="324"/>
    </row>
    <row r="214" spans="2:11" ht="15" customHeight="1">
      <c r="B214" s="323"/>
      <c r="C214" s="291"/>
      <c r="D214" s="291"/>
      <c r="E214" s="291"/>
      <c r="F214" s="284">
        <v>3</v>
      </c>
      <c r="G214" s="270"/>
      <c r="H214" s="384" t="s">
        <v>911</v>
      </c>
      <c r="I214" s="384"/>
      <c r="J214" s="384"/>
      <c r="K214" s="324"/>
    </row>
    <row r="215" spans="2:11" ht="15" customHeight="1">
      <c r="B215" s="323"/>
      <c r="C215" s="291"/>
      <c r="D215" s="291"/>
      <c r="E215" s="291"/>
      <c r="F215" s="284">
        <v>4</v>
      </c>
      <c r="G215" s="270"/>
      <c r="H215" s="384" t="s">
        <v>912</v>
      </c>
      <c r="I215" s="384"/>
      <c r="J215" s="384"/>
      <c r="K215" s="324"/>
    </row>
    <row r="216" spans="2:11" ht="12.75" customHeight="1">
      <c r="B216" s="327"/>
      <c r="C216" s="328"/>
      <c r="D216" s="328"/>
      <c r="E216" s="328"/>
      <c r="F216" s="328"/>
      <c r="G216" s="328"/>
      <c r="H216" s="328"/>
      <c r="I216" s="328"/>
      <c r="J216" s="328"/>
      <c r="K216" s="329"/>
    </row>
  </sheetData>
  <sheetProtection formatCells="0" formatColumns="0" formatRows="0" insertColumns="0" insertRows="0" insertHyperlinks="0" deleteColumns="0" deleteRows="0" sort="0" autoFilter="0" pivotTables="0"/>
  <mergeCells count="77">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33:J33"/>
    <mergeCell ref="G34:J34"/>
    <mergeCell ref="G35:J35"/>
    <mergeCell ref="D49:J49"/>
    <mergeCell ref="E48:J48"/>
    <mergeCell ref="G36:J36"/>
    <mergeCell ref="G37:J37"/>
    <mergeCell ref="D31:J31"/>
    <mergeCell ref="C24:J24"/>
    <mergeCell ref="D32:J32"/>
    <mergeCell ref="F18:J18"/>
    <mergeCell ref="F21:J21"/>
    <mergeCell ref="C23:J23"/>
    <mergeCell ref="D25:J25"/>
    <mergeCell ref="D26:J26"/>
    <mergeCell ref="D28:J28"/>
    <mergeCell ref="D29:J29"/>
    <mergeCell ref="F19:J19"/>
    <mergeCell ref="F20:J20"/>
    <mergeCell ref="D14:J14"/>
    <mergeCell ref="D15:J15"/>
    <mergeCell ref="F16:J16"/>
    <mergeCell ref="F17:J17"/>
    <mergeCell ref="C9:J9"/>
    <mergeCell ref="D10:J10"/>
    <mergeCell ref="D13:J13"/>
    <mergeCell ref="C3:J3"/>
    <mergeCell ref="C4:J4"/>
    <mergeCell ref="C6:J6"/>
    <mergeCell ref="C7:J7"/>
    <mergeCell ref="D11:J11"/>
  </mergeCells>
  <pageMargins left="0.59027779999999996" right="0.59027779999999996" top="0.59027779999999996" bottom="0.59027779999999996" header="0" footer="0"/>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9</vt:i4>
      </vt:variant>
    </vt:vector>
  </HeadingPairs>
  <TitlesOfParts>
    <vt:vector size="14" baseType="lpstr">
      <vt:lpstr>Rekapitulace stavby</vt:lpstr>
      <vt:lpstr>SO 000 - Ostatní a vedlej...</vt:lpstr>
      <vt:lpstr>SO 101 - Rekonstrukce ul....</vt:lpstr>
      <vt:lpstr>SO 191 - DIO</vt:lpstr>
      <vt:lpstr>Pokyny pro vyplnění</vt:lpstr>
      <vt:lpstr>'Rekapitulace stavby'!Názvy_tisku</vt:lpstr>
      <vt:lpstr>'SO 000 - Ostatní a vedlej...'!Názvy_tisku</vt:lpstr>
      <vt:lpstr>'SO 101 - Rekonstrukce ul....'!Názvy_tisku</vt:lpstr>
      <vt:lpstr>'SO 191 - DIO'!Názvy_tisku</vt:lpstr>
      <vt:lpstr>'Pokyny pro vyplnění'!Oblast_tisku</vt:lpstr>
      <vt:lpstr>'Rekapitulace stavby'!Oblast_tisku</vt:lpstr>
      <vt:lpstr>'SO 000 - Ostatní a vedlej...'!Oblast_tisku</vt:lpstr>
      <vt:lpstr>'SO 101 - Rekonstrukce ul....'!Oblast_tisku</vt:lpstr>
      <vt:lpstr>'SO 191 - DIO'!Oblast_tisku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Jiří Bílek</dc:creator>
  <cp:lastModifiedBy>Jan Malina</cp:lastModifiedBy>
  <cp:lastPrinted>2017-11-21T10:19:11Z</cp:lastPrinted>
  <dcterms:created xsi:type="dcterms:W3CDTF">2017-11-21T09:28:03Z</dcterms:created>
  <dcterms:modified xsi:type="dcterms:W3CDTF">2018-03-07T08:16:36Z</dcterms:modified>
</cp:coreProperties>
</file>