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1760"/>
  </bookViews>
  <sheets>
    <sheet name="Rekapitulace" sheetId="8" r:id="rId1"/>
    <sheet name="V Zelnišťatech" sheetId="1" r:id="rId2"/>
    <sheet name="Náměstí míru" sheetId="2" r:id="rId3"/>
    <sheet name="Pod Horkami (škola)" sheetId="3" r:id="rId4"/>
    <sheet name="Háje" sheetId="4" r:id="rId5"/>
    <sheet name="V Zelnišťatech II" sheetId="5" r:id="rId6"/>
    <sheet name="Karlovarská" sheetId="6" r:id="rId7"/>
    <sheet name="K Jordánu (Na Vojtěchu)" sheetId="7" r:id="rId8"/>
  </sheets>
  <definedNames>
    <definedName name="_xlnm.Print_Area" localSheetId="4">Háje!$A$1:$AE$49</definedName>
    <definedName name="_xlnm.Print_Area" localSheetId="7">'K Jordánu (Na Vojtěchu)'!$A$1:$AE$49</definedName>
    <definedName name="_xlnm.Print_Area" localSheetId="6">Karlovarská!$A$1:$AE$49</definedName>
    <definedName name="_xlnm.Print_Area" localSheetId="2">'Náměstí míru'!$A$1:$AE$49</definedName>
    <definedName name="_xlnm.Print_Area" localSheetId="3">'Pod Horkami (škola)'!$A$1:$AE$49</definedName>
    <definedName name="_xlnm.Print_Area" localSheetId="0">Rekapitulace!$A$1:$D$17</definedName>
    <definedName name="_xlnm.Print_Area" localSheetId="1">'V Zelnišťatech'!$A$1:$AE$49</definedName>
    <definedName name="_xlnm.Print_Area" localSheetId="5">'V Zelnišťatech II'!$A$1:$AE$49</definedName>
    <definedName name="Print_Area" localSheetId="4">Háje!$A$1:$E$46</definedName>
    <definedName name="Print_Area" localSheetId="7">'K Jordánu (Na Vojtěchu)'!$A$1:$E$46</definedName>
    <definedName name="Print_Area" localSheetId="6">Karlovarská!$A$1:$E$46</definedName>
    <definedName name="Print_Area" localSheetId="2">'Náměstí míru'!$A$1:$E$46</definedName>
    <definedName name="Print_Area" localSheetId="3">'Pod Horkami (škola)'!$A$1:$E$46</definedName>
    <definedName name="Print_Area" localSheetId="0">Rekapitulace!$A$1:$D$13</definedName>
    <definedName name="Print_Area" localSheetId="1">'V Zelnišťatech'!$A$1:$E$46</definedName>
    <definedName name="Print_Area" localSheetId="5">'V Zelnišťatech II'!$A$1:$E$46</definedName>
  </definedNames>
  <calcPr calcId="145621" iterate="1"/>
</workbook>
</file>

<file path=xl/calcChain.xml><?xml version="1.0" encoding="utf-8"?>
<calcChain xmlns="http://schemas.openxmlformats.org/spreadsheetml/2006/main">
  <c r="K5" i="1" l="1"/>
  <c r="M5" i="1"/>
  <c r="N5" i="1"/>
  <c r="O5" i="1"/>
  <c r="P5" i="1"/>
  <c r="Q5" i="1"/>
  <c r="I5" i="1"/>
  <c r="L5" i="1" s="1"/>
  <c r="AB5" i="1"/>
  <c r="AC5" i="1"/>
  <c r="AD5" i="1"/>
  <c r="K11" i="1"/>
  <c r="M11" i="1"/>
  <c r="N11" i="1"/>
  <c r="O11" i="1"/>
  <c r="P11" i="1"/>
  <c r="Q11" i="1"/>
  <c r="H12" i="1"/>
  <c r="S12" i="1"/>
  <c r="T12" i="1"/>
  <c r="X12" i="1"/>
  <c r="Y12" i="1"/>
  <c r="H13" i="1"/>
  <c r="S13" i="1"/>
  <c r="T13" i="1"/>
  <c r="X13" i="1"/>
  <c r="Y13" i="1"/>
  <c r="K14" i="1"/>
  <c r="M14" i="1"/>
  <c r="N14" i="1"/>
  <c r="O14" i="1"/>
  <c r="P14" i="1"/>
  <c r="Q14" i="1"/>
  <c r="H15" i="1"/>
  <c r="S15" i="1"/>
  <c r="T15" i="1"/>
  <c r="X15" i="1"/>
  <c r="Y15" i="1"/>
  <c r="H16" i="1"/>
  <c r="S16" i="1"/>
  <c r="T16" i="1"/>
  <c r="X16" i="1"/>
  <c r="Y16" i="1"/>
  <c r="K17" i="1"/>
  <c r="M17" i="1"/>
  <c r="N17" i="1"/>
  <c r="O17" i="1"/>
  <c r="P17" i="1"/>
  <c r="Q17" i="1"/>
  <c r="H18" i="1"/>
  <c r="S18" i="1"/>
  <c r="T18" i="1"/>
  <c r="X18" i="1"/>
  <c r="Y18" i="1"/>
  <c r="H19" i="1"/>
  <c r="I17" i="1" s="1"/>
  <c r="L17" i="1" s="1"/>
  <c r="S19" i="1"/>
  <c r="T19" i="1"/>
  <c r="X19" i="1"/>
  <c r="Y19" i="1"/>
  <c r="H20" i="1"/>
  <c r="S20" i="1"/>
  <c r="T20" i="1"/>
  <c r="X20" i="1"/>
  <c r="Y20" i="1"/>
  <c r="H21" i="1"/>
  <c r="S21" i="1"/>
  <c r="T21" i="1"/>
  <c r="X21" i="1"/>
  <c r="Y21" i="1"/>
  <c r="K22" i="1"/>
  <c r="M22" i="1"/>
  <c r="N22" i="1"/>
  <c r="O22" i="1"/>
  <c r="P22" i="1"/>
  <c r="Q22" i="1"/>
  <c r="H23" i="1"/>
  <c r="S23" i="1"/>
  <c r="T23" i="1"/>
  <c r="X23" i="1"/>
  <c r="Y23" i="1"/>
  <c r="H24" i="1"/>
  <c r="S24" i="1"/>
  <c r="T24" i="1"/>
  <c r="X24" i="1"/>
  <c r="Y24" i="1"/>
  <c r="X25" i="1"/>
  <c r="Y25" i="1"/>
  <c r="K26" i="1"/>
  <c r="M26" i="1"/>
  <c r="N26" i="1"/>
  <c r="O26" i="1"/>
  <c r="P26" i="1"/>
  <c r="Q26" i="1"/>
  <c r="H27" i="1"/>
  <c r="I26" i="1" s="1"/>
  <c r="L26" i="1" s="1"/>
  <c r="S27" i="1"/>
  <c r="AB26" i="1" s="1"/>
  <c r="T27" i="1"/>
  <c r="AC26" i="1" s="1"/>
  <c r="X27" i="1"/>
  <c r="Y27" i="1"/>
  <c r="AB22" i="1" l="1"/>
  <c r="AB14" i="1"/>
  <c r="AC14" i="1"/>
  <c r="AC17" i="1"/>
  <c r="AB17" i="1"/>
  <c r="I22" i="1"/>
  <c r="L22" i="1" s="1"/>
  <c r="AC22" i="1"/>
  <c r="AB11" i="1"/>
  <c r="I14" i="1"/>
  <c r="L14" i="1" s="1"/>
  <c r="I11" i="1"/>
  <c r="L11" i="1" s="1"/>
  <c r="AC11" i="1"/>
  <c r="E45" i="7"/>
  <c r="E44" i="7" s="1"/>
  <c r="E43" i="7"/>
  <c r="E42" i="7"/>
  <c r="E41" i="7"/>
  <c r="E40" i="7"/>
  <c r="E39" i="7"/>
  <c r="E38" i="7"/>
  <c r="E36" i="7"/>
  <c r="E35" i="7" s="1"/>
  <c r="E34" i="7"/>
  <c r="E33" i="7" s="1"/>
  <c r="E32" i="7"/>
  <c r="E31" i="7" s="1"/>
  <c r="E30" i="7"/>
  <c r="E29" i="7"/>
  <c r="E28" i="7"/>
  <c r="E27" i="7" s="1"/>
  <c r="E26" i="7"/>
  <c r="E25" i="7"/>
  <c r="E24" i="7"/>
  <c r="E23" i="7"/>
  <c r="E21" i="7"/>
  <c r="E20" i="7"/>
  <c r="E19" i="7" s="1"/>
  <c r="E18" i="7"/>
  <c r="E17" i="7"/>
  <c r="E16" i="7" s="1"/>
  <c r="E15" i="7"/>
  <c r="E14" i="7"/>
  <c r="E13" i="7"/>
  <c r="E12" i="7"/>
  <c r="E11" i="7"/>
  <c r="E9" i="7"/>
  <c r="E8" i="7"/>
  <c r="E7" i="7"/>
  <c r="E5" i="7" s="1"/>
  <c r="E6" i="7"/>
  <c r="E45" i="6"/>
  <c r="E44" i="6" s="1"/>
  <c r="E43" i="6"/>
  <c r="E42" i="6"/>
  <c r="E41" i="6"/>
  <c r="E40" i="6"/>
  <c r="E39" i="6"/>
  <c r="E38" i="6"/>
  <c r="E36" i="6"/>
  <c r="E35" i="6" s="1"/>
  <c r="E34" i="6"/>
  <c r="E33" i="6" s="1"/>
  <c r="E32" i="6"/>
  <c r="E31" i="6" s="1"/>
  <c r="E30" i="6"/>
  <c r="E29" i="6"/>
  <c r="E28" i="6"/>
  <c r="E26" i="6"/>
  <c r="E25" i="6"/>
  <c r="E24" i="6"/>
  <c r="E23" i="6"/>
  <c r="E21" i="6"/>
  <c r="E20" i="6"/>
  <c r="E19" i="6" s="1"/>
  <c r="E18" i="6"/>
  <c r="E17" i="6"/>
  <c r="E15" i="6"/>
  <c r="E14" i="6"/>
  <c r="E13" i="6"/>
  <c r="E12" i="6"/>
  <c r="E11" i="6"/>
  <c r="E9" i="6"/>
  <c r="E8" i="6"/>
  <c r="E7" i="6"/>
  <c r="E6" i="6"/>
  <c r="E45" i="5"/>
  <c r="E44" i="5" s="1"/>
  <c r="E43" i="5"/>
  <c r="E42" i="5"/>
  <c r="E41" i="5"/>
  <c r="E40" i="5"/>
  <c r="E39" i="5"/>
  <c r="E38" i="5"/>
  <c r="E36" i="5"/>
  <c r="E35" i="5" s="1"/>
  <c r="E34" i="5"/>
  <c r="E33" i="5" s="1"/>
  <c r="E32" i="5"/>
  <c r="E31" i="5" s="1"/>
  <c r="E30" i="5"/>
  <c r="E29" i="5"/>
  <c r="E28" i="5"/>
  <c r="E26" i="5"/>
  <c r="E25" i="5"/>
  <c r="E24" i="5"/>
  <c r="E23" i="5"/>
  <c r="E21" i="5"/>
  <c r="E20" i="5"/>
  <c r="E18" i="5"/>
  <c r="E17" i="5"/>
  <c r="E15" i="5"/>
  <c r="E14" i="5"/>
  <c r="E13" i="5"/>
  <c r="E12" i="5"/>
  <c r="E11" i="5"/>
  <c r="E9" i="5"/>
  <c r="E8" i="5"/>
  <c r="E5" i="5" s="1"/>
  <c r="E7" i="5"/>
  <c r="E6" i="5"/>
  <c r="E45" i="4"/>
  <c r="E44" i="4" s="1"/>
  <c r="E43" i="4"/>
  <c r="E42" i="4"/>
  <c r="E41" i="4"/>
  <c r="E40" i="4"/>
  <c r="E39" i="4"/>
  <c r="E38" i="4"/>
  <c r="E36" i="4"/>
  <c r="E35" i="4" s="1"/>
  <c r="E34" i="4"/>
  <c r="E33" i="4" s="1"/>
  <c r="E32" i="4"/>
  <c r="E31" i="4" s="1"/>
  <c r="E30" i="4"/>
  <c r="E29" i="4"/>
  <c r="E28" i="4"/>
  <c r="E27" i="4" s="1"/>
  <c r="E26" i="4"/>
  <c r="E25" i="4"/>
  <c r="E24" i="4"/>
  <c r="E23" i="4"/>
  <c r="E21" i="4"/>
  <c r="E20" i="4"/>
  <c r="E19" i="4" s="1"/>
  <c r="E18" i="4"/>
  <c r="E17" i="4"/>
  <c r="E15" i="4"/>
  <c r="E14" i="4"/>
  <c r="E13" i="4"/>
  <c r="E12" i="4"/>
  <c r="E11" i="4"/>
  <c r="E9" i="4"/>
  <c r="E8" i="4"/>
  <c r="E7" i="4"/>
  <c r="E6" i="4"/>
  <c r="E45" i="3"/>
  <c r="E44" i="3" s="1"/>
  <c r="E43" i="3"/>
  <c r="E42" i="3"/>
  <c r="E41" i="3"/>
  <c r="E40" i="3"/>
  <c r="E39" i="3"/>
  <c r="E38" i="3"/>
  <c r="E36" i="3"/>
  <c r="E35" i="3" s="1"/>
  <c r="E34" i="3"/>
  <c r="E33" i="3" s="1"/>
  <c r="E32" i="3"/>
  <c r="E31" i="3" s="1"/>
  <c r="E30" i="3"/>
  <c r="E29" i="3"/>
  <c r="E28" i="3"/>
  <c r="E26" i="3"/>
  <c r="E25" i="3"/>
  <c r="E24" i="3"/>
  <c r="E23" i="3"/>
  <c r="E21" i="3"/>
  <c r="E20" i="3"/>
  <c r="E18" i="3"/>
  <c r="E17" i="3"/>
  <c r="E16" i="3" s="1"/>
  <c r="E15" i="3"/>
  <c r="E14" i="3"/>
  <c r="E13" i="3"/>
  <c r="E12" i="3"/>
  <c r="E11" i="3"/>
  <c r="E9" i="3"/>
  <c r="E8" i="3"/>
  <c r="E7" i="3"/>
  <c r="E6" i="3"/>
  <c r="E5" i="3" s="1"/>
  <c r="E45" i="1"/>
  <c r="E44" i="1" s="1"/>
  <c r="E43" i="1"/>
  <c r="E42" i="1"/>
  <c r="E41" i="1"/>
  <c r="E40" i="1"/>
  <c r="E39" i="1"/>
  <c r="E38" i="1"/>
  <c r="E36" i="1"/>
  <c r="E35" i="1" s="1"/>
  <c r="E34" i="1"/>
  <c r="E33" i="1" s="1"/>
  <c r="E32" i="1"/>
  <c r="E31" i="1" s="1"/>
  <c r="E30" i="1"/>
  <c r="E29" i="1"/>
  <c r="E28" i="1"/>
  <c r="E26" i="1"/>
  <c r="E25" i="1"/>
  <c r="E24" i="1"/>
  <c r="U24" i="1" s="1"/>
  <c r="E23" i="1"/>
  <c r="U23" i="1" s="1"/>
  <c r="E21" i="1"/>
  <c r="U21" i="1" s="1"/>
  <c r="E20" i="1"/>
  <c r="E18" i="1"/>
  <c r="U18" i="1" s="1"/>
  <c r="E17" i="1"/>
  <c r="E15" i="1"/>
  <c r="U15" i="1" s="1"/>
  <c r="E14" i="1"/>
  <c r="E13" i="1"/>
  <c r="U13" i="1" s="1"/>
  <c r="E12" i="1"/>
  <c r="U12" i="1" s="1"/>
  <c r="E11" i="1"/>
  <c r="E9" i="1"/>
  <c r="E8" i="1"/>
  <c r="E7" i="1"/>
  <c r="E6" i="1"/>
  <c r="E9" i="2"/>
  <c r="E8" i="2"/>
  <c r="E7" i="2"/>
  <c r="E6" i="2"/>
  <c r="E5" i="1" l="1"/>
  <c r="E37" i="7"/>
  <c r="E5" i="6"/>
  <c r="E22" i="6"/>
  <c r="E37" i="6"/>
  <c r="E19" i="5"/>
  <c r="E37" i="5"/>
  <c r="E10" i="5"/>
  <c r="E16" i="4"/>
  <c r="E27" i="3"/>
  <c r="E37" i="3"/>
  <c r="E5" i="2"/>
  <c r="E22" i="1"/>
  <c r="E16" i="1"/>
  <c r="U16" i="1" s="1"/>
  <c r="AD14" i="1" s="1"/>
  <c r="E10" i="7"/>
  <c r="E22" i="7"/>
  <c r="E10" i="6"/>
  <c r="E16" i="6"/>
  <c r="E27" i="6"/>
  <c r="E16" i="5"/>
  <c r="E46" i="5" s="1"/>
  <c r="B10" i="8" s="1"/>
  <c r="C10" i="8" s="1"/>
  <c r="D10" i="8" s="1"/>
  <c r="E27" i="5"/>
  <c r="E22" i="5"/>
  <c r="E22" i="4"/>
  <c r="E10" i="4"/>
  <c r="E5" i="4"/>
  <c r="E37" i="4"/>
  <c r="E10" i="3"/>
  <c r="E19" i="3"/>
  <c r="E22" i="3"/>
  <c r="E37" i="1"/>
  <c r="E27" i="1"/>
  <c r="U27" i="1" s="1"/>
  <c r="AD26" i="1" s="1"/>
  <c r="AD22" i="1"/>
  <c r="E19" i="1"/>
  <c r="U19" i="1" s="1"/>
  <c r="U20" i="1"/>
  <c r="AD11" i="1"/>
  <c r="E10" i="1"/>
  <c r="E46" i="6"/>
  <c r="B11" i="8" s="1"/>
  <c r="C11" i="8" s="1"/>
  <c r="Y39" i="7"/>
  <c r="X39" i="7"/>
  <c r="H39" i="7"/>
  <c r="S39" i="7"/>
  <c r="AB38" i="7" s="1"/>
  <c r="Q38" i="7"/>
  <c r="O38" i="7"/>
  <c r="M38" i="7"/>
  <c r="K38" i="7"/>
  <c r="Y32" i="7"/>
  <c r="X32" i="7"/>
  <c r="H32" i="7"/>
  <c r="S32" i="7"/>
  <c r="Y26" i="7"/>
  <c r="X26" i="7"/>
  <c r="H26" i="7"/>
  <c r="S26" i="7"/>
  <c r="AB25" i="7" s="1"/>
  <c r="Q25" i="7"/>
  <c r="O25" i="7"/>
  <c r="M25" i="7"/>
  <c r="K25" i="7"/>
  <c r="Y24" i="7"/>
  <c r="X24" i="7"/>
  <c r="Y23" i="7"/>
  <c r="X23" i="7"/>
  <c r="H23" i="7"/>
  <c r="U23" i="7"/>
  <c r="Y22" i="7"/>
  <c r="X22" i="7"/>
  <c r="H22" i="7"/>
  <c r="T22" i="7"/>
  <c r="Q21" i="7"/>
  <c r="O21" i="7"/>
  <c r="M21" i="7"/>
  <c r="K21" i="7"/>
  <c r="Y20" i="7"/>
  <c r="X20" i="7"/>
  <c r="H20" i="7"/>
  <c r="U20" i="7"/>
  <c r="Y19" i="7"/>
  <c r="X19" i="7"/>
  <c r="H19" i="7"/>
  <c r="U19" i="7"/>
  <c r="Y18" i="7"/>
  <c r="X18" i="7"/>
  <c r="H18" i="7"/>
  <c r="U18" i="7"/>
  <c r="Y17" i="7"/>
  <c r="X17" i="7"/>
  <c r="H17" i="7"/>
  <c r="T17" i="7"/>
  <c r="Q16" i="7"/>
  <c r="O16" i="7"/>
  <c r="M16" i="7"/>
  <c r="K16" i="7"/>
  <c r="Y15" i="7"/>
  <c r="X15" i="7"/>
  <c r="H15" i="7"/>
  <c r="U15" i="7"/>
  <c r="Y14" i="7"/>
  <c r="X14" i="7"/>
  <c r="H14" i="7"/>
  <c r="U14" i="7"/>
  <c r="Q13" i="7"/>
  <c r="O13" i="7"/>
  <c r="M13" i="7"/>
  <c r="K13" i="7"/>
  <c r="Y12" i="7"/>
  <c r="X12" i="7"/>
  <c r="H12" i="7"/>
  <c r="U12" i="7"/>
  <c r="Y11" i="7"/>
  <c r="X11" i="7"/>
  <c r="H11" i="7"/>
  <c r="T11" i="7"/>
  <c r="Q10" i="7"/>
  <c r="O10" i="7"/>
  <c r="M10" i="7"/>
  <c r="K10" i="7"/>
  <c r="Y5" i="7"/>
  <c r="X5" i="7"/>
  <c r="H5" i="7"/>
  <c r="U5" i="7"/>
  <c r="Y39" i="6"/>
  <c r="X39" i="6"/>
  <c r="H39" i="6"/>
  <c r="S39" i="6"/>
  <c r="AB38" i="6" s="1"/>
  <c r="Q38" i="6"/>
  <c r="O38" i="6"/>
  <c r="M38" i="6"/>
  <c r="K38" i="6"/>
  <c r="Y32" i="6"/>
  <c r="X32" i="6"/>
  <c r="H32" i="6"/>
  <c r="S32" i="6"/>
  <c r="Y26" i="6"/>
  <c r="X26" i="6"/>
  <c r="H26" i="6"/>
  <c r="S26" i="6"/>
  <c r="AB25" i="6" s="1"/>
  <c r="Q25" i="6"/>
  <c r="O25" i="6"/>
  <c r="M25" i="6"/>
  <c r="K25" i="6"/>
  <c r="Y24" i="6"/>
  <c r="X24" i="6"/>
  <c r="Y23" i="6"/>
  <c r="X23" i="6"/>
  <c r="H23" i="6"/>
  <c r="U23" i="6"/>
  <c r="Y22" i="6"/>
  <c r="X22" i="6"/>
  <c r="H22" i="6"/>
  <c r="U22" i="6"/>
  <c r="Q21" i="6"/>
  <c r="O21" i="6"/>
  <c r="M21" i="6"/>
  <c r="K21" i="6"/>
  <c r="Y20" i="6"/>
  <c r="X20" i="6"/>
  <c r="H20" i="6"/>
  <c r="S20" i="6"/>
  <c r="Y19" i="6"/>
  <c r="X19" i="6"/>
  <c r="H19" i="6"/>
  <c r="U19" i="6"/>
  <c r="Y18" i="6"/>
  <c r="X18" i="6"/>
  <c r="H18" i="6"/>
  <c r="U18" i="6"/>
  <c r="Y17" i="6"/>
  <c r="X17" i="6"/>
  <c r="H17" i="6"/>
  <c r="U17" i="6"/>
  <c r="Q16" i="6"/>
  <c r="O16" i="6"/>
  <c r="M16" i="6"/>
  <c r="K16" i="6"/>
  <c r="Y15" i="6"/>
  <c r="X15" i="6"/>
  <c r="H15" i="6"/>
  <c r="U15" i="6"/>
  <c r="Y14" i="6"/>
  <c r="X14" i="6"/>
  <c r="H14" i="6"/>
  <c r="U14" i="6"/>
  <c r="AD13" i="6" s="1"/>
  <c r="Q13" i="6"/>
  <c r="O13" i="6"/>
  <c r="M13" i="6"/>
  <c r="K13" i="6"/>
  <c r="Y12" i="6"/>
  <c r="X12" i="6"/>
  <c r="H12" i="6"/>
  <c r="U12" i="6"/>
  <c r="Y11" i="6"/>
  <c r="X11" i="6"/>
  <c r="H11" i="6"/>
  <c r="U11" i="6"/>
  <c r="Q10" i="6"/>
  <c r="O10" i="6"/>
  <c r="M10" i="6"/>
  <c r="K10" i="6"/>
  <c r="Y5" i="6"/>
  <c r="X5" i="6"/>
  <c r="H5" i="6"/>
  <c r="U5" i="6"/>
  <c r="Y39" i="5"/>
  <c r="X39" i="5"/>
  <c r="H39" i="5"/>
  <c r="S39" i="5"/>
  <c r="AB38" i="5" s="1"/>
  <c r="Q38" i="5"/>
  <c r="O38" i="5"/>
  <c r="M38" i="5"/>
  <c r="K38" i="5"/>
  <c r="Y32" i="5"/>
  <c r="X32" i="5"/>
  <c r="H32" i="5"/>
  <c r="S32" i="5"/>
  <c r="Y26" i="5"/>
  <c r="X26" i="5"/>
  <c r="H26" i="5"/>
  <c r="S26" i="5"/>
  <c r="AB25" i="5" s="1"/>
  <c r="Q25" i="5"/>
  <c r="O25" i="5"/>
  <c r="M25" i="5"/>
  <c r="K25" i="5"/>
  <c r="Y24" i="5"/>
  <c r="X24" i="5"/>
  <c r="Y23" i="5"/>
  <c r="X23" i="5"/>
  <c r="H23" i="5"/>
  <c r="U23" i="5"/>
  <c r="Y22" i="5"/>
  <c r="X22" i="5"/>
  <c r="H22" i="5"/>
  <c r="U22" i="5"/>
  <c r="Q21" i="5"/>
  <c r="O21" i="5"/>
  <c r="M21" i="5"/>
  <c r="K21" i="5"/>
  <c r="Y20" i="5"/>
  <c r="X20" i="5"/>
  <c r="H20" i="5"/>
  <c r="U20" i="5"/>
  <c r="Y19" i="5"/>
  <c r="X19" i="5"/>
  <c r="H19" i="5"/>
  <c r="U19" i="5"/>
  <c r="Y18" i="5"/>
  <c r="X18" i="5"/>
  <c r="H18" i="5"/>
  <c r="U18" i="5"/>
  <c r="Y17" i="5"/>
  <c r="X17" i="5"/>
  <c r="H17" i="5"/>
  <c r="U17" i="5"/>
  <c r="Q16" i="5"/>
  <c r="O16" i="5"/>
  <c r="M16" i="5"/>
  <c r="K16" i="5"/>
  <c r="Y15" i="5"/>
  <c r="X15" i="5"/>
  <c r="H15" i="5"/>
  <c r="U15" i="5"/>
  <c r="Y14" i="5"/>
  <c r="X14" i="5"/>
  <c r="H14" i="5"/>
  <c r="U14" i="5"/>
  <c r="AD13" i="5" s="1"/>
  <c r="Q13" i="5"/>
  <c r="O13" i="5"/>
  <c r="M13" i="5"/>
  <c r="K13" i="5"/>
  <c r="Y12" i="5"/>
  <c r="X12" i="5"/>
  <c r="H12" i="5"/>
  <c r="U12" i="5"/>
  <c r="Y11" i="5"/>
  <c r="X11" i="5"/>
  <c r="H11" i="5"/>
  <c r="U11" i="5"/>
  <c r="Q10" i="5"/>
  <c r="O10" i="5"/>
  <c r="M10" i="5"/>
  <c r="K10" i="5"/>
  <c r="Y5" i="5"/>
  <c r="X5" i="5"/>
  <c r="H5" i="5"/>
  <c r="U5" i="5"/>
  <c r="Y40" i="4"/>
  <c r="X40" i="4"/>
  <c r="H40" i="4"/>
  <c r="I39" i="4" s="1"/>
  <c r="S40" i="4"/>
  <c r="AB39" i="4" s="1"/>
  <c r="Q39" i="4"/>
  <c r="O39" i="4"/>
  <c r="M39" i="4"/>
  <c r="K39" i="4"/>
  <c r="Y33" i="4"/>
  <c r="X33" i="4"/>
  <c r="H33" i="4"/>
  <c r="S33" i="4"/>
  <c r="Y27" i="4"/>
  <c r="X27" i="4"/>
  <c r="H27" i="4"/>
  <c r="S27" i="4"/>
  <c r="AB26" i="4" s="1"/>
  <c r="Q26" i="4"/>
  <c r="O26" i="4"/>
  <c r="M26" i="4"/>
  <c r="K26" i="4"/>
  <c r="Y25" i="4"/>
  <c r="X25" i="4"/>
  <c r="Y24" i="4"/>
  <c r="X24" i="4"/>
  <c r="H24" i="4"/>
  <c r="U24" i="4"/>
  <c r="Y23" i="4"/>
  <c r="X23" i="4"/>
  <c r="H23" i="4"/>
  <c r="T23" i="4"/>
  <c r="Q22" i="4"/>
  <c r="O22" i="4"/>
  <c r="M22" i="4"/>
  <c r="K22" i="4"/>
  <c r="Y21" i="4"/>
  <c r="X21" i="4"/>
  <c r="H21" i="4"/>
  <c r="S21" i="4"/>
  <c r="Y20" i="4"/>
  <c r="X20" i="4"/>
  <c r="H20" i="4"/>
  <c r="U20" i="4"/>
  <c r="Y19" i="4"/>
  <c r="X19" i="4"/>
  <c r="H19" i="4"/>
  <c r="U19" i="4"/>
  <c r="Y18" i="4"/>
  <c r="X18" i="4"/>
  <c r="H18" i="4"/>
  <c r="T18" i="4"/>
  <c r="Q17" i="4"/>
  <c r="O17" i="4"/>
  <c r="M17" i="4"/>
  <c r="K17" i="4"/>
  <c r="Y16" i="4"/>
  <c r="X16" i="4"/>
  <c r="T16" i="4"/>
  <c r="H16" i="4"/>
  <c r="S16" i="4"/>
  <c r="Y15" i="4"/>
  <c r="X15" i="4"/>
  <c r="H15" i="4"/>
  <c r="U15" i="4"/>
  <c r="Q14" i="4"/>
  <c r="O14" i="4"/>
  <c r="M14" i="4"/>
  <c r="K14" i="4"/>
  <c r="Y13" i="4"/>
  <c r="X13" i="4"/>
  <c r="H13" i="4"/>
  <c r="U13" i="4"/>
  <c r="Y12" i="4"/>
  <c r="X12" i="4"/>
  <c r="H12" i="4"/>
  <c r="T12" i="4"/>
  <c r="Q11" i="4"/>
  <c r="O11" i="4"/>
  <c r="M11" i="4"/>
  <c r="K11" i="4"/>
  <c r="Y6" i="4"/>
  <c r="X6" i="4"/>
  <c r="H6" i="4"/>
  <c r="S6" i="4"/>
  <c r="Q4" i="4"/>
  <c r="O4" i="4"/>
  <c r="M4" i="4"/>
  <c r="K4" i="4"/>
  <c r="Y40" i="3"/>
  <c r="X40" i="3"/>
  <c r="H40" i="3"/>
  <c r="S40" i="3"/>
  <c r="AB39" i="3" s="1"/>
  <c r="Q39" i="3"/>
  <c r="O39" i="3"/>
  <c r="M39" i="3"/>
  <c r="K39" i="3"/>
  <c r="I39" i="3"/>
  <c r="N39" i="3" s="1"/>
  <c r="Y33" i="3"/>
  <c r="X33" i="3"/>
  <c r="H33" i="3"/>
  <c r="S33" i="3"/>
  <c r="Y27" i="3"/>
  <c r="X27" i="3"/>
  <c r="H27" i="3"/>
  <c r="S27" i="3"/>
  <c r="AB26" i="3" s="1"/>
  <c r="Q26" i="3"/>
  <c r="O26" i="3"/>
  <c r="M26" i="3"/>
  <c r="K26" i="3"/>
  <c r="Y25" i="3"/>
  <c r="X25" i="3"/>
  <c r="Y24" i="3"/>
  <c r="X24" i="3"/>
  <c r="H24" i="3"/>
  <c r="U24" i="3"/>
  <c r="Y23" i="3"/>
  <c r="X23" i="3"/>
  <c r="H23" i="3"/>
  <c r="U23" i="3"/>
  <c r="AD22" i="3" s="1"/>
  <c r="Q22" i="3"/>
  <c r="O22" i="3"/>
  <c r="M22" i="3"/>
  <c r="K22" i="3"/>
  <c r="Y21" i="3"/>
  <c r="X21" i="3"/>
  <c r="H21" i="3"/>
  <c r="S21" i="3"/>
  <c r="Y20" i="3"/>
  <c r="X20" i="3"/>
  <c r="H20" i="3"/>
  <c r="U20" i="3"/>
  <c r="Y19" i="3"/>
  <c r="X19" i="3"/>
  <c r="H19" i="3"/>
  <c r="U19" i="3"/>
  <c r="Y18" i="3"/>
  <c r="X18" i="3"/>
  <c r="H18" i="3"/>
  <c r="U18" i="3"/>
  <c r="Q17" i="3"/>
  <c r="O17" i="3"/>
  <c r="M17" i="3"/>
  <c r="K17" i="3"/>
  <c r="Y16" i="3"/>
  <c r="X16" i="3"/>
  <c r="H16" i="3"/>
  <c r="S16" i="3"/>
  <c r="Y15" i="3"/>
  <c r="X15" i="3"/>
  <c r="H15" i="3"/>
  <c r="U15" i="3"/>
  <c r="Q14" i="3"/>
  <c r="O14" i="3"/>
  <c r="M14" i="3"/>
  <c r="K14" i="3"/>
  <c r="Y13" i="3"/>
  <c r="X13" i="3"/>
  <c r="H13" i="3"/>
  <c r="U13" i="3"/>
  <c r="Y12" i="3"/>
  <c r="X12" i="3"/>
  <c r="H12" i="3"/>
  <c r="U12" i="3"/>
  <c r="AD11" i="3" s="1"/>
  <c r="Q11" i="3"/>
  <c r="O11" i="3"/>
  <c r="M11" i="3"/>
  <c r="K11" i="3"/>
  <c r="Y6" i="3"/>
  <c r="X6" i="3"/>
  <c r="H6" i="3"/>
  <c r="S6" i="3"/>
  <c r="Q4" i="3"/>
  <c r="O4" i="3"/>
  <c r="M4" i="3"/>
  <c r="K4" i="3"/>
  <c r="Y39" i="2"/>
  <c r="X39" i="2"/>
  <c r="H39" i="2"/>
  <c r="E45" i="2"/>
  <c r="S39" i="2" s="1"/>
  <c r="AB38" i="2" s="1"/>
  <c r="Q38" i="2"/>
  <c r="O38" i="2"/>
  <c r="M38" i="2"/>
  <c r="K38" i="2"/>
  <c r="E43" i="2"/>
  <c r="E42" i="2"/>
  <c r="E41" i="2"/>
  <c r="E40" i="2"/>
  <c r="E39" i="2"/>
  <c r="Y32" i="2"/>
  <c r="X32" i="2"/>
  <c r="H32" i="2"/>
  <c r="E38" i="2"/>
  <c r="S32" i="2" s="1"/>
  <c r="E36" i="2"/>
  <c r="E35" i="2" s="1"/>
  <c r="E34" i="2"/>
  <c r="E33" i="2" s="1"/>
  <c r="Y26" i="2"/>
  <c r="X26" i="2"/>
  <c r="H26" i="2"/>
  <c r="E32" i="2"/>
  <c r="S26" i="2" s="1"/>
  <c r="AB25" i="2" s="1"/>
  <c r="Q25" i="2"/>
  <c r="O25" i="2"/>
  <c r="M25" i="2"/>
  <c r="K25" i="2"/>
  <c r="Y24" i="2"/>
  <c r="X24" i="2"/>
  <c r="E30" i="2"/>
  <c r="Y23" i="2"/>
  <c r="X23" i="2"/>
  <c r="H23" i="2"/>
  <c r="E29" i="2"/>
  <c r="U23" i="2" s="1"/>
  <c r="Y22" i="2"/>
  <c r="X22" i="2"/>
  <c r="H22" i="2"/>
  <c r="E28" i="2"/>
  <c r="U22" i="2" s="1"/>
  <c r="Q21" i="2"/>
  <c r="O21" i="2"/>
  <c r="M21" i="2"/>
  <c r="K21" i="2"/>
  <c r="Y20" i="2"/>
  <c r="X20" i="2"/>
  <c r="H20" i="2"/>
  <c r="E26" i="2"/>
  <c r="S20" i="2" s="1"/>
  <c r="Y19" i="2"/>
  <c r="X19" i="2"/>
  <c r="H19" i="2"/>
  <c r="E25" i="2"/>
  <c r="U19" i="2" s="1"/>
  <c r="Y18" i="2"/>
  <c r="X18" i="2"/>
  <c r="H18" i="2"/>
  <c r="E24" i="2"/>
  <c r="U18" i="2" s="1"/>
  <c r="Y17" i="2"/>
  <c r="X17" i="2"/>
  <c r="H17" i="2"/>
  <c r="E23" i="2"/>
  <c r="U17" i="2" s="1"/>
  <c r="Q16" i="2"/>
  <c r="O16" i="2"/>
  <c r="M16" i="2"/>
  <c r="K16" i="2"/>
  <c r="Y15" i="2"/>
  <c r="X15" i="2"/>
  <c r="H15" i="2"/>
  <c r="E21" i="2"/>
  <c r="S15" i="2" s="1"/>
  <c r="Y14" i="2"/>
  <c r="X14" i="2"/>
  <c r="H14" i="2"/>
  <c r="E20" i="2"/>
  <c r="U14" i="2" s="1"/>
  <c r="Q13" i="2"/>
  <c r="O13" i="2"/>
  <c r="M13" i="2"/>
  <c r="K13" i="2"/>
  <c r="Y12" i="2"/>
  <c r="X12" i="2"/>
  <c r="H12" i="2"/>
  <c r="E18" i="2"/>
  <c r="U12" i="2" s="1"/>
  <c r="Y11" i="2"/>
  <c r="X11" i="2"/>
  <c r="S11" i="2"/>
  <c r="H11" i="2"/>
  <c r="E17" i="2"/>
  <c r="U11" i="2" s="1"/>
  <c r="Q10" i="2"/>
  <c r="O10" i="2"/>
  <c r="M10" i="2"/>
  <c r="K10" i="2"/>
  <c r="E15" i="2"/>
  <c r="E14" i="2"/>
  <c r="E13" i="2"/>
  <c r="E12" i="2"/>
  <c r="Y5" i="2"/>
  <c r="X5" i="2"/>
  <c r="H5" i="2"/>
  <c r="E11" i="2"/>
  <c r="S5" i="2" s="1"/>
  <c r="Y40" i="1"/>
  <c r="X40" i="1"/>
  <c r="H40" i="1"/>
  <c r="S40" i="1"/>
  <c r="AB39" i="1" s="1"/>
  <c r="Q39" i="1"/>
  <c r="O39" i="1"/>
  <c r="M39" i="1"/>
  <c r="K39" i="1"/>
  <c r="Y33" i="1"/>
  <c r="X33" i="1"/>
  <c r="H33" i="1"/>
  <c r="S33" i="1"/>
  <c r="B16" i="8" l="1"/>
  <c r="C16" i="8" s="1"/>
  <c r="D16" i="8" s="1"/>
  <c r="E46" i="7"/>
  <c r="B12" i="8" s="1"/>
  <c r="E46" i="4"/>
  <c r="B9" i="8" s="1"/>
  <c r="C9" i="8" s="1"/>
  <c r="E46" i="3"/>
  <c r="B8" i="8" s="1"/>
  <c r="C8" i="8" s="1"/>
  <c r="D8" i="8" s="1"/>
  <c r="AD17" i="1"/>
  <c r="C12" i="8"/>
  <c r="D12" i="8" s="1"/>
  <c r="D11" i="8"/>
  <c r="E46" i="1"/>
  <c r="B6" i="8" s="1"/>
  <c r="C6" i="8" s="1"/>
  <c r="T12" i="7"/>
  <c r="AC10" i="7" s="1"/>
  <c r="I10" i="7"/>
  <c r="I25" i="6"/>
  <c r="N25" i="6" s="1"/>
  <c r="T17" i="6"/>
  <c r="AD10" i="5"/>
  <c r="T17" i="5"/>
  <c r="I25" i="5"/>
  <c r="N25" i="5" s="1"/>
  <c r="T13" i="3"/>
  <c r="T24" i="4"/>
  <c r="AC22" i="4" s="1"/>
  <c r="T27" i="4"/>
  <c r="AC26" i="4" s="1"/>
  <c r="T18" i="7"/>
  <c r="S5" i="7"/>
  <c r="I25" i="7"/>
  <c r="N25" i="7" s="1"/>
  <c r="T5" i="7"/>
  <c r="T20" i="7"/>
  <c r="T32" i="7"/>
  <c r="I38" i="7"/>
  <c r="N38" i="7" s="1"/>
  <c r="T11" i="6"/>
  <c r="I13" i="6"/>
  <c r="P13" i="6" s="1"/>
  <c r="S22" i="6"/>
  <c r="T12" i="6"/>
  <c r="AD10" i="6"/>
  <c r="T22" i="6"/>
  <c r="S5" i="6"/>
  <c r="S17" i="6"/>
  <c r="T18" i="5"/>
  <c r="S5" i="5"/>
  <c r="S22" i="5"/>
  <c r="T12" i="5"/>
  <c r="I11" i="4"/>
  <c r="L11" i="4" s="1"/>
  <c r="T13" i="4"/>
  <c r="AC11" i="4" s="1"/>
  <c r="T21" i="4"/>
  <c r="I26" i="4"/>
  <c r="P26" i="4" s="1"/>
  <c r="T40" i="4"/>
  <c r="AC39" i="4" s="1"/>
  <c r="S13" i="4"/>
  <c r="I14" i="4"/>
  <c r="N14" i="4" s="1"/>
  <c r="S20" i="4"/>
  <c r="I22" i="4"/>
  <c r="N22" i="4" s="1"/>
  <c r="T19" i="3"/>
  <c r="T24" i="3"/>
  <c r="S17" i="2"/>
  <c r="S22" i="2"/>
  <c r="E31" i="2"/>
  <c r="I25" i="2" s="1"/>
  <c r="N25" i="2" s="1"/>
  <c r="I39" i="1"/>
  <c r="N39" i="1" s="1"/>
  <c r="S14" i="7"/>
  <c r="I13" i="7"/>
  <c r="P13" i="7" s="1"/>
  <c r="S15" i="7"/>
  <c r="I16" i="7"/>
  <c r="P16" i="7" s="1"/>
  <c r="S19" i="7"/>
  <c r="T23" i="7"/>
  <c r="AC21" i="7" s="1"/>
  <c r="T26" i="7"/>
  <c r="AC25" i="7" s="1"/>
  <c r="T39" i="7"/>
  <c r="AC38" i="7" s="1"/>
  <c r="AD13" i="7"/>
  <c r="T15" i="7"/>
  <c r="S20" i="7"/>
  <c r="I21" i="7"/>
  <c r="P21" i="7" s="1"/>
  <c r="T18" i="6"/>
  <c r="AD21" i="6"/>
  <c r="T23" i="6"/>
  <c r="I38" i="6"/>
  <c r="N38" i="6" s="1"/>
  <c r="S11" i="6"/>
  <c r="S15" i="6"/>
  <c r="S11" i="5"/>
  <c r="S15" i="5"/>
  <c r="S20" i="5"/>
  <c r="AD21" i="5"/>
  <c r="T23" i="5"/>
  <c r="I38" i="5"/>
  <c r="N38" i="5" s="1"/>
  <c r="T11" i="5"/>
  <c r="I13" i="5"/>
  <c r="P13" i="5" s="1"/>
  <c r="S17" i="5"/>
  <c r="AD16" i="5"/>
  <c r="T22" i="5"/>
  <c r="N39" i="4"/>
  <c r="L39" i="4"/>
  <c r="P39" i="4"/>
  <c r="T6" i="4"/>
  <c r="AC4" i="4" s="1"/>
  <c r="S19" i="4"/>
  <c r="T33" i="4"/>
  <c r="S15" i="4"/>
  <c r="AB14" i="4" s="1"/>
  <c r="I17" i="4"/>
  <c r="P17" i="4" s="1"/>
  <c r="T19" i="4"/>
  <c r="S24" i="4"/>
  <c r="S12" i="3"/>
  <c r="S18" i="3"/>
  <c r="S23" i="3"/>
  <c r="I26" i="3"/>
  <c r="N26" i="3" s="1"/>
  <c r="T12" i="3"/>
  <c r="AC11" i="3" s="1"/>
  <c r="I14" i="3"/>
  <c r="L14" i="3" s="1"/>
  <c r="T18" i="3"/>
  <c r="T23" i="3"/>
  <c r="I11" i="3"/>
  <c r="P11" i="3" s="1"/>
  <c r="E10" i="2"/>
  <c r="T11" i="2"/>
  <c r="E19" i="2"/>
  <c r="I13" i="2" s="1"/>
  <c r="L13" i="2" s="1"/>
  <c r="T17" i="2"/>
  <c r="T22" i="2"/>
  <c r="T18" i="2"/>
  <c r="AD21" i="2"/>
  <c r="T23" i="2"/>
  <c r="E44" i="2"/>
  <c r="AD10" i="2"/>
  <c r="T12" i="2"/>
  <c r="E16" i="2"/>
  <c r="I10" i="2" s="1"/>
  <c r="P10" i="2" s="1"/>
  <c r="U17" i="7"/>
  <c r="AD16" i="7" s="1"/>
  <c r="S12" i="7"/>
  <c r="T14" i="7"/>
  <c r="S18" i="7"/>
  <c r="T19" i="7"/>
  <c r="S23" i="7"/>
  <c r="U26" i="7"/>
  <c r="AD25" i="7" s="1"/>
  <c r="U32" i="7"/>
  <c r="U39" i="7"/>
  <c r="AD38" i="7" s="1"/>
  <c r="U22" i="7"/>
  <c r="AD21" i="7" s="1"/>
  <c r="S11" i="7"/>
  <c r="S17" i="7"/>
  <c r="S22" i="7"/>
  <c r="U11" i="7"/>
  <c r="AD10" i="7" s="1"/>
  <c r="T5" i="6"/>
  <c r="I10" i="6"/>
  <c r="S14" i="6"/>
  <c r="T15" i="6"/>
  <c r="I16" i="6"/>
  <c r="S19" i="6"/>
  <c r="T20" i="6"/>
  <c r="I21" i="6"/>
  <c r="L25" i="6"/>
  <c r="P25" i="6"/>
  <c r="T26" i="6"/>
  <c r="AC25" i="6" s="1"/>
  <c r="T32" i="6"/>
  <c r="P38" i="6"/>
  <c r="T39" i="6"/>
  <c r="AC38" i="6" s="1"/>
  <c r="S12" i="6"/>
  <c r="T14" i="6"/>
  <c r="S18" i="6"/>
  <c r="T19" i="6"/>
  <c r="U20" i="6"/>
  <c r="AD16" i="6" s="1"/>
  <c r="S23" i="6"/>
  <c r="U26" i="6"/>
  <c r="AD25" i="6" s="1"/>
  <c r="U32" i="6"/>
  <c r="U39" i="6"/>
  <c r="AD38" i="6" s="1"/>
  <c r="T5" i="5"/>
  <c r="I10" i="5"/>
  <c r="S14" i="5"/>
  <c r="T15" i="5"/>
  <c r="I16" i="5"/>
  <c r="S19" i="5"/>
  <c r="T20" i="5"/>
  <c r="I21" i="5"/>
  <c r="L25" i="5"/>
  <c r="P25" i="5"/>
  <c r="T26" i="5"/>
  <c r="AC25" i="5" s="1"/>
  <c r="T32" i="5"/>
  <c r="T39" i="5"/>
  <c r="AC38" i="5" s="1"/>
  <c r="S12" i="5"/>
  <c r="T14" i="5"/>
  <c r="S18" i="5"/>
  <c r="T19" i="5"/>
  <c r="S23" i="5"/>
  <c r="U26" i="5"/>
  <c r="AD25" i="5" s="1"/>
  <c r="U32" i="5"/>
  <c r="U39" i="5"/>
  <c r="AD38" i="5" s="1"/>
  <c r="N17" i="4"/>
  <c r="AB4" i="4"/>
  <c r="L14" i="4"/>
  <c r="I4" i="4"/>
  <c r="P11" i="4"/>
  <c r="N11" i="4"/>
  <c r="U6" i="4"/>
  <c r="T15" i="4"/>
  <c r="AC14" i="4" s="1"/>
  <c r="U16" i="4"/>
  <c r="AD14" i="4" s="1"/>
  <c r="T20" i="4"/>
  <c r="U21" i="4"/>
  <c r="U27" i="4"/>
  <c r="AD26" i="4" s="1"/>
  <c r="U33" i="4"/>
  <c r="U40" i="4"/>
  <c r="AD39" i="4" s="1"/>
  <c r="U12" i="4"/>
  <c r="AD11" i="4" s="1"/>
  <c r="S12" i="4"/>
  <c r="S18" i="4"/>
  <c r="S23" i="4"/>
  <c r="U18" i="4"/>
  <c r="AD17" i="4" s="1"/>
  <c r="U23" i="4"/>
  <c r="AD22" i="4" s="1"/>
  <c r="I4" i="3"/>
  <c r="N14" i="3"/>
  <c r="P14" i="3"/>
  <c r="AB4" i="3"/>
  <c r="T6" i="3"/>
  <c r="S15" i="3"/>
  <c r="AB14" i="3" s="1"/>
  <c r="T16" i="3"/>
  <c r="I17" i="3"/>
  <c r="S20" i="3"/>
  <c r="T21" i="3"/>
  <c r="I22" i="3"/>
  <c r="L26" i="3"/>
  <c r="P26" i="3"/>
  <c r="T27" i="3"/>
  <c r="AC26" i="3" s="1"/>
  <c r="T33" i="3"/>
  <c r="L39" i="3"/>
  <c r="P39" i="3"/>
  <c r="T40" i="3"/>
  <c r="AC39" i="3" s="1"/>
  <c r="U6" i="3"/>
  <c r="N11" i="3"/>
  <c r="S13" i="3"/>
  <c r="AB11" i="3" s="1"/>
  <c r="T15" i="3"/>
  <c r="U16" i="3"/>
  <c r="AD14" i="3" s="1"/>
  <c r="S19" i="3"/>
  <c r="T20" i="3"/>
  <c r="U21" i="3"/>
  <c r="AD17" i="3" s="1"/>
  <c r="S24" i="3"/>
  <c r="AB22" i="3" s="1"/>
  <c r="U27" i="3"/>
  <c r="AD26" i="3" s="1"/>
  <c r="U33" i="3"/>
  <c r="U40" i="3"/>
  <c r="AD39" i="3" s="1"/>
  <c r="N13" i="2"/>
  <c r="P13" i="2"/>
  <c r="T5" i="2"/>
  <c r="S14" i="2"/>
  <c r="AB13" i="2" s="1"/>
  <c r="T15" i="2"/>
  <c r="E22" i="2"/>
  <c r="I16" i="2" s="1"/>
  <c r="S19" i="2"/>
  <c r="T20" i="2"/>
  <c r="E27" i="2"/>
  <c r="I21" i="2" s="1"/>
  <c r="P25" i="2"/>
  <c r="T26" i="2"/>
  <c r="AC25" i="2" s="1"/>
  <c r="E37" i="2"/>
  <c r="T32" i="2"/>
  <c r="T39" i="2"/>
  <c r="AC38" i="2" s="1"/>
  <c r="U5" i="2"/>
  <c r="N10" i="2"/>
  <c r="S12" i="2"/>
  <c r="AB10" i="2" s="1"/>
  <c r="T14" i="2"/>
  <c r="U15" i="2"/>
  <c r="AD13" i="2" s="1"/>
  <c r="S18" i="2"/>
  <c r="T19" i="2"/>
  <c r="U20" i="2"/>
  <c r="AD16" i="2" s="1"/>
  <c r="S23" i="2"/>
  <c r="U26" i="2"/>
  <c r="AD25" i="2" s="1"/>
  <c r="U32" i="2"/>
  <c r="U39" i="2"/>
  <c r="AD38" i="2" s="1"/>
  <c r="T33" i="1"/>
  <c r="P39" i="1"/>
  <c r="T40" i="1"/>
  <c r="AC39" i="1" s="1"/>
  <c r="U33" i="1"/>
  <c r="U40" i="1"/>
  <c r="AD39" i="1" s="1"/>
  <c r="AB13" i="6" l="1"/>
  <c r="AC17" i="4"/>
  <c r="D9" i="8"/>
  <c r="AB16" i="2"/>
  <c r="L13" i="7"/>
  <c r="L11" i="3"/>
  <c r="D6" i="8"/>
  <c r="L39" i="1"/>
  <c r="AB21" i="2"/>
  <c r="AC14" i="3"/>
  <c r="AB17" i="3"/>
  <c r="AC22" i="3"/>
  <c r="L22" i="4"/>
  <c r="AB16" i="7"/>
  <c r="AC16" i="5"/>
  <c r="AB11" i="4"/>
  <c r="AC17" i="3"/>
  <c r="I38" i="2"/>
  <c r="E46" i="2"/>
  <c r="L10" i="2"/>
  <c r="AC13" i="2"/>
  <c r="P38" i="7"/>
  <c r="P10" i="7"/>
  <c r="L10" i="7"/>
  <c r="N10" i="7"/>
  <c r="N13" i="7"/>
  <c r="L25" i="7"/>
  <c r="AC16" i="7"/>
  <c r="AC10" i="6"/>
  <c r="L38" i="6"/>
  <c r="N13" i="6"/>
  <c r="AC21" i="6"/>
  <c r="AB21" i="6"/>
  <c r="AC13" i="6"/>
  <c r="L13" i="6"/>
  <c r="AC21" i="5"/>
  <c r="L38" i="5"/>
  <c r="AB21" i="5"/>
  <c r="L13" i="5"/>
  <c r="L25" i="2"/>
  <c r="AC16" i="2"/>
  <c r="P38" i="2"/>
  <c r="P22" i="4"/>
  <c r="L26" i="4"/>
  <c r="AC13" i="7"/>
  <c r="L16" i="7"/>
  <c r="AB21" i="7"/>
  <c r="N21" i="7"/>
  <c r="N16" i="7"/>
  <c r="P25" i="7"/>
  <c r="L21" i="7"/>
  <c r="L38" i="7"/>
  <c r="AB16" i="6"/>
  <c r="AB16" i="5"/>
  <c r="P38" i="5"/>
  <c r="AB13" i="5"/>
  <c r="AC10" i="5"/>
  <c r="N26" i="4"/>
  <c r="P14" i="4"/>
  <c r="L17" i="4"/>
  <c r="AC21" i="2"/>
  <c r="AB10" i="7"/>
  <c r="AB13" i="7"/>
  <c r="S40" i="6"/>
  <c r="AC13" i="5"/>
  <c r="N13" i="5"/>
  <c r="S40" i="5"/>
  <c r="AB22" i="4"/>
  <c r="AB17" i="4"/>
  <c r="AC10" i="2"/>
  <c r="T40" i="7"/>
  <c r="S40" i="7"/>
  <c r="U40" i="7"/>
  <c r="AC16" i="6"/>
  <c r="P21" i="6"/>
  <c r="L21" i="6"/>
  <c r="N21" i="6"/>
  <c r="AB10" i="6"/>
  <c r="P10" i="6"/>
  <c r="L10" i="6"/>
  <c r="N10" i="6"/>
  <c r="U40" i="6"/>
  <c r="P16" i="6"/>
  <c r="L16" i="6"/>
  <c r="N16" i="6"/>
  <c r="T40" i="6"/>
  <c r="P16" i="5"/>
  <c r="L16" i="5"/>
  <c r="N16" i="5"/>
  <c r="T40" i="5"/>
  <c r="P21" i="5"/>
  <c r="L21" i="5"/>
  <c r="N21" i="5"/>
  <c r="AB10" i="5"/>
  <c r="P10" i="5"/>
  <c r="L10" i="5"/>
  <c r="N10" i="5"/>
  <c r="U40" i="5"/>
  <c r="T41" i="4"/>
  <c r="U41" i="4"/>
  <c r="AD4" i="4"/>
  <c r="N4" i="4"/>
  <c r="L4" i="4"/>
  <c r="P4" i="4"/>
  <c r="S41" i="4"/>
  <c r="U41" i="3"/>
  <c r="AD4" i="3"/>
  <c r="P22" i="3"/>
  <c r="L22" i="3"/>
  <c r="N22" i="3"/>
  <c r="S41" i="3"/>
  <c r="P17" i="3"/>
  <c r="L17" i="3"/>
  <c r="N17" i="3"/>
  <c r="AC4" i="3"/>
  <c r="T41" i="3"/>
  <c r="N4" i="3"/>
  <c r="P4" i="3"/>
  <c r="L4" i="3"/>
  <c r="U40" i="2"/>
  <c r="P16" i="2"/>
  <c r="L16" i="2"/>
  <c r="N16" i="2"/>
  <c r="S40" i="2"/>
  <c r="P21" i="2"/>
  <c r="L21" i="2"/>
  <c r="N21" i="2"/>
  <c r="T40" i="2"/>
  <c r="U41" i="1"/>
  <c r="T41" i="1"/>
  <c r="S41" i="1"/>
  <c r="B7" i="8" l="1"/>
  <c r="N38" i="2"/>
  <c r="L38" i="2"/>
  <c r="C7" i="8" l="1"/>
  <c r="C13" i="8" s="1"/>
  <c r="B13" i="8"/>
  <c r="B17" i="8" s="1"/>
  <c r="C17" i="8" s="1"/>
  <c r="D17" i="8" s="1"/>
  <c r="D7" i="8" l="1"/>
  <c r="D13" i="8" s="1"/>
</calcChain>
</file>

<file path=xl/sharedStrings.xml><?xml version="1.0" encoding="utf-8"?>
<sst xmlns="http://schemas.openxmlformats.org/spreadsheetml/2006/main" count="1236" uniqueCount="97">
  <si>
    <t xml:space="preserve"> </t>
  </si>
  <si>
    <t>Zkrácený popis / Varianta</t>
  </si>
  <si>
    <t>M.j.</t>
  </si>
  <si>
    <t>Množství</t>
  </si>
  <si>
    <t>Jednotková cena (Kč)</t>
  </si>
  <si>
    <t>Cena 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</si>
  <si>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</si>
  <si>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</si>
  <si>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</si>
  <si>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</si>
  <si>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</si>
  <si>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</si>
  <si>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</si>
  <si>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</si>
  <si>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</si>
  <si>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Přípravné a přidružené práce</t>
  </si>
  <si>
    <t>HS</t>
  </si>
  <si>
    <t>Vytyčení podzemních sítí - metalické vedení</t>
  </si>
  <si>
    <t>kpl</t>
  </si>
  <si>
    <t>3</t>
  </si>
  <si>
    <t>Vytyčení podzemních sítí - kabely NN, VO</t>
  </si>
  <si>
    <t>Vytyčení podzemních sítí - vodovod, kanalizace</t>
  </si>
  <si>
    <t xml:space="preserve">Archeologický dohled </t>
  </si>
  <si>
    <t>Geodetické předměření + zaměření</t>
  </si>
  <si>
    <t>Hloubené vykopávky</t>
  </si>
  <si>
    <t xml:space="preserve">Hloubení zapažených jam v hor.4 do 100 m3 </t>
  </si>
  <si>
    <t>m3</t>
  </si>
  <si>
    <t>1</t>
  </si>
  <si>
    <t>Příplatek za lepivost - hloubení zapaž.jam v hor.4</t>
  </si>
  <si>
    <t>Roubení</t>
  </si>
  <si>
    <t>Pažení a rozepření stěn jam - příložné - hl. do 3 m</t>
  </si>
  <si>
    <t>m2</t>
  </si>
  <si>
    <t>Odstranění pažení stěn jam - příložné - hl. do 3 m</t>
  </si>
  <si>
    <t>Přemístění výkopku</t>
  </si>
  <si>
    <t>Svislé přemístění výkopku z hor.1-4 do 2 m</t>
  </si>
  <si>
    <t>Vodorovné přemístění výkopku z hor.1-4 do 10000 m</t>
  </si>
  <si>
    <t>Poplatek za skládku zeminy</t>
  </si>
  <si>
    <t>Nakládání výkopku z hor.1-4 v množství do 100 m3</t>
  </si>
  <si>
    <t>Konstrukce ze zemin</t>
  </si>
  <si>
    <t>Uložení sypaniny bez zhut. na skládku</t>
  </si>
  <si>
    <t>Zásyp jam štěrkodrtí 0-32 mm, se zhutněním</t>
  </si>
  <si>
    <t>Úprava terénu kolem sestavy kontejnerů</t>
  </si>
  <si>
    <t>Podkladní a vedlejší konstrukce (kromě vozovek a železničního svršku)</t>
  </si>
  <si>
    <t>Lože výkopu z kameniva těženého, štěrkopísku 0 - 4 mm</t>
  </si>
  <si>
    <t>Usazení šachty pro kontejnery- 4 ks (sestava)</t>
  </si>
  <si>
    <t>Usazení šachty pro kontejnery- 4 ks (sestava), s hydraulickou rukou</t>
  </si>
  <si>
    <t>Zakládání</t>
  </si>
  <si>
    <t>Obetonování obvodového lemu kontejnerů 4 ks (sestava)</t>
  </si>
  <si>
    <t>Komunikace pozemní - zámková dlažba (kolem sestavy kontejnerů)</t>
  </si>
  <si>
    <t>Podklad z kameniva drceného fr. 16-32 mm, tl. 200 mm</t>
  </si>
  <si>
    <t>Podklad z kameniva drceného fr. 4-8 mm, tl. 50 mm</t>
  </si>
  <si>
    <t>Kladení zámkové dlažby komunikací tl. 60 mm skupina A plochy do 50 m2, včetně prořezů</t>
  </si>
  <si>
    <t>Osazení parkového obrubníku betonového stojatého s boční opěrou do lože z betonu</t>
  </si>
  <si>
    <t>m</t>
  </si>
  <si>
    <t>Ostatní konstrukce a práce</t>
  </si>
  <si>
    <t>Přesun hmot, s krytem dlážděným</t>
  </si>
  <si>
    <t>t</t>
  </si>
  <si>
    <t>5</t>
  </si>
  <si>
    <t>CELKOVÝ SOUČET BEZ DPH:</t>
  </si>
  <si>
    <t>POLOŽKOVÝ ROZPOČET</t>
  </si>
  <si>
    <t>Stanoviště</t>
  </si>
  <si>
    <t>V Zelnišťatech</t>
  </si>
  <si>
    <t>Náměstí míru</t>
  </si>
  <si>
    <t>Pod Horkami (školní zahrada)</t>
  </si>
  <si>
    <t>Háje</t>
  </si>
  <si>
    <t>V Zelnišťatech II</t>
  </si>
  <si>
    <t>Karlovarská</t>
  </si>
  <si>
    <t>K Jordánu (Na Vojtěchu)</t>
  </si>
  <si>
    <t>SYSTÉM PRO SEPARACI A SVOZ TŘÍDĚNÝCH ODPADŮ</t>
  </si>
  <si>
    <t>Celkem</t>
  </si>
  <si>
    <t>Dodávka kontejnerů včetně dopravy</t>
  </si>
  <si>
    <t>Kontejner na papír 5 m3</t>
  </si>
  <si>
    <t>kus</t>
  </si>
  <si>
    <t>Kontejner na plast 5 m3</t>
  </si>
  <si>
    <t>Kontejner na sklo barevné 3 m3</t>
  </si>
  <si>
    <t>Kontejner na bílé sklo 3 m3</t>
  </si>
  <si>
    <t>Částka bez DPH</t>
  </si>
  <si>
    <t>DPH 21%</t>
  </si>
  <si>
    <t>Částka s DPH</t>
  </si>
  <si>
    <t>ZV</t>
  </si>
  <si>
    <t>NZV</t>
  </si>
  <si>
    <t>Nezpůsobilé výdaje celkem</t>
  </si>
  <si>
    <t>Způsobilé výdaje celkem</t>
  </si>
  <si>
    <t>ANO/NE</t>
  </si>
  <si>
    <t>Plnění subdodavatelem*</t>
  </si>
  <si>
    <t>ZV/NZV**</t>
  </si>
  <si>
    <t>** ZV/NZV: jde o rozdělení na způsobilé a nezpůsobilé výdaje</t>
  </si>
  <si>
    <t>* Uchazeč vybere, zda bude položka plněna subdodavatelem.</t>
  </si>
  <si>
    <t>CENOVÁ NABÍDKA - PŘÍLOHA Č. 2 SMLOUVY O DÍLO</t>
  </si>
  <si>
    <t>ZKRÁCENÝ POPIS/VARIANTA</t>
  </si>
  <si>
    <t>M.J.</t>
  </si>
  <si>
    <t>MNOŽSTVÍ</t>
  </si>
  <si>
    <t>JEDNOTKOVÁ CENA</t>
  </si>
  <si>
    <t>CENA CELKEM</t>
  </si>
  <si>
    <t>PLNĚNÍ SUBDODAVATELEM*</t>
  </si>
  <si>
    <t>Obrubník parkový - 1000x70x250 mm, přírodní</t>
  </si>
  <si>
    <t>Zámková dlažba tl. 60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</si>
</sst>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Kč-405]_-;\-* #,##0\ [$Kč-405]_-;_-* &quot;-&quot;??\ [$Kč-405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rgb="FF333333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9">
    <xf numFmtId="0" fontId="0" fillId="0" borderId="0" xfId="0"/>
    <xf numFmtId="0" fontId="4" fillId="0" borderId="0" xfId="0" applyFont="1" applyAlignment="1">
      <alignment vertical="center"/>
    </xf>
    <xf numFmtId="49" fontId="5" fillId="2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1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/>
    <xf numFmtId="164" fontId="9" fillId="0" borderId="1" xfId="0" applyNumberFormat="1" applyFont="1" applyBorder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0" fontId="9" fillId="0" borderId="0" xfId="0" applyFont="1" applyFill="1"/>
    <xf numFmtId="164" fontId="9" fillId="0" borderId="1" xfId="0" applyNumberFormat="1" applyFont="1" applyFill="1" applyBorder="1"/>
    <xf numFmtId="4" fontId="5" fillId="0" borderId="3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center" vertical="center"/>
    </xf>
    <xf numFmtId="4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5" fillId="2" borderId="1" xfId="0" applyNumberFormat="1" applyFont="1" applyFill="1" applyBorder="1" applyAlignment="1" applyProtection="1">
      <alignment horizontal="right" vertical="center"/>
    </xf>
    <xf numFmtId="49" fontId="5" fillId="2" borderId="1" xfId="0" applyNumberFormat="1" applyFont="1" applyFill="1" applyBorder="1" applyAlignment="1" applyProtection="1">
      <alignment horizontal="right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right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lef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14" fontId="4" fillId="0" borderId="0" xfId="0" applyNumberFormat="1" applyFont="1" applyFill="1" applyBorder="1" applyAlignment="1" applyProtection="1">
      <alignment horizontal="left" vertical="center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workbookViewId="0">
      <selection activeCell="A2" sqref="A2"/>
    </sheetView>
  </sheetViews>
  <sheetFormatPr defaultRowHeight="15" x14ac:dyDescent="0.25"/>
  <cols>
    <col min="1" max="1" width="31.85546875" customWidth="1"/>
    <col min="2" max="2" width="18.7109375" customWidth="1"/>
    <col min="3" max="3" width="17.140625" customWidth="1"/>
    <col min="4" max="4" width="16.7109375" customWidth="1"/>
  </cols>
  <sheetData>
    <row r="1" spans="1:4" s="6" customFormat="1" ht="23.25" x14ac:dyDescent="0.35">
      <c r="A1" s="43" t="s">
        <v>68</v>
      </c>
      <c r="B1" s="43"/>
      <c r="C1" s="43"/>
      <c r="D1" s="43"/>
    </row>
    <row r="3" spans="1:4" x14ac:dyDescent="0.25">
      <c r="A3" s="42" t="s">
        <v>88</v>
      </c>
      <c r="B3" s="42"/>
      <c r="C3" s="42"/>
      <c r="D3" s="42"/>
    </row>
    <row r="4" spans="1:4" x14ac:dyDescent="0.25">
      <c r="A4" s="7"/>
      <c r="B4" s="7"/>
      <c r="C4" s="7"/>
    </row>
    <row r="5" spans="1:4" s="5" customFormat="1" x14ac:dyDescent="0.25">
      <c r="A5" s="13" t="s">
        <v>60</v>
      </c>
      <c r="B5" s="14" t="s">
        <v>76</v>
      </c>
      <c r="C5" s="14" t="s">
        <v>77</v>
      </c>
      <c r="D5" s="14" t="s">
        <v>78</v>
      </c>
    </row>
    <row r="6" spans="1:4" x14ac:dyDescent="0.25">
      <c r="A6" s="8" t="s">
        <v>61</v>
      </c>
      <c r="B6" s="9">
        <f>'V Zelnišťatech'!E46</f>
        <v>0</v>
      </c>
      <c r="C6" s="9">
        <f>B6*0.21</f>
        <v>0</v>
      </c>
      <c r="D6" s="9">
        <f>B6+C6</f>
        <v>0</v>
      </c>
    </row>
    <row r="7" spans="1:4" x14ac:dyDescent="0.25">
      <c r="A7" s="8" t="s">
        <v>62</v>
      </c>
      <c r="B7" s="9">
        <f>'Náměstí míru'!E46</f>
        <v>0</v>
      </c>
      <c r="C7" s="9">
        <f t="shared" ref="C7:C12" si="0">B7*0.21</f>
        <v>0</v>
      </c>
      <c r="D7" s="9">
        <f t="shared" ref="D7:D12" si="1">B7+C7</f>
        <v>0</v>
      </c>
    </row>
    <row r="8" spans="1:4" x14ac:dyDescent="0.25">
      <c r="A8" s="8" t="s">
        <v>63</v>
      </c>
      <c r="B8" s="9">
        <f>'Pod Horkami (škola)'!E46</f>
        <v>0</v>
      </c>
      <c r="C8" s="9">
        <f t="shared" si="0"/>
        <v>0</v>
      </c>
      <c r="D8" s="9">
        <f t="shared" si="1"/>
        <v>0</v>
      </c>
    </row>
    <row r="9" spans="1:4" x14ac:dyDescent="0.25">
      <c r="A9" s="8" t="s">
        <v>64</v>
      </c>
      <c r="B9" s="9">
        <f>Háje!E46</f>
        <v>0</v>
      </c>
      <c r="C9" s="9">
        <f t="shared" si="0"/>
        <v>0</v>
      </c>
      <c r="D9" s="9">
        <f t="shared" si="1"/>
        <v>0</v>
      </c>
    </row>
    <row r="10" spans="1:4" x14ac:dyDescent="0.25">
      <c r="A10" s="8" t="s">
        <v>65</v>
      </c>
      <c r="B10" s="9">
        <f>'V Zelnišťatech II'!E46</f>
        <v>0</v>
      </c>
      <c r="C10" s="9">
        <f t="shared" si="0"/>
        <v>0</v>
      </c>
      <c r="D10" s="9">
        <f t="shared" si="1"/>
        <v>0</v>
      </c>
    </row>
    <row r="11" spans="1:4" x14ac:dyDescent="0.25">
      <c r="A11" s="8" t="s">
        <v>66</v>
      </c>
      <c r="B11" s="9">
        <f>Karlovarská!E46</f>
        <v>0</v>
      </c>
      <c r="C11" s="9">
        <f t="shared" si="0"/>
        <v>0</v>
      </c>
      <c r="D11" s="9">
        <f t="shared" si="1"/>
        <v>0</v>
      </c>
    </row>
    <row r="12" spans="1:4" x14ac:dyDescent="0.25">
      <c r="A12" s="8" t="s">
        <v>67</v>
      </c>
      <c r="B12" s="9">
        <f>'K Jordánu (Na Vojtěchu)'!E46</f>
        <v>0</v>
      </c>
      <c r="C12" s="9">
        <f t="shared" si="0"/>
        <v>0</v>
      </c>
      <c r="D12" s="9">
        <f t="shared" si="1"/>
        <v>0</v>
      </c>
    </row>
    <row r="13" spans="1:4" x14ac:dyDescent="0.25">
      <c r="A13" s="13" t="s">
        <v>69</v>
      </c>
      <c r="B13" s="15">
        <f>SUM(B6:B12)</f>
        <v>0</v>
      </c>
      <c r="C13" s="15">
        <f>SUM(C6:C12)</f>
        <v>0</v>
      </c>
      <c r="D13" s="15">
        <f>SUM(D6:D12)</f>
        <v>0</v>
      </c>
    </row>
    <row r="14" spans="1:4" x14ac:dyDescent="0.25">
      <c r="A14" s="7"/>
      <c r="B14" s="7"/>
      <c r="C14" s="7"/>
    </row>
    <row r="15" spans="1:4" x14ac:dyDescent="0.25">
      <c r="A15" s="16"/>
      <c r="B15" s="14" t="s">
        <v>76</v>
      </c>
      <c r="C15" s="14" t="s">
        <v>77</v>
      </c>
      <c r="D15" s="14" t="s">
        <v>78</v>
      </c>
    </row>
    <row r="16" spans="1:4" x14ac:dyDescent="0.25">
      <c r="A16" s="13" t="s">
        <v>82</v>
      </c>
      <c r="B16" s="17">
        <f>'V Zelnišťatech'!E5+'V Zelnišťatech'!E33+'Náměstí míru'!E5+'Náměstí míru'!E33+'Pod Horkami (škola)'!E5+'Pod Horkami (škola)'!E33+Háje!E5+Háje!E33+'V Zelnišťatech II'!E5+'V Zelnišťatech II'!E33+Karlovarská!E5+Karlovarská!E33+'K Jordánu (Na Vojtěchu)'!E5+'K Jordánu (Na Vojtěchu)'!E33</f>
        <v>0</v>
      </c>
      <c r="C16" s="17">
        <f>B16*0.21</f>
        <v>0</v>
      </c>
      <c r="D16" s="17">
        <f>B16+C16</f>
        <v>0</v>
      </c>
    </row>
    <row r="17" spans="1:4" x14ac:dyDescent="0.25">
      <c r="A17" s="13" t="s">
        <v>81</v>
      </c>
      <c r="B17" s="17">
        <f>Rekapitulace!B13-Rekapitulace!B16</f>
        <v>0</v>
      </c>
      <c r="C17" s="17">
        <f>B17*0.21</f>
        <v>0</v>
      </c>
      <c r="D17" s="17">
        <f>B17+C17</f>
        <v>0</v>
      </c>
    </row>
  </sheetData>
  <sheetProtection password="CDDF" sheet="1" objects="1" scenarios="1"/>
  <mergeCells count="2">
    <mergeCell ref="A3:D3"/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6"/>
  <sheetViews>
    <sheetView topLeftCell="A30" workbookViewId="0">
      <selection activeCell="A42" sqref="A42"/>
    </sheetView>
  </sheetViews>
  <sheetFormatPr defaultColWidth="11.42578125" defaultRowHeight="12.75" x14ac:dyDescent="0.25"/>
  <cols>
    <col min="1" max="1" width="72.7109375" style="1" bestFit="1" customWidth="1"/>
    <col min="2" max="2" width="3.85546875" style="1" bestFit="1" customWidth="1"/>
    <col min="3" max="3" width="9.28515625" style="1" bestFit="1" customWidth="1"/>
    <col min="4" max="4" width="17.42578125" style="1" bestFit="1" customWidth="1"/>
    <col min="5" max="5" width="14.28515625" style="1" customWidth="1"/>
    <col min="6" max="6" width="16.5703125" style="10" customWidth="1"/>
    <col min="7" max="7" width="2" style="1" hidden="1" customWidth="1"/>
    <col min="8" max="8" width="7.7109375" style="1" hidden="1" customWidth="1"/>
    <col min="9" max="9" width="7.85546875" style="1" hidden="1" customWidth="1"/>
    <col min="10" max="10" width="10" style="1" hidden="1" customWidth="1"/>
    <col min="11" max="12" width="7.85546875" style="1" hidden="1" customWidth="1"/>
    <col min="13" max="13" width="7.5703125" style="1" hidden="1" customWidth="1"/>
    <col min="14" max="14" width="7.7109375" style="1" hidden="1" customWidth="1"/>
    <col min="15" max="15" width="8.85546875" style="1" hidden="1" customWidth="1"/>
    <col min="16" max="16" width="9" style="1" hidden="1" customWidth="1"/>
    <col min="17" max="17" width="10.7109375" style="1" hidden="1" customWidth="1"/>
    <col min="18" max="18" width="12.140625" style="1" hidden="1" customWidth="1"/>
    <col min="19" max="20" width="4.42578125" style="1" hidden="1" customWidth="1"/>
    <col min="21" max="21" width="9.85546875" style="1" hidden="1" customWidth="1"/>
    <col min="22" max="22" width="12.140625" style="1" hidden="1" customWidth="1"/>
    <col min="23" max="23" width="5.42578125" style="1" hidden="1" customWidth="1"/>
    <col min="24" max="24" width="6.42578125" style="1" hidden="1" customWidth="1"/>
    <col min="25" max="25" width="7.85546875" style="1" hidden="1" customWidth="1"/>
    <col min="26" max="27" width="12.140625" style="1" hidden="1" customWidth="1"/>
    <col min="28" max="29" width="4.42578125" style="1" hidden="1" customWidth="1"/>
    <col min="30" max="30" width="8.85546875" style="1" hidden="1" customWidth="1"/>
    <col min="31" max="31" width="8.5703125" style="10" customWidth="1"/>
    <col min="32" max="256" width="11.42578125" style="1"/>
    <col min="257" max="257" width="73" style="1" customWidth="1"/>
    <col min="258" max="258" width="4.28515625" style="1" customWidth="1"/>
    <col min="259" max="259" width="8.42578125" style="1" customWidth="1"/>
    <col min="260" max="260" width="18.85546875" style="1" customWidth="1"/>
    <col min="261" max="261" width="19.28515625" style="1" customWidth="1"/>
    <col min="262" max="262" width="11.42578125" style="1" customWidth="1"/>
    <col min="263" max="286" width="0" style="1" hidden="1" customWidth="1"/>
    <col min="287" max="512" width="11.42578125" style="1"/>
    <col min="513" max="513" width="73" style="1" customWidth="1"/>
    <col min="514" max="514" width="4.28515625" style="1" customWidth="1"/>
    <col min="515" max="515" width="8.42578125" style="1" customWidth="1"/>
    <col min="516" max="516" width="18.85546875" style="1" customWidth="1"/>
    <col min="517" max="517" width="19.28515625" style="1" customWidth="1"/>
    <col min="518" max="518" width="11.42578125" style="1" customWidth="1"/>
    <col min="519" max="542" width="0" style="1" hidden="1" customWidth="1"/>
    <col min="543" max="768" width="11.42578125" style="1"/>
    <col min="769" max="769" width="73" style="1" customWidth="1"/>
    <col min="770" max="770" width="4.28515625" style="1" customWidth="1"/>
    <col min="771" max="771" width="8.42578125" style="1" customWidth="1"/>
    <col min="772" max="772" width="18.85546875" style="1" customWidth="1"/>
    <col min="773" max="773" width="19.28515625" style="1" customWidth="1"/>
    <col min="774" max="774" width="11.42578125" style="1" customWidth="1"/>
    <col min="775" max="798" width="0" style="1" hidden="1" customWidth="1"/>
    <col min="799" max="1024" width="11.42578125" style="1"/>
    <col min="1025" max="1025" width="73" style="1" customWidth="1"/>
    <col min="1026" max="1026" width="4.28515625" style="1" customWidth="1"/>
    <col min="1027" max="1027" width="8.42578125" style="1" customWidth="1"/>
    <col min="1028" max="1028" width="18.85546875" style="1" customWidth="1"/>
    <col min="1029" max="1029" width="19.28515625" style="1" customWidth="1"/>
    <col min="1030" max="1030" width="11.42578125" style="1" customWidth="1"/>
    <col min="1031" max="1054" width="0" style="1" hidden="1" customWidth="1"/>
    <col min="1055" max="1280" width="11.42578125" style="1"/>
    <col min="1281" max="1281" width="73" style="1" customWidth="1"/>
    <col min="1282" max="1282" width="4.28515625" style="1" customWidth="1"/>
    <col min="1283" max="1283" width="8.42578125" style="1" customWidth="1"/>
    <col min="1284" max="1284" width="18.85546875" style="1" customWidth="1"/>
    <col min="1285" max="1285" width="19.28515625" style="1" customWidth="1"/>
    <col min="1286" max="1286" width="11.42578125" style="1" customWidth="1"/>
    <col min="1287" max="1310" width="0" style="1" hidden="1" customWidth="1"/>
    <col min="1311" max="1536" width="11.42578125" style="1"/>
    <col min="1537" max="1537" width="73" style="1" customWidth="1"/>
    <col min="1538" max="1538" width="4.28515625" style="1" customWidth="1"/>
    <col min="1539" max="1539" width="8.42578125" style="1" customWidth="1"/>
    <col min="1540" max="1540" width="18.85546875" style="1" customWidth="1"/>
    <col min="1541" max="1541" width="19.28515625" style="1" customWidth="1"/>
    <col min="1542" max="1542" width="11.42578125" style="1" customWidth="1"/>
    <col min="1543" max="1566" width="0" style="1" hidden="1" customWidth="1"/>
    <col min="1567" max="1792" width="11.42578125" style="1"/>
    <col min="1793" max="1793" width="73" style="1" customWidth="1"/>
    <col min="1794" max="1794" width="4.28515625" style="1" customWidth="1"/>
    <col min="1795" max="1795" width="8.42578125" style="1" customWidth="1"/>
    <col min="1796" max="1796" width="18.85546875" style="1" customWidth="1"/>
    <col min="1797" max="1797" width="19.28515625" style="1" customWidth="1"/>
    <col min="1798" max="1798" width="11.42578125" style="1" customWidth="1"/>
    <col min="1799" max="1822" width="0" style="1" hidden="1" customWidth="1"/>
    <col min="1823" max="2048" width="11.42578125" style="1"/>
    <col min="2049" max="2049" width="73" style="1" customWidth="1"/>
    <col min="2050" max="2050" width="4.28515625" style="1" customWidth="1"/>
    <col min="2051" max="2051" width="8.42578125" style="1" customWidth="1"/>
    <col min="2052" max="2052" width="18.85546875" style="1" customWidth="1"/>
    <col min="2053" max="2053" width="19.28515625" style="1" customWidth="1"/>
    <col min="2054" max="2054" width="11.42578125" style="1" customWidth="1"/>
    <col min="2055" max="2078" width="0" style="1" hidden="1" customWidth="1"/>
    <col min="2079" max="2304" width="11.42578125" style="1"/>
    <col min="2305" max="2305" width="73" style="1" customWidth="1"/>
    <col min="2306" max="2306" width="4.28515625" style="1" customWidth="1"/>
    <col min="2307" max="2307" width="8.42578125" style="1" customWidth="1"/>
    <col min="2308" max="2308" width="18.85546875" style="1" customWidth="1"/>
    <col min="2309" max="2309" width="19.28515625" style="1" customWidth="1"/>
    <col min="2310" max="2310" width="11.42578125" style="1" customWidth="1"/>
    <col min="2311" max="2334" width="0" style="1" hidden="1" customWidth="1"/>
    <col min="2335" max="2560" width="11.42578125" style="1"/>
    <col min="2561" max="2561" width="73" style="1" customWidth="1"/>
    <col min="2562" max="2562" width="4.28515625" style="1" customWidth="1"/>
    <col min="2563" max="2563" width="8.42578125" style="1" customWidth="1"/>
    <col min="2564" max="2564" width="18.85546875" style="1" customWidth="1"/>
    <col min="2565" max="2565" width="19.28515625" style="1" customWidth="1"/>
    <col min="2566" max="2566" width="11.42578125" style="1" customWidth="1"/>
    <col min="2567" max="2590" width="0" style="1" hidden="1" customWidth="1"/>
    <col min="2591" max="2816" width="11.42578125" style="1"/>
    <col min="2817" max="2817" width="73" style="1" customWidth="1"/>
    <col min="2818" max="2818" width="4.28515625" style="1" customWidth="1"/>
    <col min="2819" max="2819" width="8.42578125" style="1" customWidth="1"/>
    <col min="2820" max="2820" width="18.85546875" style="1" customWidth="1"/>
    <col min="2821" max="2821" width="19.28515625" style="1" customWidth="1"/>
    <col min="2822" max="2822" width="11.42578125" style="1" customWidth="1"/>
    <col min="2823" max="2846" width="0" style="1" hidden="1" customWidth="1"/>
    <col min="2847" max="3072" width="11.42578125" style="1"/>
    <col min="3073" max="3073" width="73" style="1" customWidth="1"/>
    <col min="3074" max="3074" width="4.28515625" style="1" customWidth="1"/>
    <col min="3075" max="3075" width="8.42578125" style="1" customWidth="1"/>
    <col min="3076" max="3076" width="18.85546875" style="1" customWidth="1"/>
    <col min="3077" max="3077" width="19.28515625" style="1" customWidth="1"/>
    <col min="3078" max="3078" width="11.42578125" style="1" customWidth="1"/>
    <col min="3079" max="3102" width="0" style="1" hidden="1" customWidth="1"/>
    <col min="3103" max="3328" width="11.42578125" style="1"/>
    <col min="3329" max="3329" width="73" style="1" customWidth="1"/>
    <col min="3330" max="3330" width="4.28515625" style="1" customWidth="1"/>
    <col min="3331" max="3331" width="8.42578125" style="1" customWidth="1"/>
    <col min="3332" max="3332" width="18.85546875" style="1" customWidth="1"/>
    <col min="3333" max="3333" width="19.28515625" style="1" customWidth="1"/>
    <col min="3334" max="3334" width="11.42578125" style="1" customWidth="1"/>
    <col min="3335" max="3358" width="0" style="1" hidden="1" customWidth="1"/>
    <col min="3359" max="3584" width="11.42578125" style="1"/>
    <col min="3585" max="3585" width="73" style="1" customWidth="1"/>
    <col min="3586" max="3586" width="4.28515625" style="1" customWidth="1"/>
    <col min="3587" max="3587" width="8.42578125" style="1" customWidth="1"/>
    <col min="3588" max="3588" width="18.85546875" style="1" customWidth="1"/>
    <col min="3589" max="3589" width="19.28515625" style="1" customWidth="1"/>
    <col min="3590" max="3590" width="11.42578125" style="1" customWidth="1"/>
    <col min="3591" max="3614" width="0" style="1" hidden="1" customWidth="1"/>
    <col min="3615" max="3840" width="11.42578125" style="1"/>
    <col min="3841" max="3841" width="73" style="1" customWidth="1"/>
    <col min="3842" max="3842" width="4.28515625" style="1" customWidth="1"/>
    <col min="3843" max="3843" width="8.42578125" style="1" customWidth="1"/>
    <col min="3844" max="3844" width="18.85546875" style="1" customWidth="1"/>
    <col min="3845" max="3845" width="19.28515625" style="1" customWidth="1"/>
    <col min="3846" max="3846" width="11.42578125" style="1" customWidth="1"/>
    <col min="3847" max="3870" width="0" style="1" hidden="1" customWidth="1"/>
    <col min="3871" max="4096" width="11.42578125" style="1"/>
    <col min="4097" max="4097" width="73" style="1" customWidth="1"/>
    <col min="4098" max="4098" width="4.28515625" style="1" customWidth="1"/>
    <col min="4099" max="4099" width="8.42578125" style="1" customWidth="1"/>
    <col min="4100" max="4100" width="18.85546875" style="1" customWidth="1"/>
    <col min="4101" max="4101" width="19.28515625" style="1" customWidth="1"/>
    <col min="4102" max="4102" width="11.42578125" style="1" customWidth="1"/>
    <col min="4103" max="4126" width="0" style="1" hidden="1" customWidth="1"/>
    <col min="4127" max="4352" width="11.42578125" style="1"/>
    <col min="4353" max="4353" width="73" style="1" customWidth="1"/>
    <col min="4354" max="4354" width="4.28515625" style="1" customWidth="1"/>
    <col min="4355" max="4355" width="8.42578125" style="1" customWidth="1"/>
    <col min="4356" max="4356" width="18.85546875" style="1" customWidth="1"/>
    <col min="4357" max="4357" width="19.28515625" style="1" customWidth="1"/>
    <col min="4358" max="4358" width="11.42578125" style="1" customWidth="1"/>
    <col min="4359" max="4382" width="0" style="1" hidden="1" customWidth="1"/>
    <col min="4383" max="4608" width="11.42578125" style="1"/>
    <col min="4609" max="4609" width="73" style="1" customWidth="1"/>
    <col min="4610" max="4610" width="4.28515625" style="1" customWidth="1"/>
    <col min="4611" max="4611" width="8.42578125" style="1" customWidth="1"/>
    <col min="4612" max="4612" width="18.85546875" style="1" customWidth="1"/>
    <col min="4613" max="4613" width="19.28515625" style="1" customWidth="1"/>
    <col min="4614" max="4614" width="11.42578125" style="1" customWidth="1"/>
    <col min="4615" max="4638" width="0" style="1" hidden="1" customWidth="1"/>
    <col min="4639" max="4864" width="11.42578125" style="1"/>
    <col min="4865" max="4865" width="73" style="1" customWidth="1"/>
    <col min="4866" max="4866" width="4.28515625" style="1" customWidth="1"/>
    <col min="4867" max="4867" width="8.42578125" style="1" customWidth="1"/>
    <col min="4868" max="4868" width="18.85546875" style="1" customWidth="1"/>
    <col min="4869" max="4869" width="19.28515625" style="1" customWidth="1"/>
    <col min="4870" max="4870" width="11.42578125" style="1" customWidth="1"/>
    <col min="4871" max="4894" width="0" style="1" hidden="1" customWidth="1"/>
    <col min="4895" max="5120" width="11.42578125" style="1"/>
    <col min="5121" max="5121" width="73" style="1" customWidth="1"/>
    <col min="5122" max="5122" width="4.28515625" style="1" customWidth="1"/>
    <col min="5123" max="5123" width="8.42578125" style="1" customWidth="1"/>
    <col min="5124" max="5124" width="18.85546875" style="1" customWidth="1"/>
    <col min="5125" max="5125" width="19.28515625" style="1" customWidth="1"/>
    <col min="5126" max="5126" width="11.42578125" style="1" customWidth="1"/>
    <col min="5127" max="5150" width="0" style="1" hidden="1" customWidth="1"/>
    <col min="5151" max="5376" width="11.42578125" style="1"/>
    <col min="5377" max="5377" width="73" style="1" customWidth="1"/>
    <col min="5378" max="5378" width="4.28515625" style="1" customWidth="1"/>
    <col min="5379" max="5379" width="8.42578125" style="1" customWidth="1"/>
    <col min="5380" max="5380" width="18.85546875" style="1" customWidth="1"/>
    <col min="5381" max="5381" width="19.28515625" style="1" customWidth="1"/>
    <col min="5382" max="5382" width="11.42578125" style="1" customWidth="1"/>
    <col min="5383" max="5406" width="0" style="1" hidden="1" customWidth="1"/>
    <col min="5407" max="5632" width="11.42578125" style="1"/>
    <col min="5633" max="5633" width="73" style="1" customWidth="1"/>
    <col min="5634" max="5634" width="4.28515625" style="1" customWidth="1"/>
    <col min="5635" max="5635" width="8.42578125" style="1" customWidth="1"/>
    <col min="5636" max="5636" width="18.85546875" style="1" customWidth="1"/>
    <col min="5637" max="5637" width="19.28515625" style="1" customWidth="1"/>
    <col min="5638" max="5638" width="11.42578125" style="1" customWidth="1"/>
    <col min="5639" max="5662" width="0" style="1" hidden="1" customWidth="1"/>
    <col min="5663" max="5888" width="11.42578125" style="1"/>
    <col min="5889" max="5889" width="73" style="1" customWidth="1"/>
    <col min="5890" max="5890" width="4.28515625" style="1" customWidth="1"/>
    <col min="5891" max="5891" width="8.42578125" style="1" customWidth="1"/>
    <col min="5892" max="5892" width="18.85546875" style="1" customWidth="1"/>
    <col min="5893" max="5893" width="19.28515625" style="1" customWidth="1"/>
    <col min="5894" max="5894" width="11.42578125" style="1" customWidth="1"/>
    <col min="5895" max="5918" width="0" style="1" hidden="1" customWidth="1"/>
    <col min="5919" max="6144" width="11.42578125" style="1"/>
    <col min="6145" max="6145" width="73" style="1" customWidth="1"/>
    <col min="6146" max="6146" width="4.28515625" style="1" customWidth="1"/>
    <col min="6147" max="6147" width="8.42578125" style="1" customWidth="1"/>
    <col min="6148" max="6148" width="18.85546875" style="1" customWidth="1"/>
    <col min="6149" max="6149" width="19.28515625" style="1" customWidth="1"/>
    <col min="6150" max="6150" width="11.42578125" style="1" customWidth="1"/>
    <col min="6151" max="6174" width="0" style="1" hidden="1" customWidth="1"/>
    <col min="6175" max="6400" width="11.42578125" style="1"/>
    <col min="6401" max="6401" width="73" style="1" customWidth="1"/>
    <col min="6402" max="6402" width="4.28515625" style="1" customWidth="1"/>
    <col min="6403" max="6403" width="8.42578125" style="1" customWidth="1"/>
    <col min="6404" max="6404" width="18.85546875" style="1" customWidth="1"/>
    <col min="6405" max="6405" width="19.28515625" style="1" customWidth="1"/>
    <col min="6406" max="6406" width="11.42578125" style="1" customWidth="1"/>
    <col min="6407" max="6430" width="0" style="1" hidden="1" customWidth="1"/>
    <col min="6431" max="6656" width="11.42578125" style="1"/>
    <col min="6657" max="6657" width="73" style="1" customWidth="1"/>
    <col min="6658" max="6658" width="4.28515625" style="1" customWidth="1"/>
    <col min="6659" max="6659" width="8.42578125" style="1" customWidth="1"/>
    <col min="6660" max="6660" width="18.85546875" style="1" customWidth="1"/>
    <col min="6661" max="6661" width="19.28515625" style="1" customWidth="1"/>
    <col min="6662" max="6662" width="11.42578125" style="1" customWidth="1"/>
    <col min="6663" max="6686" width="0" style="1" hidden="1" customWidth="1"/>
    <col min="6687" max="6912" width="11.42578125" style="1"/>
    <col min="6913" max="6913" width="73" style="1" customWidth="1"/>
    <col min="6914" max="6914" width="4.28515625" style="1" customWidth="1"/>
    <col min="6915" max="6915" width="8.42578125" style="1" customWidth="1"/>
    <col min="6916" max="6916" width="18.85546875" style="1" customWidth="1"/>
    <col min="6917" max="6917" width="19.28515625" style="1" customWidth="1"/>
    <col min="6918" max="6918" width="11.42578125" style="1" customWidth="1"/>
    <col min="6919" max="6942" width="0" style="1" hidden="1" customWidth="1"/>
    <col min="6943" max="7168" width="11.42578125" style="1"/>
    <col min="7169" max="7169" width="73" style="1" customWidth="1"/>
    <col min="7170" max="7170" width="4.28515625" style="1" customWidth="1"/>
    <col min="7171" max="7171" width="8.42578125" style="1" customWidth="1"/>
    <col min="7172" max="7172" width="18.85546875" style="1" customWidth="1"/>
    <col min="7173" max="7173" width="19.28515625" style="1" customWidth="1"/>
    <col min="7174" max="7174" width="11.42578125" style="1" customWidth="1"/>
    <col min="7175" max="7198" width="0" style="1" hidden="1" customWidth="1"/>
    <col min="7199" max="7424" width="11.42578125" style="1"/>
    <col min="7425" max="7425" width="73" style="1" customWidth="1"/>
    <col min="7426" max="7426" width="4.28515625" style="1" customWidth="1"/>
    <col min="7427" max="7427" width="8.42578125" style="1" customWidth="1"/>
    <col min="7428" max="7428" width="18.85546875" style="1" customWidth="1"/>
    <col min="7429" max="7429" width="19.28515625" style="1" customWidth="1"/>
    <col min="7430" max="7430" width="11.42578125" style="1" customWidth="1"/>
    <col min="7431" max="7454" width="0" style="1" hidden="1" customWidth="1"/>
    <col min="7455" max="7680" width="11.42578125" style="1"/>
    <col min="7681" max="7681" width="73" style="1" customWidth="1"/>
    <col min="7682" max="7682" width="4.28515625" style="1" customWidth="1"/>
    <col min="7683" max="7683" width="8.42578125" style="1" customWidth="1"/>
    <col min="7684" max="7684" width="18.85546875" style="1" customWidth="1"/>
    <col min="7685" max="7685" width="19.28515625" style="1" customWidth="1"/>
    <col min="7686" max="7686" width="11.42578125" style="1" customWidth="1"/>
    <col min="7687" max="7710" width="0" style="1" hidden="1" customWidth="1"/>
    <col min="7711" max="7936" width="11.42578125" style="1"/>
    <col min="7937" max="7937" width="73" style="1" customWidth="1"/>
    <col min="7938" max="7938" width="4.28515625" style="1" customWidth="1"/>
    <col min="7939" max="7939" width="8.42578125" style="1" customWidth="1"/>
    <col min="7940" max="7940" width="18.85546875" style="1" customWidth="1"/>
    <col min="7941" max="7941" width="19.28515625" style="1" customWidth="1"/>
    <col min="7942" max="7942" width="11.42578125" style="1" customWidth="1"/>
    <col min="7943" max="7966" width="0" style="1" hidden="1" customWidth="1"/>
    <col min="7967" max="8192" width="11.42578125" style="1"/>
    <col min="8193" max="8193" width="73" style="1" customWidth="1"/>
    <col min="8194" max="8194" width="4.28515625" style="1" customWidth="1"/>
    <col min="8195" max="8195" width="8.42578125" style="1" customWidth="1"/>
    <col min="8196" max="8196" width="18.85546875" style="1" customWidth="1"/>
    <col min="8197" max="8197" width="19.28515625" style="1" customWidth="1"/>
    <col min="8198" max="8198" width="11.42578125" style="1" customWidth="1"/>
    <col min="8199" max="8222" width="0" style="1" hidden="1" customWidth="1"/>
    <col min="8223" max="8448" width="11.42578125" style="1"/>
    <col min="8449" max="8449" width="73" style="1" customWidth="1"/>
    <col min="8450" max="8450" width="4.28515625" style="1" customWidth="1"/>
    <col min="8451" max="8451" width="8.42578125" style="1" customWidth="1"/>
    <col min="8452" max="8452" width="18.85546875" style="1" customWidth="1"/>
    <col min="8453" max="8453" width="19.28515625" style="1" customWidth="1"/>
    <col min="8454" max="8454" width="11.42578125" style="1" customWidth="1"/>
    <col min="8455" max="8478" width="0" style="1" hidden="1" customWidth="1"/>
    <col min="8479" max="8704" width="11.42578125" style="1"/>
    <col min="8705" max="8705" width="73" style="1" customWidth="1"/>
    <col min="8706" max="8706" width="4.28515625" style="1" customWidth="1"/>
    <col min="8707" max="8707" width="8.42578125" style="1" customWidth="1"/>
    <col min="8708" max="8708" width="18.85546875" style="1" customWidth="1"/>
    <col min="8709" max="8709" width="19.28515625" style="1" customWidth="1"/>
    <col min="8710" max="8710" width="11.42578125" style="1" customWidth="1"/>
    <col min="8711" max="8734" width="0" style="1" hidden="1" customWidth="1"/>
    <col min="8735" max="8960" width="11.42578125" style="1"/>
    <col min="8961" max="8961" width="73" style="1" customWidth="1"/>
    <col min="8962" max="8962" width="4.28515625" style="1" customWidth="1"/>
    <col min="8963" max="8963" width="8.42578125" style="1" customWidth="1"/>
    <col min="8964" max="8964" width="18.85546875" style="1" customWidth="1"/>
    <col min="8965" max="8965" width="19.28515625" style="1" customWidth="1"/>
    <col min="8966" max="8966" width="11.42578125" style="1" customWidth="1"/>
    <col min="8967" max="8990" width="0" style="1" hidden="1" customWidth="1"/>
    <col min="8991" max="9216" width="11.42578125" style="1"/>
    <col min="9217" max="9217" width="73" style="1" customWidth="1"/>
    <col min="9218" max="9218" width="4.28515625" style="1" customWidth="1"/>
    <col min="9219" max="9219" width="8.42578125" style="1" customWidth="1"/>
    <col min="9220" max="9220" width="18.85546875" style="1" customWidth="1"/>
    <col min="9221" max="9221" width="19.28515625" style="1" customWidth="1"/>
    <col min="9222" max="9222" width="11.42578125" style="1" customWidth="1"/>
    <col min="9223" max="9246" width="0" style="1" hidden="1" customWidth="1"/>
    <col min="9247" max="9472" width="11.42578125" style="1"/>
    <col min="9473" max="9473" width="73" style="1" customWidth="1"/>
    <col min="9474" max="9474" width="4.28515625" style="1" customWidth="1"/>
    <col min="9475" max="9475" width="8.42578125" style="1" customWidth="1"/>
    <col min="9476" max="9476" width="18.85546875" style="1" customWidth="1"/>
    <col min="9477" max="9477" width="19.28515625" style="1" customWidth="1"/>
    <col min="9478" max="9478" width="11.42578125" style="1" customWidth="1"/>
    <col min="9479" max="9502" width="0" style="1" hidden="1" customWidth="1"/>
    <col min="9503" max="9728" width="11.42578125" style="1"/>
    <col min="9729" max="9729" width="73" style="1" customWidth="1"/>
    <col min="9730" max="9730" width="4.28515625" style="1" customWidth="1"/>
    <col min="9731" max="9731" width="8.42578125" style="1" customWidth="1"/>
    <col min="9732" max="9732" width="18.85546875" style="1" customWidth="1"/>
    <col min="9733" max="9733" width="19.28515625" style="1" customWidth="1"/>
    <col min="9734" max="9734" width="11.42578125" style="1" customWidth="1"/>
    <col min="9735" max="9758" width="0" style="1" hidden="1" customWidth="1"/>
    <col min="9759" max="9984" width="11.42578125" style="1"/>
    <col min="9985" max="9985" width="73" style="1" customWidth="1"/>
    <col min="9986" max="9986" width="4.28515625" style="1" customWidth="1"/>
    <col min="9987" max="9987" width="8.42578125" style="1" customWidth="1"/>
    <col min="9988" max="9988" width="18.85546875" style="1" customWidth="1"/>
    <col min="9989" max="9989" width="19.28515625" style="1" customWidth="1"/>
    <col min="9990" max="9990" width="11.42578125" style="1" customWidth="1"/>
    <col min="9991" max="10014" width="0" style="1" hidden="1" customWidth="1"/>
    <col min="10015" max="10240" width="11.42578125" style="1"/>
    <col min="10241" max="10241" width="73" style="1" customWidth="1"/>
    <col min="10242" max="10242" width="4.28515625" style="1" customWidth="1"/>
    <col min="10243" max="10243" width="8.42578125" style="1" customWidth="1"/>
    <col min="10244" max="10244" width="18.85546875" style="1" customWidth="1"/>
    <col min="10245" max="10245" width="19.28515625" style="1" customWidth="1"/>
    <col min="10246" max="10246" width="11.42578125" style="1" customWidth="1"/>
    <col min="10247" max="10270" width="0" style="1" hidden="1" customWidth="1"/>
    <col min="10271" max="10496" width="11.42578125" style="1"/>
    <col min="10497" max="10497" width="73" style="1" customWidth="1"/>
    <col min="10498" max="10498" width="4.28515625" style="1" customWidth="1"/>
    <col min="10499" max="10499" width="8.42578125" style="1" customWidth="1"/>
    <col min="10500" max="10500" width="18.85546875" style="1" customWidth="1"/>
    <col min="10501" max="10501" width="19.28515625" style="1" customWidth="1"/>
    <col min="10502" max="10502" width="11.42578125" style="1" customWidth="1"/>
    <col min="10503" max="10526" width="0" style="1" hidden="1" customWidth="1"/>
    <col min="10527" max="10752" width="11.42578125" style="1"/>
    <col min="10753" max="10753" width="73" style="1" customWidth="1"/>
    <col min="10754" max="10754" width="4.28515625" style="1" customWidth="1"/>
    <col min="10755" max="10755" width="8.42578125" style="1" customWidth="1"/>
    <col min="10756" max="10756" width="18.85546875" style="1" customWidth="1"/>
    <col min="10757" max="10757" width="19.28515625" style="1" customWidth="1"/>
    <col min="10758" max="10758" width="11.42578125" style="1" customWidth="1"/>
    <col min="10759" max="10782" width="0" style="1" hidden="1" customWidth="1"/>
    <col min="10783" max="11008" width="11.42578125" style="1"/>
    <col min="11009" max="11009" width="73" style="1" customWidth="1"/>
    <col min="11010" max="11010" width="4.28515625" style="1" customWidth="1"/>
    <col min="11011" max="11011" width="8.42578125" style="1" customWidth="1"/>
    <col min="11012" max="11012" width="18.85546875" style="1" customWidth="1"/>
    <col min="11013" max="11013" width="19.28515625" style="1" customWidth="1"/>
    <col min="11014" max="11014" width="11.42578125" style="1" customWidth="1"/>
    <col min="11015" max="11038" width="0" style="1" hidden="1" customWidth="1"/>
    <col min="11039" max="11264" width="11.42578125" style="1"/>
    <col min="11265" max="11265" width="73" style="1" customWidth="1"/>
    <col min="11266" max="11266" width="4.28515625" style="1" customWidth="1"/>
    <col min="11267" max="11267" width="8.42578125" style="1" customWidth="1"/>
    <col min="11268" max="11268" width="18.85546875" style="1" customWidth="1"/>
    <col min="11269" max="11269" width="19.28515625" style="1" customWidth="1"/>
    <col min="11270" max="11270" width="11.42578125" style="1" customWidth="1"/>
    <col min="11271" max="11294" width="0" style="1" hidden="1" customWidth="1"/>
    <col min="11295" max="11520" width="11.42578125" style="1"/>
    <col min="11521" max="11521" width="73" style="1" customWidth="1"/>
    <col min="11522" max="11522" width="4.28515625" style="1" customWidth="1"/>
    <col min="11523" max="11523" width="8.42578125" style="1" customWidth="1"/>
    <col min="11524" max="11524" width="18.85546875" style="1" customWidth="1"/>
    <col min="11525" max="11525" width="19.28515625" style="1" customWidth="1"/>
    <col min="11526" max="11526" width="11.42578125" style="1" customWidth="1"/>
    <col min="11527" max="11550" width="0" style="1" hidden="1" customWidth="1"/>
    <col min="11551" max="11776" width="11.42578125" style="1"/>
    <col min="11777" max="11777" width="73" style="1" customWidth="1"/>
    <col min="11778" max="11778" width="4.28515625" style="1" customWidth="1"/>
    <col min="11779" max="11779" width="8.42578125" style="1" customWidth="1"/>
    <col min="11780" max="11780" width="18.85546875" style="1" customWidth="1"/>
    <col min="11781" max="11781" width="19.28515625" style="1" customWidth="1"/>
    <col min="11782" max="11782" width="11.42578125" style="1" customWidth="1"/>
    <col min="11783" max="11806" width="0" style="1" hidden="1" customWidth="1"/>
    <col min="11807" max="12032" width="11.42578125" style="1"/>
    <col min="12033" max="12033" width="73" style="1" customWidth="1"/>
    <col min="12034" max="12034" width="4.28515625" style="1" customWidth="1"/>
    <col min="12035" max="12035" width="8.42578125" style="1" customWidth="1"/>
    <col min="12036" max="12036" width="18.85546875" style="1" customWidth="1"/>
    <col min="12037" max="12037" width="19.28515625" style="1" customWidth="1"/>
    <col min="12038" max="12038" width="11.42578125" style="1" customWidth="1"/>
    <col min="12039" max="12062" width="0" style="1" hidden="1" customWidth="1"/>
    <col min="12063" max="12288" width="11.42578125" style="1"/>
    <col min="12289" max="12289" width="73" style="1" customWidth="1"/>
    <col min="12290" max="12290" width="4.28515625" style="1" customWidth="1"/>
    <col min="12291" max="12291" width="8.42578125" style="1" customWidth="1"/>
    <col min="12292" max="12292" width="18.85546875" style="1" customWidth="1"/>
    <col min="12293" max="12293" width="19.28515625" style="1" customWidth="1"/>
    <col min="12294" max="12294" width="11.42578125" style="1" customWidth="1"/>
    <col min="12295" max="12318" width="0" style="1" hidden="1" customWidth="1"/>
    <col min="12319" max="12544" width="11.42578125" style="1"/>
    <col min="12545" max="12545" width="73" style="1" customWidth="1"/>
    <col min="12546" max="12546" width="4.28515625" style="1" customWidth="1"/>
    <col min="12547" max="12547" width="8.42578125" style="1" customWidth="1"/>
    <col min="12548" max="12548" width="18.85546875" style="1" customWidth="1"/>
    <col min="12549" max="12549" width="19.28515625" style="1" customWidth="1"/>
    <col min="12550" max="12550" width="11.42578125" style="1" customWidth="1"/>
    <col min="12551" max="12574" width="0" style="1" hidden="1" customWidth="1"/>
    <col min="12575" max="12800" width="11.42578125" style="1"/>
    <col min="12801" max="12801" width="73" style="1" customWidth="1"/>
    <col min="12802" max="12802" width="4.28515625" style="1" customWidth="1"/>
    <col min="12803" max="12803" width="8.42578125" style="1" customWidth="1"/>
    <col min="12804" max="12804" width="18.85546875" style="1" customWidth="1"/>
    <col min="12805" max="12805" width="19.28515625" style="1" customWidth="1"/>
    <col min="12806" max="12806" width="11.42578125" style="1" customWidth="1"/>
    <col min="12807" max="12830" width="0" style="1" hidden="1" customWidth="1"/>
    <col min="12831" max="13056" width="11.42578125" style="1"/>
    <col min="13057" max="13057" width="73" style="1" customWidth="1"/>
    <col min="13058" max="13058" width="4.28515625" style="1" customWidth="1"/>
    <col min="13059" max="13059" width="8.42578125" style="1" customWidth="1"/>
    <col min="13060" max="13060" width="18.85546875" style="1" customWidth="1"/>
    <col min="13061" max="13061" width="19.28515625" style="1" customWidth="1"/>
    <col min="13062" max="13062" width="11.42578125" style="1" customWidth="1"/>
    <col min="13063" max="13086" width="0" style="1" hidden="1" customWidth="1"/>
    <col min="13087" max="13312" width="11.42578125" style="1"/>
    <col min="13313" max="13313" width="73" style="1" customWidth="1"/>
    <col min="13314" max="13314" width="4.28515625" style="1" customWidth="1"/>
    <col min="13315" max="13315" width="8.42578125" style="1" customWidth="1"/>
    <col min="13316" max="13316" width="18.85546875" style="1" customWidth="1"/>
    <col min="13317" max="13317" width="19.28515625" style="1" customWidth="1"/>
    <col min="13318" max="13318" width="11.42578125" style="1" customWidth="1"/>
    <col min="13319" max="13342" width="0" style="1" hidden="1" customWidth="1"/>
    <col min="13343" max="13568" width="11.42578125" style="1"/>
    <col min="13569" max="13569" width="73" style="1" customWidth="1"/>
    <col min="13570" max="13570" width="4.28515625" style="1" customWidth="1"/>
    <col min="13571" max="13571" width="8.42578125" style="1" customWidth="1"/>
    <col min="13572" max="13572" width="18.85546875" style="1" customWidth="1"/>
    <col min="13573" max="13573" width="19.28515625" style="1" customWidth="1"/>
    <col min="13574" max="13574" width="11.42578125" style="1" customWidth="1"/>
    <col min="13575" max="13598" width="0" style="1" hidden="1" customWidth="1"/>
    <col min="13599" max="13824" width="11.42578125" style="1"/>
    <col min="13825" max="13825" width="73" style="1" customWidth="1"/>
    <col min="13826" max="13826" width="4.28515625" style="1" customWidth="1"/>
    <col min="13827" max="13827" width="8.42578125" style="1" customWidth="1"/>
    <col min="13828" max="13828" width="18.85546875" style="1" customWidth="1"/>
    <col min="13829" max="13829" width="19.28515625" style="1" customWidth="1"/>
    <col min="13830" max="13830" width="11.42578125" style="1" customWidth="1"/>
    <col min="13831" max="13854" width="0" style="1" hidden="1" customWidth="1"/>
    <col min="13855" max="14080" width="11.42578125" style="1"/>
    <col min="14081" max="14081" width="73" style="1" customWidth="1"/>
    <col min="14082" max="14082" width="4.28515625" style="1" customWidth="1"/>
    <col min="14083" max="14083" width="8.42578125" style="1" customWidth="1"/>
    <col min="14084" max="14084" width="18.85546875" style="1" customWidth="1"/>
    <col min="14085" max="14085" width="19.28515625" style="1" customWidth="1"/>
    <col min="14086" max="14086" width="11.42578125" style="1" customWidth="1"/>
    <col min="14087" max="14110" width="0" style="1" hidden="1" customWidth="1"/>
    <col min="14111" max="14336" width="11.42578125" style="1"/>
    <col min="14337" max="14337" width="73" style="1" customWidth="1"/>
    <col min="14338" max="14338" width="4.28515625" style="1" customWidth="1"/>
    <col min="14339" max="14339" width="8.42578125" style="1" customWidth="1"/>
    <col min="14340" max="14340" width="18.85546875" style="1" customWidth="1"/>
    <col min="14341" max="14341" width="19.28515625" style="1" customWidth="1"/>
    <col min="14342" max="14342" width="11.42578125" style="1" customWidth="1"/>
    <col min="14343" max="14366" width="0" style="1" hidden="1" customWidth="1"/>
    <col min="14367" max="14592" width="11.42578125" style="1"/>
    <col min="14593" max="14593" width="73" style="1" customWidth="1"/>
    <col min="14594" max="14594" width="4.28515625" style="1" customWidth="1"/>
    <col min="14595" max="14595" width="8.42578125" style="1" customWidth="1"/>
    <col min="14596" max="14596" width="18.85546875" style="1" customWidth="1"/>
    <col min="14597" max="14597" width="19.28515625" style="1" customWidth="1"/>
    <col min="14598" max="14598" width="11.42578125" style="1" customWidth="1"/>
    <col min="14599" max="14622" width="0" style="1" hidden="1" customWidth="1"/>
    <col min="14623" max="14848" width="11.42578125" style="1"/>
    <col min="14849" max="14849" width="73" style="1" customWidth="1"/>
    <col min="14850" max="14850" width="4.28515625" style="1" customWidth="1"/>
    <col min="14851" max="14851" width="8.42578125" style="1" customWidth="1"/>
    <col min="14852" max="14852" width="18.85546875" style="1" customWidth="1"/>
    <col min="14853" max="14853" width="19.28515625" style="1" customWidth="1"/>
    <col min="14854" max="14854" width="11.42578125" style="1" customWidth="1"/>
    <col min="14855" max="14878" width="0" style="1" hidden="1" customWidth="1"/>
    <col min="14879" max="15104" width="11.42578125" style="1"/>
    <col min="15105" max="15105" width="73" style="1" customWidth="1"/>
    <col min="15106" max="15106" width="4.28515625" style="1" customWidth="1"/>
    <col min="15107" max="15107" width="8.42578125" style="1" customWidth="1"/>
    <col min="15108" max="15108" width="18.85546875" style="1" customWidth="1"/>
    <col min="15109" max="15109" width="19.28515625" style="1" customWidth="1"/>
    <col min="15110" max="15110" width="11.42578125" style="1" customWidth="1"/>
    <col min="15111" max="15134" width="0" style="1" hidden="1" customWidth="1"/>
    <col min="15135" max="15360" width="11.42578125" style="1"/>
    <col min="15361" max="15361" width="73" style="1" customWidth="1"/>
    <col min="15362" max="15362" width="4.28515625" style="1" customWidth="1"/>
    <col min="15363" max="15363" width="8.42578125" style="1" customWidth="1"/>
    <col min="15364" max="15364" width="18.85546875" style="1" customWidth="1"/>
    <col min="15365" max="15365" width="19.28515625" style="1" customWidth="1"/>
    <col min="15366" max="15366" width="11.42578125" style="1" customWidth="1"/>
    <col min="15367" max="15390" width="0" style="1" hidden="1" customWidth="1"/>
    <col min="15391" max="15616" width="11.42578125" style="1"/>
    <col min="15617" max="15617" width="73" style="1" customWidth="1"/>
    <col min="15618" max="15618" width="4.28515625" style="1" customWidth="1"/>
    <col min="15619" max="15619" width="8.42578125" style="1" customWidth="1"/>
    <col min="15620" max="15620" width="18.85546875" style="1" customWidth="1"/>
    <col min="15621" max="15621" width="19.28515625" style="1" customWidth="1"/>
    <col min="15622" max="15622" width="11.42578125" style="1" customWidth="1"/>
    <col min="15623" max="15646" width="0" style="1" hidden="1" customWidth="1"/>
    <col min="15647" max="15872" width="11.42578125" style="1"/>
    <col min="15873" max="15873" width="73" style="1" customWidth="1"/>
    <col min="15874" max="15874" width="4.28515625" style="1" customWidth="1"/>
    <col min="15875" max="15875" width="8.42578125" style="1" customWidth="1"/>
    <col min="15876" max="15876" width="18.85546875" style="1" customWidth="1"/>
    <col min="15877" max="15877" width="19.28515625" style="1" customWidth="1"/>
    <col min="15878" max="15878" width="11.42578125" style="1" customWidth="1"/>
    <col min="15879" max="15902" width="0" style="1" hidden="1" customWidth="1"/>
    <col min="15903" max="16128" width="11.42578125" style="1"/>
    <col min="16129" max="16129" width="73" style="1" customWidth="1"/>
    <col min="16130" max="16130" width="4.28515625" style="1" customWidth="1"/>
    <col min="16131" max="16131" width="8.42578125" style="1" customWidth="1"/>
    <col min="16132" max="16132" width="18.85546875" style="1" customWidth="1"/>
    <col min="16133" max="16133" width="19.28515625" style="1" customWidth="1"/>
    <col min="16134" max="16134" width="11.42578125" style="1" customWidth="1"/>
    <col min="16135" max="16158" width="0" style="1" hidden="1" customWidth="1"/>
    <col min="16159" max="16384" width="11.42578125" style="1"/>
  </cols>
  <sheetData>
    <row r="1" spans="1:31" ht="18.600000000000001" customHeight="1" x14ac:dyDescent="0.2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18.600000000000001" customHeight="1" x14ac:dyDescent="0.25">
      <c r="A2" s="3"/>
      <c r="B2" s="47"/>
      <c r="C2" s="47"/>
      <c r="D2" s="48"/>
      <c r="E2" s="48"/>
      <c r="F2" s="12"/>
    </row>
    <row r="3" spans="1:31" ht="38.25" x14ac:dyDescent="0.25">
      <c r="A3" s="26" t="s">
        <v>89</v>
      </c>
      <c r="B3" s="26" t="s">
        <v>90</v>
      </c>
      <c r="C3" s="35" t="s">
        <v>91</v>
      </c>
      <c r="D3" s="36" t="s">
        <v>92</v>
      </c>
      <c r="E3" s="35" t="s">
        <v>93</v>
      </c>
      <c r="F3" s="37" t="s">
        <v>94</v>
      </c>
      <c r="G3" s="27"/>
      <c r="H3" s="27"/>
      <c r="I3" s="36" t="s">
        <v>6</v>
      </c>
      <c r="J3" s="36" t="s">
        <v>7</v>
      </c>
      <c r="K3" s="36" t="s">
        <v>8</v>
      </c>
      <c r="L3" s="36" t="s">
        <v>9</v>
      </c>
      <c r="M3" s="36" t="s">
        <v>10</v>
      </c>
      <c r="N3" s="36" t="s">
        <v>11</v>
      </c>
      <c r="O3" s="36" t="s">
        <v>12</v>
      </c>
      <c r="P3" s="36" t="s">
        <v>13</v>
      </c>
      <c r="Q3" s="36" t="s">
        <v>14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37" t="s">
        <v>85</v>
      </c>
    </row>
    <row r="4" spans="1:31" ht="18.600000000000001" customHeight="1" x14ac:dyDescent="0.25">
      <c r="A4" s="4"/>
      <c r="B4" s="4"/>
      <c r="C4" s="4"/>
      <c r="D4" s="4"/>
      <c r="E4" s="4"/>
      <c r="F4" s="12"/>
      <c r="I4" s="2"/>
      <c r="J4" s="2"/>
      <c r="K4" s="2"/>
      <c r="L4" s="2"/>
      <c r="M4" s="2"/>
      <c r="N4" s="2"/>
      <c r="O4" s="2"/>
      <c r="P4" s="2"/>
      <c r="Q4" s="2"/>
    </row>
    <row r="5" spans="1:31" ht="18.600000000000001" customHeight="1" x14ac:dyDescent="0.25">
      <c r="A5" s="45" t="s">
        <v>70</v>
      </c>
      <c r="B5" s="46"/>
      <c r="C5" s="46"/>
      <c r="D5" s="46"/>
      <c r="E5" s="18">
        <f>SUM(E6:E9)</f>
        <v>0</v>
      </c>
      <c r="F5" s="19"/>
      <c r="G5" s="18"/>
      <c r="H5" s="18"/>
      <c r="I5" s="18">
        <f>IF(J5="PR",E5,SUM(H6:H6))</f>
        <v>0</v>
      </c>
      <c r="J5" s="18" t="s">
        <v>16</v>
      </c>
      <c r="K5" s="18" t="e">
        <f>IF(J5="HS",#REF!,0)</f>
        <v>#REF!</v>
      </c>
      <c r="L5" s="18" t="e">
        <f>IF(J5="HS",#REF!-I5,0)</f>
        <v>#REF!</v>
      </c>
      <c r="M5" s="18">
        <f>IF(J5="PS",#REF!,0)</f>
        <v>0</v>
      </c>
      <c r="N5" s="18">
        <f>IF(J5="PS",#REF!-I5,0)</f>
        <v>0</v>
      </c>
      <c r="O5" s="18">
        <f>IF(J5="MP",#REF!,0)</f>
        <v>0</v>
      </c>
      <c r="P5" s="18">
        <f>IF(J5="MP",#REF!-I5,0)</f>
        <v>0</v>
      </c>
      <c r="Q5" s="18">
        <f>IF(J5="OM",#REF!,0)</f>
        <v>0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>
        <f>SUM(S6:S6)</f>
        <v>0</v>
      </c>
      <c r="AC5" s="18">
        <f>SUM(T6:T6)</f>
        <v>0</v>
      </c>
      <c r="AD5" s="18">
        <f>SUM(U6:U6)</f>
        <v>0</v>
      </c>
      <c r="AE5" s="20"/>
    </row>
    <row r="6" spans="1:31" ht="18.600000000000001" customHeight="1" x14ac:dyDescent="0.25">
      <c r="A6" s="38" t="s">
        <v>71</v>
      </c>
      <c r="B6" s="38" t="s">
        <v>72</v>
      </c>
      <c r="C6" s="39">
        <v>1</v>
      </c>
      <c r="D6" s="39"/>
      <c r="E6" s="39">
        <f>C6*D6</f>
        <v>0</v>
      </c>
      <c r="F6" s="40" t="s">
        <v>83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0" t="s">
        <v>79</v>
      </c>
    </row>
    <row r="7" spans="1:31" ht="18.600000000000001" customHeight="1" x14ac:dyDescent="0.25">
      <c r="A7" s="24" t="s">
        <v>73</v>
      </c>
      <c r="B7" s="24" t="s">
        <v>72</v>
      </c>
      <c r="C7" s="25">
        <v>1</v>
      </c>
      <c r="D7" s="25"/>
      <c r="E7" s="25">
        <f t="shared" ref="E7:E9" si="0">C7*D7</f>
        <v>0</v>
      </c>
      <c r="F7" s="28" t="s">
        <v>83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8" t="s">
        <v>79</v>
      </c>
    </row>
    <row r="8" spans="1:31" ht="18.600000000000001" customHeight="1" x14ac:dyDescent="0.25">
      <c r="A8" s="24" t="s">
        <v>74</v>
      </c>
      <c r="B8" s="24" t="s">
        <v>72</v>
      </c>
      <c r="C8" s="25">
        <v>1</v>
      </c>
      <c r="D8" s="25"/>
      <c r="E8" s="25">
        <f t="shared" si="0"/>
        <v>0</v>
      </c>
      <c r="F8" s="28" t="s">
        <v>83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8" t="s">
        <v>79</v>
      </c>
    </row>
    <row r="9" spans="1:31" ht="18.600000000000001" customHeight="1" x14ac:dyDescent="0.25">
      <c r="A9" s="24" t="s">
        <v>75</v>
      </c>
      <c r="B9" s="24" t="s">
        <v>72</v>
      </c>
      <c r="C9" s="25">
        <v>1</v>
      </c>
      <c r="D9" s="25"/>
      <c r="E9" s="25">
        <f t="shared" si="0"/>
        <v>0</v>
      </c>
      <c r="F9" s="28" t="s">
        <v>83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8" t="s">
        <v>79</v>
      </c>
    </row>
    <row r="10" spans="1:31" ht="18.600000000000001" customHeight="1" x14ac:dyDescent="0.25">
      <c r="A10" s="45" t="s">
        <v>15</v>
      </c>
      <c r="B10" s="46"/>
      <c r="C10" s="46"/>
      <c r="D10" s="46"/>
      <c r="E10" s="18">
        <f>E11+E12+E13+E14+E15</f>
        <v>0</v>
      </c>
      <c r="F10" s="19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20"/>
    </row>
    <row r="11" spans="1:31" ht="18.600000000000001" customHeight="1" x14ac:dyDescent="0.25">
      <c r="A11" s="24" t="s">
        <v>17</v>
      </c>
      <c r="B11" s="24" t="s">
        <v>18</v>
      </c>
      <c r="C11" s="25">
        <v>1</v>
      </c>
      <c r="D11" s="25"/>
      <c r="E11" s="25">
        <f>ROUND(C11*D11,2)</f>
        <v>0</v>
      </c>
      <c r="F11" s="28" t="s">
        <v>83</v>
      </c>
      <c r="G11" s="30"/>
      <c r="H11" s="25"/>
      <c r="I11" s="31">
        <f>IF(J11="PR",E11,SUM(H12:H13))</f>
        <v>0</v>
      </c>
      <c r="J11" s="31" t="s">
        <v>16</v>
      </c>
      <c r="K11" s="31" t="e">
        <f>IF(J11="HS",#REF!,0)</f>
        <v>#REF!</v>
      </c>
      <c r="L11" s="31" t="e">
        <f>IF(J11="HS",#REF!-I11,0)</f>
        <v>#REF!</v>
      </c>
      <c r="M11" s="31">
        <f>IF(J11="PS",#REF!,0)</f>
        <v>0</v>
      </c>
      <c r="N11" s="31">
        <f>IF(J11="PS",#REF!-I11,0)</f>
        <v>0</v>
      </c>
      <c r="O11" s="31">
        <f>IF(J11="MP",#REF!,0)</f>
        <v>0</v>
      </c>
      <c r="P11" s="31">
        <f>IF(J11="MP",#REF!-I11,0)</f>
        <v>0</v>
      </c>
      <c r="Q11" s="31">
        <f>IF(J11="OM",#REF!,0)</f>
        <v>0</v>
      </c>
      <c r="R11" s="31"/>
      <c r="S11" s="25"/>
      <c r="T11" s="25"/>
      <c r="U11" s="25"/>
      <c r="V11" s="31"/>
      <c r="W11" s="25"/>
      <c r="X11" s="25"/>
      <c r="Y11" s="25"/>
      <c r="Z11" s="31"/>
      <c r="AA11" s="31"/>
      <c r="AB11" s="31">
        <f>SUM(S12:S13)</f>
        <v>0</v>
      </c>
      <c r="AC11" s="31">
        <f>SUM(T12:T13)</f>
        <v>0</v>
      </c>
      <c r="AD11" s="31">
        <f>SUM(U12:U13)</f>
        <v>0</v>
      </c>
      <c r="AE11" s="32" t="s">
        <v>80</v>
      </c>
    </row>
    <row r="12" spans="1:31" ht="18.600000000000001" customHeight="1" x14ac:dyDescent="0.25">
      <c r="A12" s="24" t="s">
        <v>20</v>
      </c>
      <c r="B12" s="24" t="s">
        <v>18</v>
      </c>
      <c r="C12" s="25">
        <v>1</v>
      </c>
      <c r="D12" s="25"/>
      <c r="E12" s="25">
        <f>D12</f>
        <v>0</v>
      </c>
      <c r="F12" s="28" t="s">
        <v>83</v>
      </c>
      <c r="G12" s="30" t="s">
        <v>27</v>
      </c>
      <c r="H12" s="25">
        <f>IF(G12="5",#REF!,0)</f>
        <v>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25">
        <f>IF(W12=0,E12,0)</f>
        <v>0</v>
      </c>
      <c r="T12" s="25">
        <f>IF(W12=15,E12,0)</f>
        <v>0</v>
      </c>
      <c r="U12" s="25">
        <f>IF(W12=21,E12,0)</f>
        <v>0</v>
      </c>
      <c r="V12" s="31"/>
      <c r="W12" s="25">
        <v>21</v>
      </c>
      <c r="X12" s="25">
        <f>D12*0</f>
        <v>0</v>
      </c>
      <c r="Y12" s="25">
        <f>D12*(1-0)</f>
        <v>0</v>
      </c>
      <c r="Z12" s="31"/>
      <c r="AA12" s="31"/>
      <c r="AB12" s="31"/>
      <c r="AC12" s="31"/>
      <c r="AD12" s="31"/>
      <c r="AE12" s="32" t="s">
        <v>80</v>
      </c>
    </row>
    <row r="13" spans="1:31" ht="18.600000000000001" customHeight="1" x14ac:dyDescent="0.25">
      <c r="A13" s="24" t="s">
        <v>21</v>
      </c>
      <c r="B13" s="24" t="s">
        <v>18</v>
      </c>
      <c r="C13" s="25">
        <v>1</v>
      </c>
      <c r="D13" s="25"/>
      <c r="E13" s="25">
        <f>D13</f>
        <v>0</v>
      </c>
      <c r="F13" s="28" t="s">
        <v>83</v>
      </c>
      <c r="G13" s="31" t="s">
        <v>27</v>
      </c>
      <c r="H13" s="31">
        <f>IF(G13="5",#REF!,0)</f>
        <v>0</v>
      </c>
      <c r="I13" s="33"/>
      <c r="J13" s="34"/>
      <c r="K13" s="33"/>
      <c r="L13" s="33"/>
      <c r="M13" s="33"/>
      <c r="N13" s="33"/>
      <c r="O13" s="33"/>
      <c r="P13" s="33"/>
      <c r="Q13" s="33"/>
      <c r="R13" s="34"/>
      <c r="S13" s="31">
        <f>IF(W13=0,E13,0)</f>
        <v>0</v>
      </c>
      <c r="T13" s="31">
        <f>IF(W13=15,E13,0)</f>
        <v>0</v>
      </c>
      <c r="U13" s="31">
        <f>IF(W13=21,E13,0)</f>
        <v>0</v>
      </c>
      <c r="V13" s="31"/>
      <c r="W13" s="31">
        <v>21</v>
      </c>
      <c r="X13" s="31">
        <f>D13*0</f>
        <v>0</v>
      </c>
      <c r="Y13" s="31">
        <f>D13*(1-0)</f>
        <v>0</v>
      </c>
      <c r="Z13" s="31"/>
      <c r="AA13" s="31"/>
      <c r="AB13" s="33"/>
      <c r="AC13" s="33"/>
      <c r="AD13" s="33"/>
      <c r="AE13" s="32" t="s">
        <v>80</v>
      </c>
    </row>
    <row r="14" spans="1:31" ht="18.600000000000001" customHeight="1" x14ac:dyDescent="0.25">
      <c r="A14" s="24" t="s">
        <v>22</v>
      </c>
      <c r="B14" s="24" t="s">
        <v>18</v>
      </c>
      <c r="C14" s="25">
        <v>1</v>
      </c>
      <c r="D14" s="25"/>
      <c r="E14" s="25">
        <f>D14</f>
        <v>0</v>
      </c>
      <c r="F14" s="28" t="s">
        <v>83</v>
      </c>
      <c r="G14" s="30"/>
      <c r="H14" s="25"/>
      <c r="I14" s="31">
        <f>IF(J14="PR",E14,SUM(H15:H16))</f>
        <v>0</v>
      </c>
      <c r="J14" s="31" t="s">
        <v>16</v>
      </c>
      <c r="K14" s="31" t="e">
        <f>IF(J14="HS",#REF!,0)</f>
        <v>#REF!</v>
      </c>
      <c r="L14" s="31" t="e">
        <f>IF(J14="HS",#REF!-I14,0)</f>
        <v>#REF!</v>
      </c>
      <c r="M14" s="31">
        <f>IF(J14="PS",#REF!,0)</f>
        <v>0</v>
      </c>
      <c r="N14" s="31">
        <f>IF(J14="PS",#REF!-I14,0)</f>
        <v>0</v>
      </c>
      <c r="O14" s="31">
        <f>IF(J14="MP",#REF!,0)</f>
        <v>0</v>
      </c>
      <c r="P14" s="31">
        <f>IF(J14="MP",#REF!-I14,0)</f>
        <v>0</v>
      </c>
      <c r="Q14" s="31">
        <f>IF(J14="OM",#REF!,0)</f>
        <v>0</v>
      </c>
      <c r="R14" s="31"/>
      <c r="S14" s="25"/>
      <c r="T14" s="25"/>
      <c r="U14" s="25"/>
      <c r="V14" s="31"/>
      <c r="W14" s="25"/>
      <c r="X14" s="25"/>
      <c r="Y14" s="25"/>
      <c r="Z14" s="31"/>
      <c r="AA14" s="31"/>
      <c r="AB14" s="31">
        <f>SUM(S15:S16)</f>
        <v>0</v>
      </c>
      <c r="AC14" s="31">
        <f>SUM(T15:T16)</f>
        <v>0</v>
      </c>
      <c r="AD14" s="31">
        <f>SUM(U15:U16)</f>
        <v>0</v>
      </c>
      <c r="AE14" s="32" t="s">
        <v>80</v>
      </c>
    </row>
    <row r="15" spans="1:31" ht="18.600000000000001" customHeight="1" x14ac:dyDescent="0.25">
      <c r="A15" s="24" t="s">
        <v>23</v>
      </c>
      <c r="B15" s="24" t="s">
        <v>18</v>
      </c>
      <c r="C15" s="25">
        <v>1</v>
      </c>
      <c r="D15" s="25"/>
      <c r="E15" s="25">
        <f>D15</f>
        <v>0</v>
      </c>
      <c r="F15" s="28" t="s">
        <v>83</v>
      </c>
      <c r="G15" s="30" t="s">
        <v>27</v>
      </c>
      <c r="H15" s="25">
        <f>IF(G15="5",#REF!,0)</f>
        <v>0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25">
        <f>IF(W15=0,E15,0)</f>
        <v>0</v>
      </c>
      <c r="T15" s="25">
        <f>IF(W15=15,E15,0)</f>
        <v>0</v>
      </c>
      <c r="U15" s="25">
        <f>IF(W15=21,E15,0)</f>
        <v>0</v>
      </c>
      <c r="V15" s="31"/>
      <c r="W15" s="25">
        <v>21</v>
      </c>
      <c r="X15" s="25">
        <f>D15*0.0836938123001693</f>
        <v>0</v>
      </c>
      <c r="Y15" s="25">
        <f>D15*(1-0.0836938123001693)</f>
        <v>0</v>
      </c>
      <c r="Z15" s="31"/>
      <c r="AA15" s="31"/>
      <c r="AB15" s="31"/>
      <c r="AC15" s="31"/>
      <c r="AD15" s="31"/>
      <c r="AE15" s="32" t="s">
        <v>80</v>
      </c>
    </row>
    <row r="16" spans="1:31" ht="18.600000000000001" customHeight="1" x14ac:dyDescent="0.25">
      <c r="A16" s="45" t="s">
        <v>24</v>
      </c>
      <c r="B16" s="46"/>
      <c r="C16" s="46"/>
      <c r="D16" s="46"/>
      <c r="E16" s="18">
        <f>E17+E18</f>
        <v>0</v>
      </c>
      <c r="F16" s="19"/>
      <c r="G16" s="18" t="s">
        <v>27</v>
      </c>
      <c r="H16" s="18">
        <f>IF(G16="5",#REF!,0)</f>
        <v>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>
        <f>IF(W16=0,E16,0)</f>
        <v>0</v>
      </c>
      <c r="T16" s="18">
        <f>IF(W16=15,E16,0)</f>
        <v>0</v>
      </c>
      <c r="U16" s="18">
        <f>IF(W16=21,E16,0)</f>
        <v>0</v>
      </c>
      <c r="V16" s="18"/>
      <c r="W16" s="18">
        <v>21</v>
      </c>
      <c r="X16" s="18">
        <f>D16*0</f>
        <v>0</v>
      </c>
      <c r="Y16" s="18">
        <f>D16*(1-0)</f>
        <v>0</v>
      </c>
      <c r="Z16" s="18"/>
      <c r="AA16" s="18"/>
      <c r="AB16" s="18"/>
      <c r="AC16" s="18"/>
      <c r="AD16" s="18"/>
      <c r="AE16" s="20"/>
    </row>
    <row r="17" spans="1:31" ht="18.600000000000001" customHeight="1" x14ac:dyDescent="0.25">
      <c r="A17" s="24" t="s">
        <v>25</v>
      </c>
      <c r="B17" s="24" t="s">
        <v>26</v>
      </c>
      <c r="C17" s="25">
        <v>41.8</v>
      </c>
      <c r="D17" s="25"/>
      <c r="E17" s="25">
        <f>ROUND(C17*D17,2)</f>
        <v>0</v>
      </c>
      <c r="F17" s="28" t="s">
        <v>83</v>
      </c>
      <c r="G17" s="30"/>
      <c r="H17" s="25"/>
      <c r="I17" s="31">
        <f>IF(J17="PR",E17,SUM(H18:H21))</f>
        <v>0</v>
      </c>
      <c r="J17" s="31" t="s">
        <v>16</v>
      </c>
      <c r="K17" s="31" t="e">
        <f>IF(J17="HS",#REF!,0)</f>
        <v>#REF!</v>
      </c>
      <c r="L17" s="31" t="e">
        <f>IF(J17="HS",#REF!-I17,0)</f>
        <v>#REF!</v>
      </c>
      <c r="M17" s="31">
        <f>IF(J17="PS",#REF!,0)</f>
        <v>0</v>
      </c>
      <c r="N17" s="31">
        <f>IF(J17="PS",#REF!-I17,0)</f>
        <v>0</v>
      </c>
      <c r="O17" s="31">
        <f>IF(J17="MP",#REF!,0)</f>
        <v>0</v>
      </c>
      <c r="P17" s="31">
        <f>IF(J17="MP",#REF!-I17,0)</f>
        <v>0</v>
      </c>
      <c r="Q17" s="31">
        <f>IF(J17="OM",#REF!,0)</f>
        <v>0</v>
      </c>
      <c r="R17" s="31"/>
      <c r="S17" s="25"/>
      <c r="T17" s="25"/>
      <c r="U17" s="25"/>
      <c r="V17" s="31"/>
      <c r="W17" s="25"/>
      <c r="X17" s="25"/>
      <c r="Y17" s="25"/>
      <c r="Z17" s="31"/>
      <c r="AA17" s="31"/>
      <c r="AB17" s="31">
        <f>SUM(S18:S21)</f>
        <v>0</v>
      </c>
      <c r="AC17" s="31">
        <f>SUM(T18:T21)</f>
        <v>0</v>
      </c>
      <c r="AD17" s="31">
        <f>SUM(U18:U21)</f>
        <v>0</v>
      </c>
      <c r="AE17" s="32" t="s">
        <v>80</v>
      </c>
    </row>
    <row r="18" spans="1:31" ht="18.600000000000001" customHeight="1" x14ac:dyDescent="0.25">
      <c r="A18" s="24" t="s">
        <v>28</v>
      </c>
      <c r="B18" s="24" t="s">
        <v>26</v>
      </c>
      <c r="C18" s="25">
        <v>41.8</v>
      </c>
      <c r="D18" s="25"/>
      <c r="E18" s="25">
        <f>ROUND(C18*D18,2)</f>
        <v>0</v>
      </c>
      <c r="F18" s="28" t="s">
        <v>83</v>
      </c>
      <c r="G18" s="30" t="s">
        <v>27</v>
      </c>
      <c r="H18" s="25">
        <f>IF(G18="5",#REF!,0)</f>
        <v>0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25">
        <f>IF(W18=0,E18,0)</f>
        <v>0</v>
      </c>
      <c r="T18" s="25">
        <f>IF(W18=15,E18,0)</f>
        <v>0</v>
      </c>
      <c r="U18" s="25">
        <f>IF(W18=21,E18,0)</f>
        <v>0</v>
      </c>
      <c r="V18" s="31"/>
      <c r="W18" s="25">
        <v>21</v>
      </c>
      <c r="X18" s="25">
        <f>D18*0</f>
        <v>0</v>
      </c>
      <c r="Y18" s="25">
        <f>D18*(1-0)</f>
        <v>0</v>
      </c>
      <c r="Z18" s="31"/>
      <c r="AA18" s="31"/>
      <c r="AB18" s="31"/>
      <c r="AC18" s="31"/>
      <c r="AD18" s="31"/>
      <c r="AE18" s="32" t="s">
        <v>80</v>
      </c>
    </row>
    <row r="19" spans="1:31" ht="18.600000000000001" customHeight="1" x14ac:dyDescent="0.25">
      <c r="A19" s="45" t="s">
        <v>29</v>
      </c>
      <c r="B19" s="46"/>
      <c r="C19" s="46"/>
      <c r="D19" s="46"/>
      <c r="E19" s="18">
        <f>E20+E21</f>
        <v>0</v>
      </c>
      <c r="F19" s="19"/>
      <c r="G19" s="18" t="s">
        <v>27</v>
      </c>
      <c r="H19" s="18">
        <f>IF(G19="5",#REF!,0)</f>
        <v>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>
        <f>IF(W19=0,E19,0)</f>
        <v>0</v>
      </c>
      <c r="T19" s="18">
        <f>IF(W19=15,E19,0)</f>
        <v>0</v>
      </c>
      <c r="U19" s="18">
        <f>IF(W19=21,E19,0)</f>
        <v>0</v>
      </c>
      <c r="V19" s="18"/>
      <c r="W19" s="18">
        <v>21</v>
      </c>
      <c r="X19" s="18">
        <f>D19*0</f>
        <v>0</v>
      </c>
      <c r="Y19" s="18">
        <f>D19*(1-0)</f>
        <v>0</v>
      </c>
      <c r="Z19" s="18"/>
      <c r="AA19" s="18"/>
      <c r="AB19" s="18"/>
      <c r="AC19" s="18"/>
      <c r="AD19" s="18"/>
      <c r="AE19" s="20"/>
    </row>
    <row r="20" spans="1:31" ht="18.600000000000001" customHeight="1" x14ac:dyDescent="0.25">
      <c r="A20" s="24" t="s">
        <v>30</v>
      </c>
      <c r="B20" s="24" t="s">
        <v>31</v>
      </c>
      <c r="C20" s="25">
        <v>38</v>
      </c>
      <c r="D20" s="25"/>
      <c r="E20" s="25">
        <f>ROUND(C20*D20,2)</f>
        <v>0</v>
      </c>
      <c r="F20" s="28" t="s">
        <v>83</v>
      </c>
      <c r="G20" s="30" t="s">
        <v>27</v>
      </c>
      <c r="H20" s="25">
        <f>IF(G20="5",#REF!,0)</f>
        <v>0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25">
        <f>IF(W20=0,E20,0)</f>
        <v>0</v>
      </c>
      <c r="T20" s="25">
        <f>IF(W20=15,E20,0)</f>
        <v>0</v>
      </c>
      <c r="U20" s="25">
        <f>IF(W20=21,E20,0)</f>
        <v>0</v>
      </c>
      <c r="V20" s="31"/>
      <c r="W20" s="25">
        <v>21</v>
      </c>
      <c r="X20" s="25">
        <f>D20*0</f>
        <v>0</v>
      </c>
      <c r="Y20" s="25">
        <f>D20*(1-0)</f>
        <v>0</v>
      </c>
      <c r="Z20" s="31"/>
      <c r="AA20" s="31"/>
      <c r="AB20" s="31"/>
      <c r="AC20" s="31"/>
      <c r="AD20" s="31"/>
      <c r="AE20" s="32" t="s">
        <v>80</v>
      </c>
    </row>
    <row r="21" spans="1:31" ht="18.600000000000001" customHeight="1" x14ac:dyDescent="0.25">
      <c r="A21" s="24" t="s">
        <v>32</v>
      </c>
      <c r="B21" s="24" t="s">
        <v>31</v>
      </c>
      <c r="C21" s="25">
        <v>38</v>
      </c>
      <c r="D21" s="25"/>
      <c r="E21" s="25">
        <f>ROUND(C21*D21,2)</f>
        <v>0</v>
      </c>
      <c r="F21" s="28" t="s">
        <v>83</v>
      </c>
      <c r="G21" s="31" t="s">
        <v>27</v>
      </c>
      <c r="H21" s="31">
        <f>IF(G21="5",#REF!,0)</f>
        <v>0</v>
      </c>
      <c r="I21" s="33"/>
      <c r="J21" s="34"/>
      <c r="K21" s="33"/>
      <c r="L21" s="33"/>
      <c r="M21" s="33"/>
      <c r="N21" s="33"/>
      <c r="O21" s="33"/>
      <c r="P21" s="33"/>
      <c r="Q21" s="33"/>
      <c r="R21" s="34"/>
      <c r="S21" s="31">
        <f>IF(W21=0,E21,0)</f>
        <v>0</v>
      </c>
      <c r="T21" s="31">
        <f>IF(W21=15,E21,0)</f>
        <v>0</v>
      </c>
      <c r="U21" s="31">
        <f>IF(W21=21,E21,0)</f>
        <v>0</v>
      </c>
      <c r="V21" s="31"/>
      <c r="W21" s="31">
        <v>21</v>
      </c>
      <c r="X21" s="31">
        <f>D21*0</f>
        <v>0</v>
      </c>
      <c r="Y21" s="31">
        <f>D21*(1-0)</f>
        <v>0</v>
      </c>
      <c r="Z21" s="31"/>
      <c r="AA21" s="31"/>
      <c r="AB21" s="33"/>
      <c r="AC21" s="33"/>
      <c r="AD21" s="33"/>
      <c r="AE21" s="32" t="s">
        <v>80</v>
      </c>
    </row>
    <row r="22" spans="1:31" ht="18.600000000000001" customHeight="1" x14ac:dyDescent="0.25">
      <c r="A22" s="45" t="s">
        <v>33</v>
      </c>
      <c r="B22" s="46"/>
      <c r="C22" s="46"/>
      <c r="D22" s="46"/>
      <c r="E22" s="18">
        <f>E23+E24+E25+E26</f>
        <v>0</v>
      </c>
      <c r="F22" s="19"/>
      <c r="G22" s="18"/>
      <c r="H22" s="18"/>
      <c r="I22" s="18">
        <f>IF(J22="PR",E22,SUM(H23:H24))</f>
        <v>0</v>
      </c>
      <c r="J22" s="18" t="s">
        <v>16</v>
      </c>
      <c r="K22" s="18" t="e">
        <f>IF(J22="HS",#REF!,0)</f>
        <v>#REF!</v>
      </c>
      <c r="L22" s="18" t="e">
        <f>IF(J22="HS",#REF!-I22,0)</f>
        <v>#REF!</v>
      </c>
      <c r="M22" s="18">
        <f>IF(J22="PS",#REF!,0)</f>
        <v>0</v>
      </c>
      <c r="N22" s="18">
        <f>IF(J22="PS",#REF!-I22,0)</f>
        <v>0</v>
      </c>
      <c r="O22" s="18">
        <f>IF(J22="MP",#REF!,0)</f>
        <v>0</v>
      </c>
      <c r="P22" s="18">
        <f>IF(J22="MP",#REF!-I22,0)</f>
        <v>0</v>
      </c>
      <c r="Q22" s="18">
        <f>IF(J22="OM",#REF!,0)</f>
        <v>0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>
        <f>SUM(S23:S24)</f>
        <v>0</v>
      </c>
      <c r="AC22" s="18">
        <f>SUM(T23:T24)</f>
        <v>0</v>
      </c>
      <c r="AD22" s="18">
        <f>SUM(U23:U24)</f>
        <v>0</v>
      </c>
      <c r="AE22" s="20"/>
    </row>
    <row r="23" spans="1:31" ht="18.600000000000001" customHeight="1" x14ac:dyDescent="0.25">
      <c r="A23" s="24" t="s">
        <v>34</v>
      </c>
      <c r="B23" s="24" t="s">
        <v>26</v>
      </c>
      <c r="C23" s="25">
        <v>41.8</v>
      </c>
      <c r="D23" s="25"/>
      <c r="E23" s="25">
        <f>ROUND(C23*D23,2)</f>
        <v>0</v>
      </c>
      <c r="F23" s="28" t="s">
        <v>83</v>
      </c>
      <c r="G23" s="30" t="s">
        <v>27</v>
      </c>
      <c r="H23" s="25">
        <f>IF(G23="5",#REF!,0)</f>
        <v>0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25">
        <f>IF(W23=0,E23,0)</f>
        <v>0</v>
      </c>
      <c r="T23" s="25">
        <f>IF(W23=15,E23,0)</f>
        <v>0</v>
      </c>
      <c r="U23" s="25">
        <f>IF(W23=21,E23,0)</f>
        <v>0</v>
      </c>
      <c r="V23" s="31"/>
      <c r="W23" s="25">
        <v>21</v>
      </c>
      <c r="X23" s="25">
        <f>D23*0</f>
        <v>0</v>
      </c>
      <c r="Y23" s="25">
        <f>D23*(1-0)</f>
        <v>0</v>
      </c>
      <c r="Z23" s="31"/>
      <c r="AA23" s="31"/>
      <c r="AB23" s="31"/>
      <c r="AC23" s="31"/>
      <c r="AD23" s="31"/>
      <c r="AE23" s="32" t="s">
        <v>80</v>
      </c>
    </row>
    <row r="24" spans="1:31" ht="18.600000000000001" customHeight="1" x14ac:dyDescent="0.25">
      <c r="A24" s="24" t="s">
        <v>35</v>
      </c>
      <c r="B24" s="24" t="s">
        <v>26</v>
      </c>
      <c r="C24" s="25">
        <v>41.8</v>
      </c>
      <c r="D24" s="25"/>
      <c r="E24" s="25">
        <f>ROUND(C24*D24,2)</f>
        <v>0</v>
      </c>
      <c r="F24" s="28" t="s">
        <v>83</v>
      </c>
      <c r="G24" s="30" t="s">
        <v>27</v>
      </c>
      <c r="H24" s="25">
        <f>IF(G24="5",#REF!,0)</f>
        <v>0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25">
        <f>IF(W24=0,E24,0)</f>
        <v>0</v>
      </c>
      <c r="T24" s="25">
        <f>IF(W24=15,E24,0)</f>
        <v>0</v>
      </c>
      <c r="U24" s="25">
        <f>IF(W24=21,E24,0)</f>
        <v>0</v>
      </c>
      <c r="V24" s="31"/>
      <c r="W24" s="25">
        <v>21</v>
      </c>
      <c r="X24" s="25">
        <f>D24*0</f>
        <v>0</v>
      </c>
      <c r="Y24" s="25">
        <f>D24*(1-0)</f>
        <v>0</v>
      </c>
      <c r="Z24" s="31"/>
      <c r="AA24" s="31"/>
      <c r="AB24" s="31"/>
      <c r="AC24" s="31"/>
      <c r="AD24" s="31"/>
      <c r="AE24" s="32" t="s">
        <v>80</v>
      </c>
    </row>
    <row r="25" spans="1:31" ht="18.600000000000001" customHeight="1" x14ac:dyDescent="0.25">
      <c r="A25" s="24" t="s">
        <v>36</v>
      </c>
      <c r="B25" s="24" t="s">
        <v>26</v>
      </c>
      <c r="C25" s="25">
        <v>41.8</v>
      </c>
      <c r="D25" s="25"/>
      <c r="E25" s="25">
        <f>ROUND(C25*D25,2)</f>
        <v>0</v>
      </c>
      <c r="F25" s="28" t="s">
        <v>83</v>
      </c>
      <c r="G25" s="31"/>
      <c r="H25" s="31"/>
      <c r="I25" s="33"/>
      <c r="J25" s="34"/>
      <c r="K25" s="33"/>
      <c r="L25" s="33"/>
      <c r="M25" s="33"/>
      <c r="N25" s="33"/>
      <c r="O25" s="33"/>
      <c r="P25" s="33"/>
      <c r="Q25" s="33"/>
      <c r="R25" s="34"/>
      <c r="S25" s="31"/>
      <c r="T25" s="31"/>
      <c r="U25" s="31"/>
      <c r="V25" s="31"/>
      <c r="W25" s="31"/>
      <c r="X25" s="31">
        <f>D25*0</f>
        <v>0</v>
      </c>
      <c r="Y25" s="31">
        <f>D25*(1-0)</f>
        <v>0</v>
      </c>
      <c r="Z25" s="31"/>
      <c r="AA25" s="31"/>
      <c r="AB25" s="33"/>
      <c r="AC25" s="33"/>
      <c r="AD25" s="33"/>
      <c r="AE25" s="32" t="s">
        <v>80</v>
      </c>
    </row>
    <row r="26" spans="1:31" ht="18.600000000000001" customHeight="1" x14ac:dyDescent="0.25">
      <c r="A26" s="24" t="s">
        <v>37</v>
      </c>
      <c r="B26" s="24" t="s">
        <v>26</v>
      </c>
      <c r="C26" s="25">
        <v>41.8</v>
      </c>
      <c r="D26" s="25"/>
      <c r="E26" s="25">
        <f>ROUND(C26*D26,2)</f>
        <v>0</v>
      </c>
      <c r="F26" s="28" t="s">
        <v>83</v>
      </c>
      <c r="G26" s="30"/>
      <c r="H26" s="25"/>
      <c r="I26" s="31">
        <f>IF(J26="PR",E26,SUM(H27:H27))</f>
        <v>0</v>
      </c>
      <c r="J26" s="31" t="s">
        <v>16</v>
      </c>
      <c r="K26" s="31" t="e">
        <f>IF(J26="HS",#REF!,0)</f>
        <v>#REF!</v>
      </c>
      <c r="L26" s="31" t="e">
        <f>IF(J26="HS",#REF!-I26,0)</f>
        <v>#REF!</v>
      </c>
      <c r="M26" s="31">
        <f>IF(J26="PS",#REF!,0)</f>
        <v>0</v>
      </c>
      <c r="N26" s="31">
        <f>IF(J26="PS",#REF!-I26,0)</f>
        <v>0</v>
      </c>
      <c r="O26" s="31">
        <f>IF(J26="MP",#REF!,0)</f>
        <v>0</v>
      </c>
      <c r="P26" s="31">
        <f>IF(J26="MP",#REF!-I26,0)</f>
        <v>0</v>
      </c>
      <c r="Q26" s="31">
        <f>IF(J26="OM",#REF!,0)</f>
        <v>0</v>
      </c>
      <c r="R26" s="31"/>
      <c r="S26" s="25"/>
      <c r="T26" s="25"/>
      <c r="U26" s="25"/>
      <c r="V26" s="31"/>
      <c r="W26" s="25"/>
      <c r="X26" s="25"/>
      <c r="Y26" s="25"/>
      <c r="Z26" s="31"/>
      <c r="AA26" s="31"/>
      <c r="AB26" s="31">
        <f>SUM(S27:S27)</f>
        <v>0</v>
      </c>
      <c r="AC26" s="31">
        <f>SUM(T27:T27)</f>
        <v>0</v>
      </c>
      <c r="AD26" s="31">
        <f>SUM(U27:U27)</f>
        <v>0</v>
      </c>
      <c r="AE26" s="32" t="s">
        <v>80</v>
      </c>
    </row>
    <row r="27" spans="1:31" ht="18.600000000000001" customHeight="1" x14ac:dyDescent="0.25">
      <c r="A27" s="45" t="s">
        <v>38</v>
      </c>
      <c r="B27" s="46"/>
      <c r="C27" s="46"/>
      <c r="D27" s="46"/>
      <c r="E27" s="18">
        <f>E28+E29+E30</f>
        <v>0</v>
      </c>
      <c r="F27" s="19"/>
      <c r="G27" s="18" t="s">
        <v>27</v>
      </c>
      <c r="H27" s="18">
        <f>IF(G27="5",#REF!,0)</f>
        <v>0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>
        <f>IF(W27=0,E27,0)</f>
        <v>0</v>
      </c>
      <c r="T27" s="18">
        <f>IF(W27=15,E27,0)</f>
        <v>0</v>
      </c>
      <c r="U27" s="18">
        <f>IF(W27=21,E27,0)</f>
        <v>0</v>
      </c>
      <c r="V27" s="18"/>
      <c r="W27" s="18">
        <v>21</v>
      </c>
      <c r="X27" s="18">
        <f>D27*0.477596153846154</f>
        <v>0</v>
      </c>
      <c r="Y27" s="18">
        <f>D27*(1-0.477596153846154)</f>
        <v>0</v>
      </c>
      <c r="Z27" s="18"/>
      <c r="AA27" s="18"/>
      <c r="AB27" s="18"/>
      <c r="AC27" s="18"/>
      <c r="AD27" s="18"/>
      <c r="AE27" s="20"/>
    </row>
    <row r="28" spans="1:31" ht="18.600000000000001" customHeight="1" x14ac:dyDescent="0.25">
      <c r="A28" s="24" t="s">
        <v>39</v>
      </c>
      <c r="B28" s="24" t="s">
        <v>26</v>
      </c>
      <c r="C28" s="25">
        <v>41.8</v>
      </c>
      <c r="D28" s="25"/>
      <c r="E28" s="25">
        <f>ROUND(C28*D28,2)</f>
        <v>0</v>
      </c>
      <c r="F28" s="28" t="s">
        <v>83</v>
      </c>
      <c r="G28" s="30"/>
      <c r="H28" s="25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25"/>
      <c r="T28" s="25"/>
      <c r="U28" s="25"/>
      <c r="V28" s="31"/>
      <c r="W28" s="25"/>
      <c r="X28" s="25"/>
      <c r="Y28" s="25"/>
      <c r="Z28" s="31"/>
      <c r="AA28" s="31"/>
      <c r="AB28" s="31"/>
      <c r="AC28" s="31"/>
      <c r="AD28" s="31"/>
      <c r="AE28" s="32" t="s">
        <v>80</v>
      </c>
    </row>
    <row r="29" spans="1:31" ht="18.600000000000001" customHeight="1" x14ac:dyDescent="0.25">
      <c r="A29" s="24" t="s">
        <v>40</v>
      </c>
      <c r="B29" s="24" t="s">
        <v>26</v>
      </c>
      <c r="C29" s="25">
        <v>26.22</v>
      </c>
      <c r="D29" s="25"/>
      <c r="E29" s="25">
        <f>ROUND(C29*D29,2)</f>
        <v>0</v>
      </c>
      <c r="F29" s="28" t="s">
        <v>83</v>
      </c>
      <c r="G29" s="30"/>
      <c r="H29" s="25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25"/>
      <c r="T29" s="25"/>
      <c r="U29" s="25"/>
      <c r="V29" s="31"/>
      <c r="W29" s="25"/>
      <c r="X29" s="25"/>
      <c r="Y29" s="25"/>
      <c r="Z29" s="31"/>
      <c r="AA29" s="31"/>
      <c r="AB29" s="31"/>
      <c r="AC29" s="31"/>
      <c r="AD29" s="31"/>
      <c r="AE29" s="32" t="s">
        <v>80</v>
      </c>
    </row>
    <row r="30" spans="1:31" ht="18.600000000000001" customHeight="1" x14ac:dyDescent="0.25">
      <c r="A30" s="24" t="s">
        <v>41</v>
      </c>
      <c r="B30" s="24" t="s">
        <v>18</v>
      </c>
      <c r="C30" s="25">
        <v>1</v>
      </c>
      <c r="D30" s="25"/>
      <c r="E30" s="25">
        <f>ROUND(C30*D30,2)</f>
        <v>0</v>
      </c>
      <c r="F30" s="28" t="s">
        <v>83</v>
      </c>
      <c r="G30" s="30"/>
      <c r="H30" s="25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5"/>
      <c r="T30" s="25"/>
      <c r="U30" s="25"/>
      <c r="V30" s="31"/>
      <c r="W30" s="25"/>
      <c r="X30" s="25"/>
      <c r="Y30" s="25"/>
      <c r="Z30" s="31"/>
      <c r="AA30" s="31"/>
      <c r="AB30" s="31"/>
      <c r="AC30" s="31"/>
      <c r="AD30" s="31"/>
      <c r="AE30" s="32" t="s">
        <v>80</v>
      </c>
    </row>
    <row r="31" spans="1:31" ht="18.600000000000001" customHeight="1" x14ac:dyDescent="0.25">
      <c r="A31" s="45" t="s">
        <v>42</v>
      </c>
      <c r="B31" s="46"/>
      <c r="C31" s="46"/>
      <c r="D31" s="46"/>
      <c r="E31" s="18">
        <f>E32</f>
        <v>0</v>
      </c>
      <c r="F31" s="1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0"/>
    </row>
    <row r="32" spans="1:31" ht="18.600000000000001" customHeight="1" x14ac:dyDescent="0.25">
      <c r="A32" s="24" t="s">
        <v>43</v>
      </c>
      <c r="B32" s="24" t="s">
        <v>26</v>
      </c>
      <c r="C32" s="25">
        <v>2.75</v>
      </c>
      <c r="D32" s="25"/>
      <c r="E32" s="25">
        <f>ROUND(C32*D32,2)</f>
        <v>0</v>
      </c>
      <c r="F32" s="28" t="s">
        <v>83</v>
      </c>
      <c r="G32" s="30"/>
      <c r="H32" s="25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5"/>
      <c r="T32" s="25"/>
      <c r="U32" s="25"/>
      <c r="V32" s="31"/>
      <c r="W32" s="25"/>
      <c r="X32" s="25"/>
      <c r="Y32" s="25"/>
      <c r="Z32" s="31"/>
      <c r="AA32" s="31"/>
      <c r="AB32" s="31"/>
      <c r="AC32" s="31"/>
      <c r="AD32" s="31"/>
      <c r="AE32" s="32" t="s">
        <v>80</v>
      </c>
    </row>
    <row r="33" spans="1:31" ht="18.600000000000001" customHeight="1" x14ac:dyDescent="0.25">
      <c r="A33" s="45" t="s">
        <v>44</v>
      </c>
      <c r="B33" s="46"/>
      <c r="C33" s="46"/>
      <c r="D33" s="46"/>
      <c r="E33" s="18">
        <f>E34</f>
        <v>0</v>
      </c>
      <c r="F33" s="19"/>
      <c r="G33" s="18" t="s">
        <v>19</v>
      </c>
      <c r="H33" s="18">
        <f>IF(G33="5",#REF!,0)</f>
        <v>0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>
        <f>IF(W33=0,E33,0)</f>
        <v>0</v>
      </c>
      <c r="T33" s="18">
        <f>IF(W33=15,E33,0)</f>
        <v>0</v>
      </c>
      <c r="U33" s="18">
        <f>IF(W33=21,E33,0)</f>
        <v>0</v>
      </c>
      <c r="V33" s="18"/>
      <c r="W33" s="18">
        <v>21</v>
      </c>
      <c r="X33" s="18">
        <f>D33*0.534896844386258</f>
        <v>0</v>
      </c>
      <c r="Y33" s="18">
        <f>D33*(1-0.534896844386258)</f>
        <v>0</v>
      </c>
      <c r="Z33" s="18"/>
      <c r="AA33" s="18"/>
      <c r="AB33" s="18"/>
      <c r="AC33" s="18"/>
      <c r="AD33" s="18"/>
      <c r="AE33" s="20"/>
    </row>
    <row r="34" spans="1:31" ht="18.600000000000001" customHeight="1" x14ac:dyDescent="0.25">
      <c r="A34" s="24" t="s">
        <v>45</v>
      </c>
      <c r="B34" s="24" t="s">
        <v>18</v>
      </c>
      <c r="C34" s="25">
        <v>1</v>
      </c>
      <c r="D34" s="25"/>
      <c r="E34" s="25">
        <f>D34</f>
        <v>0</v>
      </c>
      <c r="F34" s="28" t="s">
        <v>83</v>
      </c>
      <c r="G34" s="30"/>
      <c r="H34" s="25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25"/>
      <c r="T34" s="25"/>
      <c r="U34" s="25"/>
      <c r="V34" s="31"/>
      <c r="W34" s="25"/>
      <c r="X34" s="25"/>
      <c r="Y34" s="25"/>
      <c r="Z34" s="31"/>
      <c r="AA34" s="31"/>
      <c r="AB34" s="31"/>
      <c r="AC34" s="31"/>
      <c r="AD34" s="31"/>
      <c r="AE34" s="32" t="s">
        <v>79</v>
      </c>
    </row>
    <row r="35" spans="1:31" ht="18.600000000000001" customHeight="1" x14ac:dyDescent="0.25">
      <c r="A35" s="45" t="s">
        <v>46</v>
      </c>
      <c r="B35" s="46"/>
      <c r="C35" s="46"/>
      <c r="D35" s="46"/>
      <c r="E35" s="18">
        <f>E36</f>
        <v>0</v>
      </c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20"/>
    </row>
    <row r="36" spans="1:31" ht="18.600000000000001" customHeight="1" x14ac:dyDescent="0.25">
      <c r="A36" s="24" t="s">
        <v>47</v>
      </c>
      <c r="B36" s="24" t="s">
        <v>26</v>
      </c>
      <c r="C36" s="25">
        <v>2.95</v>
      </c>
      <c r="D36" s="25"/>
      <c r="E36" s="25">
        <f>C36*D36</f>
        <v>0</v>
      </c>
      <c r="F36" s="28" t="s">
        <v>83</v>
      </c>
      <c r="G36" s="30"/>
      <c r="H36" s="25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25"/>
      <c r="T36" s="25"/>
      <c r="U36" s="25"/>
      <c r="V36" s="31"/>
      <c r="W36" s="25"/>
      <c r="X36" s="25"/>
      <c r="Y36" s="25"/>
      <c r="Z36" s="31"/>
      <c r="AA36" s="31"/>
      <c r="AB36" s="31"/>
      <c r="AC36" s="31"/>
      <c r="AD36" s="31"/>
      <c r="AE36" s="32" t="s">
        <v>80</v>
      </c>
    </row>
    <row r="37" spans="1:31" ht="18.600000000000001" customHeight="1" x14ac:dyDescent="0.25">
      <c r="A37" s="45" t="s">
        <v>48</v>
      </c>
      <c r="B37" s="46"/>
      <c r="C37" s="46"/>
      <c r="D37" s="46"/>
      <c r="E37" s="18">
        <f>E38+E39+E40+E41+E42+E43</f>
        <v>0</v>
      </c>
      <c r="F37" s="19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0"/>
    </row>
    <row r="38" spans="1:31" ht="18.600000000000001" customHeight="1" x14ac:dyDescent="0.25">
      <c r="A38" s="24" t="s">
        <v>49</v>
      </c>
      <c r="B38" s="24" t="s">
        <v>31</v>
      </c>
      <c r="C38" s="25">
        <v>13.26</v>
      </c>
      <c r="D38" s="25"/>
      <c r="E38" s="25">
        <f>ROUND(C38*D38,2)</f>
        <v>0</v>
      </c>
      <c r="F38" s="28" t="s">
        <v>83</v>
      </c>
      <c r="G38" s="31"/>
      <c r="H38" s="31"/>
      <c r="I38" s="33"/>
      <c r="J38" s="34"/>
      <c r="K38" s="33"/>
      <c r="L38" s="33"/>
      <c r="M38" s="33"/>
      <c r="N38" s="33"/>
      <c r="O38" s="33"/>
      <c r="P38" s="33"/>
      <c r="Q38" s="33"/>
      <c r="R38" s="34"/>
      <c r="S38" s="31"/>
      <c r="T38" s="31"/>
      <c r="U38" s="31"/>
      <c r="V38" s="31"/>
      <c r="W38" s="31"/>
      <c r="X38" s="31"/>
      <c r="Y38" s="31"/>
      <c r="Z38" s="31"/>
      <c r="AA38" s="31"/>
      <c r="AB38" s="33"/>
      <c r="AC38" s="33"/>
      <c r="AD38" s="33"/>
      <c r="AE38" s="32" t="s">
        <v>80</v>
      </c>
    </row>
    <row r="39" spans="1:31" ht="18.600000000000001" customHeight="1" x14ac:dyDescent="0.25">
      <c r="A39" s="24" t="s">
        <v>50</v>
      </c>
      <c r="B39" s="24" t="s">
        <v>31</v>
      </c>
      <c r="C39" s="25">
        <v>13.26</v>
      </c>
      <c r="D39" s="25"/>
      <c r="E39" s="25">
        <f>C39*D39</f>
        <v>0</v>
      </c>
      <c r="F39" s="28" t="s">
        <v>83</v>
      </c>
      <c r="G39" s="30"/>
      <c r="H39" s="25"/>
      <c r="I39" s="31" t="e">
        <f>IF(J39="PR",E39,SUM(H40:H40))</f>
        <v>#REF!</v>
      </c>
      <c r="J39" s="31" t="s">
        <v>16</v>
      </c>
      <c r="K39" s="31" t="e">
        <f>IF(J39="HS",#REF!,0)</f>
        <v>#REF!</v>
      </c>
      <c r="L39" s="31" t="e">
        <f>IF(J39="HS",#REF!-I39,0)</f>
        <v>#REF!</v>
      </c>
      <c r="M39" s="31">
        <f>IF(J39="PS",#REF!,0)</f>
        <v>0</v>
      </c>
      <c r="N39" s="31">
        <f>IF(J39="PS",#REF!-I39,0)</f>
        <v>0</v>
      </c>
      <c r="O39" s="31">
        <f>IF(J39="MP",#REF!,0)</f>
        <v>0</v>
      </c>
      <c r="P39" s="31">
        <f>IF(J39="MP",#REF!-I39,0)</f>
        <v>0</v>
      </c>
      <c r="Q39" s="31">
        <f>IF(J39="OM",#REF!,0)</f>
        <v>0</v>
      </c>
      <c r="R39" s="31"/>
      <c r="S39" s="25"/>
      <c r="T39" s="25"/>
      <c r="U39" s="25"/>
      <c r="V39" s="31"/>
      <c r="W39" s="25"/>
      <c r="X39" s="25"/>
      <c r="Y39" s="25"/>
      <c r="Z39" s="31"/>
      <c r="AA39" s="31"/>
      <c r="AB39" s="31">
        <f>SUM(S40:S40)</f>
        <v>0</v>
      </c>
      <c r="AC39" s="31">
        <f>SUM(T40:T40)</f>
        <v>0</v>
      </c>
      <c r="AD39" s="31">
        <f>SUM(U40:U40)</f>
        <v>0</v>
      </c>
      <c r="AE39" s="32" t="s">
        <v>80</v>
      </c>
    </row>
    <row r="40" spans="1:31" ht="18.600000000000001" customHeight="1" x14ac:dyDescent="0.25">
      <c r="A40" s="24" t="s">
        <v>51</v>
      </c>
      <c r="B40" s="24" t="s">
        <v>31</v>
      </c>
      <c r="C40" s="25">
        <v>13.26</v>
      </c>
      <c r="D40" s="25"/>
      <c r="E40" s="25">
        <f>C40*D40</f>
        <v>0</v>
      </c>
      <c r="F40" s="28" t="s">
        <v>83</v>
      </c>
      <c r="G40" s="31" t="s">
        <v>57</v>
      </c>
      <c r="H40" s="31" t="e">
        <f>IF(G40="5",#REF!,0)</f>
        <v>#REF!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3">
        <f>IF(W40=0,E40,0)</f>
        <v>0</v>
      </c>
      <c r="T40" s="23">
        <f>IF(W40=15,E40,0)</f>
        <v>0</v>
      </c>
      <c r="U40" s="23">
        <f>IF(W40=21,E40,0)</f>
        <v>0</v>
      </c>
      <c r="V40" s="31"/>
      <c r="W40" s="31">
        <v>21</v>
      </c>
      <c r="X40" s="31">
        <f>D40*0</f>
        <v>0</v>
      </c>
      <c r="Y40" s="31">
        <f>D40*(1-0)</f>
        <v>0</v>
      </c>
      <c r="Z40" s="31"/>
      <c r="AA40" s="31"/>
      <c r="AB40" s="31"/>
      <c r="AC40" s="31"/>
      <c r="AD40" s="31"/>
      <c r="AE40" s="32" t="s">
        <v>80</v>
      </c>
    </row>
    <row r="41" spans="1:31" ht="18.600000000000001" customHeight="1" x14ac:dyDescent="0.25">
      <c r="A41" s="24" t="s">
        <v>96</v>
      </c>
      <c r="B41" s="24" t="s">
        <v>31</v>
      </c>
      <c r="C41" s="25">
        <v>13.26</v>
      </c>
      <c r="D41" s="25"/>
      <c r="E41" s="25">
        <f>C41*D41</f>
        <v>0</v>
      </c>
      <c r="F41" s="28" t="s">
        <v>83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>
        <f>SUM(S6:S40)</f>
        <v>0</v>
      </c>
      <c r="T41" s="31">
        <f>SUM(T6:T40)</f>
        <v>0</v>
      </c>
      <c r="U41" s="31">
        <f>SUM(U6:U40)</f>
        <v>0</v>
      </c>
      <c r="V41" s="31"/>
      <c r="W41" s="31"/>
      <c r="X41" s="31"/>
      <c r="Y41" s="31"/>
      <c r="Z41" s="31"/>
      <c r="AA41" s="31"/>
      <c r="AB41" s="31"/>
      <c r="AC41" s="31"/>
      <c r="AD41" s="31"/>
      <c r="AE41" s="32" t="s">
        <v>80</v>
      </c>
    </row>
    <row r="42" spans="1:31" ht="18.600000000000001" customHeight="1" x14ac:dyDescent="0.25">
      <c r="A42" s="24" t="s">
        <v>52</v>
      </c>
      <c r="B42" s="24" t="s">
        <v>53</v>
      </c>
      <c r="C42" s="25">
        <v>25</v>
      </c>
      <c r="D42" s="25"/>
      <c r="E42" s="25">
        <f>C42*D42</f>
        <v>0</v>
      </c>
      <c r="F42" s="28" t="s">
        <v>83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2" t="s">
        <v>80</v>
      </c>
    </row>
    <row r="43" spans="1:31" ht="18.600000000000001" customHeight="1" x14ac:dyDescent="0.25">
      <c r="A43" s="24" t="s">
        <v>95</v>
      </c>
      <c r="B43" s="24" t="s">
        <v>53</v>
      </c>
      <c r="C43" s="25">
        <v>25</v>
      </c>
      <c r="D43" s="25"/>
      <c r="E43" s="25">
        <f>C43*D43</f>
        <v>0</v>
      </c>
      <c r="F43" s="28" t="s">
        <v>83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2" t="s">
        <v>80</v>
      </c>
    </row>
    <row r="44" spans="1:31" ht="18.600000000000001" customHeight="1" x14ac:dyDescent="0.25">
      <c r="A44" s="45" t="s">
        <v>54</v>
      </c>
      <c r="B44" s="46"/>
      <c r="C44" s="46"/>
      <c r="D44" s="46"/>
      <c r="E44" s="18">
        <f>E45</f>
        <v>0</v>
      </c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20"/>
    </row>
    <row r="45" spans="1:31" ht="18.600000000000001" customHeight="1" x14ac:dyDescent="0.25">
      <c r="A45" s="24" t="s">
        <v>55</v>
      </c>
      <c r="B45" s="24" t="s">
        <v>56</v>
      </c>
      <c r="C45" s="25">
        <v>5.2</v>
      </c>
      <c r="D45" s="25"/>
      <c r="E45" s="25">
        <f>ROUND(C45*D45,2)</f>
        <v>0</v>
      </c>
      <c r="F45" s="28" t="s">
        <v>83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2" t="s">
        <v>80</v>
      </c>
    </row>
    <row r="46" spans="1:31" ht="18.600000000000001" customHeight="1" x14ac:dyDescent="0.25">
      <c r="A46" s="22" t="s">
        <v>58</v>
      </c>
      <c r="B46" s="21"/>
      <c r="C46" s="21"/>
      <c r="D46" s="21"/>
      <c r="E46" s="18">
        <f>E5+E10+E16+E19+E22+E27+E31+E33+E35+E37+E44</f>
        <v>0</v>
      </c>
      <c r="F46" s="19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20"/>
    </row>
    <row r="47" spans="1:31" ht="18" customHeight="1" x14ac:dyDescent="0.25"/>
    <row r="48" spans="1:31" ht="18" customHeight="1" x14ac:dyDescent="0.25">
      <c r="A48" s="11" t="s">
        <v>87</v>
      </c>
    </row>
    <row r="49" spans="1:31" ht="18.600000000000001" customHeight="1" x14ac:dyDescent="0.25">
      <c r="A49" s="11" t="s">
        <v>86</v>
      </c>
      <c r="AE49" s="1"/>
    </row>
    <row r="50" spans="1:31" ht="18.600000000000001" customHeight="1" x14ac:dyDescent="0.25"/>
    <row r="51" spans="1:31" ht="18.600000000000001" customHeight="1" x14ac:dyDescent="0.25"/>
    <row r="52" spans="1:31" ht="18.600000000000001" customHeight="1" x14ac:dyDescent="0.25"/>
    <row r="53" spans="1:31" ht="18.600000000000001" customHeight="1" x14ac:dyDescent="0.25"/>
    <row r="54" spans="1:31" ht="18.600000000000001" customHeight="1" x14ac:dyDescent="0.25"/>
    <row r="55" spans="1:31" ht="18.600000000000001" customHeight="1" x14ac:dyDescent="0.25"/>
    <row r="56" spans="1:31" ht="18.600000000000001" customHeight="1" x14ac:dyDescent="0.25"/>
  </sheetData>
  <sheetProtection password="CDDF" sheet="1" objects="1" scenarios="1"/>
  <protectedRanges>
    <protectedRange sqref="D6:D9 D11:D15 D17:D18 D20:D21 D23:D26 D28:D30 D32 D34 D36 D38:D43 D45 F6:F9 F11:F15 F17:F18 F20:F21 F23:F26 F28:F30 F32 F34 F36 F38:F43 F45" name="ceny a subdodavatelé"/>
  </protectedRanges>
  <mergeCells count="14">
    <mergeCell ref="A1:AE1"/>
    <mergeCell ref="A33:D33"/>
    <mergeCell ref="A35:D35"/>
    <mergeCell ref="A44:D44"/>
    <mergeCell ref="B2:C2"/>
    <mergeCell ref="D2:E2"/>
    <mergeCell ref="A5:D5"/>
    <mergeCell ref="A22:D22"/>
    <mergeCell ref="A10:D10"/>
    <mergeCell ref="A16:D16"/>
    <mergeCell ref="A19:D19"/>
    <mergeCell ref="A27:D27"/>
    <mergeCell ref="A31:D31"/>
    <mergeCell ref="A37:D37"/>
  </mergeCells>
  <pageMargins left="0.70866141732283472" right="0.70866141732283472" top="0.78740157480314965" bottom="0.78740157480314965" header="0.31496062992125984" footer="0.31496062992125984"/>
  <pageSetup paperSize="9" scale="92" fitToHeight="2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6"/>
  <sheetViews>
    <sheetView topLeftCell="A27" workbookViewId="0">
      <selection activeCell="A35" sqref="A35:D35"/>
    </sheetView>
  </sheetViews>
  <sheetFormatPr defaultColWidth="11.42578125" defaultRowHeight="12.75" x14ac:dyDescent="0.25"/>
  <cols>
    <col min="1" max="1" width="72.7109375" style="1" bestFit="1" customWidth="1"/>
    <col min="2" max="2" width="3.85546875" style="1" bestFit="1" customWidth="1"/>
    <col min="3" max="3" width="9.28515625" style="1" bestFit="1" customWidth="1"/>
    <col min="4" max="4" width="17.42578125" style="1" bestFit="1" customWidth="1"/>
    <col min="5" max="5" width="14.28515625" style="1" customWidth="1"/>
    <col min="6" max="6" width="16.5703125" style="10" customWidth="1"/>
    <col min="7" max="7" width="2" style="1" hidden="1" customWidth="1"/>
    <col min="8" max="8" width="7.7109375" style="1" hidden="1" customWidth="1"/>
    <col min="9" max="9" width="7.85546875" style="1" hidden="1" customWidth="1"/>
    <col min="10" max="10" width="10" style="1" hidden="1" customWidth="1"/>
    <col min="11" max="12" width="7.85546875" style="1" hidden="1" customWidth="1"/>
    <col min="13" max="13" width="7.5703125" style="1" hidden="1" customWidth="1"/>
    <col min="14" max="14" width="7.7109375" style="1" hidden="1" customWidth="1"/>
    <col min="15" max="15" width="8.85546875" style="1" hidden="1" customWidth="1"/>
    <col min="16" max="16" width="9" style="1" hidden="1" customWidth="1"/>
    <col min="17" max="17" width="10.7109375" style="1" hidden="1" customWidth="1"/>
    <col min="18" max="18" width="12.140625" style="1" hidden="1" customWidth="1"/>
    <col min="19" max="20" width="4.42578125" style="1" hidden="1" customWidth="1"/>
    <col min="21" max="21" width="9.85546875" style="1" hidden="1" customWidth="1"/>
    <col min="22" max="22" width="12.140625" style="1" hidden="1" customWidth="1"/>
    <col min="23" max="23" width="5.42578125" style="1" hidden="1" customWidth="1"/>
    <col min="24" max="24" width="6.42578125" style="1" hidden="1" customWidth="1"/>
    <col min="25" max="25" width="7.85546875" style="1" hidden="1" customWidth="1"/>
    <col min="26" max="27" width="12.140625" style="1" hidden="1" customWidth="1"/>
    <col min="28" max="29" width="4.42578125" style="1" hidden="1" customWidth="1"/>
    <col min="30" max="30" width="8.85546875" style="1" hidden="1" customWidth="1"/>
    <col min="31" max="31" width="8.5703125" style="10" customWidth="1"/>
    <col min="32" max="256" width="11.42578125" style="1"/>
    <col min="257" max="257" width="73" style="1" customWidth="1"/>
    <col min="258" max="258" width="4.28515625" style="1" customWidth="1"/>
    <col min="259" max="259" width="8.42578125" style="1" customWidth="1"/>
    <col min="260" max="260" width="18.85546875" style="1" customWidth="1"/>
    <col min="261" max="261" width="19.28515625" style="1" customWidth="1"/>
    <col min="262" max="262" width="11.42578125" style="1" customWidth="1"/>
    <col min="263" max="286" width="0" style="1" hidden="1" customWidth="1"/>
    <col min="287" max="512" width="11.42578125" style="1"/>
    <col min="513" max="513" width="73" style="1" customWidth="1"/>
    <col min="514" max="514" width="4.28515625" style="1" customWidth="1"/>
    <col min="515" max="515" width="8.42578125" style="1" customWidth="1"/>
    <col min="516" max="516" width="18.85546875" style="1" customWidth="1"/>
    <col min="517" max="517" width="19.28515625" style="1" customWidth="1"/>
    <col min="518" max="518" width="11.42578125" style="1" customWidth="1"/>
    <col min="519" max="542" width="0" style="1" hidden="1" customWidth="1"/>
    <col min="543" max="768" width="11.42578125" style="1"/>
    <col min="769" max="769" width="73" style="1" customWidth="1"/>
    <col min="770" max="770" width="4.28515625" style="1" customWidth="1"/>
    <col min="771" max="771" width="8.42578125" style="1" customWidth="1"/>
    <col min="772" max="772" width="18.85546875" style="1" customWidth="1"/>
    <col min="773" max="773" width="19.28515625" style="1" customWidth="1"/>
    <col min="774" max="774" width="11.42578125" style="1" customWidth="1"/>
    <col min="775" max="798" width="0" style="1" hidden="1" customWidth="1"/>
    <col min="799" max="1024" width="11.42578125" style="1"/>
    <col min="1025" max="1025" width="73" style="1" customWidth="1"/>
    <col min="1026" max="1026" width="4.28515625" style="1" customWidth="1"/>
    <col min="1027" max="1027" width="8.42578125" style="1" customWidth="1"/>
    <col min="1028" max="1028" width="18.85546875" style="1" customWidth="1"/>
    <col min="1029" max="1029" width="19.28515625" style="1" customWidth="1"/>
    <col min="1030" max="1030" width="11.42578125" style="1" customWidth="1"/>
    <col min="1031" max="1054" width="0" style="1" hidden="1" customWidth="1"/>
    <col min="1055" max="1280" width="11.42578125" style="1"/>
    <col min="1281" max="1281" width="73" style="1" customWidth="1"/>
    <col min="1282" max="1282" width="4.28515625" style="1" customWidth="1"/>
    <col min="1283" max="1283" width="8.42578125" style="1" customWidth="1"/>
    <col min="1284" max="1284" width="18.85546875" style="1" customWidth="1"/>
    <col min="1285" max="1285" width="19.28515625" style="1" customWidth="1"/>
    <col min="1286" max="1286" width="11.42578125" style="1" customWidth="1"/>
    <col min="1287" max="1310" width="0" style="1" hidden="1" customWidth="1"/>
    <col min="1311" max="1536" width="11.42578125" style="1"/>
    <col min="1537" max="1537" width="73" style="1" customWidth="1"/>
    <col min="1538" max="1538" width="4.28515625" style="1" customWidth="1"/>
    <col min="1539" max="1539" width="8.42578125" style="1" customWidth="1"/>
    <col min="1540" max="1540" width="18.85546875" style="1" customWidth="1"/>
    <col min="1541" max="1541" width="19.28515625" style="1" customWidth="1"/>
    <col min="1542" max="1542" width="11.42578125" style="1" customWidth="1"/>
    <col min="1543" max="1566" width="0" style="1" hidden="1" customWidth="1"/>
    <col min="1567" max="1792" width="11.42578125" style="1"/>
    <col min="1793" max="1793" width="73" style="1" customWidth="1"/>
    <col min="1794" max="1794" width="4.28515625" style="1" customWidth="1"/>
    <col min="1795" max="1795" width="8.42578125" style="1" customWidth="1"/>
    <col min="1796" max="1796" width="18.85546875" style="1" customWidth="1"/>
    <col min="1797" max="1797" width="19.28515625" style="1" customWidth="1"/>
    <col min="1798" max="1798" width="11.42578125" style="1" customWidth="1"/>
    <col min="1799" max="1822" width="0" style="1" hidden="1" customWidth="1"/>
    <col min="1823" max="2048" width="11.42578125" style="1"/>
    <col min="2049" max="2049" width="73" style="1" customWidth="1"/>
    <col min="2050" max="2050" width="4.28515625" style="1" customWidth="1"/>
    <col min="2051" max="2051" width="8.42578125" style="1" customWidth="1"/>
    <col min="2052" max="2052" width="18.85546875" style="1" customWidth="1"/>
    <col min="2053" max="2053" width="19.28515625" style="1" customWidth="1"/>
    <col min="2054" max="2054" width="11.42578125" style="1" customWidth="1"/>
    <col min="2055" max="2078" width="0" style="1" hidden="1" customWidth="1"/>
    <col min="2079" max="2304" width="11.42578125" style="1"/>
    <col min="2305" max="2305" width="73" style="1" customWidth="1"/>
    <col min="2306" max="2306" width="4.28515625" style="1" customWidth="1"/>
    <col min="2307" max="2307" width="8.42578125" style="1" customWidth="1"/>
    <col min="2308" max="2308" width="18.85546875" style="1" customWidth="1"/>
    <col min="2309" max="2309" width="19.28515625" style="1" customWidth="1"/>
    <col min="2310" max="2310" width="11.42578125" style="1" customWidth="1"/>
    <col min="2311" max="2334" width="0" style="1" hidden="1" customWidth="1"/>
    <col min="2335" max="2560" width="11.42578125" style="1"/>
    <col min="2561" max="2561" width="73" style="1" customWidth="1"/>
    <col min="2562" max="2562" width="4.28515625" style="1" customWidth="1"/>
    <col min="2563" max="2563" width="8.42578125" style="1" customWidth="1"/>
    <col min="2564" max="2564" width="18.85546875" style="1" customWidth="1"/>
    <col min="2565" max="2565" width="19.28515625" style="1" customWidth="1"/>
    <col min="2566" max="2566" width="11.42578125" style="1" customWidth="1"/>
    <col min="2567" max="2590" width="0" style="1" hidden="1" customWidth="1"/>
    <col min="2591" max="2816" width="11.42578125" style="1"/>
    <col min="2817" max="2817" width="73" style="1" customWidth="1"/>
    <col min="2818" max="2818" width="4.28515625" style="1" customWidth="1"/>
    <col min="2819" max="2819" width="8.42578125" style="1" customWidth="1"/>
    <col min="2820" max="2820" width="18.85546875" style="1" customWidth="1"/>
    <col min="2821" max="2821" width="19.28515625" style="1" customWidth="1"/>
    <col min="2822" max="2822" width="11.42578125" style="1" customWidth="1"/>
    <col min="2823" max="2846" width="0" style="1" hidden="1" customWidth="1"/>
    <col min="2847" max="3072" width="11.42578125" style="1"/>
    <col min="3073" max="3073" width="73" style="1" customWidth="1"/>
    <col min="3074" max="3074" width="4.28515625" style="1" customWidth="1"/>
    <col min="3075" max="3075" width="8.42578125" style="1" customWidth="1"/>
    <col min="3076" max="3076" width="18.85546875" style="1" customWidth="1"/>
    <col min="3077" max="3077" width="19.28515625" style="1" customWidth="1"/>
    <col min="3078" max="3078" width="11.42578125" style="1" customWidth="1"/>
    <col min="3079" max="3102" width="0" style="1" hidden="1" customWidth="1"/>
    <col min="3103" max="3328" width="11.42578125" style="1"/>
    <col min="3329" max="3329" width="73" style="1" customWidth="1"/>
    <col min="3330" max="3330" width="4.28515625" style="1" customWidth="1"/>
    <col min="3331" max="3331" width="8.42578125" style="1" customWidth="1"/>
    <col min="3332" max="3332" width="18.85546875" style="1" customWidth="1"/>
    <col min="3333" max="3333" width="19.28515625" style="1" customWidth="1"/>
    <col min="3334" max="3334" width="11.42578125" style="1" customWidth="1"/>
    <col min="3335" max="3358" width="0" style="1" hidden="1" customWidth="1"/>
    <col min="3359" max="3584" width="11.42578125" style="1"/>
    <col min="3585" max="3585" width="73" style="1" customWidth="1"/>
    <col min="3586" max="3586" width="4.28515625" style="1" customWidth="1"/>
    <col min="3587" max="3587" width="8.42578125" style="1" customWidth="1"/>
    <col min="3588" max="3588" width="18.85546875" style="1" customWidth="1"/>
    <col min="3589" max="3589" width="19.28515625" style="1" customWidth="1"/>
    <col min="3590" max="3590" width="11.42578125" style="1" customWidth="1"/>
    <col min="3591" max="3614" width="0" style="1" hidden="1" customWidth="1"/>
    <col min="3615" max="3840" width="11.42578125" style="1"/>
    <col min="3841" max="3841" width="73" style="1" customWidth="1"/>
    <col min="3842" max="3842" width="4.28515625" style="1" customWidth="1"/>
    <col min="3843" max="3843" width="8.42578125" style="1" customWidth="1"/>
    <col min="3844" max="3844" width="18.85546875" style="1" customWidth="1"/>
    <col min="3845" max="3845" width="19.28515625" style="1" customWidth="1"/>
    <col min="3846" max="3846" width="11.42578125" style="1" customWidth="1"/>
    <col min="3847" max="3870" width="0" style="1" hidden="1" customWidth="1"/>
    <col min="3871" max="4096" width="11.42578125" style="1"/>
    <col min="4097" max="4097" width="73" style="1" customWidth="1"/>
    <col min="4098" max="4098" width="4.28515625" style="1" customWidth="1"/>
    <col min="4099" max="4099" width="8.42578125" style="1" customWidth="1"/>
    <col min="4100" max="4100" width="18.85546875" style="1" customWidth="1"/>
    <col min="4101" max="4101" width="19.28515625" style="1" customWidth="1"/>
    <col min="4102" max="4102" width="11.42578125" style="1" customWidth="1"/>
    <col min="4103" max="4126" width="0" style="1" hidden="1" customWidth="1"/>
    <col min="4127" max="4352" width="11.42578125" style="1"/>
    <col min="4353" max="4353" width="73" style="1" customWidth="1"/>
    <col min="4354" max="4354" width="4.28515625" style="1" customWidth="1"/>
    <col min="4355" max="4355" width="8.42578125" style="1" customWidth="1"/>
    <col min="4356" max="4356" width="18.85546875" style="1" customWidth="1"/>
    <col min="4357" max="4357" width="19.28515625" style="1" customWidth="1"/>
    <col min="4358" max="4358" width="11.42578125" style="1" customWidth="1"/>
    <col min="4359" max="4382" width="0" style="1" hidden="1" customWidth="1"/>
    <col min="4383" max="4608" width="11.42578125" style="1"/>
    <col min="4609" max="4609" width="73" style="1" customWidth="1"/>
    <col min="4610" max="4610" width="4.28515625" style="1" customWidth="1"/>
    <col min="4611" max="4611" width="8.42578125" style="1" customWidth="1"/>
    <col min="4612" max="4612" width="18.85546875" style="1" customWidth="1"/>
    <col min="4613" max="4613" width="19.28515625" style="1" customWidth="1"/>
    <col min="4614" max="4614" width="11.42578125" style="1" customWidth="1"/>
    <col min="4615" max="4638" width="0" style="1" hidden="1" customWidth="1"/>
    <col min="4639" max="4864" width="11.42578125" style="1"/>
    <col min="4865" max="4865" width="73" style="1" customWidth="1"/>
    <col min="4866" max="4866" width="4.28515625" style="1" customWidth="1"/>
    <col min="4867" max="4867" width="8.42578125" style="1" customWidth="1"/>
    <col min="4868" max="4868" width="18.85546875" style="1" customWidth="1"/>
    <col min="4869" max="4869" width="19.28515625" style="1" customWidth="1"/>
    <col min="4870" max="4870" width="11.42578125" style="1" customWidth="1"/>
    <col min="4871" max="4894" width="0" style="1" hidden="1" customWidth="1"/>
    <col min="4895" max="5120" width="11.42578125" style="1"/>
    <col min="5121" max="5121" width="73" style="1" customWidth="1"/>
    <col min="5122" max="5122" width="4.28515625" style="1" customWidth="1"/>
    <col min="5123" max="5123" width="8.42578125" style="1" customWidth="1"/>
    <col min="5124" max="5124" width="18.85546875" style="1" customWidth="1"/>
    <col min="5125" max="5125" width="19.28515625" style="1" customWidth="1"/>
    <col min="5126" max="5126" width="11.42578125" style="1" customWidth="1"/>
    <col min="5127" max="5150" width="0" style="1" hidden="1" customWidth="1"/>
    <col min="5151" max="5376" width="11.42578125" style="1"/>
    <col min="5377" max="5377" width="73" style="1" customWidth="1"/>
    <col min="5378" max="5378" width="4.28515625" style="1" customWidth="1"/>
    <col min="5379" max="5379" width="8.42578125" style="1" customWidth="1"/>
    <col min="5380" max="5380" width="18.85546875" style="1" customWidth="1"/>
    <col min="5381" max="5381" width="19.28515625" style="1" customWidth="1"/>
    <col min="5382" max="5382" width="11.42578125" style="1" customWidth="1"/>
    <col min="5383" max="5406" width="0" style="1" hidden="1" customWidth="1"/>
    <col min="5407" max="5632" width="11.42578125" style="1"/>
    <col min="5633" max="5633" width="73" style="1" customWidth="1"/>
    <col min="5634" max="5634" width="4.28515625" style="1" customWidth="1"/>
    <col min="5635" max="5635" width="8.42578125" style="1" customWidth="1"/>
    <col min="5636" max="5636" width="18.85546875" style="1" customWidth="1"/>
    <col min="5637" max="5637" width="19.28515625" style="1" customWidth="1"/>
    <col min="5638" max="5638" width="11.42578125" style="1" customWidth="1"/>
    <col min="5639" max="5662" width="0" style="1" hidden="1" customWidth="1"/>
    <col min="5663" max="5888" width="11.42578125" style="1"/>
    <col min="5889" max="5889" width="73" style="1" customWidth="1"/>
    <col min="5890" max="5890" width="4.28515625" style="1" customWidth="1"/>
    <col min="5891" max="5891" width="8.42578125" style="1" customWidth="1"/>
    <col min="5892" max="5892" width="18.85546875" style="1" customWidth="1"/>
    <col min="5893" max="5893" width="19.28515625" style="1" customWidth="1"/>
    <col min="5894" max="5894" width="11.42578125" style="1" customWidth="1"/>
    <col min="5895" max="5918" width="0" style="1" hidden="1" customWidth="1"/>
    <col min="5919" max="6144" width="11.42578125" style="1"/>
    <col min="6145" max="6145" width="73" style="1" customWidth="1"/>
    <col min="6146" max="6146" width="4.28515625" style="1" customWidth="1"/>
    <col min="6147" max="6147" width="8.42578125" style="1" customWidth="1"/>
    <col min="6148" max="6148" width="18.85546875" style="1" customWidth="1"/>
    <col min="6149" max="6149" width="19.28515625" style="1" customWidth="1"/>
    <col min="6150" max="6150" width="11.42578125" style="1" customWidth="1"/>
    <col min="6151" max="6174" width="0" style="1" hidden="1" customWidth="1"/>
    <col min="6175" max="6400" width="11.42578125" style="1"/>
    <col min="6401" max="6401" width="73" style="1" customWidth="1"/>
    <col min="6402" max="6402" width="4.28515625" style="1" customWidth="1"/>
    <col min="6403" max="6403" width="8.42578125" style="1" customWidth="1"/>
    <col min="6404" max="6404" width="18.85546875" style="1" customWidth="1"/>
    <col min="6405" max="6405" width="19.28515625" style="1" customWidth="1"/>
    <col min="6406" max="6406" width="11.42578125" style="1" customWidth="1"/>
    <col min="6407" max="6430" width="0" style="1" hidden="1" customWidth="1"/>
    <col min="6431" max="6656" width="11.42578125" style="1"/>
    <col min="6657" max="6657" width="73" style="1" customWidth="1"/>
    <col min="6658" max="6658" width="4.28515625" style="1" customWidth="1"/>
    <col min="6659" max="6659" width="8.42578125" style="1" customWidth="1"/>
    <col min="6660" max="6660" width="18.85546875" style="1" customWidth="1"/>
    <col min="6661" max="6661" width="19.28515625" style="1" customWidth="1"/>
    <col min="6662" max="6662" width="11.42578125" style="1" customWidth="1"/>
    <col min="6663" max="6686" width="0" style="1" hidden="1" customWidth="1"/>
    <col min="6687" max="6912" width="11.42578125" style="1"/>
    <col min="6913" max="6913" width="73" style="1" customWidth="1"/>
    <col min="6914" max="6914" width="4.28515625" style="1" customWidth="1"/>
    <col min="6915" max="6915" width="8.42578125" style="1" customWidth="1"/>
    <col min="6916" max="6916" width="18.85546875" style="1" customWidth="1"/>
    <col min="6917" max="6917" width="19.28515625" style="1" customWidth="1"/>
    <col min="6918" max="6918" width="11.42578125" style="1" customWidth="1"/>
    <col min="6919" max="6942" width="0" style="1" hidden="1" customWidth="1"/>
    <col min="6943" max="7168" width="11.42578125" style="1"/>
    <col min="7169" max="7169" width="73" style="1" customWidth="1"/>
    <col min="7170" max="7170" width="4.28515625" style="1" customWidth="1"/>
    <col min="7171" max="7171" width="8.42578125" style="1" customWidth="1"/>
    <col min="7172" max="7172" width="18.85546875" style="1" customWidth="1"/>
    <col min="7173" max="7173" width="19.28515625" style="1" customWidth="1"/>
    <col min="7174" max="7174" width="11.42578125" style="1" customWidth="1"/>
    <col min="7175" max="7198" width="0" style="1" hidden="1" customWidth="1"/>
    <col min="7199" max="7424" width="11.42578125" style="1"/>
    <col min="7425" max="7425" width="73" style="1" customWidth="1"/>
    <col min="7426" max="7426" width="4.28515625" style="1" customWidth="1"/>
    <col min="7427" max="7427" width="8.42578125" style="1" customWidth="1"/>
    <col min="7428" max="7428" width="18.85546875" style="1" customWidth="1"/>
    <col min="7429" max="7429" width="19.28515625" style="1" customWidth="1"/>
    <col min="7430" max="7430" width="11.42578125" style="1" customWidth="1"/>
    <col min="7431" max="7454" width="0" style="1" hidden="1" customWidth="1"/>
    <col min="7455" max="7680" width="11.42578125" style="1"/>
    <col min="7681" max="7681" width="73" style="1" customWidth="1"/>
    <col min="7682" max="7682" width="4.28515625" style="1" customWidth="1"/>
    <col min="7683" max="7683" width="8.42578125" style="1" customWidth="1"/>
    <col min="7684" max="7684" width="18.85546875" style="1" customWidth="1"/>
    <col min="7685" max="7685" width="19.28515625" style="1" customWidth="1"/>
    <col min="7686" max="7686" width="11.42578125" style="1" customWidth="1"/>
    <col min="7687" max="7710" width="0" style="1" hidden="1" customWidth="1"/>
    <col min="7711" max="7936" width="11.42578125" style="1"/>
    <col min="7937" max="7937" width="73" style="1" customWidth="1"/>
    <col min="7938" max="7938" width="4.28515625" style="1" customWidth="1"/>
    <col min="7939" max="7939" width="8.42578125" style="1" customWidth="1"/>
    <col min="7940" max="7940" width="18.85546875" style="1" customWidth="1"/>
    <col min="7941" max="7941" width="19.28515625" style="1" customWidth="1"/>
    <col min="7942" max="7942" width="11.42578125" style="1" customWidth="1"/>
    <col min="7943" max="7966" width="0" style="1" hidden="1" customWidth="1"/>
    <col min="7967" max="8192" width="11.42578125" style="1"/>
    <col min="8193" max="8193" width="73" style="1" customWidth="1"/>
    <col min="8194" max="8194" width="4.28515625" style="1" customWidth="1"/>
    <col min="8195" max="8195" width="8.42578125" style="1" customWidth="1"/>
    <col min="8196" max="8196" width="18.85546875" style="1" customWidth="1"/>
    <col min="8197" max="8197" width="19.28515625" style="1" customWidth="1"/>
    <col min="8198" max="8198" width="11.42578125" style="1" customWidth="1"/>
    <col min="8199" max="8222" width="0" style="1" hidden="1" customWidth="1"/>
    <col min="8223" max="8448" width="11.42578125" style="1"/>
    <col min="8449" max="8449" width="73" style="1" customWidth="1"/>
    <col min="8450" max="8450" width="4.28515625" style="1" customWidth="1"/>
    <col min="8451" max="8451" width="8.42578125" style="1" customWidth="1"/>
    <col min="8452" max="8452" width="18.85546875" style="1" customWidth="1"/>
    <col min="8453" max="8453" width="19.28515625" style="1" customWidth="1"/>
    <col min="8454" max="8454" width="11.42578125" style="1" customWidth="1"/>
    <col min="8455" max="8478" width="0" style="1" hidden="1" customWidth="1"/>
    <col min="8479" max="8704" width="11.42578125" style="1"/>
    <col min="8705" max="8705" width="73" style="1" customWidth="1"/>
    <col min="8706" max="8706" width="4.28515625" style="1" customWidth="1"/>
    <col min="8707" max="8707" width="8.42578125" style="1" customWidth="1"/>
    <col min="8708" max="8708" width="18.85546875" style="1" customWidth="1"/>
    <col min="8709" max="8709" width="19.28515625" style="1" customWidth="1"/>
    <col min="8710" max="8710" width="11.42578125" style="1" customWidth="1"/>
    <col min="8711" max="8734" width="0" style="1" hidden="1" customWidth="1"/>
    <col min="8735" max="8960" width="11.42578125" style="1"/>
    <col min="8961" max="8961" width="73" style="1" customWidth="1"/>
    <col min="8962" max="8962" width="4.28515625" style="1" customWidth="1"/>
    <col min="8963" max="8963" width="8.42578125" style="1" customWidth="1"/>
    <col min="8964" max="8964" width="18.85546875" style="1" customWidth="1"/>
    <col min="8965" max="8965" width="19.28515625" style="1" customWidth="1"/>
    <col min="8966" max="8966" width="11.42578125" style="1" customWidth="1"/>
    <col min="8967" max="8990" width="0" style="1" hidden="1" customWidth="1"/>
    <col min="8991" max="9216" width="11.42578125" style="1"/>
    <col min="9217" max="9217" width="73" style="1" customWidth="1"/>
    <col min="9218" max="9218" width="4.28515625" style="1" customWidth="1"/>
    <col min="9219" max="9219" width="8.42578125" style="1" customWidth="1"/>
    <col min="9220" max="9220" width="18.85546875" style="1" customWidth="1"/>
    <col min="9221" max="9221" width="19.28515625" style="1" customWidth="1"/>
    <col min="9222" max="9222" width="11.42578125" style="1" customWidth="1"/>
    <col min="9223" max="9246" width="0" style="1" hidden="1" customWidth="1"/>
    <col min="9247" max="9472" width="11.42578125" style="1"/>
    <col min="9473" max="9473" width="73" style="1" customWidth="1"/>
    <col min="9474" max="9474" width="4.28515625" style="1" customWidth="1"/>
    <col min="9475" max="9475" width="8.42578125" style="1" customWidth="1"/>
    <col min="9476" max="9476" width="18.85546875" style="1" customWidth="1"/>
    <col min="9477" max="9477" width="19.28515625" style="1" customWidth="1"/>
    <col min="9478" max="9478" width="11.42578125" style="1" customWidth="1"/>
    <col min="9479" max="9502" width="0" style="1" hidden="1" customWidth="1"/>
    <col min="9503" max="9728" width="11.42578125" style="1"/>
    <col min="9729" max="9729" width="73" style="1" customWidth="1"/>
    <col min="9730" max="9730" width="4.28515625" style="1" customWidth="1"/>
    <col min="9731" max="9731" width="8.42578125" style="1" customWidth="1"/>
    <col min="9732" max="9732" width="18.85546875" style="1" customWidth="1"/>
    <col min="9733" max="9733" width="19.28515625" style="1" customWidth="1"/>
    <col min="9734" max="9734" width="11.42578125" style="1" customWidth="1"/>
    <col min="9735" max="9758" width="0" style="1" hidden="1" customWidth="1"/>
    <col min="9759" max="9984" width="11.42578125" style="1"/>
    <col min="9985" max="9985" width="73" style="1" customWidth="1"/>
    <col min="9986" max="9986" width="4.28515625" style="1" customWidth="1"/>
    <col min="9987" max="9987" width="8.42578125" style="1" customWidth="1"/>
    <col min="9988" max="9988" width="18.85546875" style="1" customWidth="1"/>
    <col min="9989" max="9989" width="19.28515625" style="1" customWidth="1"/>
    <col min="9990" max="9990" width="11.42578125" style="1" customWidth="1"/>
    <col min="9991" max="10014" width="0" style="1" hidden="1" customWidth="1"/>
    <col min="10015" max="10240" width="11.42578125" style="1"/>
    <col min="10241" max="10241" width="73" style="1" customWidth="1"/>
    <col min="10242" max="10242" width="4.28515625" style="1" customWidth="1"/>
    <col min="10243" max="10243" width="8.42578125" style="1" customWidth="1"/>
    <col min="10244" max="10244" width="18.85546875" style="1" customWidth="1"/>
    <col min="10245" max="10245" width="19.28515625" style="1" customWidth="1"/>
    <col min="10246" max="10246" width="11.42578125" style="1" customWidth="1"/>
    <col min="10247" max="10270" width="0" style="1" hidden="1" customWidth="1"/>
    <col min="10271" max="10496" width="11.42578125" style="1"/>
    <col min="10497" max="10497" width="73" style="1" customWidth="1"/>
    <col min="10498" max="10498" width="4.28515625" style="1" customWidth="1"/>
    <col min="10499" max="10499" width="8.42578125" style="1" customWidth="1"/>
    <col min="10500" max="10500" width="18.85546875" style="1" customWidth="1"/>
    <col min="10501" max="10501" width="19.28515625" style="1" customWidth="1"/>
    <col min="10502" max="10502" width="11.42578125" style="1" customWidth="1"/>
    <col min="10503" max="10526" width="0" style="1" hidden="1" customWidth="1"/>
    <col min="10527" max="10752" width="11.42578125" style="1"/>
    <col min="10753" max="10753" width="73" style="1" customWidth="1"/>
    <col min="10754" max="10754" width="4.28515625" style="1" customWidth="1"/>
    <col min="10755" max="10755" width="8.42578125" style="1" customWidth="1"/>
    <col min="10756" max="10756" width="18.85546875" style="1" customWidth="1"/>
    <col min="10757" max="10757" width="19.28515625" style="1" customWidth="1"/>
    <col min="10758" max="10758" width="11.42578125" style="1" customWidth="1"/>
    <col min="10759" max="10782" width="0" style="1" hidden="1" customWidth="1"/>
    <col min="10783" max="11008" width="11.42578125" style="1"/>
    <col min="11009" max="11009" width="73" style="1" customWidth="1"/>
    <col min="11010" max="11010" width="4.28515625" style="1" customWidth="1"/>
    <col min="11011" max="11011" width="8.42578125" style="1" customWidth="1"/>
    <col min="11012" max="11012" width="18.85546875" style="1" customWidth="1"/>
    <col min="11013" max="11013" width="19.28515625" style="1" customWidth="1"/>
    <col min="11014" max="11014" width="11.42578125" style="1" customWidth="1"/>
    <col min="11015" max="11038" width="0" style="1" hidden="1" customWidth="1"/>
    <col min="11039" max="11264" width="11.42578125" style="1"/>
    <col min="11265" max="11265" width="73" style="1" customWidth="1"/>
    <col min="11266" max="11266" width="4.28515625" style="1" customWidth="1"/>
    <col min="11267" max="11267" width="8.42578125" style="1" customWidth="1"/>
    <col min="11268" max="11268" width="18.85546875" style="1" customWidth="1"/>
    <col min="11269" max="11269" width="19.28515625" style="1" customWidth="1"/>
    <col min="11270" max="11270" width="11.42578125" style="1" customWidth="1"/>
    <col min="11271" max="11294" width="0" style="1" hidden="1" customWidth="1"/>
    <col min="11295" max="11520" width="11.42578125" style="1"/>
    <col min="11521" max="11521" width="73" style="1" customWidth="1"/>
    <col min="11522" max="11522" width="4.28515625" style="1" customWidth="1"/>
    <col min="11523" max="11523" width="8.42578125" style="1" customWidth="1"/>
    <col min="11524" max="11524" width="18.85546875" style="1" customWidth="1"/>
    <col min="11525" max="11525" width="19.28515625" style="1" customWidth="1"/>
    <col min="11526" max="11526" width="11.42578125" style="1" customWidth="1"/>
    <col min="11527" max="11550" width="0" style="1" hidden="1" customWidth="1"/>
    <col min="11551" max="11776" width="11.42578125" style="1"/>
    <col min="11777" max="11777" width="73" style="1" customWidth="1"/>
    <col min="11778" max="11778" width="4.28515625" style="1" customWidth="1"/>
    <col min="11779" max="11779" width="8.42578125" style="1" customWidth="1"/>
    <col min="11780" max="11780" width="18.85546875" style="1" customWidth="1"/>
    <col min="11781" max="11781" width="19.28515625" style="1" customWidth="1"/>
    <col min="11782" max="11782" width="11.42578125" style="1" customWidth="1"/>
    <col min="11783" max="11806" width="0" style="1" hidden="1" customWidth="1"/>
    <col min="11807" max="12032" width="11.42578125" style="1"/>
    <col min="12033" max="12033" width="73" style="1" customWidth="1"/>
    <col min="12034" max="12034" width="4.28515625" style="1" customWidth="1"/>
    <col min="12035" max="12035" width="8.42578125" style="1" customWidth="1"/>
    <col min="12036" max="12036" width="18.85546875" style="1" customWidth="1"/>
    <col min="12037" max="12037" width="19.28515625" style="1" customWidth="1"/>
    <col min="12038" max="12038" width="11.42578125" style="1" customWidth="1"/>
    <col min="12039" max="12062" width="0" style="1" hidden="1" customWidth="1"/>
    <col min="12063" max="12288" width="11.42578125" style="1"/>
    <col min="12289" max="12289" width="73" style="1" customWidth="1"/>
    <col min="12290" max="12290" width="4.28515625" style="1" customWidth="1"/>
    <col min="12291" max="12291" width="8.42578125" style="1" customWidth="1"/>
    <col min="12292" max="12292" width="18.85546875" style="1" customWidth="1"/>
    <col min="12293" max="12293" width="19.28515625" style="1" customWidth="1"/>
    <col min="12294" max="12294" width="11.42578125" style="1" customWidth="1"/>
    <col min="12295" max="12318" width="0" style="1" hidden="1" customWidth="1"/>
    <col min="12319" max="12544" width="11.42578125" style="1"/>
    <col min="12545" max="12545" width="73" style="1" customWidth="1"/>
    <col min="12546" max="12546" width="4.28515625" style="1" customWidth="1"/>
    <col min="12547" max="12547" width="8.42578125" style="1" customWidth="1"/>
    <col min="12548" max="12548" width="18.85546875" style="1" customWidth="1"/>
    <col min="12549" max="12549" width="19.28515625" style="1" customWidth="1"/>
    <col min="12550" max="12550" width="11.42578125" style="1" customWidth="1"/>
    <col min="12551" max="12574" width="0" style="1" hidden="1" customWidth="1"/>
    <col min="12575" max="12800" width="11.42578125" style="1"/>
    <col min="12801" max="12801" width="73" style="1" customWidth="1"/>
    <col min="12802" max="12802" width="4.28515625" style="1" customWidth="1"/>
    <col min="12803" max="12803" width="8.42578125" style="1" customWidth="1"/>
    <col min="12804" max="12804" width="18.85546875" style="1" customWidth="1"/>
    <col min="12805" max="12805" width="19.28515625" style="1" customWidth="1"/>
    <col min="12806" max="12806" width="11.42578125" style="1" customWidth="1"/>
    <col min="12807" max="12830" width="0" style="1" hidden="1" customWidth="1"/>
    <col min="12831" max="13056" width="11.42578125" style="1"/>
    <col min="13057" max="13057" width="73" style="1" customWidth="1"/>
    <col min="13058" max="13058" width="4.28515625" style="1" customWidth="1"/>
    <col min="13059" max="13059" width="8.42578125" style="1" customWidth="1"/>
    <col min="13060" max="13060" width="18.85546875" style="1" customWidth="1"/>
    <col min="13061" max="13061" width="19.28515625" style="1" customWidth="1"/>
    <col min="13062" max="13062" width="11.42578125" style="1" customWidth="1"/>
    <col min="13063" max="13086" width="0" style="1" hidden="1" customWidth="1"/>
    <col min="13087" max="13312" width="11.42578125" style="1"/>
    <col min="13313" max="13313" width="73" style="1" customWidth="1"/>
    <col min="13314" max="13314" width="4.28515625" style="1" customWidth="1"/>
    <col min="13315" max="13315" width="8.42578125" style="1" customWidth="1"/>
    <col min="13316" max="13316" width="18.85546875" style="1" customWidth="1"/>
    <col min="13317" max="13317" width="19.28515625" style="1" customWidth="1"/>
    <col min="13318" max="13318" width="11.42578125" style="1" customWidth="1"/>
    <col min="13319" max="13342" width="0" style="1" hidden="1" customWidth="1"/>
    <col min="13343" max="13568" width="11.42578125" style="1"/>
    <col min="13569" max="13569" width="73" style="1" customWidth="1"/>
    <col min="13570" max="13570" width="4.28515625" style="1" customWidth="1"/>
    <col min="13571" max="13571" width="8.42578125" style="1" customWidth="1"/>
    <col min="13572" max="13572" width="18.85546875" style="1" customWidth="1"/>
    <col min="13573" max="13573" width="19.28515625" style="1" customWidth="1"/>
    <col min="13574" max="13574" width="11.42578125" style="1" customWidth="1"/>
    <col min="13575" max="13598" width="0" style="1" hidden="1" customWidth="1"/>
    <col min="13599" max="13824" width="11.42578125" style="1"/>
    <col min="13825" max="13825" width="73" style="1" customWidth="1"/>
    <col min="13826" max="13826" width="4.28515625" style="1" customWidth="1"/>
    <col min="13827" max="13827" width="8.42578125" style="1" customWidth="1"/>
    <col min="13828" max="13828" width="18.85546875" style="1" customWidth="1"/>
    <col min="13829" max="13829" width="19.28515625" style="1" customWidth="1"/>
    <col min="13830" max="13830" width="11.42578125" style="1" customWidth="1"/>
    <col min="13831" max="13854" width="0" style="1" hidden="1" customWidth="1"/>
    <col min="13855" max="14080" width="11.42578125" style="1"/>
    <col min="14081" max="14081" width="73" style="1" customWidth="1"/>
    <col min="14082" max="14082" width="4.28515625" style="1" customWidth="1"/>
    <col min="14083" max="14083" width="8.42578125" style="1" customWidth="1"/>
    <col min="14084" max="14084" width="18.85546875" style="1" customWidth="1"/>
    <col min="14085" max="14085" width="19.28515625" style="1" customWidth="1"/>
    <col min="14086" max="14086" width="11.42578125" style="1" customWidth="1"/>
    <col min="14087" max="14110" width="0" style="1" hidden="1" customWidth="1"/>
    <col min="14111" max="14336" width="11.42578125" style="1"/>
    <col min="14337" max="14337" width="73" style="1" customWidth="1"/>
    <col min="14338" max="14338" width="4.28515625" style="1" customWidth="1"/>
    <col min="14339" max="14339" width="8.42578125" style="1" customWidth="1"/>
    <col min="14340" max="14340" width="18.85546875" style="1" customWidth="1"/>
    <col min="14341" max="14341" width="19.28515625" style="1" customWidth="1"/>
    <col min="14342" max="14342" width="11.42578125" style="1" customWidth="1"/>
    <col min="14343" max="14366" width="0" style="1" hidden="1" customWidth="1"/>
    <col min="14367" max="14592" width="11.42578125" style="1"/>
    <col min="14593" max="14593" width="73" style="1" customWidth="1"/>
    <col min="14594" max="14594" width="4.28515625" style="1" customWidth="1"/>
    <col min="14595" max="14595" width="8.42578125" style="1" customWidth="1"/>
    <col min="14596" max="14596" width="18.85546875" style="1" customWidth="1"/>
    <col min="14597" max="14597" width="19.28515625" style="1" customWidth="1"/>
    <col min="14598" max="14598" width="11.42578125" style="1" customWidth="1"/>
    <col min="14599" max="14622" width="0" style="1" hidden="1" customWidth="1"/>
    <col min="14623" max="14848" width="11.42578125" style="1"/>
    <col min="14849" max="14849" width="73" style="1" customWidth="1"/>
    <col min="14850" max="14850" width="4.28515625" style="1" customWidth="1"/>
    <col min="14851" max="14851" width="8.42578125" style="1" customWidth="1"/>
    <col min="14852" max="14852" width="18.85546875" style="1" customWidth="1"/>
    <col min="14853" max="14853" width="19.28515625" style="1" customWidth="1"/>
    <col min="14854" max="14854" width="11.42578125" style="1" customWidth="1"/>
    <col min="14855" max="14878" width="0" style="1" hidden="1" customWidth="1"/>
    <col min="14879" max="15104" width="11.42578125" style="1"/>
    <col min="15105" max="15105" width="73" style="1" customWidth="1"/>
    <col min="15106" max="15106" width="4.28515625" style="1" customWidth="1"/>
    <col min="15107" max="15107" width="8.42578125" style="1" customWidth="1"/>
    <col min="15108" max="15108" width="18.85546875" style="1" customWidth="1"/>
    <col min="15109" max="15109" width="19.28515625" style="1" customWidth="1"/>
    <col min="15110" max="15110" width="11.42578125" style="1" customWidth="1"/>
    <col min="15111" max="15134" width="0" style="1" hidden="1" customWidth="1"/>
    <col min="15135" max="15360" width="11.42578125" style="1"/>
    <col min="15361" max="15361" width="73" style="1" customWidth="1"/>
    <col min="15362" max="15362" width="4.28515625" style="1" customWidth="1"/>
    <col min="15363" max="15363" width="8.42578125" style="1" customWidth="1"/>
    <col min="15364" max="15364" width="18.85546875" style="1" customWidth="1"/>
    <col min="15365" max="15365" width="19.28515625" style="1" customWidth="1"/>
    <col min="15366" max="15366" width="11.42578125" style="1" customWidth="1"/>
    <col min="15367" max="15390" width="0" style="1" hidden="1" customWidth="1"/>
    <col min="15391" max="15616" width="11.42578125" style="1"/>
    <col min="15617" max="15617" width="73" style="1" customWidth="1"/>
    <col min="15618" max="15618" width="4.28515625" style="1" customWidth="1"/>
    <col min="15619" max="15619" width="8.42578125" style="1" customWidth="1"/>
    <col min="15620" max="15620" width="18.85546875" style="1" customWidth="1"/>
    <col min="15621" max="15621" width="19.28515625" style="1" customWidth="1"/>
    <col min="15622" max="15622" width="11.42578125" style="1" customWidth="1"/>
    <col min="15623" max="15646" width="0" style="1" hidden="1" customWidth="1"/>
    <col min="15647" max="15872" width="11.42578125" style="1"/>
    <col min="15873" max="15873" width="73" style="1" customWidth="1"/>
    <col min="15874" max="15874" width="4.28515625" style="1" customWidth="1"/>
    <col min="15875" max="15875" width="8.42578125" style="1" customWidth="1"/>
    <col min="15876" max="15876" width="18.85546875" style="1" customWidth="1"/>
    <col min="15877" max="15877" width="19.28515625" style="1" customWidth="1"/>
    <col min="15878" max="15878" width="11.42578125" style="1" customWidth="1"/>
    <col min="15879" max="15902" width="0" style="1" hidden="1" customWidth="1"/>
    <col min="15903" max="16128" width="11.42578125" style="1"/>
    <col min="16129" max="16129" width="73" style="1" customWidth="1"/>
    <col min="16130" max="16130" width="4.28515625" style="1" customWidth="1"/>
    <col min="16131" max="16131" width="8.42578125" style="1" customWidth="1"/>
    <col min="16132" max="16132" width="18.85546875" style="1" customWidth="1"/>
    <col min="16133" max="16133" width="19.28515625" style="1" customWidth="1"/>
    <col min="16134" max="16134" width="11.42578125" style="1" customWidth="1"/>
    <col min="16135" max="16158" width="0" style="1" hidden="1" customWidth="1"/>
    <col min="16159" max="16384" width="11.42578125" style="1"/>
  </cols>
  <sheetData>
    <row r="1" spans="1:31" ht="18.600000000000001" customHeight="1" x14ac:dyDescent="0.2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18.600000000000001" customHeight="1" x14ac:dyDescent="0.25">
      <c r="A2" s="3" t="s">
        <v>0</v>
      </c>
      <c r="B2" s="47" t="s">
        <v>0</v>
      </c>
      <c r="C2" s="47" t="s">
        <v>0</v>
      </c>
      <c r="D2" s="48"/>
      <c r="E2" s="48"/>
      <c r="F2" s="12"/>
    </row>
    <row r="3" spans="1:31" ht="25.5" x14ac:dyDescent="0.25">
      <c r="A3" s="26" t="s">
        <v>1</v>
      </c>
      <c r="B3" s="26" t="s">
        <v>2</v>
      </c>
      <c r="C3" s="35" t="s">
        <v>3</v>
      </c>
      <c r="D3" s="36" t="s">
        <v>4</v>
      </c>
      <c r="E3" s="35" t="s">
        <v>5</v>
      </c>
      <c r="F3" s="37" t="s">
        <v>84</v>
      </c>
      <c r="G3" s="27"/>
      <c r="H3" s="27"/>
      <c r="I3" s="36" t="s">
        <v>6</v>
      </c>
      <c r="J3" s="36" t="s">
        <v>7</v>
      </c>
      <c r="K3" s="36" t="s">
        <v>8</v>
      </c>
      <c r="L3" s="36" t="s">
        <v>9</v>
      </c>
      <c r="M3" s="36" t="s">
        <v>10</v>
      </c>
      <c r="N3" s="36" t="s">
        <v>11</v>
      </c>
      <c r="O3" s="36" t="s">
        <v>12</v>
      </c>
      <c r="P3" s="36" t="s">
        <v>13</v>
      </c>
      <c r="Q3" s="36" t="s">
        <v>14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37" t="s">
        <v>85</v>
      </c>
    </row>
    <row r="4" spans="1:31" ht="18.600000000000001" customHeight="1" x14ac:dyDescent="0.25">
      <c r="A4" s="4"/>
      <c r="B4" s="4"/>
      <c r="C4" s="4"/>
      <c r="D4" s="4"/>
      <c r="E4" s="4"/>
      <c r="F4" s="12"/>
      <c r="I4" s="2"/>
      <c r="J4" s="2"/>
      <c r="K4" s="2"/>
      <c r="L4" s="2"/>
      <c r="M4" s="2"/>
      <c r="N4" s="2"/>
      <c r="O4" s="2"/>
      <c r="P4" s="2"/>
      <c r="Q4" s="2"/>
    </row>
    <row r="5" spans="1:31" ht="18.600000000000001" customHeight="1" x14ac:dyDescent="0.25">
      <c r="A5" s="45" t="s">
        <v>70</v>
      </c>
      <c r="B5" s="46"/>
      <c r="C5" s="46"/>
      <c r="D5" s="46"/>
      <c r="E5" s="18">
        <f>SUM(E6:E9)</f>
        <v>0</v>
      </c>
      <c r="F5" s="19"/>
      <c r="G5" s="18" t="s">
        <v>19</v>
      </c>
      <c r="H5" s="18">
        <f>IF(G5="5",#REF!,0)</f>
        <v>0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>
        <f>IF(W5=0,E11,0)</f>
        <v>0</v>
      </c>
      <c r="T5" s="18">
        <f>IF(W5=15,E11,0)</f>
        <v>0</v>
      </c>
      <c r="U5" s="18">
        <f>IF(W5=21,E11,0)</f>
        <v>0</v>
      </c>
      <c r="V5" s="18"/>
      <c r="W5" s="18">
        <v>21</v>
      </c>
      <c r="X5" s="18">
        <f>D11*0.0827262219111549</f>
        <v>0</v>
      </c>
      <c r="Y5" s="18">
        <f>D11*(1-0.0827262219111549)</f>
        <v>0</v>
      </c>
      <c r="Z5" s="18"/>
      <c r="AA5" s="18"/>
      <c r="AB5" s="18"/>
      <c r="AC5" s="18"/>
      <c r="AD5" s="18"/>
      <c r="AE5" s="20"/>
    </row>
    <row r="6" spans="1:31" ht="18.600000000000001" customHeight="1" x14ac:dyDescent="0.25">
      <c r="A6" s="38" t="s">
        <v>71</v>
      </c>
      <c r="B6" s="38" t="s">
        <v>72</v>
      </c>
      <c r="C6" s="39">
        <v>1</v>
      </c>
      <c r="D6" s="39"/>
      <c r="E6" s="39">
        <f>C6*D6</f>
        <v>0</v>
      </c>
      <c r="F6" s="40" t="s">
        <v>83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0" t="s">
        <v>79</v>
      </c>
    </row>
    <row r="7" spans="1:31" ht="18.600000000000001" customHeight="1" x14ac:dyDescent="0.25">
      <c r="A7" s="24" t="s">
        <v>73</v>
      </c>
      <c r="B7" s="24" t="s">
        <v>72</v>
      </c>
      <c r="C7" s="25">
        <v>1</v>
      </c>
      <c r="D7" s="25"/>
      <c r="E7" s="25">
        <f t="shared" ref="E7:E9" si="0">C7*D7</f>
        <v>0</v>
      </c>
      <c r="F7" s="28" t="s">
        <v>83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8" t="s">
        <v>79</v>
      </c>
    </row>
    <row r="8" spans="1:31" ht="18.600000000000001" customHeight="1" x14ac:dyDescent="0.25">
      <c r="A8" s="24" t="s">
        <v>74</v>
      </c>
      <c r="B8" s="24" t="s">
        <v>72</v>
      </c>
      <c r="C8" s="25">
        <v>1</v>
      </c>
      <c r="D8" s="25"/>
      <c r="E8" s="25">
        <f t="shared" si="0"/>
        <v>0</v>
      </c>
      <c r="F8" s="28" t="s">
        <v>83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8" t="s">
        <v>79</v>
      </c>
    </row>
    <row r="9" spans="1:31" ht="18.600000000000001" customHeight="1" x14ac:dyDescent="0.25">
      <c r="A9" s="24" t="s">
        <v>75</v>
      </c>
      <c r="B9" s="24" t="s">
        <v>72</v>
      </c>
      <c r="C9" s="25">
        <v>1</v>
      </c>
      <c r="D9" s="25"/>
      <c r="E9" s="25">
        <f t="shared" si="0"/>
        <v>0</v>
      </c>
      <c r="F9" s="28" t="s">
        <v>83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8" t="s">
        <v>79</v>
      </c>
    </row>
    <row r="10" spans="1:31" ht="18.600000000000001" customHeight="1" x14ac:dyDescent="0.25">
      <c r="A10" s="45" t="s">
        <v>15</v>
      </c>
      <c r="B10" s="46"/>
      <c r="C10" s="46"/>
      <c r="D10" s="46"/>
      <c r="E10" s="18">
        <f>E11+E12+E13+E14+E15</f>
        <v>0</v>
      </c>
      <c r="F10" s="19"/>
      <c r="G10" s="18"/>
      <c r="H10" s="18"/>
      <c r="I10" s="18">
        <f>IF(J10="PR",E16,SUM(H11:H12))</f>
        <v>0</v>
      </c>
      <c r="J10" s="18" t="s">
        <v>16</v>
      </c>
      <c r="K10" s="18" t="e">
        <f>IF(J10="HS",#REF!,0)</f>
        <v>#REF!</v>
      </c>
      <c r="L10" s="18" t="e">
        <f>IF(J10="HS",#REF!-I10,0)</f>
        <v>#REF!</v>
      </c>
      <c r="M10" s="18">
        <f>IF(J10="PS",#REF!,0)</f>
        <v>0</v>
      </c>
      <c r="N10" s="18">
        <f>IF(J10="PS",#REF!-I10,0)</f>
        <v>0</v>
      </c>
      <c r="O10" s="18">
        <f>IF(J10="MP",#REF!,0)</f>
        <v>0</v>
      </c>
      <c r="P10" s="18">
        <f>IF(J10="MP",#REF!-I10,0)</f>
        <v>0</v>
      </c>
      <c r="Q10" s="18">
        <f>IF(J10="OM",#REF!,0)</f>
        <v>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>
        <f>SUM(S11:S12)</f>
        <v>0</v>
      </c>
      <c r="AC10" s="18">
        <f>SUM(T11:T12)</f>
        <v>0</v>
      </c>
      <c r="AD10" s="18">
        <f>SUM(U11:U12)</f>
        <v>0</v>
      </c>
      <c r="AE10" s="20"/>
    </row>
    <row r="11" spans="1:31" ht="18.600000000000001" customHeight="1" x14ac:dyDescent="0.25">
      <c r="A11" s="24" t="s">
        <v>17</v>
      </c>
      <c r="B11" s="24" t="s">
        <v>18</v>
      </c>
      <c r="C11" s="25">
        <v>1</v>
      </c>
      <c r="D11" s="25"/>
      <c r="E11" s="25">
        <f>ROUND(C11*D11,2)</f>
        <v>0</v>
      </c>
      <c r="F11" s="28" t="s">
        <v>83</v>
      </c>
      <c r="G11" s="30" t="s">
        <v>27</v>
      </c>
      <c r="H11" s="25">
        <f>IF(G11="5",#REF!,0)</f>
        <v>0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25">
        <f>IF(W11=0,E17,0)</f>
        <v>0</v>
      </c>
      <c r="T11" s="25">
        <f>IF(W11=15,E17,0)</f>
        <v>0</v>
      </c>
      <c r="U11" s="25">
        <f>IF(W11=21,E17,0)</f>
        <v>0</v>
      </c>
      <c r="V11" s="31"/>
      <c r="W11" s="25">
        <v>21</v>
      </c>
      <c r="X11" s="25">
        <f>D17*0</f>
        <v>0</v>
      </c>
      <c r="Y11" s="25">
        <f>D17*(1-0)</f>
        <v>0</v>
      </c>
      <c r="Z11" s="31"/>
      <c r="AA11" s="31"/>
      <c r="AB11" s="31"/>
      <c r="AC11" s="31"/>
      <c r="AD11" s="31"/>
      <c r="AE11" s="32" t="s">
        <v>80</v>
      </c>
    </row>
    <row r="12" spans="1:31" ht="18.600000000000001" customHeight="1" x14ac:dyDescent="0.25">
      <c r="A12" s="24" t="s">
        <v>20</v>
      </c>
      <c r="B12" s="24" t="s">
        <v>18</v>
      </c>
      <c r="C12" s="25">
        <v>1</v>
      </c>
      <c r="D12" s="25"/>
      <c r="E12" s="25">
        <f>D12</f>
        <v>0</v>
      </c>
      <c r="F12" s="28" t="s">
        <v>83</v>
      </c>
      <c r="G12" s="30" t="s">
        <v>27</v>
      </c>
      <c r="H12" s="25">
        <f>IF(G12="5",#REF!,0)</f>
        <v>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25">
        <f>IF(W12=0,E18,0)</f>
        <v>0</v>
      </c>
      <c r="T12" s="25">
        <f>IF(W12=15,E18,0)</f>
        <v>0</v>
      </c>
      <c r="U12" s="25">
        <f>IF(W12=21,E18,0)</f>
        <v>0</v>
      </c>
      <c r="V12" s="31"/>
      <c r="W12" s="25">
        <v>21</v>
      </c>
      <c r="X12" s="25">
        <f>D18*0</f>
        <v>0</v>
      </c>
      <c r="Y12" s="25">
        <f>D18*(1-0)</f>
        <v>0</v>
      </c>
      <c r="Z12" s="31"/>
      <c r="AA12" s="31"/>
      <c r="AB12" s="31"/>
      <c r="AC12" s="31"/>
      <c r="AD12" s="31"/>
      <c r="AE12" s="32" t="s">
        <v>80</v>
      </c>
    </row>
    <row r="13" spans="1:31" ht="18.600000000000001" customHeight="1" x14ac:dyDescent="0.25">
      <c r="A13" s="24" t="s">
        <v>21</v>
      </c>
      <c r="B13" s="24" t="s">
        <v>18</v>
      </c>
      <c r="C13" s="25">
        <v>1</v>
      </c>
      <c r="D13" s="25"/>
      <c r="E13" s="25">
        <f>D13</f>
        <v>0</v>
      </c>
      <c r="F13" s="28" t="s">
        <v>83</v>
      </c>
      <c r="G13" s="31"/>
      <c r="H13" s="31"/>
      <c r="I13" s="33">
        <f>IF(J13="PR",E19,SUM(H14:H15))</f>
        <v>0</v>
      </c>
      <c r="J13" s="34" t="s">
        <v>16</v>
      </c>
      <c r="K13" s="33" t="e">
        <f>IF(J13="HS",#REF!,0)</f>
        <v>#REF!</v>
      </c>
      <c r="L13" s="33" t="e">
        <f>IF(J13="HS",#REF!-I13,0)</f>
        <v>#REF!</v>
      </c>
      <c r="M13" s="33">
        <f>IF(J13="PS",#REF!,0)</f>
        <v>0</v>
      </c>
      <c r="N13" s="33">
        <f>IF(J13="PS",#REF!-I13,0)</f>
        <v>0</v>
      </c>
      <c r="O13" s="33">
        <f>IF(J13="MP",#REF!,0)</f>
        <v>0</v>
      </c>
      <c r="P13" s="33">
        <f>IF(J13="MP",#REF!-I13,0)</f>
        <v>0</v>
      </c>
      <c r="Q13" s="33">
        <f>IF(J13="OM",#REF!,0)</f>
        <v>0</v>
      </c>
      <c r="R13" s="34"/>
      <c r="S13" s="31"/>
      <c r="T13" s="31"/>
      <c r="U13" s="31"/>
      <c r="V13" s="31"/>
      <c r="W13" s="31"/>
      <c r="X13" s="31"/>
      <c r="Y13" s="31"/>
      <c r="Z13" s="31"/>
      <c r="AA13" s="31"/>
      <c r="AB13" s="33">
        <f>SUM(S14:S15)</f>
        <v>0</v>
      </c>
      <c r="AC13" s="33">
        <f>SUM(T14:T15)</f>
        <v>0</v>
      </c>
      <c r="AD13" s="33">
        <f>SUM(U14:U15)</f>
        <v>0</v>
      </c>
      <c r="AE13" s="32" t="s">
        <v>80</v>
      </c>
    </row>
    <row r="14" spans="1:31" ht="18.600000000000001" customHeight="1" x14ac:dyDescent="0.25">
      <c r="A14" s="24" t="s">
        <v>22</v>
      </c>
      <c r="B14" s="24" t="s">
        <v>18</v>
      </c>
      <c r="C14" s="25">
        <v>1</v>
      </c>
      <c r="D14" s="25"/>
      <c r="E14" s="25">
        <f>D14</f>
        <v>0</v>
      </c>
      <c r="F14" s="28" t="s">
        <v>83</v>
      </c>
      <c r="G14" s="30" t="s">
        <v>27</v>
      </c>
      <c r="H14" s="25">
        <f>IF(G14="5",#REF!,0)</f>
        <v>0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25">
        <f>IF(W14=0,E20,0)</f>
        <v>0</v>
      </c>
      <c r="T14" s="25">
        <f>IF(W14=15,E20,0)</f>
        <v>0</v>
      </c>
      <c r="U14" s="25">
        <f>IF(W14=21,E20,0)</f>
        <v>0</v>
      </c>
      <c r="V14" s="31"/>
      <c r="W14" s="25">
        <v>21</v>
      </c>
      <c r="X14" s="25">
        <f>D20*0.0836938123001693</f>
        <v>0</v>
      </c>
      <c r="Y14" s="25">
        <f>D20*(1-0.0836938123001693)</f>
        <v>0</v>
      </c>
      <c r="Z14" s="31"/>
      <c r="AA14" s="31"/>
      <c r="AB14" s="31"/>
      <c r="AC14" s="31"/>
      <c r="AD14" s="31"/>
      <c r="AE14" s="32" t="s">
        <v>80</v>
      </c>
    </row>
    <row r="15" spans="1:31" ht="18.600000000000001" customHeight="1" x14ac:dyDescent="0.25">
      <c r="A15" s="24" t="s">
        <v>23</v>
      </c>
      <c r="B15" s="24" t="s">
        <v>18</v>
      </c>
      <c r="C15" s="25">
        <v>1</v>
      </c>
      <c r="D15" s="25"/>
      <c r="E15" s="25">
        <f>D15</f>
        <v>0</v>
      </c>
      <c r="F15" s="28" t="s">
        <v>83</v>
      </c>
      <c r="G15" s="30" t="s">
        <v>27</v>
      </c>
      <c r="H15" s="25">
        <f>IF(G15="5",#REF!,0)</f>
        <v>0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25">
        <f>IF(W15=0,E21,0)</f>
        <v>0</v>
      </c>
      <c r="T15" s="25">
        <f>IF(W15=15,E21,0)</f>
        <v>0</v>
      </c>
      <c r="U15" s="25">
        <f>IF(W15=21,E21,0)</f>
        <v>0</v>
      </c>
      <c r="V15" s="31"/>
      <c r="W15" s="25">
        <v>21</v>
      </c>
      <c r="X15" s="25">
        <f>D21*0</f>
        <v>0</v>
      </c>
      <c r="Y15" s="25">
        <f>D21*(1-0)</f>
        <v>0</v>
      </c>
      <c r="Z15" s="31"/>
      <c r="AA15" s="31"/>
      <c r="AB15" s="31"/>
      <c r="AC15" s="31"/>
      <c r="AD15" s="31"/>
      <c r="AE15" s="32" t="s">
        <v>80</v>
      </c>
    </row>
    <row r="16" spans="1:31" ht="18.600000000000001" customHeight="1" x14ac:dyDescent="0.25">
      <c r="A16" s="45" t="s">
        <v>24</v>
      </c>
      <c r="B16" s="46"/>
      <c r="C16" s="46"/>
      <c r="D16" s="46"/>
      <c r="E16" s="18">
        <f>E17+E18</f>
        <v>0</v>
      </c>
      <c r="F16" s="19"/>
      <c r="G16" s="18"/>
      <c r="H16" s="18"/>
      <c r="I16" s="18">
        <f>IF(J16="PR",E22,SUM(H17:H20))</f>
        <v>0</v>
      </c>
      <c r="J16" s="18" t="s">
        <v>16</v>
      </c>
      <c r="K16" s="18" t="e">
        <f>IF(J16="HS",#REF!,0)</f>
        <v>#REF!</v>
      </c>
      <c r="L16" s="18" t="e">
        <f>IF(J16="HS",#REF!-I16,0)</f>
        <v>#REF!</v>
      </c>
      <c r="M16" s="18">
        <f>IF(J16="PS",#REF!,0)</f>
        <v>0</v>
      </c>
      <c r="N16" s="18">
        <f>IF(J16="PS",#REF!-I16,0)</f>
        <v>0</v>
      </c>
      <c r="O16" s="18">
        <f>IF(J16="MP",#REF!,0)</f>
        <v>0</v>
      </c>
      <c r="P16" s="18">
        <f>IF(J16="MP",#REF!-I16,0)</f>
        <v>0</v>
      </c>
      <c r="Q16" s="18">
        <f>IF(J16="OM",#REF!,0)</f>
        <v>0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>
        <f>SUM(S17:S20)</f>
        <v>0</v>
      </c>
      <c r="AC16" s="18">
        <f>SUM(T17:T20)</f>
        <v>0</v>
      </c>
      <c r="AD16" s="18">
        <f>SUM(U17:U20)</f>
        <v>0</v>
      </c>
      <c r="AE16" s="20"/>
    </row>
    <row r="17" spans="1:31" ht="18.600000000000001" customHeight="1" x14ac:dyDescent="0.25">
      <c r="A17" s="24" t="s">
        <v>25</v>
      </c>
      <c r="B17" s="24" t="s">
        <v>26</v>
      </c>
      <c r="C17" s="25">
        <v>41.8</v>
      </c>
      <c r="D17" s="25"/>
      <c r="E17" s="25">
        <f>ROUND(C17*D17,2)</f>
        <v>0</v>
      </c>
      <c r="F17" s="28" t="s">
        <v>83</v>
      </c>
      <c r="G17" s="30" t="s">
        <v>27</v>
      </c>
      <c r="H17" s="25">
        <f>IF(G17="5",#REF!,0)</f>
        <v>0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25">
        <f>IF(W17=0,E23,0)</f>
        <v>0</v>
      </c>
      <c r="T17" s="25">
        <f>IF(W17=15,E23,0)</f>
        <v>0</v>
      </c>
      <c r="U17" s="25">
        <f>IF(W17=21,E23,0)</f>
        <v>0</v>
      </c>
      <c r="V17" s="31"/>
      <c r="W17" s="25">
        <v>21</v>
      </c>
      <c r="X17" s="25">
        <f>D23*0</f>
        <v>0</v>
      </c>
      <c r="Y17" s="25">
        <f>D23*(1-0)</f>
        <v>0</v>
      </c>
      <c r="Z17" s="31"/>
      <c r="AA17" s="31"/>
      <c r="AB17" s="31"/>
      <c r="AC17" s="31"/>
      <c r="AD17" s="31"/>
      <c r="AE17" s="32" t="s">
        <v>80</v>
      </c>
    </row>
    <row r="18" spans="1:31" ht="18.600000000000001" customHeight="1" x14ac:dyDescent="0.25">
      <c r="A18" s="24" t="s">
        <v>28</v>
      </c>
      <c r="B18" s="24" t="s">
        <v>26</v>
      </c>
      <c r="C18" s="25">
        <v>41.8</v>
      </c>
      <c r="D18" s="25"/>
      <c r="E18" s="25">
        <f>ROUND(C18*D18,2)</f>
        <v>0</v>
      </c>
      <c r="F18" s="28" t="s">
        <v>83</v>
      </c>
      <c r="G18" s="30" t="s">
        <v>27</v>
      </c>
      <c r="H18" s="25">
        <f>IF(G18="5",#REF!,0)</f>
        <v>0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25">
        <f>IF(W18=0,E24,0)</f>
        <v>0</v>
      </c>
      <c r="T18" s="25">
        <f>IF(W18=15,E24,0)</f>
        <v>0</v>
      </c>
      <c r="U18" s="25">
        <f>IF(W18=21,E24,0)</f>
        <v>0</v>
      </c>
      <c r="V18" s="31"/>
      <c r="W18" s="25">
        <v>21</v>
      </c>
      <c r="X18" s="25">
        <f>D24*0</f>
        <v>0</v>
      </c>
      <c r="Y18" s="25">
        <f>D24*(1-0)</f>
        <v>0</v>
      </c>
      <c r="Z18" s="31"/>
      <c r="AA18" s="31"/>
      <c r="AB18" s="31"/>
      <c r="AC18" s="31"/>
      <c r="AD18" s="31"/>
      <c r="AE18" s="32" t="s">
        <v>80</v>
      </c>
    </row>
    <row r="19" spans="1:31" ht="18.600000000000001" customHeight="1" x14ac:dyDescent="0.25">
      <c r="A19" s="45" t="s">
        <v>29</v>
      </c>
      <c r="B19" s="46"/>
      <c r="C19" s="46"/>
      <c r="D19" s="46"/>
      <c r="E19" s="18">
        <f>E20+E21</f>
        <v>0</v>
      </c>
      <c r="F19" s="19"/>
      <c r="G19" s="18" t="s">
        <v>27</v>
      </c>
      <c r="H19" s="18">
        <f>IF(G19="5",#REF!,0)</f>
        <v>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>
        <f>IF(W19=0,E25,0)</f>
        <v>0</v>
      </c>
      <c r="T19" s="18">
        <f>IF(W19=15,E25,0)</f>
        <v>0</v>
      </c>
      <c r="U19" s="18">
        <f>IF(W19=21,E25,0)</f>
        <v>0</v>
      </c>
      <c r="V19" s="18"/>
      <c r="W19" s="18">
        <v>21</v>
      </c>
      <c r="X19" s="18">
        <f>D25*0</f>
        <v>0</v>
      </c>
      <c r="Y19" s="18">
        <f>D25*(1-0)</f>
        <v>0</v>
      </c>
      <c r="Z19" s="18"/>
      <c r="AA19" s="18"/>
      <c r="AB19" s="18"/>
      <c r="AC19" s="18"/>
      <c r="AD19" s="18"/>
      <c r="AE19" s="20"/>
    </row>
    <row r="20" spans="1:31" ht="18.600000000000001" customHeight="1" x14ac:dyDescent="0.25">
      <c r="A20" s="24" t="s">
        <v>30</v>
      </c>
      <c r="B20" s="24" t="s">
        <v>31</v>
      </c>
      <c r="C20" s="25">
        <v>38</v>
      </c>
      <c r="D20" s="25"/>
      <c r="E20" s="25">
        <f>ROUND(C20*D20,2)</f>
        <v>0</v>
      </c>
      <c r="F20" s="28" t="s">
        <v>83</v>
      </c>
      <c r="G20" s="30" t="s">
        <v>27</v>
      </c>
      <c r="H20" s="25">
        <f>IF(G20="5",#REF!,0)</f>
        <v>0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25">
        <f>IF(W20=0,E26,0)</f>
        <v>0</v>
      </c>
      <c r="T20" s="25">
        <f>IF(W20=15,E26,0)</f>
        <v>0</v>
      </c>
      <c r="U20" s="25">
        <f>IF(W20=21,E26,0)</f>
        <v>0</v>
      </c>
      <c r="V20" s="31"/>
      <c r="W20" s="25">
        <v>21</v>
      </c>
      <c r="X20" s="25">
        <f>D26*0</f>
        <v>0</v>
      </c>
      <c r="Y20" s="25">
        <f>D26*(1-0)</f>
        <v>0</v>
      </c>
      <c r="Z20" s="31"/>
      <c r="AA20" s="31"/>
      <c r="AB20" s="31"/>
      <c r="AC20" s="31"/>
      <c r="AD20" s="31"/>
      <c r="AE20" s="32" t="s">
        <v>80</v>
      </c>
    </row>
    <row r="21" spans="1:31" ht="18.600000000000001" customHeight="1" x14ac:dyDescent="0.25">
      <c r="A21" s="24" t="s">
        <v>32</v>
      </c>
      <c r="B21" s="24" t="s">
        <v>31</v>
      </c>
      <c r="C21" s="25">
        <v>38</v>
      </c>
      <c r="D21" s="25"/>
      <c r="E21" s="25">
        <f>ROUND(C21*D21,2)</f>
        <v>0</v>
      </c>
      <c r="F21" s="28" t="s">
        <v>83</v>
      </c>
      <c r="G21" s="31"/>
      <c r="H21" s="31"/>
      <c r="I21" s="33">
        <f>IF(J21="PR",E27,SUM(H22:H23))</f>
        <v>0</v>
      </c>
      <c r="J21" s="34" t="s">
        <v>16</v>
      </c>
      <c r="K21" s="33" t="e">
        <f>IF(J21="HS",#REF!,0)</f>
        <v>#REF!</v>
      </c>
      <c r="L21" s="33" t="e">
        <f>IF(J21="HS",#REF!-I21,0)</f>
        <v>#REF!</v>
      </c>
      <c r="M21" s="33">
        <f>IF(J21="PS",#REF!,0)</f>
        <v>0</v>
      </c>
      <c r="N21" s="33">
        <f>IF(J21="PS",#REF!-I21,0)</f>
        <v>0</v>
      </c>
      <c r="O21" s="33">
        <f>IF(J21="MP",#REF!,0)</f>
        <v>0</v>
      </c>
      <c r="P21" s="33">
        <f>IF(J21="MP",#REF!-I21,0)</f>
        <v>0</v>
      </c>
      <c r="Q21" s="33">
        <f>IF(J21="OM",#REF!,0)</f>
        <v>0</v>
      </c>
      <c r="R21" s="34"/>
      <c r="S21" s="31"/>
      <c r="T21" s="31"/>
      <c r="U21" s="31"/>
      <c r="V21" s="31"/>
      <c r="W21" s="31"/>
      <c r="X21" s="31"/>
      <c r="Y21" s="31"/>
      <c r="Z21" s="31"/>
      <c r="AA21" s="31"/>
      <c r="AB21" s="33">
        <f>SUM(S22:S23)</f>
        <v>0</v>
      </c>
      <c r="AC21" s="33">
        <f>SUM(T22:T23)</f>
        <v>0</v>
      </c>
      <c r="AD21" s="33">
        <f>SUM(U22:U23)</f>
        <v>0</v>
      </c>
      <c r="AE21" s="32" t="s">
        <v>80</v>
      </c>
    </row>
    <row r="22" spans="1:31" ht="18.600000000000001" customHeight="1" x14ac:dyDescent="0.25">
      <c r="A22" s="45" t="s">
        <v>33</v>
      </c>
      <c r="B22" s="46"/>
      <c r="C22" s="46"/>
      <c r="D22" s="46"/>
      <c r="E22" s="18">
        <f>E23+E24+E25+E26</f>
        <v>0</v>
      </c>
      <c r="F22" s="19"/>
      <c r="G22" s="18" t="s">
        <v>27</v>
      </c>
      <c r="H22" s="18">
        <f>IF(G22="5",#REF!,0)</f>
        <v>0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>IF(W22=0,E28,0)</f>
        <v>0</v>
      </c>
      <c r="T22" s="18">
        <f>IF(W22=15,E28,0)</f>
        <v>0</v>
      </c>
      <c r="U22" s="18">
        <f>IF(W22=21,E28,0)</f>
        <v>0</v>
      </c>
      <c r="V22" s="18"/>
      <c r="W22" s="18">
        <v>21</v>
      </c>
      <c r="X22" s="18">
        <f>D28*0</f>
        <v>0</v>
      </c>
      <c r="Y22" s="18">
        <f>D28*(1-0)</f>
        <v>0</v>
      </c>
      <c r="Z22" s="18"/>
      <c r="AA22" s="18"/>
      <c r="AB22" s="18"/>
      <c r="AC22" s="18"/>
      <c r="AD22" s="18"/>
      <c r="AE22" s="20"/>
    </row>
    <row r="23" spans="1:31" ht="18.600000000000001" customHeight="1" x14ac:dyDescent="0.25">
      <c r="A23" s="24" t="s">
        <v>34</v>
      </c>
      <c r="B23" s="24" t="s">
        <v>26</v>
      </c>
      <c r="C23" s="25">
        <v>41.8</v>
      </c>
      <c r="D23" s="25"/>
      <c r="E23" s="25">
        <f>ROUND(C23*D23,2)</f>
        <v>0</v>
      </c>
      <c r="F23" s="28" t="s">
        <v>83</v>
      </c>
      <c r="G23" s="30" t="s">
        <v>27</v>
      </c>
      <c r="H23" s="25">
        <f>IF(G23="5",#REF!,0)</f>
        <v>0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25">
        <f>IF(W23=0,E29,0)</f>
        <v>0</v>
      </c>
      <c r="T23" s="25">
        <f>IF(W23=15,E29,0)</f>
        <v>0</v>
      </c>
      <c r="U23" s="25">
        <f>IF(W23=21,E29,0)</f>
        <v>0</v>
      </c>
      <c r="V23" s="31"/>
      <c r="W23" s="25">
        <v>21</v>
      </c>
      <c r="X23" s="25">
        <f>D29*0</f>
        <v>0</v>
      </c>
      <c r="Y23" s="25">
        <f>D29*(1-0)</f>
        <v>0</v>
      </c>
      <c r="Z23" s="31"/>
      <c r="AA23" s="31"/>
      <c r="AB23" s="31"/>
      <c r="AC23" s="31"/>
      <c r="AD23" s="31"/>
      <c r="AE23" s="32" t="s">
        <v>80</v>
      </c>
    </row>
    <row r="24" spans="1:31" ht="18.600000000000001" customHeight="1" x14ac:dyDescent="0.25">
      <c r="A24" s="24" t="s">
        <v>35</v>
      </c>
      <c r="B24" s="24" t="s">
        <v>26</v>
      </c>
      <c r="C24" s="25">
        <v>41.8</v>
      </c>
      <c r="D24" s="25"/>
      <c r="E24" s="25">
        <f>ROUND(C24*D24,2)</f>
        <v>0</v>
      </c>
      <c r="F24" s="28" t="s">
        <v>83</v>
      </c>
      <c r="G24" s="30"/>
      <c r="H24" s="25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25"/>
      <c r="T24" s="25"/>
      <c r="U24" s="25"/>
      <c r="V24" s="31"/>
      <c r="W24" s="25"/>
      <c r="X24" s="25">
        <f>D30*0</f>
        <v>0</v>
      </c>
      <c r="Y24" s="25">
        <f>D30*(1-0)</f>
        <v>0</v>
      </c>
      <c r="Z24" s="31"/>
      <c r="AA24" s="31"/>
      <c r="AB24" s="31"/>
      <c r="AC24" s="31"/>
      <c r="AD24" s="31"/>
      <c r="AE24" s="32" t="s">
        <v>80</v>
      </c>
    </row>
    <row r="25" spans="1:31" ht="18.600000000000001" customHeight="1" x14ac:dyDescent="0.25">
      <c r="A25" s="24" t="s">
        <v>36</v>
      </c>
      <c r="B25" s="24" t="s">
        <v>26</v>
      </c>
      <c r="C25" s="25">
        <v>41.8</v>
      </c>
      <c r="D25" s="25"/>
      <c r="E25" s="25">
        <f>ROUND(C25*D25,2)</f>
        <v>0</v>
      </c>
      <c r="F25" s="28" t="s">
        <v>83</v>
      </c>
      <c r="G25" s="31"/>
      <c r="H25" s="31"/>
      <c r="I25" s="33">
        <f>IF(J25="PR",E31,SUM(H26:H26))</f>
        <v>0</v>
      </c>
      <c r="J25" s="34" t="s">
        <v>16</v>
      </c>
      <c r="K25" s="33" t="e">
        <f>IF(J25="HS",#REF!,0)</f>
        <v>#REF!</v>
      </c>
      <c r="L25" s="33" t="e">
        <f>IF(J25="HS",#REF!-I25,0)</f>
        <v>#REF!</v>
      </c>
      <c r="M25" s="33">
        <f>IF(J25="PS",#REF!,0)</f>
        <v>0</v>
      </c>
      <c r="N25" s="33">
        <f>IF(J25="PS",#REF!-I25,0)</f>
        <v>0</v>
      </c>
      <c r="O25" s="33">
        <f>IF(J25="MP",#REF!,0)</f>
        <v>0</v>
      </c>
      <c r="P25" s="33">
        <f>IF(J25="MP",#REF!-I25,0)</f>
        <v>0</v>
      </c>
      <c r="Q25" s="33">
        <f>IF(J25="OM",#REF!,0)</f>
        <v>0</v>
      </c>
      <c r="R25" s="34"/>
      <c r="S25" s="31"/>
      <c r="T25" s="31"/>
      <c r="U25" s="31"/>
      <c r="V25" s="31"/>
      <c r="W25" s="31"/>
      <c r="X25" s="31"/>
      <c r="Y25" s="31"/>
      <c r="Z25" s="31"/>
      <c r="AA25" s="31"/>
      <c r="AB25" s="33">
        <f>SUM(S26:S26)</f>
        <v>0</v>
      </c>
      <c r="AC25" s="33">
        <f>SUM(T26:T26)</f>
        <v>0</v>
      </c>
      <c r="AD25" s="33">
        <f>SUM(U26:U26)</f>
        <v>0</v>
      </c>
      <c r="AE25" s="32" t="s">
        <v>80</v>
      </c>
    </row>
    <row r="26" spans="1:31" ht="18.600000000000001" customHeight="1" x14ac:dyDescent="0.25">
      <c r="A26" s="24" t="s">
        <v>37</v>
      </c>
      <c r="B26" s="24" t="s">
        <v>26</v>
      </c>
      <c r="C26" s="25">
        <v>41.8</v>
      </c>
      <c r="D26" s="25"/>
      <c r="E26" s="25">
        <f>ROUND(C26*D26,2)</f>
        <v>0</v>
      </c>
      <c r="F26" s="28" t="s">
        <v>83</v>
      </c>
      <c r="G26" s="30" t="s">
        <v>27</v>
      </c>
      <c r="H26" s="25">
        <f>IF(G26="5",#REF!,0)</f>
        <v>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25">
        <f>IF(W26=0,E32,0)</f>
        <v>0</v>
      </c>
      <c r="T26" s="25">
        <f>IF(W26=15,E32,0)</f>
        <v>0</v>
      </c>
      <c r="U26" s="25">
        <f>IF(W26=21,E32,0)</f>
        <v>0</v>
      </c>
      <c r="V26" s="31"/>
      <c r="W26" s="25">
        <v>21</v>
      </c>
      <c r="X26" s="25">
        <f>D32*0.477596153846154</f>
        <v>0</v>
      </c>
      <c r="Y26" s="25">
        <f>D32*(1-0.477596153846154)</f>
        <v>0</v>
      </c>
      <c r="Z26" s="31"/>
      <c r="AA26" s="31"/>
      <c r="AB26" s="31"/>
      <c r="AC26" s="31"/>
      <c r="AD26" s="31"/>
      <c r="AE26" s="32" t="s">
        <v>80</v>
      </c>
    </row>
    <row r="27" spans="1:31" ht="18.600000000000001" customHeight="1" x14ac:dyDescent="0.25">
      <c r="A27" s="45" t="s">
        <v>38</v>
      </c>
      <c r="B27" s="46"/>
      <c r="C27" s="46"/>
      <c r="D27" s="46"/>
      <c r="E27" s="18">
        <f>E28+E29+E30</f>
        <v>0</v>
      </c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20"/>
    </row>
    <row r="28" spans="1:31" ht="18.600000000000001" customHeight="1" x14ac:dyDescent="0.25">
      <c r="A28" s="24" t="s">
        <v>39</v>
      </c>
      <c r="B28" s="24" t="s">
        <v>26</v>
      </c>
      <c r="C28" s="25">
        <v>41.8</v>
      </c>
      <c r="D28" s="25"/>
      <c r="E28" s="25">
        <f>ROUND(C28*D28,2)</f>
        <v>0</v>
      </c>
      <c r="F28" s="28" t="s">
        <v>83</v>
      </c>
      <c r="G28" s="30"/>
      <c r="H28" s="25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25"/>
      <c r="T28" s="25"/>
      <c r="U28" s="25"/>
      <c r="V28" s="31"/>
      <c r="W28" s="25"/>
      <c r="X28" s="25"/>
      <c r="Y28" s="25"/>
      <c r="Z28" s="31"/>
      <c r="AA28" s="31"/>
      <c r="AB28" s="31"/>
      <c r="AC28" s="31"/>
      <c r="AD28" s="31"/>
      <c r="AE28" s="32" t="s">
        <v>80</v>
      </c>
    </row>
    <row r="29" spans="1:31" ht="18.600000000000001" customHeight="1" x14ac:dyDescent="0.25">
      <c r="A29" s="24" t="s">
        <v>40</v>
      </c>
      <c r="B29" s="24" t="s">
        <v>26</v>
      </c>
      <c r="C29" s="25">
        <v>26.22</v>
      </c>
      <c r="D29" s="25"/>
      <c r="E29" s="25">
        <f>ROUND(C29*D29,2)</f>
        <v>0</v>
      </c>
      <c r="F29" s="28" t="s">
        <v>83</v>
      </c>
      <c r="G29" s="30"/>
      <c r="H29" s="25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25"/>
      <c r="T29" s="25"/>
      <c r="U29" s="25"/>
      <c r="V29" s="31"/>
      <c r="W29" s="25"/>
      <c r="X29" s="25"/>
      <c r="Y29" s="25"/>
      <c r="Z29" s="31"/>
      <c r="AA29" s="31"/>
      <c r="AB29" s="31"/>
      <c r="AC29" s="31"/>
      <c r="AD29" s="31"/>
      <c r="AE29" s="32" t="s">
        <v>80</v>
      </c>
    </row>
    <row r="30" spans="1:31" ht="18.600000000000001" customHeight="1" x14ac:dyDescent="0.25">
      <c r="A30" s="24" t="s">
        <v>41</v>
      </c>
      <c r="B30" s="24" t="s">
        <v>18</v>
      </c>
      <c r="C30" s="25">
        <v>1</v>
      </c>
      <c r="D30" s="25"/>
      <c r="E30" s="25">
        <f>ROUND(C30*D30,2)</f>
        <v>0</v>
      </c>
      <c r="F30" s="28" t="s">
        <v>83</v>
      </c>
      <c r="G30" s="30"/>
      <c r="H30" s="25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5"/>
      <c r="T30" s="25"/>
      <c r="U30" s="25"/>
      <c r="V30" s="31"/>
      <c r="W30" s="25"/>
      <c r="X30" s="25"/>
      <c r="Y30" s="25"/>
      <c r="Z30" s="31"/>
      <c r="AA30" s="31"/>
      <c r="AB30" s="31"/>
      <c r="AC30" s="31"/>
      <c r="AD30" s="31"/>
      <c r="AE30" s="32" t="s">
        <v>80</v>
      </c>
    </row>
    <row r="31" spans="1:31" ht="18.600000000000001" customHeight="1" x14ac:dyDescent="0.25">
      <c r="A31" s="45" t="s">
        <v>42</v>
      </c>
      <c r="B31" s="46"/>
      <c r="C31" s="46"/>
      <c r="D31" s="46"/>
      <c r="E31" s="18">
        <f>E32</f>
        <v>0</v>
      </c>
      <c r="F31" s="1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0"/>
    </row>
    <row r="32" spans="1:31" ht="18.600000000000001" customHeight="1" x14ac:dyDescent="0.25">
      <c r="A32" s="24" t="s">
        <v>43</v>
      </c>
      <c r="B32" s="24" t="s">
        <v>26</v>
      </c>
      <c r="C32" s="25">
        <v>2.75</v>
      </c>
      <c r="D32" s="25"/>
      <c r="E32" s="25">
        <f>ROUND(C32*D32,2)</f>
        <v>0</v>
      </c>
      <c r="F32" s="28" t="s">
        <v>83</v>
      </c>
      <c r="G32" s="30" t="s">
        <v>19</v>
      </c>
      <c r="H32" s="25">
        <f>IF(G32="5",#REF!,0)</f>
        <v>0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5">
        <f>IF(W32=0,E38,0)</f>
        <v>0</v>
      </c>
      <c r="T32" s="25">
        <f>IF(W32=15,E38,0)</f>
        <v>0</v>
      </c>
      <c r="U32" s="25">
        <f>IF(W32=21,E38,0)</f>
        <v>0</v>
      </c>
      <c r="V32" s="31"/>
      <c r="W32" s="25">
        <v>21</v>
      </c>
      <c r="X32" s="25">
        <f>D38*0.534896844386258</f>
        <v>0</v>
      </c>
      <c r="Y32" s="25">
        <f>D38*(1-0.534896844386258)</f>
        <v>0</v>
      </c>
      <c r="Z32" s="31"/>
      <c r="AA32" s="31"/>
      <c r="AB32" s="31"/>
      <c r="AC32" s="31"/>
      <c r="AD32" s="31"/>
      <c r="AE32" s="32" t="s">
        <v>80</v>
      </c>
    </row>
    <row r="33" spans="1:31" ht="18.600000000000001" customHeight="1" x14ac:dyDescent="0.25">
      <c r="A33" s="45" t="s">
        <v>44</v>
      </c>
      <c r="B33" s="46"/>
      <c r="C33" s="46"/>
      <c r="D33" s="46"/>
      <c r="E33" s="18">
        <f>E34</f>
        <v>0</v>
      </c>
      <c r="F33" s="19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20"/>
    </row>
    <row r="34" spans="1:31" ht="18.600000000000001" customHeight="1" x14ac:dyDescent="0.25">
      <c r="A34" s="24" t="s">
        <v>45</v>
      </c>
      <c r="B34" s="24" t="s">
        <v>18</v>
      </c>
      <c r="C34" s="25">
        <v>1</v>
      </c>
      <c r="D34" s="25"/>
      <c r="E34" s="25">
        <f>D34</f>
        <v>0</v>
      </c>
      <c r="F34" s="28" t="s">
        <v>83</v>
      </c>
      <c r="G34" s="30"/>
      <c r="H34" s="25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25"/>
      <c r="T34" s="25"/>
      <c r="U34" s="25"/>
      <c r="V34" s="31"/>
      <c r="W34" s="25"/>
      <c r="X34" s="25"/>
      <c r="Y34" s="25"/>
      <c r="Z34" s="31"/>
      <c r="AA34" s="31"/>
      <c r="AB34" s="31"/>
      <c r="AC34" s="31"/>
      <c r="AD34" s="31"/>
      <c r="AE34" s="32" t="s">
        <v>79</v>
      </c>
    </row>
    <row r="35" spans="1:31" ht="18.600000000000001" customHeight="1" x14ac:dyDescent="0.25">
      <c r="A35" s="45" t="s">
        <v>46</v>
      </c>
      <c r="B35" s="46"/>
      <c r="C35" s="46"/>
      <c r="D35" s="46"/>
      <c r="E35" s="18">
        <f>E36</f>
        <v>0</v>
      </c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20"/>
    </row>
    <row r="36" spans="1:31" ht="18.600000000000001" customHeight="1" x14ac:dyDescent="0.25">
      <c r="A36" s="24" t="s">
        <v>47</v>
      </c>
      <c r="B36" s="24" t="s">
        <v>26</v>
      </c>
      <c r="C36" s="25">
        <v>2.95</v>
      </c>
      <c r="D36" s="25"/>
      <c r="E36" s="25">
        <f>C36*D36</f>
        <v>0</v>
      </c>
      <c r="F36" s="28" t="s">
        <v>83</v>
      </c>
      <c r="G36" s="30"/>
      <c r="H36" s="25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25"/>
      <c r="T36" s="25"/>
      <c r="U36" s="25"/>
      <c r="V36" s="31"/>
      <c r="W36" s="25"/>
      <c r="X36" s="25"/>
      <c r="Y36" s="25"/>
      <c r="Z36" s="31"/>
      <c r="AA36" s="31"/>
      <c r="AB36" s="31"/>
      <c r="AC36" s="31"/>
      <c r="AD36" s="31"/>
      <c r="AE36" s="32" t="s">
        <v>80</v>
      </c>
    </row>
    <row r="37" spans="1:31" ht="18.600000000000001" customHeight="1" x14ac:dyDescent="0.25">
      <c r="A37" s="45" t="s">
        <v>48</v>
      </c>
      <c r="B37" s="46"/>
      <c r="C37" s="46"/>
      <c r="D37" s="46"/>
      <c r="E37" s="18">
        <f>E38+E39+E40+E41+E42+E43</f>
        <v>0</v>
      </c>
      <c r="F37" s="19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0"/>
    </row>
    <row r="38" spans="1:31" ht="18.600000000000001" customHeight="1" x14ac:dyDescent="0.25">
      <c r="A38" s="24" t="s">
        <v>49</v>
      </c>
      <c r="B38" s="24" t="s">
        <v>31</v>
      </c>
      <c r="C38" s="25">
        <v>13.26</v>
      </c>
      <c r="D38" s="25"/>
      <c r="E38" s="25">
        <f>ROUND(C38*D38,2)</f>
        <v>0</v>
      </c>
      <c r="F38" s="28" t="s">
        <v>83</v>
      </c>
      <c r="G38" s="31"/>
      <c r="H38" s="31"/>
      <c r="I38" s="33" t="e">
        <f>IF(J38="PR",E44,SUM(H39:H39))</f>
        <v>#REF!</v>
      </c>
      <c r="J38" s="34" t="s">
        <v>16</v>
      </c>
      <c r="K38" s="33" t="e">
        <f>IF(J38="HS",#REF!,0)</f>
        <v>#REF!</v>
      </c>
      <c r="L38" s="33" t="e">
        <f>IF(J38="HS",#REF!-I38,0)</f>
        <v>#REF!</v>
      </c>
      <c r="M38" s="33">
        <f>IF(J38="PS",#REF!,0)</f>
        <v>0</v>
      </c>
      <c r="N38" s="33">
        <f>IF(J38="PS",#REF!-I38,0)</f>
        <v>0</v>
      </c>
      <c r="O38" s="33">
        <f>IF(J38="MP",#REF!,0)</f>
        <v>0</v>
      </c>
      <c r="P38" s="33">
        <f>IF(J38="MP",#REF!-I38,0)</f>
        <v>0</v>
      </c>
      <c r="Q38" s="33">
        <f>IF(J38="OM",#REF!,0)</f>
        <v>0</v>
      </c>
      <c r="R38" s="34"/>
      <c r="S38" s="31"/>
      <c r="T38" s="31"/>
      <c r="U38" s="31"/>
      <c r="V38" s="31"/>
      <c r="W38" s="31"/>
      <c r="X38" s="31"/>
      <c r="Y38" s="31"/>
      <c r="Z38" s="31"/>
      <c r="AA38" s="31"/>
      <c r="AB38" s="33">
        <f>SUM(S39:S39)</f>
        <v>0</v>
      </c>
      <c r="AC38" s="33">
        <f>SUM(T39:T39)</f>
        <v>0</v>
      </c>
      <c r="AD38" s="33">
        <f>SUM(U39:U39)</f>
        <v>0</v>
      </c>
      <c r="AE38" s="32" t="s">
        <v>80</v>
      </c>
    </row>
    <row r="39" spans="1:31" ht="18.600000000000001" customHeight="1" x14ac:dyDescent="0.25">
      <c r="A39" s="24" t="s">
        <v>50</v>
      </c>
      <c r="B39" s="24" t="s">
        <v>31</v>
      </c>
      <c r="C39" s="25">
        <v>13.26</v>
      </c>
      <c r="D39" s="25"/>
      <c r="E39" s="25">
        <f>C39*D39</f>
        <v>0</v>
      </c>
      <c r="F39" s="28" t="s">
        <v>83</v>
      </c>
      <c r="G39" s="30" t="s">
        <v>57</v>
      </c>
      <c r="H39" s="25" t="e">
        <f>IF(G39="5",#REF!,0)</f>
        <v>#REF!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25">
        <f>IF(W39=0,E45,0)</f>
        <v>0</v>
      </c>
      <c r="T39" s="25">
        <f>IF(W39=15,E45,0)</f>
        <v>0</v>
      </c>
      <c r="U39" s="25">
        <f>IF(W39=21,E45,0)</f>
        <v>0</v>
      </c>
      <c r="V39" s="31"/>
      <c r="W39" s="25">
        <v>21</v>
      </c>
      <c r="X39" s="25">
        <f>D45*0</f>
        <v>0</v>
      </c>
      <c r="Y39" s="25">
        <f>D45*(1-0)</f>
        <v>0</v>
      </c>
      <c r="Z39" s="31"/>
      <c r="AA39" s="31"/>
      <c r="AB39" s="31"/>
      <c r="AC39" s="31"/>
      <c r="AD39" s="31"/>
      <c r="AE39" s="32" t="s">
        <v>80</v>
      </c>
    </row>
    <row r="40" spans="1:31" ht="18.600000000000001" customHeight="1" x14ac:dyDescent="0.25">
      <c r="A40" s="24" t="s">
        <v>51</v>
      </c>
      <c r="B40" s="24" t="s">
        <v>31</v>
      </c>
      <c r="C40" s="25">
        <v>13.26</v>
      </c>
      <c r="D40" s="25"/>
      <c r="E40" s="25">
        <f>C40*D40</f>
        <v>0</v>
      </c>
      <c r="F40" s="28" t="s">
        <v>83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3">
        <f>SUM(S5:S39)</f>
        <v>0</v>
      </c>
      <c r="T40" s="23">
        <f>SUM(T5:T39)</f>
        <v>0</v>
      </c>
      <c r="U40" s="23">
        <f>SUM(U5:U39)</f>
        <v>0</v>
      </c>
      <c r="V40" s="31"/>
      <c r="W40" s="31"/>
      <c r="X40" s="31"/>
      <c r="Y40" s="31"/>
      <c r="Z40" s="31"/>
      <c r="AA40" s="31"/>
      <c r="AB40" s="31"/>
      <c r="AC40" s="31"/>
      <c r="AD40" s="31"/>
      <c r="AE40" s="32" t="s">
        <v>80</v>
      </c>
    </row>
    <row r="41" spans="1:31" ht="18.600000000000001" customHeight="1" x14ac:dyDescent="0.25">
      <c r="A41" s="24" t="s">
        <v>96</v>
      </c>
      <c r="B41" s="24" t="s">
        <v>31</v>
      </c>
      <c r="C41" s="25">
        <v>13.26</v>
      </c>
      <c r="D41" s="25"/>
      <c r="E41" s="25">
        <f>C41*D41</f>
        <v>0</v>
      </c>
      <c r="F41" s="28" t="s">
        <v>83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2" t="s">
        <v>80</v>
      </c>
    </row>
    <row r="42" spans="1:31" ht="18.600000000000001" customHeight="1" x14ac:dyDescent="0.25">
      <c r="A42" s="24" t="s">
        <v>52</v>
      </c>
      <c r="B42" s="24" t="s">
        <v>53</v>
      </c>
      <c r="C42" s="25">
        <v>25</v>
      </c>
      <c r="D42" s="25"/>
      <c r="E42" s="25">
        <f>C42*D42</f>
        <v>0</v>
      </c>
      <c r="F42" s="28" t="s">
        <v>83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2" t="s">
        <v>80</v>
      </c>
    </row>
    <row r="43" spans="1:31" ht="18.600000000000001" customHeight="1" x14ac:dyDescent="0.25">
      <c r="A43" s="24" t="s">
        <v>95</v>
      </c>
      <c r="B43" s="24" t="s">
        <v>53</v>
      </c>
      <c r="C43" s="25">
        <v>25</v>
      </c>
      <c r="D43" s="25"/>
      <c r="E43" s="25">
        <f>C43*D43</f>
        <v>0</v>
      </c>
      <c r="F43" s="28" t="s">
        <v>83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2" t="s">
        <v>80</v>
      </c>
    </row>
    <row r="44" spans="1:31" ht="18.600000000000001" customHeight="1" x14ac:dyDescent="0.25">
      <c r="A44" s="45" t="s">
        <v>54</v>
      </c>
      <c r="B44" s="46"/>
      <c r="C44" s="46"/>
      <c r="D44" s="46"/>
      <c r="E44" s="18">
        <f>E45</f>
        <v>0</v>
      </c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20"/>
    </row>
    <row r="45" spans="1:31" ht="18.600000000000001" customHeight="1" x14ac:dyDescent="0.25">
      <c r="A45" s="24" t="s">
        <v>55</v>
      </c>
      <c r="B45" s="24" t="s">
        <v>56</v>
      </c>
      <c r="C45" s="25">
        <v>5.2</v>
      </c>
      <c r="D45" s="25"/>
      <c r="E45" s="25">
        <f>ROUND(C45*D45,2)</f>
        <v>0</v>
      </c>
      <c r="F45" s="28" t="s">
        <v>83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2" t="s">
        <v>80</v>
      </c>
    </row>
    <row r="46" spans="1:31" ht="18.600000000000001" customHeight="1" x14ac:dyDescent="0.25">
      <c r="A46" s="22" t="s">
        <v>58</v>
      </c>
      <c r="B46" s="21"/>
      <c r="C46" s="21"/>
      <c r="D46" s="21"/>
      <c r="E46" s="18">
        <f>E5+E10+E16+E19+E22+E27+E31+E33+E35+E37+E44</f>
        <v>0</v>
      </c>
      <c r="F46" s="19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20"/>
    </row>
    <row r="47" spans="1:31" ht="18" customHeight="1" x14ac:dyDescent="0.25"/>
    <row r="48" spans="1:31" ht="18" customHeight="1" x14ac:dyDescent="0.25">
      <c r="A48" s="11" t="s">
        <v>87</v>
      </c>
    </row>
    <row r="49" spans="1:31" ht="18.600000000000001" customHeight="1" x14ac:dyDescent="0.25">
      <c r="A49" s="11" t="s">
        <v>86</v>
      </c>
      <c r="AE49" s="1"/>
    </row>
    <row r="50" spans="1:31" ht="18.600000000000001" customHeight="1" x14ac:dyDescent="0.25"/>
    <row r="51" spans="1:31" ht="18.600000000000001" customHeight="1" x14ac:dyDescent="0.25"/>
    <row r="52" spans="1:31" ht="18.600000000000001" customHeight="1" x14ac:dyDescent="0.25"/>
    <row r="53" spans="1:31" ht="18.600000000000001" customHeight="1" x14ac:dyDescent="0.25"/>
    <row r="54" spans="1:31" ht="18.600000000000001" customHeight="1" x14ac:dyDescent="0.25"/>
    <row r="55" spans="1:31" ht="18.600000000000001" customHeight="1" x14ac:dyDescent="0.25"/>
    <row r="56" spans="1:31" ht="18.600000000000001" customHeight="1" x14ac:dyDescent="0.25"/>
  </sheetData>
  <sheetProtection password="CDDF" sheet="1" objects="1" scenarios="1"/>
  <protectedRanges>
    <protectedRange sqref="D6:D9 D11:D15 D17:D18 D20:D21 D23:D26 D28:D30 D32 D34 D36 D38:D43 D45 F6:F9 F11:F15 F17:F18 F20 F21 F23:F26 F28:F30 F32 F34 F36 F38:F43 F45" name="Ceny a subdodavatelé"/>
  </protectedRanges>
  <mergeCells count="14">
    <mergeCell ref="A44:D44"/>
    <mergeCell ref="A10:D10"/>
    <mergeCell ref="A16:D16"/>
    <mergeCell ref="A19:D19"/>
    <mergeCell ref="A22:D22"/>
    <mergeCell ref="A27:D27"/>
    <mergeCell ref="A31:D31"/>
    <mergeCell ref="A35:D35"/>
    <mergeCell ref="A37:D37"/>
    <mergeCell ref="A5:D5"/>
    <mergeCell ref="A1:AE1"/>
    <mergeCell ref="B2:C2"/>
    <mergeCell ref="D2:E2"/>
    <mergeCell ref="A33:D33"/>
  </mergeCells>
  <pageMargins left="0.70866141732283472" right="0.70866141732283472" top="0.78740157480314965" bottom="0.78740157480314965" header="0.31496062992125984" footer="0.31496062992125984"/>
  <pageSetup paperSize="9" scale="92" fitToHeight="2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6"/>
  <sheetViews>
    <sheetView topLeftCell="A28" workbookViewId="0">
      <selection activeCell="A44" sqref="A44:D44"/>
    </sheetView>
  </sheetViews>
  <sheetFormatPr defaultColWidth="11.42578125" defaultRowHeight="12.75" x14ac:dyDescent="0.25"/>
  <cols>
    <col min="1" max="1" width="72.7109375" style="1" bestFit="1" customWidth="1"/>
    <col min="2" max="2" width="3.85546875" style="1" bestFit="1" customWidth="1"/>
    <col min="3" max="3" width="9.28515625" style="1" bestFit="1" customWidth="1"/>
    <col min="4" max="4" width="17.42578125" style="1" bestFit="1" customWidth="1"/>
    <col min="5" max="5" width="14.28515625" style="1" customWidth="1"/>
    <col min="6" max="6" width="16.5703125" style="10" customWidth="1"/>
    <col min="7" max="7" width="2" style="1" hidden="1" customWidth="1"/>
    <col min="8" max="8" width="7.7109375" style="1" hidden="1" customWidth="1"/>
    <col min="9" max="9" width="7.85546875" style="1" hidden="1" customWidth="1"/>
    <col min="10" max="10" width="10" style="1" hidden="1" customWidth="1"/>
    <col min="11" max="12" width="7.85546875" style="1" hidden="1" customWidth="1"/>
    <col min="13" max="13" width="7.5703125" style="1" hidden="1" customWidth="1"/>
    <col min="14" max="14" width="7.7109375" style="1" hidden="1" customWidth="1"/>
    <col min="15" max="15" width="8.85546875" style="1" hidden="1" customWidth="1"/>
    <col min="16" max="16" width="9" style="1" hidden="1" customWidth="1"/>
    <col min="17" max="17" width="10.7109375" style="1" hidden="1" customWidth="1"/>
    <col min="18" max="18" width="12.140625" style="1" hidden="1" customWidth="1"/>
    <col min="19" max="20" width="4.42578125" style="1" hidden="1" customWidth="1"/>
    <col min="21" max="21" width="9.85546875" style="1" hidden="1" customWidth="1"/>
    <col min="22" max="22" width="12.140625" style="1" hidden="1" customWidth="1"/>
    <col min="23" max="23" width="5.42578125" style="1" hidden="1" customWidth="1"/>
    <col min="24" max="24" width="6.42578125" style="1" hidden="1" customWidth="1"/>
    <col min="25" max="25" width="7.85546875" style="1" hidden="1" customWidth="1"/>
    <col min="26" max="27" width="12.140625" style="1" hidden="1" customWidth="1"/>
    <col min="28" max="29" width="4.42578125" style="1" hidden="1" customWidth="1"/>
    <col min="30" max="30" width="8.85546875" style="1" hidden="1" customWidth="1"/>
    <col min="31" max="31" width="8.5703125" style="10" customWidth="1"/>
    <col min="32" max="256" width="11.42578125" style="1"/>
    <col min="257" max="257" width="73" style="1" customWidth="1"/>
    <col min="258" max="258" width="4.28515625" style="1" customWidth="1"/>
    <col min="259" max="259" width="8.42578125" style="1" customWidth="1"/>
    <col min="260" max="260" width="18.85546875" style="1" customWidth="1"/>
    <col min="261" max="261" width="19.28515625" style="1" customWidth="1"/>
    <col min="262" max="262" width="11.42578125" style="1" customWidth="1"/>
    <col min="263" max="286" width="0" style="1" hidden="1" customWidth="1"/>
    <col min="287" max="512" width="11.42578125" style="1"/>
    <col min="513" max="513" width="73" style="1" customWidth="1"/>
    <col min="514" max="514" width="4.28515625" style="1" customWidth="1"/>
    <col min="515" max="515" width="8.42578125" style="1" customWidth="1"/>
    <col min="516" max="516" width="18.85546875" style="1" customWidth="1"/>
    <col min="517" max="517" width="19.28515625" style="1" customWidth="1"/>
    <col min="518" max="518" width="11.42578125" style="1" customWidth="1"/>
    <col min="519" max="542" width="0" style="1" hidden="1" customWidth="1"/>
    <col min="543" max="768" width="11.42578125" style="1"/>
    <col min="769" max="769" width="73" style="1" customWidth="1"/>
    <col min="770" max="770" width="4.28515625" style="1" customWidth="1"/>
    <col min="771" max="771" width="8.42578125" style="1" customWidth="1"/>
    <col min="772" max="772" width="18.85546875" style="1" customWidth="1"/>
    <col min="773" max="773" width="19.28515625" style="1" customWidth="1"/>
    <col min="774" max="774" width="11.42578125" style="1" customWidth="1"/>
    <col min="775" max="798" width="0" style="1" hidden="1" customWidth="1"/>
    <col min="799" max="1024" width="11.42578125" style="1"/>
    <col min="1025" max="1025" width="73" style="1" customWidth="1"/>
    <col min="1026" max="1026" width="4.28515625" style="1" customWidth="1"/>
    <col min="1027" max="1027" width="8.42578125" style="1" customWidth="1"/>
    <col min="1028" max="1028" width="18.85546875" style="1" customWidth="1"/>
    <col min="1029" max="1029" width="19.28515625" style="1" customWidth="1"/>
    <col min="1030" max="1030" width="11.42578125" style="1" customWidth="1"/>
    <col min="1031" max="1054" width="0" style="1" hidden="1" customWidth="1"/>
    <col min="1055" max="1280" width="11.42578125" style="1"/>
    <col min="1281" max="1281" width="73" style="1" customWidth="1"/>
    <col min="1282" max="1282" width="4.28515625" style="1" customWidth="1"/>
    <col min="1283" max="1283" width="8.42578125" style="1" customWidth="1"/>
    <col min="1284" max="1284" width="18.85546875" style="1" customWidth="1"/>
    <col min="1285" max="1285" width="19.28515625" style="1" customWidth="1"/>
    <col min="1286" max="1286" width="11.42578125" style="1" customWidth="1"/>
    <col min="1287" max="1310" width="0" style="1" hidden="1" customWidth="1"/>
    <col min="1311" max="1536" width="11.42578125" style="1"/>
    <col min="1537" max="1537" width="73" style="1" customWidth="1"/>
    <col min="1538" max="1538" width="4.28515625" style="1" customWidth="1"/>
    <col min="1539" max="1539" width="8.42578125" style="1" customWidth="1"/>
    <col min="1540" max="1540" width="18.85546875" style="1" customWidth="1"/>
    <col min="1541" max="1541" width="19.28515625" style="1" customWidth="1"/>
    <col min="1542" max="1542" width="11.42578125" style="1" customWidth="1"/>
    <col min="1543" max="1566" width="0" style="1" hidden="1" customWidth="1"/>
    <col min="1567" max="1792" width="11.42578125" style="1"/>
    <col min="1793" max="1793" width="73" style="1" customWidth="1"/>
    <col min="1794" max="1794" width="4.28515625" style="1" customWidth="1"/>
    <col min="1795" max="1795" width="8.42578125" style="1" customWidth="1"/>
    <col min="1796" max="1796" width="18.85546875" style="1" customWidth="1"/>
    <col min="1797" max="1797" width="19.28515625" style="1" customWidth="1"/>
    <col min="1798" max="1798" width="11.42578125" style="1" customWidth="1"/>
    <col min="1799" max="1822" width="0" style="1" hidden="1" customWidth="1"/>
    <col min="1823" max="2048" width="11.42578125" style="1"/>
    <col min="2049" max="2049" width="73" style="1" customWidth="1"/>
    <col min="2050" max="2050" width="4.28515625" style="1" customWidth="1"/>
    <col min="2051" max="2051" width="8.42578125" style="1" customWidth="1"/>
    <col min="2052" max="2052" width="18.85546875" style="1" customWidth="1"/>
    <col min="2053" max="2053" width="19.28515625" style="1" customWidth="1"/>
    <col min="2054" max="2054" width="11.42578125" style="1" customWidth="1"/>
    <col min="2055" max="2078" width="0" style="1" hidden="1" customWidth="1"/>
    <col min="2079" max="2304" width="11.42578125" style="1"/>
    <col min="2305" max="2305" width="73" style="1" customWidth="1"/>
    <col min="2306" max="2306" width="4.28515625" style="1" customWidth="1"/>
    <col min="2307" max="2307" width="8.42578125" style="1" customWidth="1"/>
    <col min="2308" max="2308" width="18.85546875" style="1" customWidth="1"/>
    <col min="2309" max="2309" width="19.28515625" style="1" customWidth="1"/>
    <col min="2310" max="2310" width="11.42578125" style="1" customWidth="1"/>
    <col min="2311" max="2334" width="0" style="1" hidden="1" customWidth="1"/>
    <col min="2335" max="2560" width="11.42578125" style="1"/>
    <col min="2561" max="2561" width="73" style="1" customWidth="1"/>
    <col min="2562" max="2562" width="4.28515625" style="1" customWidth="1"/>
    <col min="2563" max="2563" width="8.42578125" style="1" customWidth="1"/>
    <col min="2564" max="2564" width="18.85546875" style="1" customWidth="1"/>
    <col min="2565" max="2565" width="19.28515625" style="1" customWidth="1"/>
    <col min="2566" max="2566" width="11.42578125" style="1" customWidth="1"/>
    <col min="2567" max="2590" width="0" style="1" hidden="1" customWidth="1"/>
    <col min="2591" max="2816" width="11.42578125" style="1"/>
    <col min="2817" max="2817" width="73" style="1" customWidth="1"/>
    <col min="2818" max="2818" width="4.28515625" style="1" customWidth="1"/>
    <col min="2819" max="2819" width="8.42578125" style="1" customWidth="1"/>
    <col min="2820" max="2820" width="18.85546875" style="1" customWidth="1"/>
    <col min="2821" max="2821" width="19.28515625" style="1" customWidth="1"/>
    <col min="2822" max="2822" width="11.42578125" style="1" customWidth="1"/>
    <col min="2823" max="2846" width="0" style="1" hidden="1" customWidth="1"/>
    <col min="2847" max="3072" width="11.42578125" style="1"/>
    <col min="3073" max="3073" width="73" style="1" customWidth="1"/>
    <col min="3074" max="3074" width="4.28515625" style="1" customWidth="1"/>
    <col min="3075" max="3075" width="8.42578125" style="1" customWidth="1"/>
    <col min="3076" max="3076" width="18.85546875" style="1" customWidth="1"/>
    <col min="3077" max="3077" width="19.28515625" style="1" customWidth="1"/>
    <col min="3078" max="3078" width="11.42578125" style="1" customWidth="1"/>
    <col min="3079" max="3102" width="0" style="1" hidden="1" customWidth="1"/>
    <col min="3103" max="3328" width="11.42578125" style="1"/>
    <col min="3329" max="3329" width="73" style="1" customWidth="1"/>
    <col min="3330" max="3330" width="4.28515625" style="1" customWidth="1"/>
    <col min="3331" max="3331" width="8.42578125" style="1" customWidth="1"/>
    <col min="3332" max="3332" width="18.85546875" style="1" customWidth="1"/>
    <col min="3333" max="3333" width="19.28515625" style="1" customWidth="1"/>
    <col min="3334" max="3334" width="11.42578125" style="1" customWidth="1"/>
    <col min="3335" max="3358" width="0" style="1" hidden="1" customWidth="1"/>
    <col min="3359" max="3584" width="11.42578125" style="1"/>
    <col min="3585" max="3585" width="73" style="1" customWidth="1"/>
    <col min="3586" max="3586" width="4.28515625" style="1" customWidth="1"/>
    <col min="3587" max="3587" width="8.42578125" style="1" customWidth="1"/>
    <col min="3588" max="3588" width="18.85546875" style="1" customWidth="1"/>
    <col min="3589" max="3589" width="19.28515625" style="1" customWidth="1"/>
    <col min="3590" max="3590" width="11.42578125" style="1" customWidth="1"/>
    <col min="3591" max="3614" width="0" style="1" hidden="1" customWidth="1"/>
    <col min="3615" max="3840" width="11.42578125" style="1"/>
    <col min="3841" max="3841" width="73" style="1" customWidth="1"/>
    <col min="3842" max="3842" width="4.28515625" style="1" customWidth="1"/>
    <col min="3843" max="3843" width="8.42578125" style="1" customWidth="1"/>
    <col min="3844" max="3844" width="18.85546875" style="1" customWidth="1"/>
    <col min="3845" max="3845" width="19.28515625" style="1" customWidth="1"/>
    <col min="3846" max="3846" width="11.42578125" style="1" customWidth="1"/>
    <col min="3847" max="3870" width="0" style="1" hidden="1" customWidth="1"/>
    <col min="3871" max="4096" width="11.42578125" style="1"/>
    <col min="4097" max="4097" width="73" style="1" customWidth="1"/>
    <col min="4098" max="4098" width="4.28515625" style="1" customWidth="1"/>
    <col min="4099" max="4099" width="8.42578125" style="1" customWidth="1"/>
    <col min="4100" max="4100" width="18.85546875" style="1" customWidth="1"/>
    <col min="4101" max="4101" width="19.28515625" style="1" customWidth="1"/>
    <col min="4102" max="4102" width="11.42578125" style="1" customWidth="1"/>
    <col min="4103" max="4126" width="0" style="1" hidden="1" customWidth="1"/>
    <col min="4127" max="4352" width="11.42578125" style="1"/>
    <col min="4353" max="4353" width="73" style="1" customWidth="1"/>
    <col min="4354" max="4354" width="4.28515625" style="1" customWidth="1"/>
    <col min="4355" max="4355" width="8.42578125" style="1" customWidth="1"/>
    <col min="4356" max="4356" width="18.85546875" style="1" customWidth="1"/>
    <col min="4357" max="4357" width="19.28515625" style="1" customWidth="1"/>
    <col min="4358" max="4358" width="11.42578125" style="1" customWidth="1"/>
    <col min="4359" max="4382" width="0" style="1" hidden="1" customWidth="1"/>
    <col min="4383" max="4608" width="11.42578125" style="1"/>
    <col min="4609" max="4609" width="73" style="1" customWidth="1"/>
    <col min="4610" max="4610" width="4.28515625" style="1" customWidth="1"/>
    <col min="4611" max="4611" width="8.42578125" style="1" customWidth="1"/>
    <col min="4612" max="4612" width="18.85546875" style="1" customWidth="1"/>
    <col min="4613" max="4613" width="19.28515625" style="1" customWidth="1"/>
    <col min="4614" max="4614" width="11.42578125" style="1" customWidth="1"/>
    <col min="4615" max="4638" width="0" style="1" hidden="1" customWidth="1"/>
    <col min="4639" max="4864" width="11.42578125" style="1"/>
    <col min="4865" max="4865" width="73" style="1" customWidth="1"/>
    <col min="4866" max="4866" width="4.28515625" style="1" customWidth="1"/>
    <col min="4867" max="4867" width="8.42578125" style="1" customWidth="1"/>
    <col min="4868" max="4868" width="18.85546875" style="1" customWidth="1"/>
    <col min="4869" max="4869" width="19.28515625" style="1" customWidth="1"/>
    <col min="4870" max="4870" width="11.42578125" style="1" customWidth="1"/>
    <col min="4871" max="4894" width="0" style="1" hidden="1" customWidth="1"/>
    <col min="4895" max="5120" width="11.42578125" style="1"/>
    <col min="5121" max="5121" width="73" style="1" customWidth="1"/>
    <col min="5122" max="5122" width="4.28515625" style="1" customWidth="1"/>
    <col min="5123" max="5123" width="8.42578125" style="1" customWidth="1"/>
    <col min="5124" max="5124" width="18.85546875" style="1" customWidth="1"/>
    <col min="5125" max="5125" width="19.28515625" style="1" customWidth="1"/>
    <col min="5126" max="5126" width="11.42578125" style="1" customWidth="1"/>
    <col min="5127" max="5150" width="0" style="1" hidden="1" customWidth="1"/>
    <col min="5151" max="5376" width="11.42578125" style="1"/>
    <col min="5377" max="5377" width="73" style="1" customWidth="1"/>
    <col min="5378" max="5378" width="4.28515625" style="1" customWidth="1"/>
    <col min="5379" max="5379" width="8.42578125" style="1" customWidth="1"/>
    <col min="5380" max="5380" width="18.85546875" style="1" customWidth="1"/>
    <col min="5381" max="5381" width="19.28515625" style="1" customWidth="1"/>
    <col min="5382" max="5382" width="11.42578125" style="1" customWidth="1"/>
    <col min="5383" max="5406" width="0" style="1" hidden="1" customWidth="1"/>
    <col min="5407" max="5632" width="11.42578125" style="1"/>
    <col min="5633" max="5633" width="73" style="1" customWidth="1"/>
    <col min="5634" max="5634" width="4.28515625" style="1" customWidth="1"/>
    <col min="5635" max="5635" width="8.42578125" style="1" customWidth="1"/>
    <col min="5636" max="5636" width="18.85546875" style="1" customWidth="1"/>
    <col min="5637" max="5637" width="19.28515625" style="1" customWidth="1"/>
    <col min="5638" max="5638" width="11.42578125" style="1" customWidth="1"/>
    <col min="5639" max="5662" width="0" style="1" hidden="1" customWidth="1"/>
    <col min="5663" max="5888" width="11.42578125" style="1"/>
    <col min="5889" max="5889" width="73" style="1" customWidth="1"/>
    <col min="5890" max="5890" width="4.28515625" style="1" customWidth="1"/>
    <col min="5891" max="5891" width="8.42578125" style="1" customWidth="1"/>
    <col min="5892" max="5892" width="18.85546875" style="1" customWidth="1"/>
    <col min="5893" max="5893" width="19.28515625" style="1" customWidth="1"/>
    <col min="5894" max="5894" width="11.42578125" style="1" customWidth="1"/>
    <col min="5895" max="5918" width="0" style="1" hidden="1" customWidth="1"/>
    <col min="5919" max="6144" width="11.42578125" style="1"/>
    <col min="6145" max="6145" width="73" style="1" customWidth="1"/>
    <col min="6146" max="6146" width="4.28515625" style="1" customWidth="1"/>
    <col min="6147" max="6147" width="8.42578125" style="1" customWidth="1"/>
    <col min="6148" max="6148" width="18.85546875" style="1" customWidth="1"/>
    <col min="6149" max="6149" width="19.28515625" style="1" customWidth="1"/>
    <col min="6150" max="6150" width="11.42578125" style="1" customWidth="1"/>
    <col min="6151" max="6174" width="0" style="1" hidden="1" customWidth="1"/>
    <col min="6175" max="6400" width="11.42578125" style="1"/>
    <col min="6401" max="6401" width="73" style="1" customWidth="1"/>
    <col min="6402" max="6402" width="4.28515625" style="1" customWidth="1"/>
    <col min="6403" max="6403" width="8.42578125" style="1" customWidth="1"/>
    <col min="6404" max="6404" width="18.85546875" style="1" customWidth="1"/>
    <col min="6405" max="6405" width="19.28515625" style="1" customWidth="1"/>
    <col min="6406" max="6406" width="11.42578125" style="1" customWidth="1"/>
    <col min="6407" max="6430" width="0" style="1" hidden="1" customWidth="1"/>
    <col min="6431" max="6656" width="11.42578125" style="1"/>
    <col min="6657" max="6657" width="73" style="1" customWidth="1"/>
    <col min="6658" max="6658" width="4.28515625" style="1" customWidth="1"/>
    <col min="6659" max="6659" width="8.42578125" style="1" customWidth="1"/>
    <col min="6660" max="6660" width="18.85546875" style="1" customWidth="1"/>
    <col min="6661" max="6661" width="19.28515625" style="1" customWidth="1"/>
    <col min="6662" max="6662" width="11.42578125" style="1" customWidth="1"/>
    <col min="6663" max="6686" width="0" style="1" hidden="1" customWidth="1"/>
    <col min="6687" max="6912" width="11.42578125" style="1"/>
    <col min="6913" max="6913" width="73" style="1" customWidth="1"/>
    <col min="6914" max="6914" width="4.28515625" style="1" customWidth="1"/>
    <col min="6915" max="6915" width="8.42578125" style="1" customWidth="1"/>
    <col min="6916" max="6916" width="18.85546875" style="1" customWidth="1"/>
    <col min="6917" max="6917" width="19.28515625" style="1" customWidth="1"/>
    <col min="6918" max="6918" width="11.42578125" style="1" customWidth="1"/>
    <col min="6919" max="6942" width="0" style="1" hidden="1" customWidth="1"/>
    <col min="6943" max="7168" width="11.42578125" style="1"/>
    <col min="7169" max="7169" width="73" style="1" customWidth="1"/>
    <col min="7170" max="7170" width="4.28515625" style="1" customWidth="1"/>
    <col min="7171" max="7171" width="8.42578125" style="1" customWidth="1"/>
    <col min="7172" max="7172" width="18.85546875" style="1" customWidth="1"/>
    <col min="7173" max="7173" width="19.28515625" style="1" customWidth="1"/>
    <col min="7174" max="7174" width="11.42578125" style="1" customWidth="1"/>
    <col min="7175" max="7198" width="0" style="1" hidden="1" customWidth="1"/>
    <col min="7199" max="7424" width="11.42578125" style="1"/>
    <col min="7425" max="7425" width="73" style="1" customWidth="1"/>
    <col min="7426" max="7426" width="4.28515625" style="1" customWidth="1"/>
    <col min="7427" max="7427" width="8.42578125" style="1" customWidth="1"/>
    <col min="7428" max="7428" width="18.85546875" style="1" customWidth="1"/>
    <col min="7429" max="7429" width="19.28515625" style="1" customWidth="1"/>
    <col min="7430" max="7430" width="11.42578125" style="1" customWidth="1"/>
    <col min="7431" max="7454" width="0" style="1" hidden="1" customWidth="1"/>
    <col min="7455" max="7680" width="11.42578125" style="1"/>
    <col min="7681" max="7681" width="73" style="1" customWidth="1"/>
    <col min="7682" max="7682" width="4.28515625" style="1" customWidth="1"/>
    <col min="7683" max="7683" width="8.42578125" style="1" customWidth="1"/>
    <col min="7684" max="7684" width="18.85546875" style="1" customWidth="1"/>
    <col min="7685" max="7685" width="19.28515625" style="1" customWidth="1"/>
    <col min="7686" max="7686" width="11.42578125" style="1" customWidth="1"/>
    <col min="7687" max="7710" width="0" style="1" hidden="1" customWidth="1"/>
    <col min="7711" max="7936" width="11.42578125" style="1"/>
    <col min="7937" max="7937" width="73" style="1" customWidth="1"/>
    <col min="7938" max="7938" width="4.28515625" style="1" customWidth="1"/>
    <col min="7939" max="7939" width="8.42578125" style="1" customWidth="1"/>
    <col min="7940" max="7940" width="18.85546875" style="1" customWidth="1"/>
    <col min="7941" max="7941" width="19.28515625" style="1" customWidth="1"/>
    <col min="7942" max="7942" width="11.42578125" style="1" customWidth="1"/>
    <col min="7943" max="7966" width="0" style="1" hidden="1" customWidth="1"/>
    <col min="7967" max="8192" width="11.42578125" style="1"/>
    <col min="8193" max="8193" width="73" style="1" customWidth="1"/>
    <col min="8194" max="8194" width="4.28515625" style="1" customWidth="1"/>
    <col min="8195" max="8195" width="8.42578125" style="1" customWidth="1"/>
    <col min="8196" max="8196" width="18.85546875" style="1" customWidth="1"/>
    <col min="8197" max="8197" width="19.28515625" style="1" customWidth="1"/>
    <col min="8198" max="8198" width="11.42578125" style="1" customWidth="1"/>
    <col min="8199" max="8222" width="0" style="1" hidden="1" customWidth="1"/>
    <col min="8223" max="8448" width="11.42578125" style="1"/>
    <col min="8449" max="8449" width="73" style="1" customWidth="1"/>
    <col min="8450" max="8450" width="4.28515625" style="1" customWidth="1"/>
    <col min="8451" max="8451" width="8.42578125" style="1" customWidth="1"/>
    <col min="8452" max="8452" width="18.85546875" style="1" customWidth="1"/>
    <col min="8453" max="8453" width="19.28515625" style="1" customWidth="1"/>
    <col min="8454" max="8454" width="11.42578125" style="1" customWidth="1"/>
    <col min="8455" max="8478" width="0" style="1" hidden="1" customWidth="1"/>
    <col min="8479" max="8704" width="11.42578125" style="1"/>
    <col min="8705" max="8705" width="73" style="1" customWidth="1"/>
    <col min="8706" max="8706" width="4.28515625" style="1" customWidth="1"/>
    <col min="8707" max="8707" width="8.42578125" style="1" customWidth="1"/>
    <col min="8708" max="8708" width="18.85546875" style="1" customWidth="1"/>
    <col min="8709" max="8709" width="19.28515625" style="1" customWidth="1"/>
    <col min="8710" max="8710" width="11.42578125" style="1" customWidth="1"/>
    <col min="8711" max="8734" width="0" style="1" hidden="1" customWidth="1"/>
    <col min="8735" max="8960" width="11.42578125" style="1"/>
    <col min="8961" max="8961" width="73" style="1" customWidth="1"/>
    <col min="8962" max="8962" width="4.28515625" style="1" customWidth="1"/>
    <col min="8963" max="8963" width="8.42578125" style="1" customWidth="1"/>
    <col min="8964" max="8964" width="18.85546875" style="1" customWidth="1"/>
    <col min="8965" max="8965" width="19.28515625" style="1" customWidth="1"/>
    <col min="8966" max="8966" width="11.42578125" style="1" customWidth="1"/>
    <col min="8967" max="8990" width="0" style="1" hidden="1" customWidth="1"/>
    <col min="8991" max="9216" width="11.42578125" style="1"/>
    <col min="9217" max="9217" width="73" style="1" customWidth="1"/>
    <col min="9218" max="9218" width="4.28515625" style="1" customWidth="1"/>
    <col min="9219" max="9219" width="8.42578125" style="1" customWidth="1"/>
    <col min="9220" max="9220" width="18.85546875" style="1" customWidth="1"/>
    <col min="9221" max="9221" width="19.28515625" style="1" customWidth="1"/>
    <col min="9222" max="9222" width="11.42578125" style="1" customWidth="1"/>
    <col min="9223" max="9246" width="0" style="1" hidden="1" customWidth="1"/>
    <col min="9247" max="9472" width="11.42578125" style="1"/>
    <col min="9473" max="9473" width="73" style="1" customWidth="1"/>
    <col min="9474" max="9474" width="4.28515625" style="1" customWidth="1"/>
    <col min="9475" max="9475" width="8.42578125" style="1" customWidth="1"/>
    <col min="9476" max="9476" width="18.85546875" style="1" customWidth="1"/>
    <col min="9477" max="9477" width="19.28515625" style="1" customWidth="1"/>
    <col min="9478" max="9478" width="11.42578125" style="1" customWidth="1"/>
    <col min="9479" max="9502" width="0" style="1" hidden="1" customWidth="1"/>
    <col min="9503" max="9728" width="11.42578125" style="1"/>
    <col min="9729" max="9729" width="73" style="1" customWidth="1"/>
    <col min="9730" max="9730" width="4.28515625" style="1" customWidth="1"/>
    <col min="9731" max="9731" width="8.42578125" style="1" customWidth="1"/>
    <col min="9732" max="9732" width="18.85546875" style="1" customWidth="1"/>
    <col min="9733" max="9733" width="19.28515625" style="1" customWidth="1"/>
    <col min="9734" max="9734" width="11.42578125" style="1" customWidth="1"/>
    <col min="9735" max="9758" width="0" style="1" hidden="1" customWidth="1"/>
    <col min="9759" max="9984" width="11.42578125" style="1"/>
    <col min="9985" max="9985" width="73" style="1" customWidth="1"/>
    <col min="9986" max="9986" width="4.28515625" style="1" customWidth="1"/>
    <col min="9987" max="9987" width="8.42578125" style="1" customWidth="1"/>
    <col min="9988" max="9988" width="18.85546875" style="1" customWidth="1"/>
    <col min="9989" max="9989" width="19.28515625" style="1" customWidth="1"/>
    <col min="9990" max="9990" width="11.42578125" style="1" customWidth="1"/>
    <col min="9991" max="10014" width="0" style="1" hidden="1" customWidth="1"/>
    <col min="10015" max="10240" width="11.42578125" style="1"/>
    <col min="10241" max="10241" width="73" style="1" customWidth="1"/>
    <col min="10242" max="10242" width="4.28515625" style="1" customWidth="1"/>
    <col min="10243" max="10243" width="8.42578125" style="1" customWidth="1"/>
    <col min="10244" max="10244" width="18.85546875" style="1" customWidth="1"/>
    <col min="10245" max="10245" width="19.28515625" style="1" customWidth="1"/>
    <col min="10246" max="10246" width="11.42578125" style="1" customWidth="1"/>
    <col min="10247" max="10270" width="0" style="1" hidden="1" customWidth="1"/>
    <col min="10271" max="10496" width="11.42578125" style="1"/>
    <col min="10497" max="10497" width="73" style="1" customWidth="1"/>
    <col min="10498" max="10498" width="4.28515625" style="1" customWidth="1"/>
    <col min="10499" max="10499" width="8.42578125" style="1" customWidth="1"/>
    <col min="10500" max="10500" width="18.85546875" style="1" customWidth="1"/>
    <col min="10501" max="10501" width="19.28515625" style="1" customWidth="1"/>
    <col min="10502" max="10502" width="11.42578125" style="1" customWidth="1"/>
    <col min="10503" max="10526" width="0" style="1" hidden="1" customWidth="1"/>
    <col min="10527" max="10752" width="11.42578125" style="1"/>
    <col min="10753" max="10753" width="73" style="1" customWidth="1"/>
    <col min="10754" max="10754" width="4.28515625" style="1" customWidth="1"/>
    <col min="10755" max="10755" width="8.42578125" style="1" customWidth="1"/>
    <col min="10756" max="10756" width="18.85546875" style="1" customWidth="1"/>
    <col min="10757" max="10757" width="19.28515625" style="1" customWidth="1"/>
    <col min="10758" max="10758" width="11.42578125" style="1" customWidth="1"/>
    <col min="10759" max="10782" width="0" style="1" hidden="1" customWidth="1"/>
    <col min="10783" max="11008" width="11.42578125" style="1"/>
    <col min="11009" max="11009" width="73" style="1" customWidth="1"/>
    <col min="11010" max="11010" width="4.28515625" style="1" customWidth="1"/>
    <col min="11011" max="11011" width="8.42578125" style="1" customWidth="1"/>
    <col min="11012" max="11012" width="18.85546875" style="1" customWidth="1"/>
    <col min="11013" max="11013" width="19.28515625" style="1" customWidth="1"/>
    <col min="11014" max="11014" width="11.42578125" style="1" customWidth="1"/>
    <col min="11015" max="11038" width="0" style="1" hidden="1" customWidth="1"/>
    <col min="11039" max="11264" width="11.42578125" style="1"/>
    <col min="11265" max="11265" width="73" style="1" customWidth="1"/>
    <col min="11266" max="11266" width="4.28515625" style="1" customWidth="1"/>
    <col min="11267" max="11267" width="8.42578125" style="1" customWidth="1"/>
    <col min="11268" max="11268" width="18.85546875" style="1" customWidth="1"/>
    <col min="11269" max="11269" width="19.28515625" style="1" customWidth="1"/>
    <col min="11270" max="11270" width="11.42578125" style="1" customWidth="1"/>
    <col min="11271" max="11294" width="0" style="1" hidden="1" customWidth="1"/>
    <col min="11295" max="11520" width="11.42578125" style="1"/>
    <col min="11521" max="11521" width="73" style="1" customWidth="1"/>
    <col min="11522" max="11522" width="4.28515625" style="1" customWidth="1"/>
    <col min="11523" max="11523" width="8.42578125" style="1" customWidth="1"/>
    <col min="11524" max="11524" width="18.85546875" style="1" customWidth="1"/>
    <col min="11525" max="11525" width="19.28515625" style="1" customWidth="1"/>
    <col min="11526" max="11526" width="11.42578125" style="1" customWidth="1"/>
    <col min="11527" max="11550" width="0" style="1" hidden="1" customWidth="1"/>
    <col min="11551" max="11776" width="11.42578125" style="1"/>
    <col min="11777" max="11777" width="73" style="1" customWidth="1"/>
    <col min="11778" max="11778" width="4.28515625" style="1" customWidth="1"/>
    <col min="11779" max="11779" width="8.42578125" style="1" customWidth="1"/>
    <col min="11780" max="11780" width="18.85546875" style="1" customWidth="1"/>
    <col min="11781" max="11781" width="19.28515625" style="1" customWidth="1"/>
    <col min="11782" max="11782" width="11.42578125" style="1" customWidth="1"/>
    <col min="11783" max="11806" width="0" style="1" hidden="1" customWidth="1"/>
    <col min="11807" max="12032" width="11.42578125" style="1"/>
    <col min="12033" max="12033" width="73" style="1" customWidth="1"/>
    <col min="12034" max="12034" width="4.28515625" style="1" customWidth="1"/>
    <col min="12035" max="12035" width="8.42578125" style="1" customWidth="1"/>
    <col min="12036" max="12036" width="18.85546875" style="1" customWidth="1"/>
    <col min="12037" max="12037" width="19.28515625" style="1" customWidth="1"/>
    <col min="12038" max="12038" width="11.42578125" style="1" customWidth="1"/>
    <col min="12039" max="12062" width="0" style="1" hidden="1" customWidth="1"/>
    <col min="12063" max="12288" width="11.42578125" style="1"/>
    <col min="12289" max="12289" width="73" style="1" customWidth="1"/>
    <col min="12290" max="12290" width="4.28515625" style="1" customWidth="1"/>
    <col min="12291" max="12291" width="8.42578125" style="1" customWidth="1"/>
    <col min="12292" max="12292" width="18.85546875" style="1" customWidth="1"/>
    <col min="12293" max="12293" width="19.28515625" style="1" customWidth="1"/>
    <col min="12294" max="12294" width="11.42578125" style="1" customWidth="1"/>
    <col min="12295" max="12318" width="0" style="1" hidden="1" customWidth="1"/>
    <col min="12319" max="12544" width="11.42578125" style="1"/>
    <col min="12545" max="12545" width="73" style="1" customWidth="1"/>
    <col min="12546" max="12546" width="4.28515625" style="1" customWidth="1"/>
    <col min="12547" max="12547" width="8.42578125" style="1" customWidth="1"/>
    <col min="12548" max="12548" width="18.85546875" style="1" customWidth="1"/>
    <col min="12549" max="12549" width="19.28515625" style="1" customWidth="1"/>
    <col min="12550" max="12550" width="11.42578125" style="1" customWidth="1"/>
    <col min="12551" max="12574" width="0" style="1" hidden="1" customWidth="1"/>
    <col min="12575" max="12800" width="11.42578125" style="1"/>
    <col min="12801" max="12801" width="73" style="1" customWidth="1"/>
    <col min="12802" max="12802" width="4.28515625" style="1" customWidth="1"/>
    <col min="12803" max="12803" width="8.42578125" style="1" customWidth="1"/>
    <col min="12804" max="12804" width="18.85546875" style="1" customWidth="1"/>
    <col min="12805" max="12805" width="19.28515625" style="1" customWidth="1"/>
    <col min="12806" max="12806" width="11.42578125" style="1" customWidth="1"/>
    <col min="12807" max="12830" width="0" style="1" hidden="1" customWidth="1"/>
    <col min="12831" max="13056" width="11.42578125" style="1"/>
    <col min="13057" max="13057" width="73" style="1" customWidth="1"/>
    <col min="13058" max="13058" width="4.28515625" style="1" customWidth="1"/>
    <col min="13059" max="13059" width="8.42578125" style="1" customWidth="1"/>
    <col min="13060" max="13060" width="18.85546875" style="1" customWidth="1"/>
    <col min="13061" max="13061" width="19.28515625" style="1" customWidth="1"/>
    <col min="13062" max="13062" width="11.42578125" style="1" customWidth="1"/>
    <col min="13063" max="13086" width="0" style="1" hidden="1" customWidth="1"/>
    <col min="13087" max="13312" width="11.42578125" style="1"/>
    <col min="13313" max="13313" width="73" style="1" customWidth="1"/>
    <col min="13314" max="13314" width="4.28515625" style="1" customWidth="1"/>
    <col min="13315" max="13315" width="8.42578125" style="1" customWidth="1"/>
    <col min="13316" max="13316" width="18.85546875" style="1" customWidth="1"/>
    <col min="13317" max="13317" width="19.28515625" style="1" customWidth="1"/>
    <col min="13318" max="13318" width="11.42578125" style="1" customWidth="1"/>
    <col min="13319" max="13342" width="0" style="1" hidden="1" customWidth="1"/>
    <col min="13343" max="13568" width="11.42578125" style="1"/>
    <col min="13569" max="13569" width="73" style="1" customWidth="1"/>
    <col min="13570" max="13570" width="4.28515625" style="1" customWidth="1"/>
    <col min="13571" max="13571" width="8.42578125" style="1" customWidth="1"/>
    <col min="13572" max="13572" width="18.85546875" style="1" customWidth="1"/>
    <col min="13573" max="13573" width="19.28515625" style="1" customWidth="1"/>
    <col min="13574" max="13574" width="11.42578125" style="1" customWidth="1"/>
    <col min="13575" max="13598" width="0" style="1" hidden="1" customWidth="1"/>
    <col min="13599" max="13824" width="11.42578125" style="1"/>
    <col min="13825" max="13825" width="73" style="1" customWidth="1"/>
    <col min="13826" max="13826" width="4.28515625" style="1" customWidth="1"/>
    <col min="13827" max="13827" width="8.42578125" style="1" customWidth="1"/>
    <col min="13828" max="13828" width="18.85546875" style="1" customWidth="1"/>
    <col min="13829" max="13829" width="19.28515625" style="1" customWidth="1"/>
    <col min="13830" max="13830" width="11.42578125" style="1" customWidth="1"/>
    <col min="13831" max="13854" width="0" style="1" hidden="1" customWidth="1"/>
    <col min="13855" max="14080" width="11.42578125" style="1"/>
    <col min="14081" max="14081" width="73" style="1" customWidth="1"/>
    <col min="14082" max="14082" width="4.28515625" style="1" customWidth="1"/>
    <col min="14083" max="14083" width="8.42578125" style="1" customWidth="1"/>
    <col min="14084" max="14084" width="18.85546875" style="1" customWidth="1"/>
    <col min="14085" max="14085" width="19.28515625" style="1" customWidth="1"/>
    <col min="14086" max="14086" width="11.42578125" style="1" customWidth="1"/>
    <col min="14087" max="14110" width="0" style="1" hidden="1" customWidth="1"/>
    <col min="14111" max="14336" width="11.42578125" style="1"/>
    <col min="14337" max="14337" width="73" style="1" customWidth="1"/>
    <col min="14338" max="14338" width="4.28515625" style="1" customWidth="1"/>
    <col min="14339" max="14339" width="8.42578125" style="1" customWidth="1"/>
    <col min="14340" max="14340" width="18.85546875" style="1" customWidth="1"/>
    <col min="14341" max="14341" width="19.28515625" style="1" customWidth="1"/>
    <col min="14342" max="14342" width="11.42578125" style="1" customWidth="1"/>
    <col min="14343" max="14366" width="0" style="1" hidden="1" customWidth="1"/>
    <col min="14367" max="14592" width="11.42578125" style="1"/>
    <col min="14593" max="14593" width="73" style="1" customWidth="1"/>
    <col min="14594" max="14594" width="4.28515625" style="1" customWidth="1"/>
    <col min="14595" max="14595" width="8.42578125" style="1" customWidth="1"/>
    <col min="14596" max="14596" width="18.85546875" style="1" customWidth="1"/>
    <col min="14597" max="14597" width="19.28515625" style="1" customWidth="1"/>
    <col min="14598" max="14598" width="11.42578125" style="1" customWidth="1"/>
    <col min="14599" max="14622" width="0" style="1" hidden="1" customWidth="1"/>
    <col min="14623" max="14848" width="11.42578125" style="1"/>
    <col min="14849" max="14849" width="73" style="1" customWidth="1"/>
    <col min="14850" max="14850" width="4.28515625" style="1" customWidth="1"/>
    <col min="14851" max="14851" width="8.42578125" style="1" customWidth="1"/>
    <col min="14852" max="14852" width="18.85546875" style="1" customWidth="1"/>
    <col min="14853" max="14853" width="19.28515625" style="1" customWidth="1"/>
    <col min="14854" max="14854" width="11.42578125" style="1" customWidth="1"/>
    <col min="14855" max="14878" width="0" style="1" hidden="1" customWidth="1"/>
    <col min="14879" max="15104" width="11.42578125" style="1"/>
    <col min="15105" max="15105" width="73" style="1" customWidth="1"/>
    <col min="15106" max="15106" width="4.28515625" style="1" customWidth="1"/>
    <col min="15107" max="15107" width="8.42578125" style="1" customWidth="1"/>
    <col min="15108" max="15108" width="18.85546875" style="1" customWidth="1"/>
    <col min="15109" max="15109" width="19.28515625" style="1" customWidth="1"/>
    <col min="15110" max="15110" width="11.42578125" style="1" customWidth="1"/>
    <col min="15111" max="15134" width="0" style="1" hidden="1" customWidth="1"/>
    <col min="15135" max="15360" width="11.42578125" style="1"/>
    <col min="15361" max="15361" width="73" style="1" customWidth="1"/>
    <col min="15362" max="15362" width="4.28515625" style="1" customWidth="1"/>
    <col min="15363" max="15363" width="8.42578125" style="1" customWidth="1"/>
    <col min="15364" max="15364" width="18.85546875" style="1" customWidth="1"/>
    <col min="15365" max="15365" width="19.28515625" style="1" customWidth="1"/>
    <col min="15366" max="15366" width="11.42578125" style="1" customWidth="1"/>
    <col min="15367" max="15390" width="0" style="1" hidden="1" customWidth="1"/>
    <col min="15391" max="15616" width="11.42578125" style="1"/>
    <col min="15617" max="15617" width="73" style="1" customWidth="1"/>
    <col min="15618" max="15618" width="4.28515625" style="1" customWidth="1"/>
    <col min="15619" max="15619" width="8.42578125" style="1" customWidth="1"/>
    <col min="15620" max="15620" width="18.85546875" style="1" customWidth="1"/>
    <col min="15621" max="15621" width="19.28515625" style="1" customWidth="1"/>
    <col min="15622" max="15622" width="11.42578125" style="1" customWidth="1"/>
    <col min="15623" max="15646" width="0" style="1" hidden="1" customWidth="1"/>
    <col min="15647" max="15872" width="11.42578125" style="1"/>
    <col min="15873" max="15873" width="73" style="1" customWidth="1"/>
    <col min="15874" max="15874" width="4.28515625" style="1" customWidth="1"/>
    <col min="15875" max="15875" width="8.42578125" style="1" customWidth="1"/>
    <col min="15876" max="15876" width="18.85546875" style="1" customWidth="1"/>
    <col min="15877" max="15877" width="19.28515625" style="1" customWidth="1"/>
    <col min="15878" max="15878" width="11.42578125" style="1" customWidth="1"/>
    <col min="15879" max="15902" width="0" style="1" hidden="1" customWidth="1"/>
    <col min="15903" max="16128" width="11.42578125" style="1"/>
    <col min="16129" max="16129" width="73" style="1" customWidth="1"/>
    <col min="16130" max="16130" width="4.28515625" style="1" customWidth="1"/>
    <col min="16131" max="16131" width="8.42578125" style="1" customWidth="1"/>
    <col min="16132" max="16132" width="18.85546875" style="1" customWidth="1"/>
    <col min="16133" max="16133" width="19.28515625" style="1" customWidth="1"/>
    <col min="16134" max="16134" width="11.42578125" style="1" customWidth="1"/>
    <col min="16135" max="16158" width="0" style="1" hidden="1" customWidth="1"/>
    <col min="16159" max="16384" width="11.42578125" style="1"/>
  </cols>
  <sheetData>
    <row r="1" spans="1:31" ht="18.600000000000001" customHeight="1" x14ac:dyDescent="0.2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18.600000000000001" customHeight="1" x14ac:dyDescent="0.25">
      <c r="A2" s="3" t="s">
        <v>0</v>
      </c>
      <c r="B2" s="47" t="s">
        <v>0</v>
      </c>
      <c r="C2" s="47" t="s">
        <v>0</v>
      </c>
      <c r="D2" s="48"/>
      <c r="E2" s="48"/>
      <c r="F2" s="12"/>
    </row>
    <row r="3" spans="1:31" ht="25.5" x14ac:dyDescent="0.25">
      <c r="A3" s="26" t="s">
        <v>1</v>
      </c>
      <c r="B3" s="26" t="s">
        <v>2</v>
      </c>
      <c r="C3" s="35" t="s">
        <v>3</v>
      </c>
      <c r="D3" s="36" t="s">
        <v>4</v>
      </c>
      <c r="E3" s="35" t="s">
        <v>5</v>
      </c>
      <c r="F3" s="37" t="s">
        <v>84</v>
      </c>
      <c r="G3" s="27"/>
      <c r="H3" s="27"/>
      <c r="I3" s="36" t="s">
        <v>6</v>
      </c>
      <c r="J3" s="36" t="s">
        <v>7</v>
      </c>
      <c r="K3" s="36" t="s">
        <v>8</v>
      </c>
      <c r="L3" s="36" t="s">
        <v>9</v>
      </c>
      <c r="M3" s="36" t="s">
        <v>10</v>
      </c>
      <c r="N3" s="36" t="s">
        <v>11</v>
      </c>
      <c r="O3" s="36" t="s">
        <v>12</v>
      </c>
      <c r="P3" s="36" t="s">
        <v>13</v>
      </c>
      <c r="Q3" s="36" t="s">
        <v>14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37" t="s">
        <v>85</v>
      </c>
    </row>
    <row r="4" spans="1:31" ht="18.600000000000001" customHeight="1" x14ac:dyDescent="0.25">
      <c r="A4" s="4"/>
      <c r="B4" s="4"/>
      <c r="C4" s="4"/>
      <c r="D4" s="4"/>
      <c r="E4" s="4"/>
      <c r="F4" s="12"/>
      <c r="I4" s="2">
        <f>IF(J4="PR",#REF!,SUM(H6:H6))</f>
        <v>0</v>
      </c>
      <c r="J4" s="2" t="s">
        <v>16</v>
      </c>
      <c r="K4" s="2" t="e">
        <f>IF(J4="HS",#REF!,0)</f>
        <v>#REF!</v>
      </c>
      <c r="L4" s="2" t="e">
        <f>IF(J4="HS",#REF!-I4,0)</f>
        <v>#REF!</v>
      </c>
      <c r="M4" s="2">
        <f>IF(J4="PS",#REF!,0)</f>
        <v>0</v>
      </c>
      <c r="N4" s="2">
        <f>IF(J4="PS",#REF!-I4,0)</f>
        <v>0</v>
      </c>
      <c r="O4" s="2">
        <f>IF(J4="MP",#REF!,0)</f>
        <v>0</v>
      </c>
      <c r="P4" s="2">
        <f>IF(J4="MP",#REF!-I4,0)</f>
        <v>0</v>
      </c>
      <c r="Q4" s="2">
        <f>IF(J4="OM",#REF!,0)</f>
        <v>0</v>
      </c>
      <c r="AB4" s="1">
        <f>SUM(S6:S6)</f>
        <v>0</v>
      </c>
      <c r="AC4" s="1">
        <f>SUM(T6:T6)</f>
        <v>0</v>
      </c>
      <c r="AD4" s="1">
        <f>SUM(U6:U6)</f>
        <v>0</v>
      </c>
    </row>
    <row r="5" spans="1:31" ht="18.600000000000001" customHeight="1" x14ac:dyDescent="0.25">
      <c r="A5" s="45" t="s">
        <v>70</v>
      </c>
      <c r="B5" s="46"/>
      <c r="C5" s="46"/>
      <c r="D5" s="46"/>
      <c r="E5" s="18">
        <f>SUM(E6:E9)</f>
        <v>0</v>
      </c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20"/>
    </row>
    <row r="6" spans="1:31" ht="18.600000000000001" customHeight="1" x14ac:dyDescent="0.25">
      <c r="A6" s="38" t="s">
        <v>71</v>
      </c>
      <c r="B6" s="38" t="s">
        <v>72</v>
      </c>
      <c r="C6" s="39">
        <v>1</v>
      </c>
      <c r="D6" s="39"/>
      <c r="E6" s="39">
        <f>C6*D6</f>
        <v>0</v>
      </c>
      <c r="F6" s="40" t="s">
        <v>83</v>
      </c>
      <c r="G6" s="41" t="s">
        <v>19</v>
      </c>
      <c r="H6" s="41">
        <f>IF(G6="5",#REF!,0)</f>
        <v>0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>
        <f>IF(W6=0,E6,0)</f>
        <v>0</v>
      </c>
      <c r="T6" s="41">
        <f>IF(W6=15,E6,0)</f>
        <v>0</v>
      </c>
      <c r="U6" s="41">
        <f>IF(W6=21,E6,0)</f>
        <v>0</v>
      </c>
      <c r="V6" s="41"/>
      <c r="W6" s="41">
        <v>21</v>
      </c>
      <c r="X6" s="41">
        <f>D6*0.0827262219111549</f>
        <v>0</v>
      </c>
      <c r="Y6" s="41">
        <f>D6*(1-0.0827262219111549)</f>
        <v>0</v>
      </c>
      <c r="Z6" s="41"/>
      <c r="AA6" s="41"/>
      <c r="AB6" s="41"/>
      <c r="AC6" s="41"/>
      <c r="AD6" s="41"/>
      <c r="AE6" s="40" t="s">
        <v>79</v>
      </c>
    </row>
    <row r="7" spans="1:31" ht="18.600000000000001" customHeight="1" x14ac:dyDescent="0.25">
      <c r="A7" s="24" t="s">
        <v>73</v>
      </c>
      <c r="B7" s="24" t="s">
        <v>72</v>
      </c>
      <c r="C7" s="25">
        <v>1</v>
      </c>
      <c r="D7" s="25"/>
      <c r="E7" s="25">
        <f t="shared" ref="E7:E9" si="0">C7*D7</f>
        <v>0</v>
      </c>
      <c r="F7" s="28" t="s">
        <v>83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8" t="s">
        <v>79</v>
      </c>
    </row>
    <row r="8" spans="1:31" ht="18.600000000000001" customHeight="1" x14ac:dyDescent="0.25">
      <c r="A8" s="24" t="s">
        <v>74</v>
      </c>
      <c r="B8" s="24" t="s">
        <v>72</v>
      </c>
      <c r="C8" s="25">
        <v>1</v>
      </c>
      <c r="D8" s="25"/>
      <c r="E8" s="25">
        <f t="shared" si="0"/>
        <v>0</v>
      </c>
      <c r="F8" s="28" t="s">
        <v>83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8" t="s">
        <v>79</v>
      </c>
    </row>
    <row r="9" spans="1:31" ht="18.600000000000001" customHeight="1" x14ac:dyDescent="0.25">
      <c r="A9" s="24" t="s">
        <v>75</v>
      </c>
      <c r="B9" s="24" t="s">
        <v>72</v>
      </c>
      <c r="C9" s="25">
        <v>1</v>
      </c>
      <c r="D9" s="25"/>
      <c r="E9" s="25">
        <f t="shared" si="0"/>
        <v>0</v>
      </c>
      <c r="F9" s="28" t="s">
        <v>83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8" t="s">
        <v>79</v>
      </c>
    </row>
    <row r="10" spans="1:31" ht="18.600000000000001" customHeight="1" x14ac:dyDescent="0.25">
      <c r="A10" s="45" t="s">
        <v>15</v>
      </c>
      <c r="B10" s="46"/>
      <c r="C10" s="46"/>
      <c r="D10" s="46"/>
      <c r="E10" s="18">
        <f>E11+E12+E13+E14+E15</f>
        <v>0</v>
      </c>
      <c r="F10" s="19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20"/>
    </row>
    <row r="11" spans="1:31" ht="18.600000000000001" customHeight="1" x14ac:dyDescent="0.25">
      <c r="A11" s="24" t="s">
        <v>17</v>
      </c>
      <c r="B11" s="24" t="s">
        <v>18</v>
      </c>
      <c r="C11" s="25">
        <v>1</v>
      </c>
      <c r="D11" s="25"/>
      <c r="E11" s="25">
        <f>ROUND(C11*D11,2)</f>
        <v>0</v>
      </c>
      <c r="F11" s="28" t="s">
        <v>83</v>
      </c>
      <c r="G11" s="30"/>
      <c r="H11" s="25"/>
      <c r="I11" s="31">
        <f>IF(J11="PR",E11,SUM(H12:H13))</f>
        <v>0</v>
      </c>
      <c r="J11" s="31" t="s">
        <v>16</v>
      </c>
      <c r="K11" s="31" t="e">
        <f>IF(J11="HS",#REF!,0)</f>
        <v>#REF!</v>
      </c>
      <c r="L11" s="31" t="e">
        <f>IF(J11="HS",#REF!-I11,0)</f>
        <v>#REF!</v>
      </c>
      <c r="M11" s="31">
        <f>IF(J11="PS",#REF!,0)</f>
        <v>0</v>
      </c>
      <c r="N11" s="31">
        <f>IF(J11="PS",#REF!-I11,0)</f>
        <v>0</v>
      </c>
      <c r="O11" s="31">
        <f>IF(J11="MP",#REF!,0)</f>
        <v>0</v>
      </c>
      <c r="P11" s="31">
        <f>IF(J11="MP",#REF!-I11,0)</f>
        <v>0</v>
      </c>
      <c r="Q11" s="31">
        <f>IF(J11="OM",#REF!,0)</f>
        <v>0</v>
      </c>
      <c r="R11" s="31"/>
      <c r="S11" s="25"/>
      <c r="T11" s="25"/>
      <c r="U11" s="25"/>
      <c r="V11" s="31"/>
      <c r="W11" s="25"/>
      <c r="X11" s="25"/>
      <c r="Y11" s="25"/>
      <c r="Z11" s="31"/>
      <c r="AA11" s="31"/>
      <c r="AB11" s="31">
        <f>SUM(S12:S13)</f>
        <v>0</v>
      </c>
      <c r="AC11" s="31">
        <f>SUM(T12:T13)</f>
        <v>0</v>
      </c>
      <c r="AD11" s="31">
        <f>SUM(U12:U13)</f>
        <v>0</v>
      </c>
      <c r="AE11" s="32" t="s">
        <v>80</v>
      </c>
    </row>
    <row r="12" spans="1:31" ht="18.600000000000001" customHeight="1" x14ac:dyDescent="0.25">
      <c r="A12" s="24" t="s">
        <v>20</v>
      </c>
      <c r="B12" s="24" t="s">
        <v>18</v>
      </c>
      <c r="C12" s="25">
        <v>1</v>
      </c>
      <c r="D12" s="25"/>
      <c r="E12" s="25">
        <f>D12</f>
        <v>0</v>
      </c>
      <c r="F12" s="28" t="s">
        <v>83</v>
      </c>
      <c r="G12" s="30" t="s">
        <v>27</v>
      </c>
      <c r="H12" s="25">
        <f>IF(G12="5",#REF!,0)</f>
        <v>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25">
        <f>IF(W12=0,E12,0)</f>
        <v>0</v>
      </c>
      <c r="T12" s="25">
        <f>IF(W12=15,E12,0)</f>
        <v>0</v>
      </c>
      <c r="U12" s="25">
        <f>IF(W12=21,E12,0)</f>
        <v>0</v>
      </c>
      <c r="V12" s="31"/>
      <c r="W12" s="25">
        <v>21</v>
      </c>
      <c r="X12" s="25">
        <f>D12*0</f>
        <v>0</v>
      </c>
      <c r="Y12" s="25">
        <f>D12*(1-0)</f>
        <v>0</v>
      </c>
      <c r="Z12" s="31"/>
      <c r="AA12" s="31"/>
      <c r="AB12" s="31"/>
      <c r="AC12" s="31"/>
      <c r="AD12" s="31"/>
      <c r="AE12" s="32" t="s">
        <v>80</v>
      </c>
    </row>
    <row r="13" spans="1:31" ht="18.600000000000001" customHeight="1" x14ac:dyDescent="0.25">
      <c r="A13" s="24" t="s">
        <v>21</v>
      </c>
      <c r="B13" s="24" t="s">
        <v>18</v>
      </c>
      <c r="C13" s="25">
        <v>1</v>
      </c>
      <c r="D13" s="25"/>
      <c r="E13" s="25">
        <f>D13</f>
        <v>0</v>
      </c>
      <c r="F13" s="28" t="s">
        <v>83</v>
      </c>
      <c r="G13" s="31" t="s">
        <v>27</v>
      </c>
      <c r="H13" s="31">
        <f>IF(G13="5",#REF!,0)</f>
        <v>0</v>
      </c>
      <c r="I13" s="33"/>
      <c r="J13" s="34"/>
      <c r="K13" s="33"/>
      <c r="L13" s="33"/>
      <c r="M13" s="33"/>
      <c r="N13" s="33"/>
      <c r="O13" s="33"/>
      <c r="P13" s="33"/>
      <c r="Q13" s="33"/>
      <c r="R13" s="34"/>
      <c r="S13" s="31">
        <f>IF(W13=0,E13,0)</f>
        <v>0</v>
      </c>
      <c r="T13" s="31">
        <f>IF(W13=15,E13,0)</f>
        <v>0</v>
      </c>
      <c r="U13" s="31">
        <f>IF(W13=21,E13,0)</f>
        <v>0</v>
      </c>
      <c r="V13" s="31"/>
      <c r="W13" s="31">
        <v>21</v>
      </c>
      <c r="X13" s="31">
        <f>D13*0</f>
        <v>0</v>
      </c>
      <c r="Y13" s="31">
        <f>D13*(1-0)</f>
        <v>0</v>
      </c>
      <c r="Z13" s="31"/>
      <c r="AA13" s="31"/>
      <c r="AB13" s="33"/>
      <c r="AC13" s="33"/>
      <c r="AD13" s="33"/>
      <c r="AE13" s="32" t="s">
        <v>80</v>
      </c>
    </row>
    <row r="14" spans="1:31" ht="18.600000000000001" customHeight="1" x14ac:dyDescent="0.25">
      <c r="A14" s="24" t="s">
        <v>22</v>
      </c>
      <c r="B14" s="24" t="s">
        <v>18</v>
      </c>
      <c r="C14" s="25">
        <v>1</v>
      </c>
      <c r="D14" s="25"/>
      <c r="E14" s="25">
        <f>D14</f>
        <v>0</v>
      </c>
      <c r="F14" s="28" t="s">
        <v>83</v>
      </c>
      <c r="G14" s="30"/>
      <c r="H14" s="25"/>
      <c r="I14" s="31">
        <f>IF(J14="PR",E14,SUM(H15:H16))</f>
        <v>0</v>
      </c>
      <c r="J14" s="31" t="s">
        <v>16</v>
      </c>
      <c r="K14" s="31" t="e">
        <f>IF(J14="HS",#REF!,0)</f>
        <v>#REF!</v>
      </c>
      <c r="L14" s="31" t="e">
        <f>IF(J14="HS",#REF!-I14,0)</f>
        <v>#REF!</v>
      </c>
      <c r="M14" s="31">
        <f>IF(J14="PS",#REF!,0)</f>
        <v>0</v>
      </c>
      <c r="N14" s="31">
        <f>IF(J14="PS",#REF!-I14,0)</f>
        <v>0</v>
      </c>
      <c r="O14" s="31">
        <f>IF(J14="MP",#REF!,0)</f>
        <v>0</v>
      </c>
      <c r="P14" s="31">
        <f>IF(J14="MP",#REF!-I14,0)</f>
        <v>0</v>
      </c>
      <c r="Q14" s="31">
        <f>IF(J14="OM",#REF!,0)</f>
        <v>0</v>
      </c>
      <c r="R14" s="31"/>
      <c r="S14" s="25"/>
      <c r="T14" s="25"/>
      <c r="U14" s="25"/>
      <c r="V14" s="31"/>
      <c r="W14" s="25"/>
      <c r="X14" s="25"/>
      <c r="Y14" s="25"/>
      <c r="Z14" s="31"/>
      <c r="AA14" s="31"/>
      <c r="AB14" s="31">
        <f>SUM(S15:S16)</f>
        <v>0</v>
      </c>
      <c r="AC14" s="31">
        <f>SUM(T15:T16)</f>
        <v>0</v>
      </c>
      <c r="AD14" s="31">
        <f>SUM(U15:U16)</f>
        <v>0</v>
      </c>
      <c r="AE14" s="32" t="s">
        <v>80</v>
      </c>
    </row>
    <row r="15" spans="1:31" ht="18.600000000000001" customHeight="1" x14ac:dyDescent="0.25">
      <c r="A15" s="24" t="s">
        <v>23</v>
      </c>
      <c r="B15" s="24" t="s">
        <v>18</v>
      </c>
      <c r="C15" s="25">
        <v>1</v>
      </c>
      <c r="D15" s="25"/>
      <c r="E15" s="25">
        <f>D15</f>
        <v>0</v>
      </c>
      <c r="F15" s="28" t="s">
        <v>83</v>
      </c>
      <c r="G15" s="30" t="s">
        <v>27</v>
      </c>
      <c r="H15" s="25">
        <f>IF(G15="5",#REF!,0)</f>
        <v>0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25">
        <f>IF(W15=0,E15,0)</f>
        <v>0</v>
      </c>
      <c r="T15" s="25">
        <f>IF(W15=15,E15,0)</f>
        <v>0</v>
      </c>
      <c r="U15" s="25">
        <f>IF(W15=21,E15,0)</f>
        <v>0</v>
      </c>
      <c r="V15" s="31"/>
      <c r="W15" s="25">
        <v>21</v>
      </c>
      <c r="X15" s="25">
        <f>D15*0.0836938123001693</f>
        <v>0</v>
      </c>
      <c r="Y15" s="25">
        <f>D15*(1-0.0836938123001693)</f>
        <v>0</v>
      </c>
      <c r="Z15" s="31"/>
      <c r="AA15" s="31"/>
      <c r="AB15" s="31"/>
      <c r="AC15" s="31"/>
      <c r="AD15" s="31"/>
      <c r="AE15" s="32" t="s">
        <v>80</v>
      </c>
    </row>
    <row r="16" spans="1:31" ht="18.600000000000001" customHeight="1" x14ac:dyDescent="0.25">
      <c r="A16" s="45" t="s">
        <v>24</v>
      </c>
      <c r="B16" s="46"/>
      <c r="C16" s="46"/>
      <c r="D16" s="46"/>
      <c r="E16" s="18">
        <f>E17+E18</f>
        <v>0</v>
      </c>
      <c r="F16" s="19"/>
      <c r="G16" s="18" t="s">
        <v>27</v>
      </c>
      <c r="H16" s="18">
        <f>IF(G16="5",#REF!,0)</f>
        <v>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>
        <f>IF(W16=0,E16,0)</f>
        <v>0</v>
      </c>
      <c r="T16" s="18">
        <f>IF(W16=15,E16,0)</f>
        <v>0</v>
      </c>
      <c r="U16" s="18">
        <f>IF(W16=21,E16,0)</f>
        <v>0</v>
      </c>
      <c r="V16" s="18"/>
      <c r="W16" s="18">
        <v>21</v>
      </c>
      <c r="X16" s="18">
        <f>D16*0</f>
        <v>0</v>
      </c>
      <c r="Y16" s="18">
        <f>D16*(1-0)</f>
        <v>0</v>
      </c>
      <c r="Z16" s="18"/>
      <c r="AA16" s="18"/>
      <c r="AB16" s="18"/>
      <c r="AC16" s="18"/>
      <c r="AD16" s="18"/>
      <c r="AE16" s="20"/>
    </row>
    <row r="17" spans="1:31" ht="18.600000000000001" customHeight="1" x14ac:dyDescent="0.25">
      <c r="A17" s="24" t="s">
        <v>25</v>
      </c>
      <c r="B17" s="24" t="s">
        <v>26</v>
      </c>
      <c r="C17" s="25">
        <v>41.8</v>
      </c>
      <c r="D17" s="25"/>
      <c r="E17" s="25">
        <f>ROUND(C17*D17,2)</f>
        <v>0</v>
      </c>
      <c r="F17" s="28" t="s">
        <v>83</v>
      </c>
      <c r="G17" s="30"/>
      <c r="H17" s="25"/>
      <c r="I17" s="31">
        <f>IF(J17="PR",E17,SUM(H18:H21))</f>
        <v>0</v>
      </c>
      <c r="J17" s="31" t="s">
        <v>16</v>
      </c>
      <c r="K17" s="31" t="e">
        <f>IF(J17="HS",#REF!,0)</f>
        <v>#REF!</v>
      </c>
      <c r="L17" s="31" t="e">
        <f>IF(J17="HS",#REF!-I17,0)</f>
        <v>#REF!</v>
      </c>
      <c r="M17" s="31">
        <f>IF(J17="PS",#REF!,0)</f>
        <v>0</v>
      </c>
      <c r="N17" s="31">
        <f>IF(J17="PS",#REF!-I17,0)</f>
        <v>0</v>
      </c>
      <c r="O17" s="31">
        <f>IF(J17="MP",#REF!,0)</f>
        <v>0</v>
      </c>
      <c r="P17" s="31">
        <f>IF(J17="MP",#REF!-I17,0)</f>
        <v>0</v>
      </c>
      <c r="Q17" s="31">
        <f>IF(J17="OM",#REF!,0)</f>
        <v>0</v>
      </c>
      <c r="R17" s="31"/>
      <c r="S17" s="25"/>
      <c r="T17" s="25"/>
      <c r="U17" s="25"/>
      <c r="V17" s="31"/>
      <c r="W17" s="25"/>
      <c r="X17" s="25"/>
      <c r="Y17" s="25"/>
      <c r="Z17" s="31"/>
      <c r="AA17" s="31"/>
      <c r="AB17" s="31">
        <f>SUM(S18:S21)</f>
        <v>0</v>
      </c>
      <c r="AC17" s="31">
        <f>SUM(T18:T21)</f>
        <v>0</v>
      </c>
      <c r="AD17" s="31">
        <f>SUM(U18:U21)</f>
        <v>0</v>
      </c>
      <c r="AE17" s="32" t="s">
        <v>80</v>
      </c>
    </row>
    <row r="18" spans="1:31" ht="18.600000000000001" customHeight="1" x14ac:dyDescent="0.25">
      <c r="A18" s="24" t="s">
        <v>28</v>
      </c>
      <c r="B18" s="24" t="s">
        <v>26</v>
      </c>
      <c r="C18" s="25">
        <v>41.8</v>
      </c>
      <c r="D18" s="25"/>
      <c r="E18" s="25">
        <f>ROUND(C18*D18,2)</f>
        <v>0</v>
      </c>
      <c r="F18" s="28" t="s">
        <v>83</v>
      </c>
      <c r="G18" s="30" t="s">
        <v>27</v>
      </c>
      <c r="H18" s="25">
        <f>IF(G18="5",#REF!,0)</f>
        <v>0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25">
        <f>IF(W18=0,E18,0)</f>
        <v>0</v>
      </c>
      <c r="T18" s="25">
        <f>IF(W18=15,E18,0)</f>
        <v>0</v>
      </c>
      <c r="U18" s="25">
        <f>IF(W18=21,E18,0)</f>
        <v>0</v>
      </c>
      <c r="V18" s="31"/>
      <c r="W18" s="25">
        <v>21</v>
      </c>
      <c r="X18" s="25">
        <f>D18*0</f>
        <v>0</v>
      </c>
      <c r="Y18" s="25">
        <f>D18*(1-0)</f>
        <v>0</v>
      </c>
      <c r="Z18" s="31"/>
      <c r="AA18" s="31"/>
      <c r="AB18" s="31"/>
      <c r="AC18" s="31"/>
      <c r="AD18" s="31"/>
      <c r="AE18" s="32" t="s">
        <v>80</v>
      </c>
    </row>
    <row r="19" spans="1:31" ht="18.600000000000001" customHeight="1" x14ac:dyDescent="0.25">
      <c r="A19" s="45" t="s">
        <v>29</v>
      </c>
      <c r="B19" s="46"/>
      <c r="C19" s="46"/>
      <c r="D19" s="46"/>
      <c r="E19" s="18">
        <f>E20+E21</f>
        <v>0</v>
      </c>
      <c r="F19" s="19"/>
      <c r="G19" s="18" t="s">
        <v>27</v>
      </c>
      <c r="H19" s="18">
        <f>IF(G19="5",#REF!,0)</f>
        <v>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>
        <f>IF(W19=0,E19,0)</f>
        <v>0</v>
      </c>
      <c r="T19" s="18">
        <f>IF(W19=15,E19,0)</f>
        <v>0</v>
      </c>
      <c r="U19" s="18">
        <f>IF(W19=21,E19,0)</f>
        <v>0</v>
      </c>
      <c r="V19" s="18"/>
      <c r="W19" s="18">
        <v>21</v>
      </c>
      <c r="X19" s="18">
        <f>D19*0</f>
        <v>0</v>
      </c>
      <c r="Y19" s="18">
        <f>D19*(1-0)</f>
        <v>0</v>
      </c>
      <c r="Z19" s="18"/>
      <c r="AA19" s="18"/>
      <c r="AB19" s="18"/>
      <c r="AC19" s="18"/>
      <c r="AD19" s="18"/>
      <c r="AE19" s="20"/>
    </row>
    <row r="20" spans="1:31" ht="18.600000000000001" customHeight="1" x14ac:dyDescent="0.25">
      <c r="A20" s="24" t="s">
        <v>30</v>
      </c>
      <c r="B20" s="24" t="s">
        <v>31</v>
      </c>
      <c r="C20" s="25">
        <v>38</v>
      </c>
      <c r="D20" s="25"/>
      <c r="E20" s="25">
        <f>ROUND(C20*D20,2)</f>
        <v>0</v>
      </c>
      <c r="F20" s="28" t="s">
        <v>83</v>
      </c>
      <c r="G20" s="30" t="s">
        <v>27</v>
      </c>
      <c r="H20" s="25">
        <f>IF(G20="5",#REF!,0)</f>
        <v>0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25">
        <f>IF(W20=0,E20,0)</f>
        <v>0</v>
      </c>
      <c r="T20" s="25">
        <f>IF(W20=15,E20,0)</f>
        <v>0</v>
      </c>
      <c r="U20" s="25">
        <f>IF(W20=21,E20,0)</f>
        <v>0</v>
      </c>
      <c r="V20" s="31"/>
      <c r="W20" s="25">
        <v>21</v>
      </c>
      <c r="X20" s="25">
        <f>D20*0</f>
        <v>0</v>
      </c>
      <c r="Y20" s="25">
        <f>D20*(1-0)</f>
        <v>0</v>
      </c>
      <c r="Z20" s="31"/>
      <c r="AA20" s="31"/>
      <c r="AB20" s="31"/>
      <c r="AC20" s="31"/>
      <c r="AD20" s="31"/>
      <c r="AE20" s="32" t="s">
        <v>80</v>
      </c>
    </row>
    <row r="21" spans="1:31" ht="18.600000000000001" customHeight="1" x14ac:dyDescent="0.25">
      <c r="A21" s="24" t="s">
        <v>32</v>
      </c>
      <c r="B21" s="24" t="s">
        <v>31</v>
      </c>
      <c r="C21" s="25">
        <v>38</v>
      </c>
      <c r="D21" s="25"/>
      <c r="E21" s="25">
        <f>ROUND(C21*D21,2)</f>
        <v>0</v>
      </c>
      <c r="F21" s="28" t="s">
        <v>83</v>
      </c>
      <c r="G21" s="31" t="s">
        <v>27</v>
      </c>
      <c r="H21" s="31">
        <f>IF(G21="5",#REF!,0)</f>
        <v>0</v>
      </c>
      <c r="I21" s="33"/>
      <c r="J21" s="34"/>
      <c r="K21" s="33"/>
      <c r="L21" s="33"/>
      <c r="M21" s="33"/>
      <c r="N21" s="33"/>
      <c r="O21" s="33"/>
      <c r="P21" s="33"/>
      <c r="Q21" s="33"/>
      <c r="R21" s="34"/>
      <c r="S21" s="31">
        <f>IF(W21=0,E21,0)</f>
        <v>0</v>
      </c>
      <c r="T21" s="31">
        <f>IF(W21=15,E21,0)</f>
        <v>0</v>
      </c>
      <c r="U21" s="31">
        <f>IF(W21=21,E21,0)</f>
        <v>0</v>
      </c>
      <c r="V21" s="31"/>
      <c r="W21" s="31">
        <v>21</v>
      </c>
      <c r="X21" s="31">
        <f>D21*0</f>
        <v>0</v>
      </c>
      <c r="Y21" s="31">
        <f>D21*(1-0)</f>
        <v>0</v>
      </c>
      <c r="Z21" s="31"/>
      <c r="AA21" s="31"/>
      <c r="AB21" s="33"/>
      <c r="AC21" s="33"/>
      <c r="AD21" s="33"/>
      <c r="AE21" s="32" t="s">
        <v>80</v>
      </c>
    </row>
    <row r="22" spans="1:31" ht="18.600000000000001" customHeight="1" x14ac:dyDescent="0.25">
      <c r="A22" s="45" t="s">
        <v>33</v>
      </c>
      <c r="B22" s="46"/>
      <c r="C22" s="46"/>
      <c r="D22" s="46"/>
      <c r="E22" s="18">
        <f>E23+E24+E25+E26</f>
        <v>0</v>
      </c>
      <c r="F22" s="19"/>
      <c r="G22" s="18"/>
      <c r="H22" s="18"/>
      <c r="I22" s="18">
        <f>IF(J22="PR",E22,SUM(H23:H24))</f>
        <v>0</v>
      </c>
      <c r="J22" s="18" t="s">
        <v>16</v>
      </c>
      <c r="K22" s="18" t="e">
        <f>IF(J22="HS",#REF!,0)</f>
        <v>#REF!</v>
      </c>
      <c r="L22" s="18" t="e">
        <f>IF(J22="HS",#REF!-I22,0)</f>
        <v>#REF!</v>
      </c>
      <c r="M22" s="18">
        <f>IF(J22="PS",#REF!,0)</f>
        <v>0</v>
      </c>
      <c r="N22" s="18">
        <f>IF(J22="PS",#REF!-I22,0)</f>
        <v>0</v>
      </c>
      <c r="O22" s="18">
        <f>IF(J22="MP",#REF!,0)</f>
        <v>0</v>
      </c>
      <c r="P22" s="18">
        <f>IF(J22="MP",#REF!-I22,0)</f>
        <v>0</v>
      </c>
      <c r="Q22" s="18">
        <f>IF(J22="OM",#REF!,0)</f>
        <v>0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>
        <f>SUM(S23:S24)</f>
        <v>0</v>
      </c>
      <c r="AC22" s="18">
        <f>SUM(T23:T24)</f>
        <v>0</v>
      </c>
      <c r="AD22" s="18">
        <f>SUM(U23:U24)</f>
        <v>0</v>
      </c>
      <c r="AE22" s="20"/>
    </row>
    <row r="23" spans="1:31" ht="18.600000000000001" customHeight="1" x14ac:dyDescent="0.25">
      <c r="A23" s="24" t="s">
        <v>34</v>
      </c>
      <c r="B23" s="24" t="s">
        <v>26</v>
      </c>
      <c r="C23" s="25">
        <v>41.8</v>
      </c>
      <c r="D23" s="25"/>
      <c r="E23" s="25">
        <f>ROUND(C23*D23,2)</f>
        <v>0</v>
      </c>
      <c r="F23" s="28" t="s">
        <v>83</v>
      </c>
      <c r="G23" s="30" t="s">
        <v>27</v>
      </c>
      <c r="H23" s="25">
        <f>IF(G23="5",#REF!,0)</f>
        <v>0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25">
        <f>IF(W23=0,E23,0)</f>
        <v>0</v>
      </c>
      <c r="T23" s="25">
        <f>IF(W23=15,E23,0)</f>
        <v>0</v>
      </c>
      <c r="U23" s="25">
        <f>IF(W23=21,E23,0)</f>
        <v>0</v>
      </c>
      <c r="V23" s="31"/>
      <c r="W23" s="25">
        <v>21</v>
      </c>
      <c r="X23" s="25">
        <f>D23*0</f>
        <v>0</v>
      </c>
      <c r="Y23" s="25">
        <f>D23*(1-0)</f>
        <v>0</v>
      </c>
      <c r="Z23" s="31"/>
      <c r="AA23" s="31"/>
      <c r="AB23" s="31"/>
      <c r="AC23" s="31"/>
      <c r="AD23" s="31"/>
      <c r="AE23" s="32" t="s">
        <v>80</v>
      </c>
    </row>
    <row r="24" spans="1:31" ht="18.600000000000001" customHeight="1" x14ac:dyDescent="0.25">
      <c r="A24" s="24" t="s">
        <v>35</v>
      </c>
      <c r="B24" s="24" t="s">
        <v>26</v>
      </c>
      <c r="C24" s="25">
        <v>41.8</v>
      </c>
      <c r="D24" s="25"/>
      <c r="E24" s="25">
        <f>ROUND(C24*D24,2)</f>
        <v>0</v>
      </c>
      <c r="F24" s="28" t="s">
        <v>83</v>
      </c>
      <c r="G24" s="30" t="s">
        <v>27</v>
      </c>
      <c r="H24" s="25">
        <f>IF(G24="5",#REF!,0)</f>
        <v>0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25">
        <f>IF(W24=0,E24,0)</f>
        <v>0</v>
      </c>
      <c r="T24" s="25">
        <f>IF(W24=15,E24,0)</f>
        <v>0</v>
      </c>
      <c r="U24" s="25">
        <f>IF(W24=21,E24,0)</f>
        <v>0</v>
      </c>
      <c r="V24" s="31"/>
      <c r="W24" s="25">
        <v>21</v>
      </c>
      <c r="X24" s="25">
        <f>D24*0</f>
        <v>0</v>
      </c>
      <c r="Y24" s="25">
        <f>D24*(1-0)</f>
        <v>0</v>
      </c>
      <c r="Z24" s="31"/>
      <c r="AA24" s="31"/>
      <c r="AB24" s="31"/>
      <c r="AC24" s="31"/>
      <c r="AD24" s="31"/>
      <c r="AE24" s="32" t="s">
        <v>80</v>
      </c>
    </row>
    <row r="25" spans="1:31" ht="18.600000000000001" customHeight="1" x14ac:dyDescent="0.25">
      <c r="A25" s="24" t="s">
        <v>36</v>
      </c>
      <c r="B25" s="24" t="s">
        <v>26</v>
      </c>
      <c r="C25" s="25">
        <v>41.8</v>
      </c>
      <c r="D25" s="25"/>
      <c r="E25" s="25">
        <f>ROUND(C25*D25,2)</f>
        <v>0</v>
      </c>
      <c r="F25" s="28" t="s">
        <v>83</v>
      </c>
      <c r="G25" s="31"/>
      <c r="H25" s="31"/>
      <c r="I25" s="33"/>
      <c r="J25" s="34"/>
      <c r="K25" s="33"/>
      <c r="L25" s="33"/>
      <c r="M25" s="33"/>
      <c r="N25" s="33"/>
      <c r="O25" s="33"/>
      <c r="P25" s="33"/>
      <c r="Q25" s="33"/>
      <c r="R25" s="34"/>
      <c r="S25" s="31"/>
      <c r="T25" s="31"/>
      <c r="U25" s="31"/>
      <c r="V25" s="31"/>
      <c r="W25" s="31"/>
      <c r="X25" s="31">
        <f>D25*0</f>
        <v>0</v>
      </c>
      <c r="Y25" s="31">
        <f>D25*(1-0)</f>
        <v>0</v>
      </c>
      <c r="Z25" s="31"/>
      <c r="AA25" s="31"/>
      <c r="AB25" s="33"/>
      <c r="AC25" s="33"/>
      <c r="AD25" s="33"/>
      <c r="AE25" s="32" t="s">
        <v>80</v>
      </c>
    </row>
    <row r="26" spans="1:31" ht="18.600000000000001" customHeight="1" x14ac:dyDescent="0.25">
      <c r="A26" s="24" t="s">
        <v>37</v>
      </c>
      <c r="B26" s="24" t="s">
        <v>26</v>
      </c>
      <c r="C26" s="25">
        <v>41.8</v>
      </c>
      <c r="D26" s="25"/>
      <c r="E26" s="25">
        <f>ROUND(C26*D26,2)</f>
        <v>0</v>
      </c>
      <c r="F26" s="28" t="s">
        <v>83</v>
      </c>
      <c r="G26" s="30"/>
      <c r="H26" s="25"/>
      <c r="I26" s="31">
        <f>IF(J26="PR",E26,SUM(H27:H27))</f>
        <v>0</v>
      </c>
      <c r="J26" s="31" t="s">
        <v>16</v>
      </c>
      <c r="K26" s="31" t="e">
        <f>IF(J26="HS",#REF!,0)</f>
        <v>#REF!</v>
      </c>
      <c r="L26" s="31" t="e">
        <f>IF(J26="HS",#REF!-I26,0)</f>
        <v>#REF!</v>
      </c>
      <c r="M26" s="31">
        <f>IF(J26="PS",#REF!,0)</f>
        <v>0</v>
      </c>
      <c r="N26" s="31">
        <f>IF(J26="PS",#REF!-I26,0)</f>
        <v>0</v>
      </c>
      <c r="O26" s="31">
        <f>IF(J26="MP",#REF!,0)</f>
        <v>0</v>
      </c>
      <c r="P26" s="31">
        <f>IF(J26="MP",#REF!-I26,0)</f>
        <v>0</v>
      </c>
      <c r="Q26" s="31">
        <f>IF(J26="OM",#REF!,0)</f>
        <v>0</v>
      </c>
      <c r="R26" s="31"/>
      <c r="S26" s="25"/>
      <c r="T26" s="25"/>
      <c r="U26" s="25"/>
      <c r="V26" s="31"/>
      <c r="W26" s="25"/>
      <c r="X26" s="25"/>
      <c r="Y26" s="25"/>
      <c r="Z26" s="31"/>
      <c r="AA26" s="31"/>
      <c r="AB26" s="31">
        <f>SUM(S27:S27)</f>
        <v>0</v>
      </c>
      <c r="AC26" s="31">
        <f>SUM(T27:T27)</f>
        <v>0</v>
      </c>
      <c r="AD26" s="31">
        <f>SUM(U27:U27)</f>
        <v>0</v>
      </c>
      <c r="AE26" s="32" t="s">
        <v>80</v>
      </c>
    </row>
    <row r="27" spans="1:31" ht="18.600000000000001" customHeight="1" x14ac:dyDescent="0.25">
      <c r="A27" s="45" t="s">
        <v>38</v>
      </c>
      <c r="B27" s="46"/>
      <c r="C27" s="46"/>
      <c r="D27" s="46"/>
      <c r="E27" s="18">
        <f>E28+E29+E30</f>
        <v>0</v>
      </c>
      <c r="F27" s="19"/>
      <c r="G27" s="18" t="s">
        <v>27</v>
      </c>
      <c r="H27" s="18">
        <f>IF(G27="5",#REF!,0)</f>
        <v>0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>
        <f>IF(W27=0,E27,0)</f>
        <v>0</v>
      </c>
      <c r="T27" s="18">
        <f>IF(W27=15,E27,0)</f>
        <v>0</v>
      </c>
      <c r="U27" s="18">
        <f>IF(W27=21,E27,0)</f>
        <v>0</v>
      </c>
      <c r="V27" s="18"/>
      <c r="W27" s="18">
        <v>21</v>
      </c>
      <c r="X27" s="18">
        <f>D27*0.477596153846154</f>
        <v>0</v>
      </c>
      <c r="Y27" s="18">
        <f>D27*(1-0.477596153846154)</f>
        <v>0</v>
      </c>
      <c r="Z27" s="18"/>
      <c r="AA27" s="18"/>
      <c r="AB27" s="18"/>
      <c r="AC27" s="18"/>
      <c r="AD27" s="18"/>
      <c r="AE27" s="20"/>
    </row>
    <row r="28" spans="1:31" ht="18.600000000000001" customHeight="1" x14ac:dyDescent="0.25">
      <c r="A28" s="24" t="s">
        <v>39</v>
      </c>
      <c r="B28" s="24" t="s">
        <v>26</v>
      </c>
      <c r="C28" s="25">
        <v>41.8</v>
      </c>
      <c r="D28" s="25"/>
      <c r="E28" s="25">
        <f>ROUND(C28*D28,2)</f>
        <v>0</v>
      </c>
      <c r="F28" s="28" t="s">
        <v>83</v>
      </c>
      <c r="G28" s="30"/>
      <c r="H28" s="25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25"/>
      <c r="T28" s="25"/>
      <c r="U28" s="25"/>
      <c r="V28" s="31"/>
      <c r="W28" s="25"/>
      <c r="X28" s="25"/>
      <c r="Y28" s="25"/>
      <c r="Z28" s="31"/>
      <c r="AA28" s="31"/>
      <c r="AB28" s="31"/>
      <c r="AC28" s="31"/>
      <c r="AD28" s="31"/>
      <c r="AE28" s="32" t="s">
        <v>80</v>
      </c>
    </row>
    <row r="29" spans="1:31" ht="18.600000000000001" customHeight="1" x14ac:dyDescent="0.25">
      <c r="A29" s="24" t="s">
        <v>40</v>
      </c>
      <c r="B29" s="24" t="s">
        <v>26</v>
      </c>
      <c r="C29" s="25">
        <v>26.22</v>
      </c>
      <c r="D29" s="25"/>
      <c r="E29" s="25">
        <f>ROUND(C29*D29,2)</f>
        <v>0</v>
      </c>
      <c r="F29" s="28" t="s">
        <v>83</v>
      </c>
      <c r="G29" s="30"/>
      <c r="H29" s="25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25"/>
      <c r="T29" s="25"/>
      <c r="U29" s="25"/>
      <c r="V29" s="31"/>
      <c r="W29" s="25"/>
      <c r="X29" s="25"/>
      <c r="Y29" s="25"/>
      <c r="Z29" s="31"/>
      <c r="AA29" s="31"/>
      <c r="AB29" s="31"/>
      <c r="AC29" s="31"/>
      <c r="AD29" s="31"/>
      <c r="AE29" s="32" t="s">
        <v>80</v>
      </c>
    </row>
    <row r="30" spans="1:31" ht="18.600000000000001" customHeight="1" x14ac:dyDescent="0.25">
      <c r="A30" s="24" t="s">
        <v>41</v>
      </c>
      <c r="B30" s="24" t="s">
        <v>18</v>
      </c>
      <c r="C30" s="25">
        <v>1</v>
      </c>
      <c r="D30" s="25"/>
      <c r="E30" s="25">
        <f>ROUND(C30*D30,2)</f>
        <v>0</v>
      </c>
      <c r="F30" s="28" t="s">
        <v>83</v>
      </c>
      <c r="G30" s="30"/>
      <c r="H30" s="25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5"/>
      <c r="T30" s="25"/>
      <c r="U30" s="25"/>
      <c r="V30" s="31"/>
      <c r="W30" s="25"/>
      <c r="X30" s="25"/>
      <c r="Y30" s="25"/>
      <c r="Z30" s="31"/>
      <c r="AA30" s="31"/>
      <c r="AB30" s="31"/>
      <c r="AC30" s="31"/>
      <c r="AD30" s="31"/>
      <c r="AE30" s="32" t="s">
        <v>80</v>
      </c>
    </row>
    <row r="31" spans="1:31" ht="18.600000000000001" customHeight="1" x14ac:dyDescent="0.25">
      <c r="A31" s="45" t="s">
        <v>42</v>
      </c>
      <c r="B31" s="46"/>
      <c r="C31" s="46"/>
      <c r="D31" s="46"/>
      <c r="E31" s="18">
        <f>E32</f>
        <v>0</v>
      </c>
      <c r="F31" s="1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0"/>
    </row>
    <row r="32" spans="1:31" ht="18.600000000000001" customHeight="1" x14ac:dyDescent="0.25">
      <c r="A32" s="24" t="s">
        <v>43</v>
      </c>
      <c r="B32" s="24" t="s">
        <v>26</v>
      </c>
      <c r="C32" s="25">
        <v>2.75</v>
      </c>
      <c r="D32" s="25"/>
      <c r="E32" s="25">
        <f>ROUND(C32*D32,2)</f>
        <v>0</v>
      </c>
      <c r="F32" s="28" t="s">
        <v>83</v>
      </c>
      <c r="G32" s="30"/>
      <c r="H32" s="25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5"/>
      <c r="T32" s="25"/>
      <c r="U32" s="25"/>
      <c r="V32" s="31"/>
      <c r="W32" s="25"/>
      <c r="X32" s="25"/>
      <c r="Y32" s="25"/>
      <c r="Z32" s="31"/>
      <c r="AA32" s="31"/>
      <c r="AB32" s="31"/>
      <c r="AC32" s="31"/>
      <c r="AD32" s="31"/>
      <c r="AE32" s="32" t="s">
        <v>80</v>
      </c>
    </row>
    <row r="33" spans="1:31" ht="18.600000000000001" customHeight="1" x14ac:dyDescent="0.25">
      <c r="A33" s="45" t="s">
        <v>44</v>
      </c>
      <c r="B33" s="46"/>
      <c r="C33" s="46"/>
      <c r="D33" s="46"/>
      <c r="E33" s="18">
        <f>E34</f>
        <v>0</v>
      </c>
      <c r="F33" s="19"/>
      <c r="G33" s="18" t="s">
        <v>19</v>
      </c>
      <c r="H33" s="18">
        <f>IF(G33="5",#REF!,0)</f>
        <v>0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>
        <f>IF(W33=0,E33,0)</f>
        <v>0</v>
      </c>
      <c r="T33" s="18">
        <f>IF(W33=15,E33,0)</f>
        <v>0</v>
      </c>
      <c r="U33" s="18">
        <f>IF(W33=21,E33,0)</f>
        <v>0</v>
      </c>
      <c r="V33" s="18"/>
      <c r="W33" s="18">
        <v>21</v>
      </c>
      <c r="X33" s="18">
        <f>D33*0.534896844386258</f>
        <v>0</v>
      </c>
      <c r="Y33" s="18">
        <f>D33*(1-0.534896844386258)</f>
        <v>0</v>
      </c>
      <c r="Z33" s="18"/>
      <c r="AA33" s="18"/>
      <c r="AB33" s="18"/>
      <c r="AC33" s="18"/>
      <c r="AD33" s="18"/>
      <c r="AE33" s="20"/>
    </row>
    <row r="34" spans="1:31" ht="18.600000000000001" customHeight="1" x14ac:dyDescent="0.25">
      <c r="A34" s="24" t="s">
        <v>45</v>
      </c>
      <c r="B34" s="24" t="s">
        <v>18</v>
      </c>
      <c r="C34" s="25">
        <v>1</v>
      </c>
      <c r="D34" s="25"/>
      <c r="E34" s="25">
        <f>D34</f>
        <v>0</v>
      </c>
      <c r="F34" s="28" t="s">
        <v>83</v>
      </c>
      <c r="G34" s="30"/>
      <c r="H34" s="25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25"/>
      <c r="T34" s="25"/>
      <c r="U34" s="25"/>
      <c r="V34" s="31"/>
      <c r="W34" s="25"/>
      <c r="X34" s="25"/>
      <c r="Y34" s="25"/>
      <c r="Z34" s="31"/>
      <c r="AA34" s="31"/>
      <c r="AB34" s="31"/>
      <c r="AC34" s="31"/>
      <c r="AD34" s="31"/>
      <c r="AE34" s="32" t="s">
        <v>79</v>
      </c>
    </row>
    <row r="35" spans="1:31" ht="18.600000000000001" customHeight="1" x14ac:dyDescent="0.25">
      <c r="A35" s="45" t="s">
        <v>46</v>
      </c>
      <c r="B35" s="46"/>
      <c r="C35" s="46"/>
      <c r="D35" s="46"/>
      <c r="E35" s="18">
        <f>E36</f>
        <v>0</v>
      </c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20"/>
    </row>
    <row r="36" spans="1:31" ht="18.600000000000001" customHeight="1" x14ac:dyDescent="0.25">
      <c r="A36" s="24" t="s">
        <v>47</v>
      </c>
      <c r="B36" s="24" t="s">
        <v>26</v>
      </c>
      <c r="C36" s="25">
        <v>2.95</v>
      </c>
      <c r="D36" s="25"/>
      <c r="E36" s="25">
        <f>C36*D36</f>
        <v>0</v>
      </c>
      <c r="F36" s="28" t="s">
        <v>83</v>
      </c>
      <c r="G36" s="30"/>
      <c r="H36" s="25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25"/>
      <c r="T36" s="25"/>
      <c r="U36" s="25"/>
      <c r="V36" s="31"/>
      <c r="W36" s="25"/>
      <c r="X36" s="25"/>
      <c r="Y36" s="25"/>
      <c r="Z36" s="31"/>
      <c r="AA36" s="31"/>
      <c r="AB36" s="31"/>
      <c r="AC36" s="31"/>
      <c r="AD36" s="31"/>
      <c r="AE36" s="32" t="s">
        <v>80</v>
      </c>
    </row>
    <row r="37" spans="1:31" ht="18.600000000000001" customHeight="1" x14ac:dyDescent="0.25">
      <c r="A37" s="45" t="s">
        <v>48</v>
      </c>
      <c r="B37" s="46"/>
      <c r="C37" s="46"/>
      <c r="D37" s="46"/>
      <c r="E37" s="18">
        <f>E38+E39+E40+E41+E42+E43</f>
        <v>0</v>
      </c>
      <c r="F37" s="19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0"/>
    </row>
    <row r="38" spans="1:31" ht="18.600000000000001" customHeight="1" x14ac:dyDescent="0.25">
      <c r="A38" s="24" t="s">
        <v>49</v>
      </c>
      <c r="B38" s="24" t="s">
        <v>31</v>
      </c>
      <c r="C38" s="25">
        <v>13.26</v>
      </c>
      <c r="D38" s="25"/>
      <c r="E38" s="25">
        <f>ROUND(C38*D38,2)</f>
        <v>0</v>
      </c>
      <c r="F38" s="28" t="s">
        <v>83</v>
      </c>
      <c r="G38" s="31"/>
      <c r="H38" s="31"/>
      <c r="I38" s="33"/>
      <c r="J38" s="34"/>
      <c r="K38" s="33"/>
      <c r="L38" s="33"/>
      <c r="M38" s="33"/>
      <c r="N38" s="33"/>
      <c r="O38" s="33"/>
      <c r="P38" s="33"/>
      <c r="Q38" s="33"/>
      <c r="R38" s="34"/>
      <c r="S38" s="31"/>
      <c r="T38" s="31"/>
      <c r="U38" s="31"/>
      <c r="V38" s="31"/>
      <c r="W38" s="31"/>
      <c r="X38" s="31"/>
      <c r="Y38" s="31"/>
      <c r="Z38" s="31"/>
      <c r="AA38" s="31"/>
      <c r="AB38" s="33"/>
      <c r="AC38" s="33"/>
      <c r="AD38" s="33"/>
      <c r="AE38" s="32" t="s">
        <v>80</v>
      </c>
    </row>
    <row r="39" spans="1:31" ht="18.600000000000001" customHeight="1" x14ac:dyDescent="0.25">
      <c r="A39" s="24" t="s">
        <v>50</v>
      </c>
      <c r="B39" s="24" t="s">
        <v>31</v>
      </c>
      <c r="C39" s="25">
        <v>13.26</v>
      </c>
      <c r="D39" s="25"/>
      <c r="E39" s="25">
        <f>C39*D39</f>
        <v>0</v>
      </c>
      <c r="F39" s="28" t="s">
        <v>83</v>
      </c>
      <c r="G39" s="30"/>
      <c r="H39" s="25"/>
      <c r="I39" s="31" t="e">
        <f>IF(J39="PR",E39,SUM(H40:H40))</f>
        <v>#REF!</v>
      </c>
      <c r="J39" s="31" t="s">
        <v>16</v>
      </c>
      <c r="K39" s="31" t="e">
        <f>IF(J39="HS",#REF!,0)</f>
        <v>#REF!</v>
      </c>
      <c r="L39" s="31" t="e">
        <f>IF(J39="HS",#REF!-I39,0)</f>
        <v>#REF!</v>
      </c>
      <c r="M39" s="31">
        <f>IF(J39="PS",#REF!,0)</f>
        <v>0</v>
      </c>
      <c r="N39" s="31">
        <f>IF(J39="PS",#REF!-I39,0)</f>
        <v>0</v>
      </c>
      <c r="O39" s="31">
        <f>IF(J39="MP",#REF!,0)</f>
        <v>0</v>
      </c>
      <c r="P39" s="31">
        <f>IF(J39="MP",#REF!-I39,0)</f>
        <v>0</v>
      </c>
      <c r="Q39" s="31">
        <f>IF(J39="OM",#REF!,0)</f>
        <v>0</v>
      </c>
      <c r="R39" s="31"/>
      <c r="S39" s="25"/>
      <c r="T39" s="25"/>
      <c r="U39" s="25"/>
      <c r="V39" s="31"/>
      <c r="W39" s="25"/>
      <c r="X39" s="25"/>
      <c r="Y39" s="25"/>
      <c r="Z39" s="31"/>
      <c r="AA39" s="31"/>
      <c r="AB39" s="31">
        <f>SUM(S40:S40)</f>
        <v>0</v>
      </c>
      <c r="AC39" s="31">
        <f>SUM(T40:T40)</f>
        <v>0</v>
      </c>
      <c r="AD39" s="31">
        <f>SUM(U40:U40)</f>
        <v>0</v>
      </c>
      <c r="AE39" s="32" t="s">
        <v>80</v>
      </c>
    </row>
    <row r="40" spans="1:31" ht="18.600000000000001" customHeight="1" x14ac:dyDescent="0.25">
      <c r="A40" s="24" t="s">
        <v>51</v>
      </c>
      <c r="B40" s="24" t="s">
        <v>31</v>
      </c>
      <c r="C40" s="25">
        <v>13.26</v>
      </c>
      <c r="D40" s="25"/>
      <c r="E40" s="25">
        <f>C40*D40</f>
        <v>0</v>
      </c>
      <c r="F40" s="28" t="s">
        <v>83</v>
      </c>
      <c r="G40" s="31" t="s">
        <v>57</v>
      </c>
      <c r="H40" s="31" t="e">
        <f>IF(G40="5",#REF!,0)</f>
        <v>#REF!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3">
        <f>IF(W40=0,E40,0)</f>
        <v>0</v>
      </c>
      <c r="T40" s="23">
        <f>IF(W40=15,E40,0)</f>
        <v>0</v>
      </c>
      <c r="U40" s="23">
        <f>IF(W40=21,E40,0)</f>
        <v>0</v>
      </c>
      <c r="V40" s="31"/>
      <c r="W40" s="31">
        <v>21</v>
      </c>
      <c r="X40" s="31">
        <f>D40*0</f>
        <v>0</v>
      </c>
      <c r="Y40" s="31">
        <f>D40*(1-0)</f>
        <v>0</v>
      </c>
      <c r="Z40" s="31"/>
      <c r="AA40" s="31"/>
      <c r="AB40" s="31"/>
      <c r="AC40" s="31"/>
      <c r="AD40" s="31"/>
      <c r="AE40" s="32" t="s">
        <v>80</v>
      </c>
    </row>
    <row r="41" spans="1:31" ht="18.600000000000001" customHeight="1" x14ac:dyDescent="0.25">
      <c r="A41" s="24" t="s">
        <v>96</v>
      </c>
      <c r="B41" s="24" t="s">
        <v>31</v>
      </c>
      <c r="C41" s="25">
        <v>13.26</v>
      </c>
      <c r="D41" s="25"/>
      <c r="E41" s="25">
        <f>C41*D41</f>
        <v>0</v>
      </c>
      <c r="F41" s="28" t="s">
        <v>83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>
        <f>SUM(S6:S40)</f>
        <v>0</v>
      </c>
      <c r="T41" s="31">
        <f>SUM(T6:T40)</f>
        <v>0</v>
      </c>
      <c r="U41" s="31">
        <f>SUM(U6:U40)</f>
        <v>0</v>
      </c>
      <c r="V41" s="31"/>
      <c r="W41" s="31"/>
      <c r="X41" s="31"/>
      <c r="Y41" s="31"/>
      <c r="Z41" s="31"/>
      <c r="AA41" s="31"/>
      <c r="AB41" s="31"/>
      <c r="AC41" s="31"/>
      <c r="AD41" s="31"/>
      <c r="AE41" s="32" t="s">
        <v>80</v>
      </c>
    </row>
    <row r="42" spans="1:31" ht="18.600000000000001" customHeight="1" x14ac:dyDescent="0.25">
      <c r="A42" s="24" t="s">
        <v>52</v>
      </c>
      <c r="B42" s="24" t="s">
        <v>53</v>
      </c>
      <c r="C42" s="25">
        <v>25</v>
      </c>
      <c r="D42" s="25"/>
      <c r="E42" s="25">
        <f>C42*D42</f>
        <v>0</v>
      </c>
      <c r="F42" s="28" t="s">
        <v>83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2" t="s">
        <v>80</v>
      </c>
    </row>
    <row r="43" spans="1:31" ht="18.600000000000001" customHeight="1" x14ac:dyDescent="0.25">
      <c r="A43" s="24" t="s">
        <v>95</v>
      </c>
      <c r="B43" s="24" t="s">
        <v>53</v>
      </c>
      <c r="C43" s="25">
        <v>25</v>
      </c>
      <c r="D43" s="25"/>
      <c r="E43" s="25">
        <f>C43*D43</f>
        <v>0</v>
      </c>
      <c r="F43" s="28" t="s">
        <v>83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2" t="s">
        <v>80</v>
      </c>
    </row>
    <row r="44" spans="1:31" ht="18.600000000000001" customHeight="1" x14ac:dyDescent="0.25">
      <c r="A44" s="45" t="s">
        <v>54</v>
      </c>
      <c r="B44" s="46"/>
      <c r="C44" s="46"/>
      <c r="D44" s="46"/>
      <c r="E44" s="18">
        <f>E45</f>
        <v>0</v>
      </c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20"/>
    </row>
    <row r="45" spans="1:31" ht="18.600000000000001" customHeight="1" x14ac:dyDescent="0.25">
      <c r="A45" s="24" t="s">
        <v>55</v>
      </c>
      <c r="B45" s="24" t="s">
        <v>56</v>
      </c>
      <c r="C45" s="25">
        <v>5.2</v>
      </c>
      <c r="D45" s="25"/>
      <c r="E45" s="25">
        <f>ROUND(C45*D45,2)</f>
        <v>0</v>
      </c>
      <c r="F45" s="28" t="s">
        <v>83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2" t="s">
        <v>80</v>
      </c>
    </row>
    <row r="46" spans="1:31" ht="18.600000000000001" customHeight="1" x14ac:dyDescent="0.25">
      <c r="A46" s="22" t="s">
        <v>58</v>
      </c>
      <c r="B46" s="21"/>
      <c r="C46" s="21"/>
      <c r="D46" s="21"/>
      <c r="E46" s="18">
        <f>E5+E10+E16+E19+E22+E27+E31+E33+E35+E37+E44</f>
        <v>0</v>
      </c>
      <c r="F46" s="19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20"/>
    </row>
    <row r="47" spans="1:31" ht="18" customHeight="1" x14ac:dyDescent="0.25"/>
    <row r="48" spans="1:31" ht="18" customHeight="1" x14ac:dyDescent="0.25">
      <c r="A48" s="11" t="s">
        <v>87</v>
      </c>
    </row>
    <row r="49" spans="1:31" ht="18.600000000000001" customHeight="1" x14ac:dyDescent="0.25">
      <c r="A49" s="11" t="s">
        <v>86</v>
      </c>
      <c r="AE49" s="1"/>
    </row>
    <row r="50" spans="1:31" ht="18.600000000000001" customHeight="1" x14ac:dyDescent="0.25"/>
    <row r="51" spans="1:31" ht="18.600000000000001" customHeight="1" x14ac:dyDescent="0.25"/>
    <row r="52" spans="1:31" ht="18.600000000000001" customHeight="1" x14ac:dyDescent="0.25"/>
    <row r="53" spans="1:31" ht="18.600000000000001" customHeight="1" x14ac:dyDescent="0.25"/>
    <row r="54" spans="1:31" ht="18.600000000000001" customHeight="1" x14ac:dyDescent="0.25"/>
    <row r="55" spans="1:31" ht="18.600000000000001" customHeight="1" x14ac:dyDescent="0.25"/>
    <row r="56" spans="1:31" ht="18.600000000000001" customHeight="1" x14ac:dyDescent="0.25"/>
  </sheetData>
  <sheetProtection password="CDDF" sheet="1" objects="1" scenarios="1"/>
  <protectedRanges>
    <protectedRange sqref="D6:D9 D11:D15 D17:D18 D20:D21 D23:D26 D28:D30 D32 D34 D36 D38:D43 D45 F6:F9 F11:F15 F17:F18 F20:F21 F23:F26 F28:F30 F32 F34 F36 F38:F43 F45" name="Ceny a subdodavatelé"/>
  </protectedRanges>
  <mergeCells count="14">
    <mergeCell ref="A44:D44"/>
    <mergeCell ref="A22:D22"/>
    <mergeCell ref="A5:D5"/>
    <mergeCell ref="A10:D10"/>
    <mergeCell ref="A16:D16"/>
    <mergeCell ref="A19:D19"/>
    <mergeCell ref="A27:D27"/>
    <mergeCell ref="A31:D31"/>
    <mergeCell ref="A37:D37"/>
    <mergeCell ref="A1:AE1"/>
    <mergeCell ref="B2:C2"/>
    <mergeCell ref="D2:E2"/>
    <mergeCell ref="A33:D33"/>
    <mergeCell ref="A35:D35"/>
  </mergeCells>
  <pageMargins left="0.70866141732283472" right="0.70866141732283472" top="0.78740157480314965" bottom="0.78740157480314965" header="0.31496062992125984" footer="0.31496062992125984"/>
  <pageSetup paperSize="9" scale="92" fitToHeight="2" orientation="landscape" r:id="rId1"/>
  <headerFooter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6"/>
  <sheetViews>
    <sheetView topLeftCell="A31" workbookViewId="0">
      <selection activeCell="A46" sqref="A46"/>
    </sheetView>
  </sheetViews>
  <sheetFormatPr defaultColWidth="11.42578125" defaultRowHeight="12.75" x14ac:dyDescent="0.25"/>
  <cols>
    <col min="1" max="1" width="72.7109375" style="1" bestFit="1" customWidth="1"/>
    <col min="2" max="2" width="3.85546875" style="1" bestFit="1" customWidth="1"/>
    <col min="3" max="3" width="9.28515625" style="1" bestFit="1" customWidth="1"/>
    <col min="4" max="4" width="17.42578125" style="1" bestFit="1" customWidth="1"/>
    <col min="5" max="5" width="14.28515625" style="1" customWidth="1"/>
    <col min="6" max="6" width="16.5703125" style="10" customWidth="1"/>
    <col min="7" max="7" width="2" style="1" hidden="1" customWidth="1"/>
    <col min="8" max="8" width="7.7109375" style="1" hidden="1" customWidth="1"/>
    <col min="9" max="9" width="7.85546875" style="1" hidden="1" customWidth="1"/>
    <col min="10" max="10" width="10" style="1" hidden="1" customWidth="1"/>
    <col min="11" max="12" width="7.85546875" style="1" hidden="1" customWidth="1"/>
    <col min="13" max="13" width="7.5703125" style="1" hidden="1" customWidth="1"/>
    <col min="14" max="14" width="7.7109375" style="1" hidden="1" customWidth="1"/>
    <col min="15" max="15" width="8.85546875" style="1" hidden="1" customWidth="1"/>
    <col min="16" max="16" width="9" style="1" hidden="1" customWidth="1"/>
    <col min="17" max="17" width="10.7109375" style="1" hidden="1" customWidth="1"/>
    <col min="18" max="18" width="12.140625" style="1" hidden="1" customWidth="1"/>
    <col min="19" max="20" width="4.42578125" style="1" hidden="1" customWidth="1"/>
    <col min="21" max="21" width="9.85546875" style="1" hidden="1" customWidth="1"/>
    <col min="22" max="22" width="12.140625" style="1" hidden="1" customWidth="1"/>
    <col min="23" max="23" width="5.42578125" style="1" hidden="1" customWidth="1"/>
    <col min="24" max="24" width="6.42578125" style="1" hidden="1" customWidth="1"/>
    <col min="25" max="25" width="7.85546875" style="1" hidden="1" customWidth="1"/>
    <col min="26" max="27" width="12.140625" style="1" hidden="1" customWidth="1"/>
    <col min="28" max="29" width="4.42578125" style="1" hidden="1" customWidth="1"/>
    <col min="30" max="30" width="8.85546875" style="1" hidden="1" customWidth="1"/>
    <col min="31" max="31" width="8.5703125" style="10" customWidth="1"/>
    <col min="32" max="256" width="11.42578125" style="1"/>
    <col min="257" max="257" width="73" style="1" customWidth="1"/>
    <col min="258" max="258" width="4.28515625" style="1" customWidth="1"/>
    <col min="259" max="259" width="8.42578125" style="1" customWidth="1"/>
    <col min="260" max="260" width="18.85546875" style="1" customWidth="1"/>
    <col min="261" max="261" width="19.28515625" style="1" customWidth="1"/>
    <col min="262" max="262" width="11.42578125" style="1" customWidth="1"/>
    <col min="263" max="286" width="0" style="1" hidden="1" customWidth="1"/>
    <col min="287" max="512" width="11.42578125" style="1"/>
    <col min="513" max="513" width="73" style="1" customWidth="1"/>
    <col min="514" max="514" width="4.28515625" style="1" customWidth="1"/>
    <col min="515" max="515" width="8.42578125" style="1" customWidth="1"/>
    <col min="516" max="516" width="18.85546875" style="1" customWidth="1"/>
    <col min="517" max="517" width="19.28515625" style="1" customWidth="1"/>
    <col min="518" max="518" width="11.42578125" style="1" customWidth="1"/>
    <col min="519" max="542" width="0" style="1" hidden="1" customWidth="1"/>
    <col min="543" max="768" width="11.42578125" style="1"/>
    <col min="769" max="769" width="73" style="1" customWidth="1"/>
    <col min="770" max="770" width="4.28515625" style="1" customWidth="1"/>
    <col min="771" max="771" width="8.42578125" style="1" customWidth="1"/>
    <col min="772" max="772" width="18.85546875" style="1" customWidth="1"/>
    <col min="773" max="773" width="19.28515625" style="1" customWidth="1"/>
    <col min="774" max="774" width="11.42578125" style="1" customWidth="1"/>
    <col min="775" max="798" width="0" style="1" hidden="1" customWidth="1"/>
    <col min="799" max="1024" width="11.42578125" style="1"/>
    <col min="1025" max="1025" width="73" style="1" customWidth="1"/>
    <col min="1026" max="1026" width="4.28515625" style="1" customWidth="1"/>
    <col min="1027" max="1027" width="8.42578125" style="1" customWidth="1"/>
    <col min="1028" max="1028" width="18.85546875" style="1" customWidth="1"/>
    <col min="1029" max="1029" width="19.28515625" style="1" customWidth="1"/>
    <col min="1030" max="1030" width="11.42578125" style="1" customWidth="1"/>
    <col min="1031" max="1054" width="0" style="1" hidden="1" customWidth="1"/>
    <col min="1055" max="1280" width="11.42578125" style="1"/>
    <col min="1281" max="1281" width="73" style="1" customWidth="1"/>
    <col min="1282" max="1282" width="4.28515625" style="1" customWidth="1"/>
    <col min="1283" max="1283" width="8.42578125" style="1" customWidth="1"/>
    <col min="1284" max="1284" width="18.85546875" style="1" customWidth="1"/>
    <col min="1285" max="1285" width="19.28515625" style="1" customWidth="1"/>
    <col min="1286" max="1286" width="11.42578125" style="1" customWidth="1"/>
    <col min="1287" max="1310" width="0" style="1" hidden="1" customWidth="1"/>
    <col min="1311" max="1536" width="11.42578125" style="1"/>
    <col min="1537" max="1537" width="73" style="1" customWidth="1"/>
    <col min="1538" max="1538" width="4.28515625" style="1" customWidth="1"/>
    <col min="1539" max="1539" width="8.42578125" style="1" customWidth="1"/>
    <col min="1540" max="1540" width="18.85546875" style="1" customWidth="1"/>
    <col min="1541" max="1541" width="19.28515625" style="1" customWidth="1"/>
    <col min="1542" max="1542" width="11.42578125" style="1" customWidth="1"/>
    <col min="1543" max="1566" width="0" style="1" hidden="1" customWidth="1"/>
    <col min="1567" max="1792" width="11.42578125" style="1"/>
    <col min="1793" max="1793" width="73" style="1" customWidth="1"/>
    <col min="1794" max="1794" width="4.28515625" style="1" customWidth="1"/>
    <col min="1795" max="1795" width="8.42578125" style="1" customWidth="1"/>
    <col min="1796" max="1796" width="18.85546875" style="1" customWidth="1"/>
    <col min="1797" max="1797" width="19.28515625" style="1" customWidth="1"/>
    <col min="1798" max="1798" width="11.42578125" style="1" customWidth="1"/>
    <col min="1799" max="1822" width="0" style="1" hidden="1" customWidth="1"/>
    <col min="1823" max="2048" width="11.42578125" style="1"/>
    <col min="2049" max="2049" width="73" style="1" customWidth="1"/>
    <col min="2050" max="2050" width="4.28515625" style="1" customWidth="1"/>
    <col min="2051" max="2051" width="8.42578125" style="1" customWidth="1"/>
    <col min="2052" max="2052" width="18.85546875" style="1" customWidth="1"/>
    <col min="2053" max="2053" width="19.28515625" style="1" customWidth="1"/>
    <col min="2054" max="2054" width="11.42578125" style="1" customWidth="1"/>
    <col min="2055" max="2078" width="0" style="1" hidden="1" customWidth="1"/>
    <col min="2079" max="2304" width="11.42578125" style="1"/>
    <col min="2305" max="2305" width="73" style="1" customWidth="1"/>
    <col min="2306" max="2306" width="4.28515625" style="1" customWidth="1"/>
    <col min="2307" max="2307" width="8.42578125" style="1" customWidth="1"/>
    <col min="2308" max="2308" width="18.85546875" style="1" customWidth="1"/>
    <col min="2309" max="2309" width="19.28515625" style="1" customWidth="1"/>
    <col min="2310" max="2310" width="11.42578125" style="1" customWidth="1"/>
    <col min="2311" max="2334" width="0" style="1" hidden="1" customWidth="1"/>
    <col min="2335" max="2560" width="11.42578125" style="1"/>
    <col min="2561" max="2561" width="73" style="1" customWidth="1"/>
    <col min="2562" max="2562" width="4.28515625" style="1" customWidth="1"/>
    <col min="2563" max="2563" width="8.42578125" style="1" customWidth="1"/>
    <col min="2564" max="2564" width="18.85546875" style="1" customWidth="1"/>
    <col min="2565" max="2565" width="19.28515625" style="1" customWidth="1"/>
    <col min="2566" max="2566" width="11.42578125" style="1" customWidth="1"/>
    <col min="2567" max="2590" width="0" style="1" hidden="1" customWidth="1"/>
    <col min="2591" max="2816" width="11.42578125" style="1"/>
    <col min="2817" max="2817" width="73" style="1" customWidth="1"/>
    <col min="2818" max="2818" width="4.28515625" style="1" customWidth="1"/>
    <col min="2819" max="2819" width="8.42578125" style="1" customWidth="1"/>
    <col min="2820" max="2820" width="18.85546875" style="1" customWidth="1"/>
    <col min="2821" max="2821" width="19.28515625" style="1" customWidth="1"/>
    <col min="2822" max="2822" width="11.42578125" style="1" customWidth="1"/>
    <col min="2823" max="2846" width="0" style="1" hidden="1" customWidth="1"/>
    <col min="2847" max="3072" width="11.42578125" style="1"/>
    <col min="3073" max="3073" width="73" style="1" customWidth="1"/>
    <col min="3074" max="3074" width="4.28515625" style="1" customWidth="1"/>
    <col min="3075" max="3075" width="8.42578125" style="1" customWidth="1"/>
    <col min="3076" max="3076" width="18.85546875" style="1" customWidth="1"/>
    <col min="3077" max="3077" width="19.28515625" style="1" customWidth="1"/>
    <col min="3078" max="3078" width="11.42578125" style="1" customWidth="1"/>
    <col min="3079" max="3102" width="0" style="1" hidden="1" customWidth="1"/>
    <col min="3103" max="3328" width="11.42578125" style="1"/>
    <col min="3329" max="3329" width="73" style="1" customWidth="1"/>
    <col min="3330" max="3330" width="4.28515625" style="1" customWidth="1"/>
    <col min="3331" max="3331" width="8.42578125" style="1" customWidth="1"/>
    <col min="3332" max="3332" width="18.85546875" style="1" customWidth="1"/>
    <col min="3333" max="3333" width="19.28515625" style="1" customWidth="1"/>
    <col min="3334" max="3334" width="11.42578125" style="1" customWidth="1"/>
    <col min="3335" max="3358" width="0" style="1" hidden="1" customWidth="1"/>
    <col min="3359" max="3584" width="11.42578125" style="1"/>
    <col min="3585" max="3585" width="73" style="1" customWidth="1"/>
    <col min="3586" max="3586" width="4.28515625" style="1" customWidth="1"/>
    <col min="3587" max="3587" width="8.42578125" style="1" customWidth="1"/>
    <col min="3588" max="3588" width="18.85546875" style="1" customWidth="1"/>
    <col min="3589" max="3589" width="19.28515625" style="1" customWidth="1"/>
    <col min="3590" max="3590" width="11.42578125" style="1" customWidth="1"/>
    <col min="3591" max="3614" width="0" style="1" hidden="1" customWidth="1"/>
    <col min="3615" max="3840" width="11.42578125" style="1"/>
    <col min="3841" max="3841" width="73" style="1" customWidth="1"/>
    <col min="3842" max="3842" width="4.28515625" style="1" customWidth="1"/>
    <col min="3843" max="3843" width="8.42578125" style="1" customWidth="1"/>
    <col min="3844" max="3844" width="18.85546875" style="1" customWidth="1"/>
    <col min="3845" max="3845" width="19.28515625" style="1" customWidth="1"/>
    <col min="3846" max="3846" width="11.42578125" style="1" customWidth="1"/>
    <col min="3847" max="3870" width="0" style="1" hidden="1" customWidth="1"/>
    <col min="3871" max="4096" width="11.42578125" style="1"/>
    <col min="4097" max="4097" width="73" style="1" customWidth="1"/>
    <col min="4098" max="4098" width="4.28515625" style="1" customWidth="1"/>
    <col min="4099" max="4099" width="8.42578125" style="1" customWidth="1"/>
    <col min="4100" max="4100" width="18.85546875" style="1" customWidth="1"/>
    <col min="4101" max="4101" width="19.28515625" style="1" customWidth="1"/>
    <col min="4102" max="4102" width="11.42578125" style="1" customWidth="1"/>
    <col min="4103" max="4126" width="0" style="1" hidden="1" customWidth="1"/>
    <col min="4127" max="4352" width="11.42578125" style="1"/>
    <col min="4353" max="4353" width="73" style="1" customWidth="1"/>
    <col min="4354" max="4354" width="4.28515625" style="1" customWidth="1"/>
    <col min="4355" max="4355" width="8.42578125" style="1" customWidth="1"/>
    <col min="4356" max="4356" width="18.85546875" style="1" customWidth="1"/>
    <col min="4357" max="4357" width="19.28515625" style="1" customWidth="1"/>
    <col min="4358" max="4358" width="11.42578125" style="1" customWidth="1"/>
    <col min="4359" max="4382" width="0" style="1" hidden="1" customWidth="1"/>
    <col min="4383" max="4608" width="11.42578125" style="1"/>
    <col min="4609" max="4609" width="73" style="1" customWidth="1"/>
    <col min="4610" max="4610" width="4.28515625" style="1" customWidth="1"/>
    <col min="4611" max="4611" width="8.42578125" style="1" customWidth="1"/>
    <col min="4612" max="4612" width="18.85546875" style="1" customWidth="1"/>
    <col min="4613" max="4613" width="19.28515625" style="1" customWidth="1"/>
    <col min="4614" max="4614" width="11.42578125" style="1" customWidth="1"/>
    <col min="4615" max="4638" width="0" style="1" hidden="1" customWidth="1"/>
    <col min="4639" max="4864" width="11.42578125" style="1"/>
    <col min="4865" max="4865" width="73" style="1" customWidth="1"/>
    <col min="4866" max="4866" width="4.28515625" style="1" customWidth="1"/>
    <col min="4867" max="4867" width="8.42578125" style="1" customWidth="1"/>
    <col min="4868" max="4868" width="18.85546875" style="1" customWidth="1"/>
    <col min="4869" max="4869" width="19.28515625" style="1" customWidth="1"/>
    <col min="4870" max="4870" width="11.42578125" style="1" customWidth="1"/>
    <col min="4871" max="4894" width="0" style="1" hidden="1" customWidth="1"/>
    <col min="4895" max="5120" width="11.42578125" style="1"/>
    <col min="5121" max="5121" width="73" style="1" customWidth="1"/>
    <col min="5122" max="5122" width="4.28515625" style="1" customWidth="1"/>
    <col min="5123" max="5123" width="8.42578125" style="1" customWidth="1"/>
    <col min="5124" max="5124" width="18.85546875" style="1" customWidth="1"/>
    <col min="5125" max="5125" width="19.28515625" style="1" customWidth="1"/>
    <col min="5126" max="5126" width="11.42578125" style="1" customWidth="1"/>
    <col min="5127" max="5150" width="0" style="1" hidden="1" customWidth="1"/>
    <col min="5151" max="5376" width="11.42578125" style="1"/>
    <col min="5377" max="5377" width="73" style="1" customWidth="1"/>
    <col min="5378" max="5378" width="4.28515625" style="1" customWidth="1"/>
    <col min="5379" max="5379" width="8.42578125" style="1" customWidth="1"/>
    <col min="5380" max="5380" width="18.85546875" style="1" customWidth="1"/>
    <col min="5381" max="5381" width="19.28515625" style="1" customWidth="1"/>
    <col min="5382" max="5382" width="11.42578125" style="1" customWidth="1"/>
    <col min="5383" max="5406" width="0" style="1" hidden="1" customWidth="1"/>
    <col min="5407" max="5632" width="11.42578125" style="1"/>
    <col min="5633" max="5633" width="73" style="1" customWidth="1"/>
    <col min="5634" max="5634" width="4.28515625" style="1" customWidth="1"/>
    <col min="5635" max="5635" width="8.42578125" style="1" customWidth="1"/>
    <col min="5636" max="5636" width="18.85546875" style="1" customWidth="1"/>
    <col min="5637" max="5637" width="19.28515625" style="1" customWidth="1"/>
    <col min="5638" max="5638" width="11.42578125" style="1" customWidth="1"/>
    <col min="5639" max="5662" width="0" style="1" hidden="1" customWidth="1"/>
    <col min="5663" max="5888" width="11.42578125" style="1"/>
    <col min="5889" max="5889" width="73" style="1" customWidth="1"/>
    <col min="5890" max="5890" width="4.28515625" style="1" customWidth="1"/>
    <col min="5891" max="5891" width="8.42578125" style="1" customWidth="1"/>
    <col min="5892" max="5892" width="18.85546875" style="1" customWidth="1"/>
    <col min="5893" max="5893" width="19.28515625" style="1" customWidth="1"/>
    <col min="5894" max="5894" width="11.42578125" style="1" customWidth="1"/>
    <col min="5895" max="5918" width="0" style="1" hidden="1" customWidth="1"/>
    <col min="5919" max="6144" width="11.42578125" style="1"/>
    <col min="6145" max="6145" width="73" style="1" customWidth="1"/>
    <col min="6146" max="6146" width="4.28515625" style="1" customWidth="1"/>
    <col min="6147" max="6147" width="8.42578125" style="1" customWidth="1"/>
    <col min="6148" max="6148" width="18.85546875" style="1" customWidth="1"/>
    <col min="6149" max="6149" width="19.28515625" style="1" customWidth="1"/>
    <col min="6150" max="6150" width="11.42578125" style="1" customWidth="1"/>
    <col min="6151" max="6174" width="0" style="1" hidden="1" customWidth="1"/>
    <col min="6175" max="6400" width="11.42578125" style="1"/>
    <col min="6401" max="6401" width="73" style="1" customWidth="1"/>
    <col min="6402" max="6402" width="4.28515625" style="1" customWidth="1"/>
    <col min="6403" max="6403" width="8.42578125" style="1" customWidth="1"/>
    <col min="6404" max="6404" width="18.85546875" style="1" customWidth="1"/>
    <col min="6405" max="6405" width="19.28515625" style="1" customWidth="1"/>
    <col min="6406" max="6406" width="11.42578125" style="1" customWidth="1"/>
    <col min="6407" max="6430" width="0" style="1" hidden="1" customWidth="1"/>
    <col min="6431" max="6656" width="11.42578125" style="1"/>
    <col min="6657" max="6657" width="73" style="1" customWidth="1"/>
    <col min="6658" max="6658" width="4.28515625" style="1" customWidth="1"/>
    <col min="6659" max="6659" width="8.42578125" style="1" customWidth="1"/>
    <col min="6660" max="6660" width="18.85546875" style="1" customWidth="1"/>
    <col min="6661" max="6661" width="19.28515625" style="1" customWidth="1"/>
    <col min="6662" max="6662" width="11.42578125" style="1" customWidth="1"/>
    <col min="6663" max="6686" width="0" style="1" hidden="1" customWidth="1"/>
    <col min="6687" max="6912" width="11.42578125" style="1"/>
    <col min="6913" max="6913" width="73" style="1" customWidth="1"/>
    <col min="6914" max="6914" width="4.28515625" style="1" customWidth="1"/>
    <col min="6915" max="6915" width="8.42578125" style="1" customWidth="1"/>
    <col min="6916" max="6916" width="18.85546875" style="1" customWidth="1"/>
    <col min="6917" max="6917" width="19.28515625" style="1" customWidth="1"/>
    <col min="6918" max="6918" width="11.42578125" style="1" customWidth="1"/>
    <col min="6919" max="6942" width="0" style="1" hidden="1" customWidth="1"/>
    <col min="6943" max="7168" width="11.42578125" style="1"/>
    <col min="7169" max="7169" width="73" style="1" customWidth="1"/>
    <col min="7170" max="7170" width="4.28515625" style="1" customWidth="1"/>
    <col min="7171" max="7171" width="8.42578125" style="1" customWidth="1"/>
    <col min="7172" max="7172" width="18.85546875" style="1" customWidth="1"/>
    <col min="7173" max="7173" width="19.28515625" style="1" customWidth="1"/>
    <col min="7174" max="7174" width="11.42578125" style="1" customWidth="1"/>
    <col min="7175" max="7198" width="0" style="1" hidden="1" customWidth="1"/>
    <col min="7199" max="7424" width="11.42578125" style="1"/>
    <col min="7425" max="7425" width="73" style="1" customWidth="1"/>
    <col min="7426" max="7426" width="4.28515625" style="1" customWidth="1"/>
    <col min="7427" max="7427" width="8.42578125" style="1" customWidth="1"/>
    <col min="7428" max="7428" width="18.85546875" style="1" customWidth="1"/>
    <col min="7429" max="7429" width="19.28515625" style="1" customWidth="1"/>
    <col min="7430" max="7430" width="11.42578125" style="1" customWidth="1"/>
    <col min="7431" max="7454" width="0" style="1" hidden="1" customWidth="1"/>
    <col min="7455" max="7680" width="11.42578125" style="1"/>
    <col min="7681" max="7681" width="73" style="1" customWidth="1"/>
    <col min="7682" max="7682" width="4.28515625" style="1" customWidth="1"/>
    <col min="7683" max="7683" width="8.42578125" style="1" customWidth="1"/>
    <col min="7684" max="7684" width="18.85546875" style="1" customWidth="1"/>
    <col min="7685" max="7685" width="19.28515625" style="1" customWidth="1"/>
    <col min="7686" max="7686" width="11.42578125" style="1" customWidth="1"/>
    <col min="7687" max="7710" width="0" style="1" hidden="1" customWidth="1"/>
    <col min="7711" max="7936" width="11.42578125" style="1"/>
    <col min="7937" max="7937" width="73" style="1" customWidth="1"/>
    <col min="7938" max="7938" width="4.28515625" style="1" customWidth="1"/>
    <col min="7939" max="7939" width="8.42578125" style="1" customWidth="1"/>
    <col min="7940" max="7940" width="18.85546875" style="1" customWidth="1"/>
    <col min="7941" max="7941" width="19.28515625" style="1" customWidth="1"/>
    <col min="7942" max="7942" width="11.42578125" style="1" customWidth="1"/>
    <col min="7943" max="7966" width="0" style="1" hidden="1" customWidth="1"/>
    <col min="7967" max="8192" width="11.42578125" style="1"/>
    <col min="8193" max="8193" width="73" style="1" customWidth="1"/>
    <col min="8194" max="8194" width="4.28515625" style="1" customWidth="1"/>
    <col min="8195" max="8195" width="8.42578125" style="1" customWidth="1"/>
    <col min="8196" max="8196" width="18.85546875" style="1" customWidth="1"/>
    <col min="8197" max="8197" width="19.28515625" style="1" customWidth="1"/>
    <col min="8198" max="8198" width="11.42578125" style="1" customWidth="1"/>
    <col min="8199" max="8222" width="0" style="1" hidden="1" customWidth="1"/>
    <col min="8223" max="8448" width="11.42578125" style="1"/>
    <col min="8449" max="8449" width="73" style="1" customWidth="1"/>
    <col min="8450" max="8450" width="4.28515625" style="1" customWidth="1"/>
    <col min="8451" max="8451" width="8.42578125" style="1" customWidth="1"/>
    <col min="8452" max="8452" width="18.85546875" style="1" customWidth="1"/>
    <col min="8453" max="8453" width="19.28515625" style="1" customWidth="1"/>
    <col min="8454" max="8454" width="11.42578125" style="1" customWidth="1"/>
    <col min="8455" max="8478" width="0" style="1" hidden="1" customWidth="1"/>
    <col min="8479" max="8704" width="11.42578125" style="1"/>
    <col min="8705" max="8705" width="73" style="1" customWidth="1"/>
    <col min="8706" max="8706" width="4.28515625" style="1" customWidth="1"/>
    <col min="8707" max="8707" width="8.42578125" style="1" customWidth="1"/>
    <col min="8708" max="8708" width="18.85546875" style="1" customWidth="1"/>
    <col min="8709" max="8709" width="19.28515625" style="1" customWidth="1"/>
    <col min="8710" max="8710" width="11.42578125" style="1" customWidth="1"/>
    <col min="8711" max="8734" width="0" style="1" hidden="1" customWidth="1"/>
    <col min="8735" max="8960" width="11.42578125" style="1"/>
    <col min="8961" max="8961" width="73" style="1" customWidth="1"/>
    <col min="8962" max="8962" width="4.28515625" style="1" customWidth="1"/>
    <col min="8963" max="8963" width="8.42578125" style="1" customWidth="1"/>
    <col min="8964" max="8964" width="18.85546875" style="1" customWidth="1"/>
    <col min="8965" max="8965" width="19.28515625" style="1" customWidth="1"/>
    <col min="8966" max="8966" width="11.42578125" style="1" customWidth="1"/>
    <col min="8967" max="8990" width="0" style="1" hidden="1" customWidth="1"/>
    <col min="8991" max="9216" width="11.42578125" style="1"/>
    <col min="9217" max="9217" width="73" style="1" customWidth="1"/>
    <col min="9218" max="9218" width="4.28515625" style="1" customWidth="1"/>
    <col min="9219" max="9219" width="8.42578125" style="1" customWidth="1"/>
    <col min="9220" max="9220" width="18.85546875" style="1" customWidth="1"/>
    <col min="9221" max="9221" width="19.28515625" style="1" customWidth="1"/>
    <col min="9222" max="9222" width="11.42578125" style="1" customWidth="1"/>
    <col min="9223" max="9246" width="0" style="1" hidden="1" customWidth="1"/>
    <col min="9247" max="9472" width="11.42578125" style="1"/>
    <col min="9473" max="9473" width="73" style="1" customWidth="1"/>
    <col min="9474" max="9474" width="4.28515625" style="1" customWidth="1"/>
    <col min="9475" max="9475" width="8.42578125" style="1" customWidth="1"/>
    <col min="9476" max="9476" width="18.85546875" style="1" customWidth="1"/>
    <col min="9477" max="9477" width="19.28515625" style="1" customWidth="1"/>
    <col min="9478" max="9478" width="11.42578125" style="1" customWidth="1"/>
    <col min="9479" max="9502" width="0" style="1" hidden="1" customWidth="1"/>
    <col min="9503" max="9728" width="11.42578125" style="1"/>
    <col min="9729" max="9729" width="73" style="1" customWidth="1"/>
    <col min="9730" max="9730" width="4.28515625" style="1" customWidth="1"/>
    <col min="9731" max="9731" width="8.42578125" style="1" customWidth="1"/>
    <col min="9732" max="9732" width="18.85546875" style="1" customWidth="1"/>
    <col min="9733" max="9733" width="19.28515625" style="1" customWidth="1"/>
    <col min="9734" max="9734" width="11.42578125" style="1" customWidth="1"/>
    <col min="9735" max="9758" width="0" style="1" hidden="1" customWidth="1"/>
    <col min="9759" max="9984" width="11.42578125" style="1"/>
    <col min="9985" max="9985" width="73" style="1" customWidth="1"/>
    <col min="9986" max="9986" width="4.28515625" style="1" customWidth="1"/>
    <col min="9987" max="9987" width="8.42578125" style="1" customWidth="1"/>
    <col min="9988" max="9988" width="18.85546875" style="1" customWidth="1"/>
    <col min="9989" max="9989" width="19.28515625" style="1" customWidth="1"/>
    <col min="9990" max="9990" width="11.42578125" style="1" customWidth="1"/>
    <col min="9991" max="10014" width="0" style="1" hidden="1" customWidth="1"/>
    <col min="10015" max="10240" width="11.42578125" style="1"/>
    <col min="10241" max="10241" width="73" style="1" customWidth="1"/>
    <col min="10242" max="10242" width="4.28515625" style="1" customWidth="1"/>
    <col min="10243" max="10243" width="8.42578125" style="1" customWidth="1"/>
    <col min="10244" max="10244" width="18.85546875" style="1" customWidth="1"/>
    <col min="10245" max="10245" width="19.28515625" style="1" customWidth="1"/>
    <col min="10246" max="10246" width="11.42578125" style="1" customWidth="1"/>
    <col min="10247" max="10270" width="0" style="1" hidden="1" customWidth="1"/>
    <col min="10271" max="10496" width="11.42578125" style="1"/>
    <col min="10497" max="10497" width="73" style="1" customWidth="1"/>
    <col min="10498" max="10498" width="4.28515625" style="1" customWidth="1"/>
    <col min="10499" max="10499" width="8.42578125" style="1" customWidth="1"/>
    <col min="10500" max="10500" width="18.85546875" style="1" customWidth="1"/>
    <col min="10501" max="10501" width="19.28515625" style="1" customWidth="1"/>
    <col min="10502" max="10502" width="11.42578125" style="1" customWidth="1"/>
    <col min="10503" max="10526" width="0" style="1" hidden="1" customWidth="1"/>
    <col min="10527" max="10752" width="11.42578125" style="1"/>
    <col min="10753" max="10753" width="73" style="1" customWidth="1"/>
    <col min="10754" max="10754" width="4.28515625" style="1" customWidth="1"/>
    <col min="10755" max="10755" width="8.42578125" style="1" customWidth="1"/>
    <col min="10756" max="10756" width="18.85546875" style="1" customWidth="1"/>
    <col min="10757" max="10757" width="19.28515625" style="1" customWidth="1"/>
    <col min="10758" max="10758" width="11.42578125" style="1" customWidth="1"/>
    <col min="10759" max="10782" width="0" style="1" hidden="1" customWidth="1"/>
    <col min="10783" max="11008" width="11.42578125" style="1"/>
    <col min="11009" max="11009" width="73" style="1" customWidth="1"/>
    <col min="11010" max="11010" width="4.28515625" style="1" customWidth="1"/>
    <col min="11011" max="11011" width="8.42578125" style="1" customWidth="1"/>
    <col min="11012" max="11012" width="18.85546875" style="1" customWidth="1"/>
    <col min="11013" max="11013" width="19.28515625" style="1" customWidth="1"/>
    <col min="11014" max="11014" width="11.42578125" style="1" customWidth="1"/>
    <col min="11015" max="11038" width="0" style="1" hidden="1" customWidth="1"/>
    <col min="11039" max="11264" width="11.42578125" style="1"/>
    <col min="11265" max="11265" width="73" style="1" customWidth="1"/>
    <col min="11266" max="11266" width="4.28515625" style="1" customWidth="1"/>
    <col min="11267" max="11267" width="8.42578125" style="1" customWidth="1"/>
    <col min="11268" max="11268" width="18.85546875" style="1" customWidth="1"/>
    <col min="11269" max="11269" width="19.28515625" style="1" customWidth="1"/>
    <col min="11270" max="11270" width="11.42578125" style="1" customWidth="1"/>
    <col min="11271" max="11294" width="0" style="1" hidden="1" customWidth="1"/>
    <col min="11295" max="11520" width="11.42578125" style="1"/>
    <col min="11521" max="11521" width="73" style="1" customWidth="1"/>
    <col min="11522" max="11522" width="4.28515625" style="1" customWidth="1"/>
    <col min="11523" max="11523" width="8.42578125" style="1" customWidth="1"/>
    <col min="11524" max="11524" width="18.85546875" style="1" customWidth="1"/>
    <col min="11525" max="11525" width="19.28515625" style="1" customWidth="1"/>
    <col min="11526" max="11526" width="11.42578125" style="1" customWidth="1"/>
    <col min="11527" max="11550" width="0" style="1" hidden="1" customWidth="1"/>
    <col min="11551" max="11776" width="11.42578125" style="1"/>
    <col min="11777" max="11777" width="73" style="1" customWidth="1"/>
    <col min="11778" max="11778" width="4.28515625" style="1" customWidth="1"/>
    <col min="11779" max="11779" width="8.42578125" style="1" customWidth="1"/>
    <col min="11780" max="11780" width="18.85546875" style="1" customWidth="1"/>
    <col min="11781" max="11781" width="19.28515625" style="1" customWidth="1"/>
    <col min="11782" max="11782" width="11.42578125" style="1" customWidth="1"/>
    <col min="11783" max="11806" width="0" style="1" hidden="1" customWidth="1"/>
    <col min="11807" max="12032" width="11.42578125" style="1"/>
    <col min="12033" max="12033" width="73" style="1" customWidth="1"/>
    <col min="12034" max="12034" width="4.28515625" style="1" customWidth="1"/>
    <col min="12035" max="12035" width="8.42578125" style="1" customWidth="1"/>
    <col min="12036" max="12036" width="18.85546875" style="1" customWidth="1"/>
    <col min="12037" max="12037" width="19.28515625" style="1" customWidth="1"/>
    <col min="12038" max="12038" width="11.42578125" style="1" customWidth="1"/>
    <col min="12039" max="12062" width="0" style="1" hidden="1" customWidth="1"/>
    <col min="12063" max="12288" width="11.42578125" style="1"/>
    <col min="12289" max="12289" width="73" style="1" customWidth="1"/>
    <col min="12290" max="12290" width="4.28515625" style="1" customWidth="1"/>
    <col min="12291" max="12291" width="8.42578125" style="1" customWidth="1"/>
    <col min="12292" max="12292" width="18.85546875" style="1" customWidth="1"/>
    <col min="12293" max="12293" width="19.28515625" style="1" customWidth="1"/>
    <col min="12294" max="12294" width="11.42578125" style="1" customWidth="1"/>
    <col min="12295" max="12318" width="0" style="1" hidden="1" customWidth="1"/>
    <col min="12319" max="12544" width="11.42578125" style="1"/>
    <col min="12545" max="12545" width="73" style="1" customWidth="1"/>
    <col min="12546" max="12546" width="4.28515625" style="1" customWidth="1"/>
    <col min="12547" max="12547" width="8.42578125" style="1" customWidth="1"/>
    <col min="12548" max="12548" width="18.85546875" style="1" customWidth="1"/>
    <col min="12549" max="12549" width="19.28515625" style="1" customWidth="1"/>
    <col min="12550" max="12550" width="11.42578125" style="1" customWidth="1"/>
    <col min="12551" max="12574" width="0" style="1" hidden="1" customWidth="1"/>
    <col min="12575" max="12800" width="11.42578125" style="1"/>
    <col min="12801" max="12801" width="73" style="1" customWidth="1"/>
    <col min="12802" max="12802" width="4.28515625" style="1" customWidth="1"/>
    <col min="12803" max="12803" width="8.42578125" style="1" customWidth="1"/>
    <col min="12804" max="12804" width="18.85546875" style="1" customWidth="1"/>
    <col min="12805" max="12805" width="19.28515625" style="1" customWidth="1"/>
    <col min="12806" max="12806" width="11.42578125" style="1" customWidth="1"/>
    <col min="12807" max="12830" width="0" style="1" hidden="1" customWidth="1"/>
    <col min="12831" max="13056" width="11.42578125" style="1"/>
    <col min="13057" max="13057" width="73" style="1" customWidth="1"/>
    <col min="13058" max="13058" width="4.28515625" style="1" customWidth="1"/>
    <col min="13059" max="13059" width="8.42578125" style="1" customWidth="1"/>
    <col min="13060" max="13060" width="18.85546875" style="1" customWidth="1"/>
    <col min="13061" max="13061" width="19.28515625" style="1" customWidth="1"/>
    <col min="13062" max="13062" width="11.42578125" style="1" customWidth="1"/>
    <col min="13063" max="13086" width="0" style="1" hidden="1" customWidth="1"/>
    <col min="13087" max="13312" width="11.42578125" style="1"/>
    <col min="13313" max="13313" width="73" style="1" customWidth="1"/>
    <col min="13314" max="13314" width="4.28515625" style="1" customWidth="1"/>
    <col min="13315" max="13315" width="8.42578125" style="1" customWidth="1"/>
    <col min="13316" max="13316" width="18.85546875" style="1" customWidth="1"/>
    <col min="13317" max="13317" width="19.28515625" style="1" customWidth="1"/>
    <col min="13318" max="13318" width="11.42578125" style="1" customWidth="1"/>
    <col min="13319" max="13342" width="0" style="1" hidden="1" customWidth="1"/>
    <col min="13343" max="13568" width="11.42578125" style="1"/>
    <col min="13569" max="13569" width="73" style="1" customWidth="1"/>
    <col min="13570" max="13570" width="4.28515625" style="1" customWidth="1"/>
    <col min="13571" max="13571" width="8.42578125" style="1" customWidth="1"/>
    <col min="13572" max="13572" width="18.85546875" style="1" customWidth="1"/>
    <col min="13573" max="13573" width="19.28515625" style="1" customWidth="1"/>
    <col min="13574" max="13574" width="11.42578125" style="1" customWidth="1"/>
    <col min="13575" max="13598" width="0" style="1" hidden="1" customWidth="1"/>
    <col min="13599" max="13824" width="11.42578125" style="1"/>
    <col min="13825" max="13825" width="73" style="1" customWidth="1"/>
    <col min="13826" max="13826" width="4.28515625" style="1" customWidth="1"/>
    <col min="13827" max="13827" width="8.42578125" style="1" customWidth="1"/>
    <col min="13828" max="13828" width="18.85546875" style="1" customWidth="1"/>
    <col min="13829" max="13829" width="19.28515625" style="1" customWidth="1"/>
    <col min="13830" max="13830" width="11.42578125" style="1" customWidth="1"/>
    <col min="13831" max="13854" width="0" style="1" hidden="1" customWidth="1"/>
    <col min="13855" max="14080" width="11.42578125" style="1"/>
    <col min="14081" max="14081" width="73" style="1" customWidth="1"/>
    <col min="14082" max="14082" width="4.28515625" style="1" customWidth="1"/>
    <col min="14083" max="14083" width="8.42578125" style="1" customWidth="1"/>
    <col min="14084" max="14084" width="18.85546875" style="1" customWidth="1"/>
    <col min="14085" max="14085" width="19.28515625" style="1" customWidth="1"/>
    <col min="14086" max="14086" width="11.42578125" style="1" customWidth="1"/>
    <col min="14087" max="14110" width="0" style="1" hidden="1" customWidth="1"/>
    <col min="14111" max="14336" width="11.42578125" style="1"/>
    <col min="14337" max="14337" width="73" style="1" customWidth="1"/>
    <col min="14338" max="14338" width="4.28515625" style="1" customWidth="1"/>
    <col min="14339" max="14339" width="8.42578125" style="1" customWidth="1"/>
    <col min="14340" max="14340" width="18.85546875" style="1" customWidth="1"/>
    <col min="14341" max="14341" width="19.28515625" style="1" customWidth="1"/>
    <col min="14342" max="14342" width="11.42578125" style="1" customWidth="1"/>
    <col min="14343" max="14366" width="0" style="1" hidden="1" customWidth="1"/>
    <col min="14367" max="14592" width="11.42578125" style="1"/>
    <col min="14593" max="14593" width="73" style="1" customWidth="1"/>
    <col min="14594" max="14594" width="4.28515625" style="1" customWidth="1"/>
    <col min="14595" max="14595" width="8.42578125" style="1" customWidth="1"/>
    <col min="14596" max="14596" width="18.85546875" style="1" customWidth="1"/>
    <col min="14597" max="14597" width="19.28515625" style="1" customWidth="1"/>
    <col min="14598" max="14598" width="11.42578125" style="1" customWidth="1"/>
    <col min="14599" max="14622" width="0" style="1" hidden="1" customWidth="1"/>
    <col min="14623" max="14848" width="11.42578125" style="1"/>
    <col min="14849" max="14849" width="73" style="1" customWidth="1"/>
    <col min="14850" max="14850" width="4.28515625" style="1" customWidth="1"/>
    <col min="14851" max="14851" width="8.42578125" style="1" customWidth="1"/>
    <col min="14852" max="14852" width="18.85546875" style="1" customWidth="1"/>
    <col min="14853" max="14853" width="19.28515625" style="1" customWidth="1"/>
    <col min="14854" max="14854" width="11.42578125" style="1" customWidth="1"/>
    <col min="14855" max="14878" width="0" style="1" hidden="1" customWidth="1"/>
    <col min="14879" max="15104" width="11.42578125" style="1"/>
    <col min="15105" max="15105" width="73" style="1" customWidth="1"/>
    <col min="15106" max="15106" width="4.28515625" style="1" customWidth="1"/>
    <col min="15107" max="15107" width="8.42578125" style="1" customWidth="1"/>
    <col min="15108" max="15108" width="18.85546875" style="1" customWidth="1"/>
    <col min="15109" max="15109" width="19.28515625" style="1" customWidth="1"/>
    <col min="15110" max="15110" width="11.42578125" style="1" customWidth="1"/>
    <col min="15111" max="15134" width="0" style="1" hidden="1" customWidth="1"/>
    <col min="15135" max="15360" width="11.42578125" style="1"/>
    <col min="15361" max="15361" width="73" style="1" customWidth="1"/>
    <col min="15362" max="15362" width="4.28515625" style="1" customWidth="1"/>
    <col min="15363" max="15363" width="8.42578125" style="1" customWidth="1"/>
    <col min="15364" max="15364" width="18.85546875" style="1" customWidth="1"/>
    <col min="15365" max="15365" width="19.28515625" style="1" customWidth="1"/>
    <col min="15366" max="15366" width="11.42578125" style="1" customWidth="1"/>
    <col min="15367" max="15390" width="0" style="1" hidden="1" customWidth="1"/>
    <col min="15391" max="15616" width="11.42578125" style="1"/>
    <col min="15617" max="15617" width="73" style="1" customWidth="1"/>
    <col min="15618" max="15618" width="4.28515625" style="1" customWidth="1"/>
    <col min="15619" max="15619" width="8.42578125" style="1" customWidth="1"/>
    <col min="15620" max="15620" width="18.85546875" style="1" customWidth="1"/>
    <col min="15621" max="15621" width="19.28515625" style="1" customWidth="1"/>
    <col min="15622" max="15622" width="11.42578125" style="1" customWidth="1"/>
    <col min="15623" max="15646" width="0" style="1" hidden="1" customWidth="1"/>
    <col min="15647" max="15872" width="11.42578125" style="1"/>
    <col min="15873" max="15873" width="73" style="1" customWidth="1"/>
    <col min="15874" max="15874" width="4.28515625" style="1" customWidth="1"/>
    <col min="15875" max="15875" width="8.42578125" style="1" customWidth="1"/>
    <col min="15876" max="15876" width="18.85546875" style="1" customWidth="1"/>
    <col min="15877" max="15877" width="19.28515625" style="1" customWidth="1"/>
    <col min="15878" max="15878" width="11.42578125" style="1" customWidth="1"/>
    <col min="15879" max="15902" width="0" style="1" hidden="1" customWidth="1"/>
    <col min="15903" max="16128" width="11.42578125" style="1"/>
    <col min="16129" max="16129" width="73" style="1" customWidth="1"/>
    <col min="16130" max="16130" width="4.28515625" style="1" customWidth="1"/>
    <col min="16131" max="16131" width="8.42578125" style="1" customWidth="1"/>
    <col min="16132" max="16132" width="18.85546875" style="1" customWidth="1"/>
    <col min="16133" max="16133" width="19.28515625" style="1" customWidth="1"/>
    <col min="16134" max="16134" width="11.42578125" style="1" customWidth="1"/>
    <col min="16135" max="16158" width="0" style="1" hidden="1" customWidth="1"/>
    <col min="16159" max="16384" width="11.42578125" style="1"/>
  </cols>
  <sheetData>
    <row r="1" spans="1:31" ht="18.600000000000001" customHeight="1" x14ac:dyDescent="0.2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18.600000000000001" customHeight="1" x14ac:dyDescent="0.25">
      <c r="A2" s="3" t="s">
        <v>0</v>
      </c>
      <c r="B2" s="47" t="s">
        <v>0</v>
      </c>
      <c r="C2" s="47" t="s">
        <v>0</v>
      </c>
      <c r="D2" s="48"/>
      <c r="E2" s="48"/>
      <c r="F2" s="12"/>
    </row>
    <row r="3" spans="1:31" ht="25.5" x14ac:dyDescent="0.25">
      <c r="A3" s="26" t="s">
        <v>1</v>
      </c>
      <c r="B3" s="26" t="s">
        <v>2</v>
      </c>
      <c r="C3" s="35" t="s">
        <v>3</v>
      </c>
      <c r="D3" s="36" t="s">
        <v>4</v>
      </c>
      <c r="E3" s="35" t="s">
        <v>5</v>
      </c>
      <c r="F3" s="37" t="s">
        <v>84</v>
      </c>
      <c r="G3" s="27"/>
      <c r="H3" s="27"/>
      <c r="I3" s="36" t="s">
        <v>6</v>
      </c>
      <c r="J3" s="36" t="s">
        <v>7</v>
      </c>
      <c r="K3" s="36" t="s">
        <v>8</v>
      </c>
      <c r="L3" s="36" t="s">
        <v>9</v>
      </c>
      <c r="M3" s="36" t="s">
        <v>10</v>
      </c>
      <c r="N3" s="36" t="s">
        <v>11</v>
      </c>
      <c r="O3" s="36" t="s">
        <v>12</v>
      </c>
      <c r="P3" s="36" t="s">
        <v>13</v>
      </c>
      <c r="Q3" s="36" t="s">
        <v>14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37" t="s">
        <v>85</v>
      </c>
    </row>
    <row r="4" spans="1:31" ht="18.600000000000001" customHeight="1" x14ac:dyDescent="0.25">
      <c r="A4" s="4"/>
      <c r="B4" s="4"/>
      <c r="C4" s="4"/>
      <c r="D4" s="4"/>
      <c r="E4" s="4"/>
      <c r="F4" s="12"/>
      <c r="I4" s="2">
        <f>IF(J4="PR",E5,SUM(H6:H6))</f>
        <v>0</v>
      </c>
      <c r="J4" s="2" t="s">
        <v>16</v>
      </c>
      <c r="K4" s="2" t="e">
        <f>IF(J4="HS",#REF!,0)</f>
        <v>#REF!</v>
      </c>
      <c r="L4" s="2" t="e">
        <f>IF(J4="HS",#REF!-I4,0)</f>
        <v>#REF!</v>
      </c>
      <c r="M4" s="2">
        <f>IF(J4="PS",#REF!,0)</f>
        <v>0</v>
      </c>
      <c r="N4" s="2">
        <f>IF(J4="PS",#REF!-I4,0)</f>
        <v>0</v>
      </c>
      <c r="O4" s="2">
        <f>IF(J4="MP",#REF!,0)</f>
        <v>0</v>
      </c>
      <c r="P4" s="2">
        <f>IF(J4="MP",#REF!-I4,0)</f>
        <v>0</v>
      </c>
      <c r="Q4" s="2">
        <f>IF(J4="OM",#REF!,0)</f>
        <v>0</v>
      </c>
      <c r="AB4" s="1">
        <f>SUM(S6:S6)</f>
        <v>0</v>
      </c>
      <c r="AC4" s="1">
        <f>SUM(T6:T6)</f>
        <v>0</v>
      </c>
      <c r="AD4" s="1">
        <f>SUM(U6:U6)</f>
        <v>0</v>
      </c>
    </row>
    <row r="5" spans="1:31" ht="18.600000000000001" customHeight="1" x14ac:dyDescent="0.25">
      <c r="A5" s="45" t="s">
        <v>70</v>
      </c>
      <c r="B5" s="46"/>
      <c r="C5" s="46"/>
      <c r="D5" s="46"/>
      <c r="E5" s="18">
        <f>SUM(E6:E9)</f>
        <v>0</v>
      </c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20"/>
    </row>
    <row r="6" spans="1:31" ht="18.600000000000001" customHeight="1" x14ac:dyDescent="0.25">
      <c r="A6" s="38" t="s">
        <v>71</v>
      </c>
      <c r="B6" s="38" t="s">
        <v>72</v>
      </c>
      <c r="C6" s="39">
        <v>1</v>
      </c>
      <c r="D6" s="39"/>
      <c r="E6" s="39">
        <f>C6*D6</f>
        <v>0</v>
      </c>
      <c r="F6" s="40" t="s">
        <v>83</v>
      </c>
      <c r="G6" s="41" t="s">
        <v>19</v>
      </c>
      <c r="H6" s="41">
        <f>IF(G6="5",#REF!,0)</f>
        <v>0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>
        <f>IF(W6=0,E6,0)</f>
        <v>0</v>
      </c>
      <c r="T6" s="41">
        <f>IF(W6=15,E6,0)</f>
        <v>0</v>
      </c>
      <c r="U6" s="41">
        <f>IF(W6=21,E6,0)</f>
        <v>0</v>
      </c>
      <c r="V6" s="41"/>
      <c r="W6" s="41">
        <v>21</v>
      </c>
      <c r="X6" s="41">
        <f>D6*0.0827262219111549</f>
        <v>0</v>
      </c>
      <c r="Y6" s="41">
        <f>D6*(1-0.0827262219111549)</f>
        <v>0</v>
      </c>
      <c r="Z6" s="41"/>
      <c r="AA6" s="41"/>
      <c r="AB6" s="41"/>
      <c r="AC6" s="41"/>
      <c r="AD6" s="41"/>
      <c r="AE6" s="40" t="s">
        <v>79</v>
      </c>
    </row>
    <row r="7" spans="1:31" ht="18.600000000000001" customHeight="1" x14ac:dyDescent="0.25">
      <c r="A7" s="24" t="s">
        <v>73</v>
      </c>
      <c r="B7" s="24" t="s">
        <v>72</v>
      </c>
      <c r="C7" s="25">
        <v>1</v>
      </c>
      <c r="D7" s="25"/>
      <c r="E7" s="25">
        <f t="shared" ref="E7:E9" si="0">C7*D7</f>
        <v>0</v>
      </c>
      <c r="F7" s="28" t="s">
        <v>83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8" t="s">
        <v>79</v>
      </c>
    </row>
    <row r="8" spans="1:31" ht="18.600000000000001" customHeight="1" x14ac:dyDescent="0.25">
      <c r="A8" s="24" t="s">
        <v>74</v>
      </c>
      <c r="B8" s="24" t="s">
        <v>72</v>
      </c>
      <c r="C8" s="25">
        <v>1</v>
      </c>
      <c r="D8" s="25"/>
      <c r="E8" s="25">
        <f t="shared" si="0"/>
        <v>0</v>
      </c>
      <c r="F8" s="28" t="s">
        <v>83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8" t="s">
        <v>79</v>
      </c>
    </row>
    <row r="9" spans="1:31" ht="18.600000000000001" customHeight="1" x14ac:dyDescent="0.25">
      <c r="A9" s="24" t="s">
        <v>75</v>
      </c>
      <c r="B9" s="24" t="s">
        <v>72</v>
      </c>
      <c r="C9" s="25">
        <v>1</v>
      </c>
      <c r="D9" s="25"/>
      <c r="E9" s="25">
        <f t="shared" si="0"/>
        <v>0</v>
      </c>
      <c r="F9" s="28" t="s">
        <v>83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8" t="s">
        <v>79</v>
      </c>
    </row>
    <row r="10" spans="1:31" ht="18.600000000000001" customHeight="1" x14ac:dyDescent="0.25">
      <c r="A10" s="45" t="s">
        <v>15</v>
      </c>
      <c r="B10" s="46"/>
      <c r="C10" s="46"/>
      <c r="D10" s="46"/>
      <c r="E10" s="18">
        <f>E11+E12+E13+E14+E15</f>
        <v>0</v>
      </c>
      <c r="F10" s="19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20"/>
    </row>
    <row r="11" spans="1:31" ht="18.600000000000001" customHeight="1" x14ac:dyDescent="0.25">
      <c r="A11" s="24" t="s">
        <v>17</v>
      </c>
      <c r="B11" s="24" t="s">
        <v>18</v>
      </c>
      <c r="C11" s="25">
        <v>1</v>
      </c>
      <c r="D11" s="25"/>
      <c r="E11" s="25">
        <f>ROUND(C11*D11,2)</f>
        <v>0</v>
      </c>
      <c r="F11" s="28" t="s">
        <v>83</v>
      </c>
      <c r="G11" s="30"/>
      <c r="H11" s="25"/>
      <c r="I11" s="31">
        <f>IF(J11="PR",E11,SUM(H12:H13))</f>
        <v>0</v>
      </c>
      <c r="J11" s="31" t="s">
        <v>16</v>
      </c>
      <c r="K11" s="31" t="e">
        <f>IF(J11="HS",#REF!,0)</f>
        <v>#REF!</v>
      </c>
      <c r="L11" s="31" t="e">
        <f>IF(J11="HS",#REF!-I11,0)</f>
        <v>#REF!</v>
      </c>
      <c r="M11" s="31">
        <f>IF(J11="PS",#REF!,0)</f>
        <v>0</v>
      </c>
      <c r="N11" s="31">
        <f>IF(J11="PS",#REF!-I11,0)</f>
        <v>0</v>
      </c>
      <c r="O11" s="31">
        <f>IF(J11="MP",#REF!,0)</f>
        <v>0</v>
      </c>
      <c r="P11" s="31">
        <f>IF(J11="MP",#REF!-I11,0)</f>
        <v>0</v>
      </c>
      <c r="Q11" s="31">
        <f>IF(J11="OM",#REF!,0)</f>
        <v>0</v>
      </c>
      <c r="R11" s="31"/>
      <c r="S11" s="25"/>
      <c r="T11" s="25"/>
      <c r="U11" s="25"/>
      <c r="V11" s="31"/>
      <c r="W11" s="25"/>
      <c r="X11" s="25"/>
      <c r="Y11" s="25"/>
      <c r="Z11" s="31"/>
      <c r="AA11" s="31"/>
      <c r="AB11" s="31">
        <f>SUM(S12:S13)</f>
        <v>0</v>
      </c>
      <c r="AC11" s="31">
        <f>SUM(T12:T13)</f>
        <v>0</v>
      </c>
      <c r="AD11" s="31">
        <f>SUM(U12:U13)</f>
        <v>0</v>
      </c>
      <c r="AE11" s="32" t="s">
        <v>80</v>
      </c>
    </row>
    <row r="12" spans="1:31" ht="18.600000000000001" customHeight="1" x14ac:dyDescent="0.25">
      <c r="A12" s="24" t="s">
        <v>20</v>
      </c>
      <c r="B12" s="24" t="s">
        <v>18</v>
      </c>
      <c r="C12" s="25">
        <v>1</v>
      </c>
      <c r="D12" s="25"/>
      <c r="E12" s="25">
        <f>D12</f>
        <v>0</v>
      </c>
      <c r="F12" s="28" t="s">
        <v>83</v>
      </c>
      <c r="G12" s="30" t="s">
        <v>27</v>
      </c>
      <c r="H12" s="25">
        <f>IF(G12="5",#REF!,0)</f>
        <v>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25">
        <f>IF(W12=0,E12,0)</f>
        <v>0</v>
      </c>
      <c r="T12" s="25">
        <f>IF(W12=15,E12,0)</f>
        <v>0</v>
      </c>
      <c r="U12" s="25">
        <f>IF(W12=21,E12,0)</f>
        <v>0</v>
      </c>
      <c r="V12" s="31"/>
      <c r="W12" s="25">
        <v>21</v>
      </c>
      <c r="X12" s="25">
        <f>D12*0</f>
        <v>0</v>
      </c>
      <c r="Y12" s="25">
        <f>D12*(1-0)</f>
        <v>0</v>
      </c>
      <c r="Z12" s="31"/>
      <c r="AA12" s="31"/>
      <c r="AB12" s="31"/>
      <c r="AC12" s="31"/>
      <c r="AD12" s="31"/>
      <c r="AE12" s="32" t="s">
        <v>80</v>
      </c>
    </row>
    <row r="13" spans="1:31" ht="18.600000000000001" customHeight="1" x14ac:dyDescent="0.25">
      <c r="A13" s="24" t="s">
        <v>21</v>
      </c>
      <c r="B13" s="24" t="s">
        <v>18</v>
      </c>
      <c r="C13" s="25">
        <v>1</v>
      </c>
      <c r="D13" s="25"/>
      <c r="E13" s="25">
        <f>D13</f>
        <v>0</v>
      </c>
      <c r="F13" s="28" t="s">
        <v>83</v>
      </c>
      <c r="G13" s="31" t="s">
        <v>27</v>
      </c>
      <c r="H13" s="31">
        <f>IF(G13="5",#REF!,0)</f>
        <v>0</v>
      </c>
      <c r="I13" s="33"/>
      <c r="J13" s="34"/>
      <c r="K13" s="33"/>
      <c r="L13" s="33"/>
      <c r="M13" s="33"/>
      <c r="N13" s="33"/>
      <c r="O13" s="33"/>
      <c r="P13" s="33"/>
      <c r="Q13" s="33"/>
      <c r="R13" s="34"/>
      <c r="S13" s="31">
        <f>IF(W13=0,E13,0)</f>
        <v>0</v>
      </c>
      <c r="T13" s="31">
        <f>IF(W13=15,E13,0)</f>
        <v>0</v>
      </c>
      <c r="U13" s="31">
        <f>IF(W13=21,E13,0)</f>
        <v>0</v>
      </c>
      <c r="V13" s="31"/>
      <c r="W13" s="31">
        <v>21</v>
      </c>
      <c r="X13" s="31">
        <f>D13*0</f>
        <v>0</v>
      </c>
      <c r="Y13" s="31">
        <f>D13*(1-0)</f>
        <v>0</v>
      </c>
      <c r="Z13" s="31"/>
      <c r="AA13" s="31"/>
      <c r="AB13" s="33"/>
      <c r="AC13" s="33"/>
      <c r="AD13" s="33"/>
      <c r="AE13" s="32" t="s">
        <v>80</v>
      </c>
    </row>
    <row r="14" spans="1:31" ht="18.600000000000001" customHeight="1" x14ac:dyDescent="0.25">
      <c r="A14" s="24" t="s">
        <v>22</v>
      </c>
      <c r="B14" s="24" t="s">
        <v>18</v>
      </c>
      <c r="C14" s="25">
        <v>1</v>
      </c>
      <c r="D14" s="25"/>
      <c r="E14" s="25">
        <f>D14</f>
        <v>0</v>
      </c>
      <c r="F14" s="28" t="s">
        <v>83</v>
      </c>
      <c r="G14" s="30"/>
      <c r="H14" s="25"/>
      <c r="I14" s="31">
        <f>IF(J14="PR",E14,SUM(H15:H16))</f>
        <v>0</v>
      </c>
      <c r="J14" s="31" t="s">
        <v>16</v>
      </c>
      <c r="K14" s="31" t="e">
        <f>IF(J14="HS",#REF!,0)</f>
        <v>#REF!</v>
      </c>
      <c r="L14" s="31" t="e">
        <f>IF(J14="HS",#REF!-I14,0)</f>
        <v>#REF!</v>
      </c>
      <c r="M14" s="31">
        <f>IF(J14="PS",#REF!,0)</f>
        <v>0</v>
      </c>
      <c r="N14" s="31">
        <f>IF(J14="PS",#REF!-I14,0)</f>
        <v>0</v>
      </c>
      <c r="O14" s="31">
        <f>IF(J14="MP",#REF!,0)</f>
        <v>0</v>
      </c>
      <c r="P14" s="31">
        <f>IF(J14="MP",#REF!-I14,0)</f>
        <v>0</v>
      </c>
      <c r="Q14" s="31">
        <f>IF(J14="OM",#REF!,0)</f>
        <v>0</v>
      </c>
      <c r="R14" s="31"/>
      <c r="S14" s="25"/>
      <c r="T14" s="25"/>
      <c r="U14" s="25"/>
      <c r="V14" s="31"/>
      <c r="W14" s="25"/>
      <c r="X14" s="25"/>
      <c r="Y14" s="25"/>
      <c r="Z14" s="31"/>
      <c r="AA14" s="31"/>
      <c r="AB14" s="31">
        <f>SUM(S15:S16)</f>
        <v>0</v>
      </c>
      <c r="AC14" s="31">
        <f>SUM(T15:T16)</f>
        <v>0</v>
      </c>
      <c r="AD14" s="31">
        <f>SUM(U15:U16)</f>
        <v>0</v>
      </c>
      <c r="AE14" s="32" t="s">
        <v>80</v>
      </c>
    </row>
    <row r="15" spans="1:31" ht="18.600000000000001" customHeight="1" x14ac:dyDescent="0.25">
      <c r="A15" s="24" t="s">
        <v>23</v>
      </c>
      <c r="B15" s="24" t="s">
        <v>18</v>
      </c>
      <c r="C15" s="25">
        <v>1</v>
      </c>
      <c r="D15" s="25"/>
      <c r="E15" s="25">
        <f>D15</f>
        <v>0</v>
      </c>
      <c r="F15" s="28" t="s">
        <v>83</v>
      </c>
      <c r="G15" s="30" t="s">
        <v>27</v>
      </c>
      <c r="H15" s="25">
        <f>IF(G15="5",#REF!,0)</f>
        <v>0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25">
        <f>IF(W15=0,E15,0)</f>
        <v>0</v>
      </c>
      <c r="T15" s="25">
        <f>IF(W15=15,E15,0)</f>
        <v>0</v>
      </c>
      <c r="U15" s="25">
        <f>IF(W15=21,E15,0)</f>
        <v>0</v>
      </c>
      <c r="V15" s="31"/>
      <c r="W15" s="25">
        <v>21</v>
      </c>
      <c r="X15" s="25">
        <f>D15*0.0836938123001693</f>
        <v>0</v>
      </c>
      <c r="Y15" s="25">
        <f>D15*(1-0.0836938123001693)</f>
        <v>0</v>
      </c>
      <c r="Z15" s="31"/>
      <c r="AA15" s="31"/>
      <c r="AB15" s="31"/>
      <c r="AC15" s="31"/>
      <c r="AD15" s="31"/>
      <c r="AE15" s="32" t="s">
        <v>80</v>
      </c>
    </row>
    <row r="16" spans="1:31" ht="18.600000000000001" customHeight="1" x14ac:dyDescent="0.25">
      <c r="A16" s="45" t="s">
        <v>24</v>
      </c>
      <c r="B16" s="46"/>
      <c r="C16" s="46"/>
      <c r="D16" s="46"/>
      <c r="E16" s="18">
        <f>E17+E18</f>
        <v>0</v>
      </c>
      <c r="F16" s="19"/>
      <c r="G16" s="18" t="s">
        <v>27</v>
      </c>
      <c r="H16" s="18">
        <f>IF(G16="5",#REF!,0)</f>
        <v>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>
        <f>IF(W16=0,E16,0)</f>
        <v>0</v>
      </c>
      <c r="T16" s="18">
        <f>IF(W16=15,E16,0)</f>
        <v>0</v>
      </c>
      <c r="U16" s="18">
        <f>IF(W16=21,E16,0)</f>
        <v>0</v>
      </c>
      <c r="V16" s="18"/>
      <c r="W16" s="18">
        <v>21</v>
      </c>
      <c r="X16" s="18">
        <f>D16*0</f>
        <v>0</v>
      </c>
      <c r="Y16" s="18">
        <f>D16*(1-0)</f>
        <v>0</v>
      </c>
      <c r="Z16" s="18"/>
      <c r="AA16" s="18"/>
      <c r="AB16" s="18"/>
      <c r="AC16" s="18"/>
      <c r="AD16" s="18"/>
      <c r="AE16" s="20"/>
    </row>
    <row r="17" spans="1:31" ht="18.600000000000001" customHeight="1" x14ac:dyDescent="0.25">
      <c r="A17" s="24" t="s">
        <v>25</v>
      </c>
      <c r="B17" s="24" t="s">
        <v>26</v>
      </c>
      <c r="C17" s="25">
        <v>41.8</v>
      </c>
      <c r="D17" s="25"/>
      <c r="E17" s="25">
        <f>ROUND(C17*D17,2)</f>
        <v>0</v>
      </c>
      <c r="F17" s="28" t="s">
        <v>83</v>
      </c>
      <c r="G17" s="30"/>
      <c r="H17" s="25"/>
      <c r="I17" s="31">
        <f>IF(J17="PR",E17,SUM(H18:H21))</f>
        <v>0</v>
      </c>
      <c r="J17" s="31" t="s">
        <v>16</v>
      </c>
      <c r="K17" s="31" t="e">
        <f>IF(J17="HS",#REF!,0)</f>
        <v>#REF!</v>
      </c>
      <c r="L17" s="31" t="e">
        <f>IF(J17="HS",#REF!-I17,0)</f>
        <v>#REF!</v>
      </c>
      <c r="M17" s="31">
        <f>IF(J17="PS",#REF!,0)</f>
        <v>0</v>
      </c>
      <c r="N17" s="31">
        <f>IF(J17="PS",#REF!-I17,0)</f>
        <v>0</v>
      </c>
      <c r="O17" s="31">
        <f>IF(J17="MP",#REF!,0)</f>
        <v>0</v>
      </c>
      <c r="P17" s="31">
        <f>IF(J17="MP",#REF!-I17,0)</f>
        <v>0</v>
      </c>
      <c r="Q17" s="31">
        <f>IF(J17="OM",#REF!,0)</f>
        <v>0</v>
      </c>
      <c r="R17" s="31"/>
      <c r="S17" s="25"/>
      <c r="T17" s="25"/>
      <c r="U17" s="25"/>
      <c r="V17" s="31"/>
      <c r="W17" s="25"/>
      <c r="X17" s="25"/>
      <c r="Y17" s="25"/>
      <c r="Z17" s="31"/>
      <c r="AA17" s="31"/>
      <c r="AB17" s="31">
        <f>SUM(S18:S21)</f>
        <v>0</v>
      </c>
      <c r="AC17" s="31">
        <f>SUM(T18:T21)</f>
        <v>0</v>
      </c>
      <c r="AD17" s="31">
        <f>SUM(U18:U21)</f>
        <v>0</v>
      </c>
      <c r="AE17" s="32" t="s">
        <v>80</v>
      </c>
    </row>
    <row r="18" spans="1:31" ht="18.600000000000001" customHeight="1" x14ac:dyDescent="0.25">
      <c r="A18" s="24" t="s">
        <v>28</v>
      </c>
      <c r="B18" s="24" t="s">
        <v>26</v>
      </c>
      <c r="C18" s="25">
        <v>41.8</v>
      </c>
      <c r="D18" s="25"/>
      <c r="E18" s="25">
        <f>ROUND(C18*D18,2)</f>
        <v>0</v>
      </c>
      <c r="F18" s="28" t="s">
        <v>83</v>
      </c>
      <c r="G18" s="30" t="s">
        <v>27</v>
      </c>
      <c r="H18" s="25">
        <f>IF(G18="5",#REF!,0)</f>
        <v>0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25">
        <f>IF(W18=0,E18,0)</f>
        <v>0</v>
      </c>
      <c r="T18" s="25">
        <f>IF(W18=15,E18,0)</f>
        <v>0</v>
      </c>
      <c r="U18" s="25">
        <f>IF(W18=21,E18,0)</f>
        <v>0</v>
      </c>
      <c r="V18" s="31"/>
      <c r="W18" s="25">
        <v>21</v>
      </c>
      <c r="X18" s="25">
        <f>D18*0</f>
        <v>0</v>
      </c>
      <c r="Y18" s="25">
        <f>D18*(1-0)</f>
        <v>0</v>
      </c>
      <c r="Z18" s="31"/>
      <c r="AA18" s="31"/>
      <c r="AB18" s="31"/>
      <c r="AC18" s="31"/>
      <c r="AD18" s="31"/>
      <c r="AE18" s="32" t="s">
        <v>80</v>
      </c>
    </row>
    <row r="19" spans="1:31" ht="18.600000000000001" customHeight="1" x14ac:dyDescent="0.25">
      <c r="A19" s="45" t="s">
        <v>29</v>
      </c>
      <c r="B19" s="46"/>
      <c r="C19" s="46"/>
      <c r="D19" s="46"/>
      <c r="E19" s="18">
        <f>E20+E21</f>
        <v>0</v>
      </c>
      <c r="F19" s="19"/>
      <c r="G19" s="18" t="s">
        <v>27</v>
      </c>
      <c r="H19" s="18">
        <f>IF(G19="5",#REF!,0)</f>
        <v>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>
        <f>IF(W19=0,E19,0)</f>
        <v>0</v>
      </c>
      <c r="T19" s="18">
        <f>IF(W19=15,E19,0)</f>
        <v>0</v>
      </c>
      <c r="U19" s="18">
        <f>IF(W19=21,E19,0)</f>
        <v>0</v>
      </c>
      <c r="V19" s="18"/>
      <c r="W19" s="18">
        <v>21</v>
      </c>
      <c r="X19" s="18">
        <f>D19*0</f>
        <v>0</v>
      </c>
      <c r="Y19" s="18">
        <f>D19*(1-0)</f>
        <v>0</v>
      </c>
      <c r="Z19" s="18"/>
      <c r="AA19" s="18"/>
      <c r="AB19" s="18"/>
      <c r="AC19" s="18"/>
      <c r="AD19" s="18"/>
      <c r="AE19" s="20"/>
    </row>
    <row r="20" spans="1:31" ht="18.600000000000001" customHeight="1" x14ac:dyDescent="0.25">
      <c r="A20" s="24" t="s">
        <v>30</v>
      </c>
      <c r="B20" s="24" t="s">
        <v>31</v>
      </c>
      <c r="C20" s="25">
        <v>38</v>
      </c>
      <c r="D20" s="25"/>
      <c r="E20" s="25">
        <f>ROUND(C20*D20,2)</f>
        <v>0</v>
      </c>
      <c r="F20" s="28" t="s">
        <v>83</v>
      </c>
      <c r="G20" s="30" t="s">
        <v>27</v>
      </c>
      <c r="H20" s="25">
        <f>IF(G20="5",#REF!,0)</f>
        <v>0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25">
        <f>IF(W20=0,E20,0)</f>
        <v>0</v>
      </c>
      <c r="T20" s="25">
        <f>IF(W20=15,E20,0)</f>
        <v>0</v>
      </c>
      <c r="U20" s="25">
        <f>IF(W20=21,E20,0)</f>
        <v>0</v>
      </c>
      <c r="V20" s="31"/>
      <c r="W20" s="25">
        <v>21</v>
      </c>
      <c r="X20" s="25">
        <f>D20*0</f>
        <v>0</v>
      </c>
      <c r="Y20" s="25">
        <f>D20*(1-0)</f>
        <v>0</v>
      </c>
      <c r="Z20" s="31"/>
      <c r="AA20" s="31"/>
      <c r="AB20" s="31"/>
      <c r="AC20" s="31"/>
      <c r="AD20" s="31"/>
      <c r="AE20" s="32" t="s">
        <v>80</v>
      </c>
    </row>
    <row r="21" spans="1:31" ht="18.600000000000001" customHeight="1" x14ac:dyDescent="0.25">
      <c r="A21" s="24" t="s">
        <v>32</v>
      </c>
      <c r="B21" s="24" t="s">
        <v>31</v>
      </c>
      <c r="C21" s="25">
        <v>38</v>
      </c>
      <c r="D21" s="25"/>
      <c r="E21" s="25">
        <f>ROUND(C21*D21,2)</f>
        <v>0</v>
      </c>
      <c r="F21" s="28" t="s">
        <v>83</v>
      </c>
      <c r="G21" s="31" t="s">
        <v>27</v>
      </c>
      <c r="H21" s="31">
        <f>IF(G21="5",#REF!,0)</f>
        <v>0</v>
      </c>
      <c r="I21" s="33"/>
      <c r="J21" s="34"/>
      <c r="K21" s="33"/>
      <c r="L21" s="33"/>
      <c r="M21" s="33"/>
      <c r="N21" s="33"/>
      <c r="O21" s="33"/>
      <c r="P21" s="33"/>
      <c r="Q21" s="33"/>
      <c r="R21" s="34"/>
      <c r="S21" s="31">
        <f>IF(W21=0,E21,0)</f>
        <v>0</v>
      </c>
      <c r="T21" s="31">
        <f>IF(W21=15,E21,0)</f>
        <v>0</v>
      </c>
      <c r="U21" s="31">
        <f>IF(W21=21,E21,0)</f>
        <v>0</v>
      </c>
      <c r="V21" s="31"/>
      <c r="W21" s="31">
        <v>21</v>
      </c>
      <c r="X21" s="31">
        <f>D21*0</f>
        <v>0</v>
      </c>
      <c r="Y21" s="31">
        <f>D21*(1-0)</f>
        <v>0</v>
      </c>
      <c r="Z21" s="31"/>
      <c r="AA21" s="31"/>
      <c r="AB21" s="33"/>
      <c r="AC21" s="33"/>
      <c r="AD21" s="33"/>
      <c r="AE21" s="32" t="s">
        <v>80</v>
      </c>
    </row>
    <row r="22" spans="1:31" ht="18.600000000000001" customHeight="1" x14ac:dyDescent="0.25">
      <c r="A22" s="45" t="s">
        <v>33</v>
      </c>
      <c r="B22" s="46"/>
      <c r="C22" s="46"/>
      <c r="D22" s="46"/>
      <c r="E22" s="18">
        <f>E23+E24+E25+E26</f>
        <v>0</v>
      </c>
      <c r="F22" s="19"/>
      <c r="G22" s="18"/>
      <c r="H22" s="18"/>
      <c r="I22" s="18">
        <f>IF(J22="PR",E22,SUM(H23:H24))</f>
        <v>0</v>
      </c>
      <c r="J22" s="18" t="s">
        <v>16</v>
      </c>
      <c r="K22" s="18" t="e">
        <f>IF(J22="HS",#REF!,0)</f>
        <v>#REF!</v>
      </c>
      <c r="L22" s="18" t="e">
        <f>IF(J22="HS",#REF!-I22,0)</f>
        <v>#REF!</v>
      </c>
      <c r="M22" s="18">
        <f>IF(J22="PS",#REF!,0)</f>
        <v>0</v>
      </c>
      <c r="N22" s="18">
        <f>IF(J22="PS",#REF!-I22,0)</f>
        <v>0</v>
      </c>
      <c r="O22" s="18">
        <f>IF(J22="MP",#REF!,0)</f>
        <v>0</v>
      </c>
      <c r="P22" s="18">
        <f>IF(J22="MP",#REF!-I22,0)</f>
        <v>0</v>
      </c>
      <c r="Q22" s="18">
        <f>IF(J22="OM",#REF!,0)</f>
        <v>0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>
        <f>SUM(S23:S24)</f>
        <v>0</v>
      </c>
      <c r="AC22" s="18">
        <f>SUM(T23:T24)</f>
        <v>0</v>
      </c>
      <c r="AD22" s="18">
        <f>SUM(U23:U24)</f>
        <v>0</v>
      </c>
      <c r="AE22" s="20"/>
    </row>
    <row r="23" spans="1:31" ht="18.600000000000001" customHeight="1" x14ac:dyDescent="0.25">
      <c r="A23" s="24" t="s">
        <v>34</v>
      </c>
      <c r="B23" s="24" t="s">
        <v>26</v>
      </c>
      <c r="C23" s="25">
        <v>41.8</v>
      </c>
      <c r="D23" s="25"/>
      <c r="E23" s="25">
        <f>ROUND(C23*D23,2)</f>
        <v>0</v>
      </c>
      <c r="F23" s="28" t="s">
        <v>83</v>
      </c>
      <c r="G23" s="30" t="s">
        <v>27</v>
      </c>
      <c r="H23" s="25">
        <f>IF(G23="5",#REF!,0)</f>
        <v>0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25">
        <f>IF(W23=0,E23,0)</f>
        <v>0</v>
      </c>
      <c r="T23" s="25">
        <f>IF(W23=15,E23,0)</f>
        <v>0</v>
      </c>
      <c r="U23" s="25">
        <f>IF(W23=21,E23,0)</f>
        <v>0</v>
      </c>
      <c r="V23" s="31"/>
      <c r="W23" s="25">
        <v>21</v>
      </c>
      <c r="X23" s="25">
        <f>D23*0</f>
        <v>0</v>
      </c>
      <c r="Y23" s="25">
        <f>D23*(1-0)</f>
        <v>0</v>
      </c>
      <c r="Z23" s="31"/>
      <c r="AA23" s="31"/>
      <c r="AB23" s="31"/>
      <c r="AC23" s="31"/>
      <c r="AD23" s="31"/>
      <c r="AE23" s="32" t="s">
        <v>80</v>
      </c>
    </row>
    <row r="24" spans="1:31" ht="18.600000000000001" customHeight="1" x14ac:dyDescent="0.25">
      <c r="A24" s="24" t="s">
        <v>35</v>
      </c>
      <c r="B24" s="24" t="s">
        <v>26</v>
      </c>
      <c r="C24" s="25">
        <v>41.8</v>
      </c>
      <c r="D24" s="25"/>
      <c r="E24" s="25">
        <f>ROUND(C24*D24,2)</f>
        <v>0</v>
      </c>
      <c r="F24" s="28" t="s">
        <v>83</v>
      </c>
      <c r="G24" s="30" t="s">
        <v>27</v>
      </c>
      <c r="H24" s="25">
        <f>IF(G24="5",#REF!,0)</f>
        <v>0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25">
        <f>IF(W24=0,E24,0)</f>
        <v>0</v>
      </c>
      <c r="T24" s="25">
        <f>IF(W24=15,E24,0)</f>
        <v>0</v>
      </c>
      <c r="U24" s="25">
        <f>IF(W24=21,E24,0)</f>
        <v>0</v>
      </c>
      <c r="V24" s="31"/>
      <c r="W24" s="25">
        <v>21</v>
      </c>
      <c r="X24" s="25">
        <f>D24*0</f>
        <v>0</v>
      </c>
      <c r="Y24" s="25">
        <f>D24*(1-0)</f>
        <v>0</v>
      </c>
      <c r="Z24" s="31"/>
      <c r="AA24" s="31"/>
      <c r="AB24" s="31"/>
      <c r="AC24" s="31"/>
      <c r="AD24" s="31"/>
      <c r="AE24" s="32" t="s">
        <v>80</v>
      </c>
    </row>
    <row r="25" spans="1:31" ht="18.600000000000001" customHeight="1" x14ac:dyDescent="0.25">
      <c r="A25" s="24" t="s">
        <v>36</v>
      </c>
      <c r="B25" s="24" t="s">
        <v>26</v>
      </c>
      <c r="C25" s="25">
        <v>41.8</v>
      </c>
      <c r="D25" s="25"/>
      <c r="E25" s="25">
        <f>ROUND(C25*D25,2)</f>
        <v>0</v>
      </c>
      <c r="F25" s="28" t="s">
        <v>83</v>
      </c>
      <c r="G25" s="31"/>
      <c r="H25" s="31"/>
      <c r="I25" s="33"/>
      <c r="J25" s="34"/>
      <c r="K25" s="33"/>
      <c r="L25" s="33"/>
      <c r="M25" s="33"/>
      <c r="N25" s="33"/>
      <c r="O25" s="33"/>
      <c r="P25" s="33"/>
      <c r="Q25" s="33"/>
      <c r="R25" s="34"/>
      <c r="S25" s="31"/>
      <c r="T25" s="31"/>
      <c r="U25" s="31"/>
      <c r="V25" s="31"/>
      <c r="W25" s="31"/>
      <c r="X25" s="31">
        <f>D25*0</f>
        <v>0</v>
      </c>
      <c r="Y25" s="31">
        <f>D25*(1-0)</f>
        <v>0</v>
      </c>
      <c r="Z25" s="31"/>
      <c r="AA25" s="31"/>
      <c r="AB25" s="33"/>
      <c r="AC25" s="33"/>
      <c r="AD25" s="33"/>
      <c r="AE25" s="32" t="s">
        <v>80</v>
      </c>
    </row>
    <row r="26" spans="1:31" ht="18.600000000000001" customHeight="1" x14ac:dyDescent="0.25">
      <c r="A26" s="24" t="s">
        <v>37</v>
      </c>
      <c r="B26" s="24" t="s">
        <v>26</v>
      </c>
      <c r="C26" s="25">
        <v>41.8</v>
      </c>
      <c r="D26" s="25"/>
      <c r="E26" s="25">
        <f>ROUND(C26*D26,2)</f>
        <v>0</v>
      </c>
      <c r="F26" s="28" t="s">
        <v>83</v>
      </c>
      <c r="G26" s="30"/>
      <c r="H26" s="25"/>
      <c r="I26" s="31">
        <f>IF(J26="PR",E26,SUM(H27:H27))</f>
        <v>0</v>
      </c>
      <c r="J26" s="31" t="s">
        <v>16</v>
      </c>
      <c r="K26" s="31" t="e">
        <f>IF(J26="HS",#REF!,0)</f>
        <v>#REF!</v>
      </c>
      <c r="L26" s="31" t="e">
        <f>IF(J26="HS",#REF!-I26,0)</f>
        <v>#REF!</v>
      </c>
      <c r="M26" s="31">
        <f>IF(J26="PS",#REF!,0)</f>
        <v>0</v>
      </c>
      <c r="N26" s="31">
        <f>IF(J26="PS",#REF!-I26,0)</f>
        <v>0</v>
      </c>
      <c r="O26" s="31">
        <f>IF(J26="MP",#REF!,0)</f>
        <v>0</v>
      </c>
      <c r="P26" s="31">
        <f>IF(J26="MP",#REF!-I26,0)</f>
        <v>0</v>
      </c>
      <c r="Q26" s="31">
        <f>IF(J26="OM",#REF!,0)</f>
        <v>0</v>
      </c>
      <c r="R26" s="31"/>
      <c r="S26" s="25"/>
      <c r="T26" s="25"/>
      <c r="U26" s="25"/>
      <c r="V26" s="31"/>
      <c r="W26" s="25"/>
      <c r="X26" s="25"/>
      <c r="Y26" s="25"/>
      <c r="Z26" s="31"/>
      <c r="AA26" s="31"/>
      <c r="AB26" s="31">
        <f>SUM(S27:S27)</f>
        <v>0</v>
      </c>
      <c r="AC26" s="31">
        <f>SUM(T27:T27)</f>
        <v>0</v>
      </c>
      <c r="AD26" s="31">
        <f>SUM(U27:U27)</f>
        <v>0</v>
      </c>
      <c r="AE26" s="32" t="s">
        <v>80</v>
      </c>
    </row>
    <row r="27" spans="1:31" ht="18.600000000000001" customHeight="1" x14ac:dyDescent="0.25">
      <c r="A27" s="45" t="s">
        <v>38</v>
      </c>
      <c r="B27" s="46"/>
      <c r="C27" s="46"/>
      <c r="D27" s="46"/>
      <c r="E27" s="18">
        <f>E28+E29+E30</f>
        <v>0</v>
      </c>
      <c r="F27" s="19"/>
      <c r="G27" s="18" t="s">
        <v>27</v>
      </c>
      <c r="H27" s="18">
        <f>IF(G27="5",#REF!,0)</f>
        <v>0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>
        <f>IF(W27=0,E27,0)</f>
        <v>0</v>
      </c>
      <c r="T27" s="18">
        <f>IF(W27=15,E27,0)</f>
        <v>0</v>
      </c>
      <c r="U27" s="18">
        <f>IF(W27=21,E27,0)</f>
        <v>0</v>
      </c>
      <c r="V27" s="18"/>
      <c r="W27" s="18">
        <v>21</v>
      </c>
      <c r="X27" s="18">
        <f>D27*0.477596153846154</f>
        <v>0</v>
      </c>
      <c r="Y27" s="18">
        <f>D27*(1-0.477596153846154)</f>
        <v>0</v>
      </c>
      <c r="Z27" s="18"/>
      <c r="AA27" s="18"/>
      <c r="AB27" s="18"/>
      <c r="AC27" s="18"/>
      <c r="AD27" s="18"/>
      <c r="AE27" s="20"/>
    </row>
    <row r="28" spans="1:31" ht="18.600000000000001" customHeight="1" x14ac:dyDescent="0.25">
      <c r="A28" s="24" t="s">
        <v>39</v>
      </c>
      <c r="B28" s="24" t="s">
        <v>26</v>
      </c>
      <c r="C28" s="25">
        <v>41.8</v>
      </c>
      <c r="D28" s="25"/>
      <c r="E28" s="25">
        <f>ROUND(C28*D28,2)</f>
        <v>0</v>
      </c>
      <c r="F28" s="28" t="s">
        <v>83</v>
      </c>
      <c r="G28" s="30"/>
      <c r="H28" s="25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25"/>
      <c r="T28" s="25"/>
      <c r="U28" s="25"/>
      <c r="V28" s="31"/>
      <c r="W28" s="25"/>
      <c r="X28" s="25"/>
      <c r="Y28" s="25"/>
      <c r="Z28" s="31"/>
      <c r="AA28" s="31"/>
      <c r="AB28" s="31"/>
      <c r="AC28" s="31"/>
      <c r="AD28" s="31"/>
      <c r="AE28" s="32" t="s">
        <v>80</v>
      </c>
    </row>
    <row r="29" spans="1:31" ht="18.600000000000001" customHeight="1" x14ac:dyDescent="0.25">
      <c r="A29" s="24" t="s">
        <v>40</v>
      </c>
      <c r="B29" s="24" t="s">
        <v>26</v>
      </c>
      <c r="C29" s="25">
        <v>26.22</v>
      </c>
      <c r="D29" s="25"/>
      <c r="E29" s="25">
        <f>ROUND(C29*D29,2)</f>
        <v>0</v>
      </c>
      <c r="F29" s="28" t="s">
        <v>83</v>
      </c>
      <c r="G29" s="30"/>
      <c r="H29" s="25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25"/>
      <c r="T29" s="25"/>
      <c r="U29" s="25"/>
      <c r="V29" s="31"/>
      <c r="W29" s="25"/>
      <c r="X29" s="25"/>
      <c r="Y29" s="25"/>
      <c r="Z29" s="31"/>
      <c r="AA29" s="31"/>
      <c r="AB29" s="31"/>
      <c r="AC29" s="31"/>
      <c r="AD29" s="31"/>
      <c r="AE29" s="32" t="s">
        <v>80</v>
      </c>
    </row>
    <row r="30" spans="1:31" ht="18.600000000000001" customHeight="1" x14ac:dyDescent="0.25">
      <c r="A30" s="24" t="s">
        <v>41</v>
      </c>
      <c r="B30" s="24" t="s">
        <v>18</v>
      </c>
      <c r="C30" s="25">
        <v>1</v>
      </c>
      <c r="D30" s="25"/>
      <c r="E30" s="25">
        <f>ROUND(C30*D30,2)</f>
        <v>0</v>
      </c>
      <c r="F30" s="28" t="s">
        <v>83</v>
      </c>
      <c r="G30" s="30"/>
      <c r="H30" s="25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5"/>
      <c r="T30" s="25"/>
      <c r="U30" s="25"/>
      <c r="V30" s="31"/>
      <c r="W30" s="25"/>
      <c r="X30" s="25"/>
      <c r="Y30" s="25"/>
      <c r="Z30" s="31"/>
      <c r="AA30" s="31"/>
      <c r="AB30" s="31"/>
      <c r="AC30" s="31"/>
      <c r="AD30" s="31"/>
      <c r="AE30" s="32" t="s">
        <v>80</v>
      </c>
    </row>
    <row r="31" spans="1:31" ht="18.600000000000001" customHeight="1" x14ac:dyDescent="0.25">
      <c r="A31" s="45" t="s">
        <v>42</v>
      </c>
      <c r="B31" s="46"/>
      <c r="C31" s="46"/>
      <c r="D31" s="46"/>
      <c r="E31" s="18">
        <f>E32</f>
        <v>0</v>
      </c>
      <c r="F31" s="1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0"/>
    </row>
    <row r="32" spans="1:31" ht="18.600000000000001" customHeight="1" x14ac:dyDescent="0.25">
      <c r="A32" s="24" t="s">
        <v>43</v>
      </c>
      <c r="B32" s="24" t="s">
        <v>26</v>
      </c>
      <c r="C32" s="25">
        <v>2.75</v>
      </c>
      <c r="D32" s="25"/>
      <c r="E32" s="25">
        <f>ROUND(C32*D32,2)</f>
        <v>0</v>
      </c>
      <c r="F32" s="28" t="s">
        <v>83</v>
      </c>
      <c r="G32" s="30"/>
      <c r="H32" s="25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5"/>
      <c r="T32" s="25"/>
      <c r="U32" s="25"/>
      <c r="V32" s="31"/>
      <c r="W32" s="25"/>
      <c r="X32" s="25"/>
      <c r="Y32" s="25"/>
      <c r="Z32" s="31"/>
      <c r="AA32" s="31"/>
      <c r="AB32" s="31"/>
      <c r="AC32" s="31"/>
      <c r="AD32" s="31"/>
      <c r="AE32" s="32" t="s">
        <v>80</v>
      </c>
    </row>
    <row r="33" spans="1:31" ht="18.600000000000001" customHeight="1" x14ac:dyDescent="0.25">
      <c r="A33" s="45" t="s">
        <v>44</v>
      </c>
      <c r="B33" s="46"/>
      <c r="C33" s="46"/>
      <c r="D33" s="46"/>
      <c r="E33" s="18">
        <f>E34</f>
        <v>0</v>
      </c>
      <c r="F33" s="19"/>
      <c r="G33" s="18" t="s">
        <v>19</v>
      </c>
      <c r="H33" s="18">
        <f>IF(G33="5",#REF!,0)</f>
        <v>0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>
        <f>IF(W33=0,E33,0)</f>
        <v>0</v>
      </c>
      <c r="T33" s="18">
        <f>IF(W33=15,E33,0)</f>
        <v>0</v>
      </c>
      <c r="U33" s="18">
        <f>IF(W33=21,E33,0)</f>
        <v>0</v>
      </c>
      <c r="V33" s="18"/>
      <c r="W33" s="18">
        <v>21</v>
      </c>
      <c r="X33" s="18">
        <f>D33*0.534896844386258</f>
        <v>0</v>
      </c>
      <c r="Y33" s="18">
        <f>D33*(1-0.534896844386258)</f>
        <v>0</v>
      </c>
      <c r="Z33" s="18"/>
      <c r="AA33" s="18"/>
      <c r="AB33" s="18"/>
      <c r="AC33" s="18"/>
      <c r="AD33" s="18"/>
      <c r="AE33" s="20"/>
    </row>
    <row r="34" spans="1:31" ht="18.600000000000001" customHeight="1" x14ac:dyDescent="0.25">
      <c r="A34" s="24" t="s">
        <v>45</v>
      </c>
      <c r="B34" s="24" t="s">
        <v>18</v>
      </c>
      <c r="C34" s="25">
        <v>1</v>
      </c>
      <c r="D34" s="25"/>
      <c r="E34" s="25">
        <f>D34</f>
        <v>0</v>
      </c>
      <c r="F34" s="28" t="s">
        <v>83</v>
      </c>
      <c r="G34" s="30"/>
      <c r="H34" s="25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25"/>
      <c r="T34" s="25"/>
      <c r="U34" s="25"/>
      <c r="V34" s="31"/>
      <c r="W34" s="25"/>
      <c r="X34" s="25"/>
      <c r="Y34" s="25"/>
      <c r="Z34" s="31"/>
      <c r="AA34" s="31"/>
      <c r="AB34" s="31"/>
      <c r="AC34" s="31"/>
      <c r="AD34" s="31"/>
      <c r="AE34" s="32" t="s">
        <v>79</v>
      </c>
    </row>
    <row r="35" spans="1:31" ht="18.600000000000001" customHeight="1" x14ac:dyDescent="0.25">
      <c r="A35" s="45" t="s">
        <v>46</v>
      </c>
      <c r="B35" s="46"/>
      <c r="C35" s="46"/>
      <c r="D35" s="46"/>
      <c r="E35" s="18">
        <f>E36</f>
        <v>0</v>
      </c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20"/>
    </row>
    <row r="36" spans="1:31" ht="18.600000000000001" customHeight="1" x14ac:dyDescent="0.25">
      <c r="A36" s="24" t="s">
        <v>47</v>
      </c>
      <c r="B36" s="24" t="s">
        <v>26</v>
      </c>
      <c r="C36" s="25">
        <v>2.95</v>
      </c>
      <c r="D36" s="25"/>
      <c r="E36" s="25">
        <f>C36*D36</f>
        <v>0</v>
      </c>
      <c r="F36" s="28" t="s">
        <v>83</v>
      </c>
      <c r="G36" s="30"/>
      <c r="H36" s="25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25"/>
      <c r="T36" s="25"/>
      <c r="U36" s="25"/>
      <c r="V36" s="31"/>
      <c r="W36" s="25"/>
      <c r="X36" s="25"/>
      <c r="Y36" s="25"/>
      <c r="Z36" s="31"/>
      <c r="AA36" s="31"/>
      <c r="AB36" s="31"/>
      <c r="AC36" s="31"/>
      <c r="AD36" s="31"/>
      <c r="AE36" s="32" t="s">
        <v>80</v>
      </c>
    </row>
    <row r="37" spans="1:31" ht="18.600000000000001" customHeight="1" x14ac:dyDescent="0.25">
      <c r="A37" s="45" t="s">
        <v>48</v>
      </c>
      <c r="B37" s="46"/>
      <c r="C37" s="46"/>
      <c r="D37" s="46"/>
      <c r="E37" s="18">
        <f>E38+E39+E40+E41+E42+E43</f>
        <v>0</v>
      </c>
      <c r="F37" s="19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0"/>
    </row>
    <row r="38" spans="1:31" ht="18.600000000000001" customHeight="1" x14ac:dyDescent="0.25">
      <c r="A38" s="24" t="s">
        <v>49</v>
      </c>
      <c r="B38" s="24" t="s">
        <v>31</v>
      </c>
      <c r="C38" s="25">
        <v>13.26</v>
      </c>
      <c r="D38" s="25"/>
      <c r="E38" s="25">
        <f>ROUND(C38*D38,2)</f>
        <v>0</v>
      </c>
      <c r="F38" s="28" t="s">
        <v>83</v>
      </c>
      <c r="G38" s="31"/>
      <c r="H38" s="31"/>
      <c r="I38" s="33"/>
      <c r="J38" s="34"/>
      <c r="K38" s="33"/>
      <c r="L38" s="33"/>
      <c r="M38" s="33"/>
      <c r="N38" s="33"/>
      <c r="O38" s="33"/>
      <c r="P38" s="33"/>
      <c r="Q38" s="33"/>
      <c r="R38" s="34"/>
      <c r="S38" s="31"/>
      <c r="T38" s="31"/>
      <c r="U38" s="31"/>
      <c r="V38" s="31"/>
      <c r="W38" s="31"/>
      <c r="X38" s="31"/>
      <c r="Y38" s="31"/>
      <c r="Z38" s="31"/>
      <c r="AA38" s="31"/>
      <c r="AB38" s="33"/>
      <c r="AC38" s="33"/>
      <c r="AD38" s="33"/>
      <c r="AE38" s="32" t="s">
        <v>80</v>
      </c>
    </row>
    <row r="39" spans="1:31" ht="18.600000000000001" customHeight="1" x14ac:dyDescent="0.25">
      <c r="A39" s="24" t="s">
        <v>50</v>
      </c>
      <c r="B39" s="24" t="s">
        <v>31</v>
      </c>
      <c r="C39" s="25">
        <v>13.26</v>
      </c>
      <c r="D39" s="25"/>
      <c r="E39" s="25">
        <f>C39*D39</f>
        <v>0</v>
      </c>
      <c r="F39" s="28" t="s">
        <v>83</v>
      </c>
      <c r="G39" s="30"/>
      <c r="H39" s="25"/>
      <c r="I39" s="31" t="e">
        <f>IF(J39="PR",E39,SUM(H40:H40))</f>
        <v>#REF!</v>
      </c>
      <c r="J39" s="31" t="s">
        <v>16</v>
      </c>
      <c r="K39" s="31" t="e">
        <f>IF(J39="HS",#REF!,0)</f>
        <v>#REF!</v>
      </c>
      <c r="L39" s="31" t="e">
        <f>IF(J39="HS",#REF!-I39,0)</f>
        <v>#REF!</v>
      </c>
      <c r="M39" s="31">
        <f>IF(J39="PS",#REF!,0)</f>
        <v>0</v>
      </c>
      <c r="N39" s="31">
        <f>IF(J39="PS",#REF!-I39,0)</f>
        <v>0</v>
      </c>
      <c r="O39" s="31">
        <f>IF(J39="MP",#REF!,0)</f>
        <v>0</v>
      </c>
      <c r="P39" s="31">
        <f>IF(J39="MP",#REF!-I39,0)</f>
        <v>0</v>
      </c>
      <c r="Q39" s="31">
        <f>IF(J39="OM",#REF!,0)</f>
        <v>0</v>
      </c>
      <c r="R39" s="31"/>
      <c r="S39" s="25"/>
      <c r="T39" s="25"/>
      <c r="U39" s="25"/>
      <c r="V39" s="31"/>
      <c r="W39" s="25"/>
      <c r="X39" s="25"/>
      <c r="Y39" s="25"/>
      <c r="Z39" s="31"/>
      <c r="AA39" s="31"/>
      <c r="AB39" s="31">
        <f>SUM(S40:S40)</f>
        <v>0</v>
      </c>
      <c r="AC39" s="31">
        <f>SUM(T40:T40)</f>
        <v>0</v>
      </c>
      <c r="AD39" s="31">
        <f>SUM(U40:U40)</f>
        <v>0</v>
      </c>
      <c r="AE39" s="32" t="s">
        <v>80</v>
      </c>
    </row>
    <row r="40" spans="1:31" ht="18.600000000000001" customHeight="1" x14ac:dyDescent="0.25">
      <c r="A40" s="24" t="s">
        <v>51</v>
      </c>
      <c r="B40" s="24" t="s">
        <v>31</v>
      </c>
      <c r="C40" s="25">
        <v>13.26</v>
      </c>
      <c r="D40" s="25"/>
      <c r="E40" s="25">
        <f>C40*D40</f>
        <v>0</v>
      </c>
      <c r="F40" s="28" t="s">
        <v>83</v>
      </c>
      <c r="G40" s="31" t="s">
        <v>57</v>
      </c>
      <c r="H40" s="31" t="e">
        <f>IF(G40="5",#REF!,0)</f>
        <v>#REF!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3">
        <f>IF(W40=0,E40,0)</f>
        <v>0</v>
      </c>
      <c r="T40" s="23">
        <f>IF(W40=15,E40,0)</f>
        <v>0</v>
      </c>
      <c r="U40" s="23">
        <f>IF(W40=21,E40,0)</f>
        <v>0</v>
      </c>
      <c r="V40" s="31"/>
      <c r="W40" s="31">
        <v>21</v>
      </c>
      <c r="X40" s="31">
        <f>D40*0</f>
        <v>0</v>
      </c>
      <c r="Y40" s="31">
        <f>D40*(1-0)</f>
        <v>0</v>
      </c>
      <c r="Z40" s="31"/>
      <c r="AA40" s="31"/>
      <c r="AB40" s="31"/>
      <c r="AC40" s="31"/>
      <c r="AD40" s="31"/>
      <c r="AE40" s="32" t="s">
        <v>80</v>
      </c>
    </row>
    <row r="41" spans="1:31" ht="18.600000000000001" customHeight="1" x14ac:dyDescent="0.25">
      <c r="A41" s="24" t="s">
        <v>96</v>
      </c>
      <c r="B41" s="24" t="s">
        <v>31</v>
      </c>
      <c r="C41" s="25">
        <v>13.26</v>
      </c>
      <c r="D41" s="25"/>
      <c r="E41" s="25">
        <f>C41*D41</f>
        <v>0</v>
      </c>
      <c r="F41" s="28" t="s">
        <v>83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>
        <f>SUM(S6:S40)</f>
        <v>0</v>
      </c>
      <c r="T41" s="31">
        <f>SUM(T6:T40)</f>
        <v>0</v>
      </c>
      <c r="U41" s="31">
        <f>SUM(U6:U40)</f>
        <v>0</v>
      </c>
      <c r="V41" s="31"/>
      <c r="W41" s="31"/>
      <c r="X41" s="31"/>
      <c r="Y41" s="31"/>
      <c r="Z41" s="31"/>
      <c r="AA41" s="31"/>
      <c r="AB41" s="31"/>
      <c r="AC41" s="31"/>
      <c r="AD41" s="31"/>
      <c r="AE41" s="32" t="s">
        <v>80</v>
      </c>
    </row>
    <row r="42" spans="1:31" ht="18.600000000000001" customHeight="1" x14ac:dyDescent="0.25">
      <c r="A42" s="24" t="s">
        <v>52</v>
      </c>
      <c r="B42" s="24" t="s">
        <v>53</v>
      </c>
      <c r="C42" s="25">
        <v>25</v>
      </c>
      <c r="D42" s="25"/>
      <c r="E42" s="25">
        <f>C42*D42</f>
        <v>0</v>
      </c>
      <c r="F42" s="28" t="s">
        <v>83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2" t="s">
        <v>80</v>
      </c>
    </row>
    <row r="43" spans="1:31" ht="18.600000000000001" customHeight="1" x14ac:dyDescent="0.25">
      <c r="A43" s="24" t="s">
        <v>95</v>
      </c>
      <c r="B43" s="24" t="s">
        <v>53</v>
      </c>
      <c r="C43" s="25">
        <v>25</v>
      </c>
      <c r="D43" s="25"/>
      <c r="E43" s="25">
        <f>C43*D43</f>
        <v>0</v>
      </c>
      <c r="F43" s="28" t="s">
        <v>83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2" t="s">
        <v>80</v>
      </c>
    </row>
    <row r="44" spans="1:31" ht="18.600000000000001" customHeight="1" x14ac:dyDescent="0.25">
      <c r="A44" s="45" t="s">
        <v>54</v>
      </c>
      <c r="B44" s="46"/>
      <c r="C44" s="46"/>
      <c r="D44" s="46"/>
      <c r="E44" s="18">
        <f>E45</f>
        <v>0</v>
      </c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20"/>
    </row>
    <row r="45" spans="1:31" ht="18.600000000000001" customHeight="1" x14ac:dyDescent="0.25">
      <c r="A45" s="24" t="s">
        <v>55</v>
      </c>
      <c r="B45" s="24" t="s">
        <v>56</v>
      </c>
      <c r="C45" s="25">
        <v>5.2</v>
      </c>
      <c r="D45" s="25"/>
      <c r="E45" s="25">
        <f>ROUND(C45*D45,2)</f>
        <v>0</v>
      </c>
      <c r="F45" s="28" t="s">
        <v>83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2" t="s">
        <v>80</v>
      </c>
    </row>
    <row r="46" spans="1:31" ht="18.600000000000001" customHeight="1" x14ac:dyDescent="0.25">
      <c r="A46" s="22" t="s">
        <v>58</v>
      </c>
      <c r="B46" s="21"/>
      <c r="C46" s="21"/>
      <c r="D46" s="21"/>
      <c r="E46" s="18">
        <f>E5+E10+E16+E19+E22+E27+E31+E33+E35+E37+E44</f>
        <v>0</v>
      </c>
      <c r="F46" s="19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20"/>
    </row>
    <row r="47" spans="1:31" ht="18" customHeight="1" x14ac:dyDescent="0.25"/>
    <row r="48" spans="1:31" ht="18" customHeight="1" x14ac:dyDescent="0.25">
      <c r="A48" s="11" t="s">
        <v>87</v>
      </c>
    </row>
    <row r="49" spans="1:31" ht="18.600000000000001" customHeight="1" x14ac:dyDescent="0.25">
      <c r="A49" s="11" t="s">
        <v>86</v>
      </c>
      <c r="AE49" s="1"/>
    </row>
    <row r="50" spans="1:31" ht="18.600000000000001" customHeight="1" x14ac:dyDescent="0.25"/>
    <row r="51" spans="1:31" ht="18.600000000000001" customHeight="1" x14ac:dyDescent="0.25"/>
    <row r="52" spans="1:31" ht="18.600000000000001" customHeight="1" x14ac:dyDescent="0.25"/>
    <row r="53" spans="1:31" ht="18.600000000000001" customHeight="1" x14ac:dyDescent="0.25"/>
    <row r="54" spans="1:31" ht="18.600000000000001" customHeight="1" x14ac:dyDescent="0.25"/>
    <row r="55" spans="1:31" ht="18.600000000000001" customHeight="1" x14ac:dyDescent="0.25"/>
    <row r="56" spans="1:31" ht="18.600000000000001" customHeight="1" x14ac:dyDescent="0.25"/>
  </sheetData>
  <sheetProtection password="CDDF" sheet="1" objects="1" scenarios="1"/>
  <protectedRanges>
    <protectedRange sqref="D6:D9 D11:D15 D17:D18 D20:D21 D23:D26 D28:D30 D32 D34 D36 D38:D43 D45 F6:F9 F11:F15 F17:F18 F20:F21 F23:F26 F28:F30 F32 F34 F36 F38:F43 F45" name="Ceny a subdodavatelé"/>
  </protectedRanges>
  <mergeCells count="14">
    <mergeCell ref="A44:D44"/>
    <mergeCell ref="A5:D5"/>
    <mergeCell ref="A22:D22"/>
    <mergeCell ref="A10:D10"/>
    <mergeCell ref="A16:D16"/>
    <mergeCell ref="A19:D19"/>
    <mergeCell ref="A27:D27"/>
    <mergeCell ref="A31:D31"/>
    <mergeCell ref="A37:D37"/>
    <mergeCell ref="A1:AE1"/>
    <mergeCell ref="B2:C2"/>
    <mergeCell ref="D2:E2"/>
    <mergeCell ref="A33:D33"/>
    <mergeCell ref="A35:D35"/>
  </mergeCells>
  <pageMargins left="0.70866141732283472" right="0.70866141732283472" top="0.78740157480314965" bottom="0.78740157480314965" header="0.31496062992125984" footer="0.31496062992125984"/>
  <pageSetup paperSize="9" scale="92" fitToHeight="2" orientation="landscape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6"/>
  <sheetViews>
    <sheetView workbookViewId="0">
      <selection activeCell="D8" sqref="D8"/>
    </sheetView>
  </sheetViews>
  <sheetFormatPr defaultColWidth="11.42578125" defaultRowHeight="12.75" x14ac:dyDescent="0.25"/>
  <cols>
    <col min="1" max="1" width="72.7109375" style="1" bestFit="1" customWidth="1"/>
    <col min="2" max="2" width="3.85546875" style="1" bestFit="1" customWidth="1"/>
    <col min="3" max="3" width="9.28515625" style="1" bestFit="1" customWidth="1"/>
    <col min="4" max="4" width="17.42578125" style="1" bestFit="1" customWidth="1"/>
    <col min="5" max="5" width="14.28515625" style="1" customWidth="1"/>
    <col min="6" max="6" width="16.5703125" style="10" customWidth="1"/>
    <col min="7" max="7" width="2" style="1" hidden="1" customWidth="1"/>
    <col min="8" max="8" width="7.7109375" style="1" hidden="1" customWidth="1"/>
    <col min="9" max="9" width="7.85546875" style="1" hidden="1" customWidth="1"/>
    <col min="10" max="10" width="10" style="1" hidden="1" customWidth="1"/>
    <col min="11" max="12" width="7.85546875" style="1" hidden="1" customWidth="1"/>
    <col min="13" max="13" width="7.5703125" style="1" hidden="1" customWidth="1"/>
    <col min="14" max="14" width="7.7109375" style="1" hidden="1" customWidth="1"/>
    <col min="15" max="15" width="8.85546875" style="1" hidden="1" customWidth="1"/>
    <col min="16" max="16" width="9" style="1" hidden="1" customWidth="1"/>
    <col min="17" max="17" width="10.7109375" style="1" hidden="1" customWidth="1"/>
    <col min="18" max="18" width="12.140625" style="1" hidden="1" customWidth="1"/>
    <col min="19" max="20" width="4.42578125" style="1" hidden="1" customWidth="1"/>
    <col min="21" max="21" width="9.85546875" style="1" hidden="1" customWidth="1"/>
    <col min="22" max="22" width="12.140625" style="1" hidden="1" customWidth="1"/>
    <col min="23" max="23" width="5.42578125" style="1" hidden="1" customWidth="1"/>
    <col min="24" max="24" width="6.42578125" style="1" hidden="1" customWidth="1"/>
    <col min="25" max="25" width="7.85546875" style="1" hidden="1" customWidth="1"/>
    <col min="26" max="27" width="12.140625" style="1" hidden="1" customWidth="1"/>
    <col min="28" max="29" width="4.42578125" style="1" hidden="1" customWidth="1"/>
    <col min="30" max="30" width="8.85546875" style="1" hidden="1" customWidth="1"/>
    <col min="31" max="31" width="8.5703125" style="10" customWidth="1"/>
    <col min="32" max="256" width="11.42578125" style="1"/>
    <col min="257" max="257" width="73" style="1" customWidth="1"/>
    <col min="258" max="258" width="4.28515625" style="1" customWidth="1"/>
    <col min="259" max="259" width="8.42578125" style="1" customWidth="1"/>
    <col min="260" max="260" width="18.85546875" style="1" customWidth="1"/>
    <col min="261" max="261" width="19.28515625" style="1" customWidth="1"/>
    <col min="262" max="262" width="11.42578125" style="1" customWidth="1"/>
    <col min="263" max="286" width="0" style="1" hidden="1" customWidth="1"/>
    <col min="287" max="512" width="11.42578125" style="1"/>
    <col min="513" max="513" width="73" style="1" customWidth="1"/>
    <col min="514" max="514" width="4.28515625" style="1" customWidth="1"/>
    <col min="515" max="515" width="8.42578125" style="1" customWidth="1"/>
    <col min="516" max="516" width="18.85546875" style="1" customWidth="1"/>
    <col min="517" max="517" width="19.28515625" style="1" customWidth="1"/>
    <col min="518" max="518" width="11.42578125" style="1" customWidth="1"/>
    <col min="519" max="542" width="0" style="1" hidden="1" customWidth="1"/>
    <col min="543" max="768" width="11.42578125" style="1"/>
    <col min="769" max="769" width="73" style="1" customWidth="1"/>
    <col min="770" max="770" width="4.28515625" style="1" customWidth="1"/>
    <col min="771" max="771" width="8.42578125" style="1" customWidth="1"/>
    <col min="772" max="772" width="18.85546875" style="1" customWidth="1"/>
    <col min="773" max="773" width="19.28515625" style="1" customWidth="1"/>
    <col min="774" max="774" width="11.42578125" style="1" customWidth="1"/>
    <col min="775" max="798" width="0" style="1" hidden="1" customWidth="1"/>
    <col min="799" max="1024" width="11.42578125" style="1"/>
    <col min="1025" max="1025" width="73" style="1" customWidth="1"/>
    <col min="1026" max="1026" width="4.28515625" style="1" customWidth="1"/>
    <col min="1027" max="1027" width="8.42578125" style="1" customWidth="1"/>
    <col min="1028" max="1028" width="18.85546875" style="1" customWidth="1"/>
    <col min="1029" max="1029" width="19.28515625" style="1" customWidth="1"/>
    <col min="1030" max="1030" width="11.42578125" style="1" customWidth="1"/>
    <col min="1031" max="1054" width="0" style="1" hidden="1" customWidth="1"/>
    <col min="1055" max="1280" width="11.42578125" style="1"/>
    <col min="1281" max="1281" width="73" style="1" customWidth="1"/>
    <col min="1282" max="1282" width="4.28515625" style="1" customWidth="1"/>
    <col min="1283" max="1283" width="8.42578125" style="1" customWidth="1"/>
    <col min="1284" max="1284" width="18.85546875" style="1" customWidth="1"/>
    <col min="1285" max="1285" width="19.28515625" style="1" customWidth="1"/>
    <col min="1286" max="1286" width="11.42578125" style="1" customWidth="1"/>
    <col min="1287" max="1310" width="0" style="1" hidden="1" customWidth="1"/>
    <col min="1311" max="1536" width="11.42578125" style="1"/>
    <col min="1537" max="1537" width="73" style="1" customWidth="1"/>
    <col min="1538" max="1538" width="4.28515625" style="1" customWidth="1"/>
    <col min="1539" max="1539" width="8.42578125" style="1" customWidth="1"/>
    <col min="1540" max="1540" width="18.85546875" style="1" customWidth="1"/>
    <col min="1541" max="1541" width="19.28515625" style="1" customWidth="1"/>
    <col min="1542" max="1542" width="11.42578125" style="1" customWidth="1"/>
    <col min="1543" max="1566" width="0" style="1" hidden="1" customWidth="1"/>
    <col min="1567" max="1792" width="11.42578125" style="1"/>
    <col min="1793" max="1793" width="73" style="1" customWidth="1"/>
    <col min="1794" max="1794" width="4.28515625" style="1" customWidth="1"/>
    <col min="1795" max="1795" width="8.42578125" style="1" customWidth="1"/>
    <col min="1796" max="1796" width="18.85546875" style="1" customWidth="1"/>
    <col min="1797" max="1797" width="19.28515625" style="1" customWidth="1"/>
    <col min="1798" max="1798" width="11.42578125" style="1" customWidth="1"/>
    <col min="1799" max="1822" width="0" style="1" hidden="1" customWidth="1"/>
    <col min="1823" max="2048" width="11.42578125" style="1"/>
    <col min="2049" max="2049" width="73" style="1" customWidth="1"/>
    <col min="2050" max="2050" width="4.28515625" style="1" customWidth="1"/>
    <col min="2051" max="2051" width="8.42578125" style="1" customWidth="1"/>
    <col min="2052" max="2052" width="18.85546875" style="1" customWidth="1"/>
    <col min="2053" max="2053" width="19.28515625" style="1" customWidth="1"/>
    <col min="2054" max="2054" width="11.42578125" style="1" customWidth="1"/>
    <col min="2055" max="2078" width="0" style="1" hidden="1" customWidth="1"/>
    <col min="2079" max="2304" width="11.42578125" style="1"/>
    <col min="2305" max="2305" width="73" style="1" customWidth="1"/>
    <col min="2306" max="2306" width="4.28515625" style="1" customWidth="1"/>
    <col min="2307" max="2307" width="8.42578125" style="1" customWidth="1"/>
    <col min="2308" max="2308" width="18.85546875" style="1" customWidth="1"/>
    <col min="2309" max="2309" width="19.28515625" style="1" customWidth="1"/>
    <col min="2310" max="2310" width="11.42578125" style="1" customWidth="1"/>
    <col min="2311" max="2334" width="0" style="1" hidden="1" customWidth="1"/>
    <col min="2335" max="2560" width="11.42578125" style="1"/>
    <col min="2561" max="2561" width="73" style="1" customWidth="1"/>
    <col min="2562" max="2562" width="4.28515625" style="1" customWidth="1"/>
    <col min="2563" max="2563" width="8.42578125" style="1" customWidth="1"/>
    <col min="2564" max="2564" width="18.85546875" style="1" customWidth="1"/>
    <col min="2565" max="2565" width="19.28515625" style="1" customWidth="1"/>
    <col min="2566" max="2566" width="11.42578125" style="1" customWidth="1"/>
    <col min="2567" max="2590" width="0" style="1" hidden="1" customWidth="1"/>
    <col min="2591" max="2816" width="11.42578125" style="1"/>
    <col min="2817" max="2817" width="73" style="1" customWidth="1"/>
    <col min="2818" max="2818" width="4.28515625" style="1" customWidth="1"/>
    <col min="2819" max="2819" width="8.42578125" style="1" customWidth="1"/>
    <col min="2820" max="2820" width="18.85546875" style="1" customWidth="1"/>
    <col min="2821" max="2821" width="19.28515625" style="1" customWidth="1"/>
    <col min="2822" max="2822" width="11.42578125" style="1" customWidth="1"/>
    <col min="2823" max="2846" width="0" style="1" hidden="1" customWidth="1"/>
    <col min="2847" max="3072" width="11.42578125" style="1"/>
    <col min="3073" max="3073" width="73" style="1" customWidth="1"/>
    <col min="3074" max="3074" width="4.28515625" style="1" customWidth="1"/>
    <col min="3075" max="3075" width="8.42578125" style="1" customWidth="1"/>
    <col min="3076" max="3076" width="18.85546875" style="1" customWidth="1"/>
    <col min="3077" max="3077" width="19.28515625" style="1" customWidth="1"/>
    <col min="3078" max="3078" width="11.42578125" style="1" customWidth="1"/>
    <col min="3079" max="3102" width="0" style="1" hidden="1" customWidth="1"/>
    <col min="3103" max="3328" width="11.42578125" style="1"/>
    <col min="3329" max="3329" width="73" style="1" customWidth="1"/>
    <col min="3330" max="3330" width="4.28515625" style="1" customWidth="1"/>
    <col min="3331" max="3331" width="8.42578125" style="1" customWidth="1"/>
    <col min="3332" max="3332" width="18.85546875" style="1" customWidth="1"/>
    <col min="3333" max="3333" width="19.28515625" style="1" customWidth="1"/>
    <col min="3334" max="3334" width="11.42578125" style="1" customWidth="1"/>
    <col min="3335" max="3358" width="0" style="1" hidden="1" customWidth="1"/>
    <col min="3359" max="3584" width="11.42578125" style="1"/>
    <col min="3585" max="3585" width="73" style="1" customWidth="1"/>
    <col min="3586" max="3586" width="4.28515625" style="1" customWidth="1"/>
    <col min="3587" max="3587" width="8.42578125" style="1" customWidth="1"/>
    <col min="3588" max="3588" width="18.85546875" style="1" customWidth="1"/>
    <col min="3589" max="3589" width="19.28515625" style="1" customWidth="1"/>
    <col min="3590" max="3590" width="11.42578125" style="1" customWidth="1"/>
    <col min="3591" max="3614" width="0" style="1" hidden="1" customWidth="1"/>
    <col min="3615" max="3840" width="11.42578125" style="1"/>
    <col min="3841" max="3841" width="73" style="1" customWidth="1"/>
    <col min="3842" max="3842" width="4.28515625" style="1" customWidth="1"/>
    <col min="3843" max="3843" width="8.42578125" style="1" customWidth="1"/>
    <col min="3844" max="3844" width="18.85546875" style="1" customWidth="1"/>
    <col min="3845" max="3845" width="19.28515625" style="1" customWidth="1"/>
    <col min="3846" max="3846" width="11.42578125" style="1" customWidth="1"/>
    <col min="3847" max="3870" width="0" style="1" hidden="1" customWidth="1"/>
    <col min="3871" max="4096" width="11.42578125" style="1"/>
    <col min="4097" max="4097" width="73" style="1" customWidth="1"/>
    <col min="4098" max="4098" width="4.28515625" style="1" customWidth="1"/>
    <col min="4099" max="4099" width="8.42578125" style="1" customWidth="1"/>
    <col min="4100" max="4100" width="18.85546875" style="1" customWidth="1"/>
    <col min="4101" max="4101" width="19.28515625" style="1" customWidth="1"/>
    <col min="4102" max="4102" width="11.42578125" style="1" customWidth="1"/>
    <col min="4103" max="4126" width="0" style="1" hidden="1" customWidth="1"/>
    <col min="4127" max="4352" width="11.42578125" style="1"/>
    <col min="4353" max="4353" width="73" style="1" customWidth="1"/>
    <col min="4354" max="4354" width="4.28515625" style="1" customWidth="1"/>
    <col min="4355" max="4355" width="8.42578125" style="1" customWidth="1"/>
    <col min="4356" max="4356" width="18.85546875" style="1" customWidth="1"/>
    <col min="4357" max="4357" width="19.28515625" style="1" customWidth="1"/>
    <col min="4358" max="4358" width="11.42578125" style="1" customWidth="1"/>
    <col min="4359" max="4382" width="0" style="1" hidden="1" customWidth="1"/>
    <col min="4383" max="4608" width="11.42578125" style="1"/>
    <col min="4609" max="4609" width="73" style="1" customWidth="1"/>
    <col min="4610" max="4610" width="4.28515625" style="1" customWidth="1"/>
    <col min="4611" max="4611" width="8.42578125" style="1" customWidth="1"/>
    <col min="4612" max="4612" width="18.85546875" style="1" customWidth="1"/>
    <col min="4613" max="4613" width="19.28515625" style="1" customWidth="1"/>
    <col min="4614" max="4614" width="11.42578125" style="1" customWidth="1"/>
    <col min="4615" max="4638" width="0" style="1" hidden="1" customWidth="1"/>
    <col min="4639" max="4864" width="11.42578125" style="1"/>
    <col min="4865" max="4865" width="73" style="1" customWidth="1"/>
    <col min="4866" max="4866" width="4.28515625" style="1" customWidth="1"/>
    <col min="4867" max="4867" width="8.42578125" style="1" customWidth="1"/>
    <col min="4868" max="4868" width="18.85546875" style="1" customWidth="1"/>
    <col min="4869" max="4869" width="19.28515625" style="1" customWidth="1"/>
    <col min="4870" max="4870" width="11.42578125" style="1" customWidth="1"/>
    <col min="4871" max="4894" width="0" style="1" hidden="1" customWidth="1"/>
    <col min="4895" max="5120" width="11.42578125" style="1"/>
    <col min="5121" max="5121" width="73" style="1" customWidth="1"/>
    <col min="5122" max="5122" width="4.28515625" style="1" customWidth="1"/>
    <col min="5123" max="5123" width="8.42578125" style="1" customWidth="1"/>
    <col min="5124" max="5124" width="18.85546875" style="1" customWidth="1"/>
    <col min="5125" max="5125" width="19.28515625" style="1" customWidth="1"/>
    <col min="5126" max="5126" width="11.42578125" style="1" customWidth="1"/>
    <col min="5127" max="5150" width="0" style="1" hidden="1" customWidth="1"/>
    <col min="5151" max="5376" width="11.42578125" style="1"/>
    <col min="5377" max="5377" width="73" style="1" customWidth="1"/>
    <col min="5378" max="5378" width="4.28515625" style="1" customWidth="1"/>
    <col min="5379" max="5379" width="8.42578125" style="1" customWidth="1"/>
    <col min="5380" max="5380" width="18.85546875" style="1" customWidth="1"/>
    <col min="5381" max="5381" width="19.28515625" style="1" customWidth="1"/>
    <col min="5382" max="5382" width="11.42578125" style="1" customWidth="1"/>
    <col min="5383" max="5406" width="0" style="1" hidden="1" customWidth="1"/>
    <col min="5407" max="5632" width="11.42578125" style="1"/>
    <col min="5633" max="5633" width="73" style="1" customWidth="1"/>
    <col min="5634" max="5634" width="4.28515625" style="1" customWidth="1"/>
    <col min="5635" max="5635" width="8.42578125" style="1" customWidth="1"/>
    <col min="5636" max="5636" width="18.85546875" style="1" customWidth="1"/>
    <col min="5637" max="5637" width="19.28515625" style="1" customWidth="1"/>
    <col min="5638" max="5638" width="11.42578125" style="1" customWidth="1"/>
    <col min="5639" max="5662" width="0" style="1" hidden="1" customWidth="1"/>
    <col min="5663" max="5888" width="11.42578125" style="1"/>
    <col min="5889" max="5889" width="73" style="1" customWidth="1"/>
    <col min="5890" max="5890" width="4.28515625" style="1" customWidth="1"/>
    <col min="5891" max="5891" width="8.42578125" style="1" customWidth="1"/>
    <col min="5892" max="5892" width="18.85546875" style="1" customWidth="1"/>
    <col min="5893" max="5893" width="19.28515625" style="1" customWidth="1"/>
    <col min="5894" max="5894" width="11.42578125" style="1" customWidth="1"/>
    <col min="5895" max="5918" width="0" style="1" hidden="1" customWidth="1"/>
    <col min="5919" max="6144" width="11.42578125" style="1"/>
    <col min="6145" max="6145" width="73" style="1" customWidth="1"/>
    <col min="6146" max="6146" width="4.28515625" style="1" customWidth="1"/>
    <col min="6147" max="6147" width="8.42578125" style="1" customWidth="1"/>
    <col min="6148" max="6148" width="18.85546875" style="1" customWidth="1"/>
    <col min="6149" max="6149" width="19.28515625" style="1" customWidth="1"/>
    <col min="6150" max="6150" width="11.42578125" style="1" customWidth="1"/>
    <col min="6151" max="6174" width="0" style="1" hidden="1" customWidth="1"/>
    <col min="6175" max="6400" width="11.42578125" style="1"/>
    <col min="6401" max="6401" width="73" style="1" customWidth="1"/>
    <col min="6402" max="6402" width="4.28515625" style="1" customWidth="1"/>
    <col min="6403" max="6403" width="8.42578125" style="1" customWidth="1"/>
    <col min="6404" max="6404" width="18.85546875" style="1" customWidth="1"/>
    <col min="6405" max="6405" width="19.28515625" style="1" customWidth="1"/>
    <col min="6406" max="6406" width="11.42578125" style="1" customWidth="1"/>
    <col min="6407" max="6430" width="0" style="1" hidden="1" customWidth="1"/>
    <col min="6431" max="6656" width="11.42578125" style="1"/>
    <col min="6657" max="6657" width="73" style="1" customWidth="1"/>
    <col min="6658" max="6658" width="4.28515625" style="1" customWidth="1"/>
    <col min="6659" max="6659" width="8.42578125" style="1" customWidth="1"/>
    <col min="6660" max="6660" width="18.85546875" style="1" customWidth="1"/>
    <col min="6661" max="6661" width="19.28515625" style="1" customWidth="1"/>
    <col min="6662" max="6662" width="11.42578125" style="1" customWidth="1"/>
    <col min="6663" max="6686" width="0" style="1" hidden="1" customWidth="1"/>
    <col min="6687" max="6912" width="11.42578125" style="1"/>
    <col min="6913" max="6913" width="73" style="1" customWidth="1"/>
    <col min="6914" max="6914" width="4.28515625" style="1" customWidth="1"/>
    <col min="6915" max="6915" width="8.42578125" style="1" customWidth="1"/>
    <col min="6916" max="6916" width="18.85546875" style="1" customWidth="1"/>
    <col min="6917" max="6917" width="19.28515625" style="1" customWidth="1"/>
    <col min="6918" max="6918" width="11.42578125" style="1" customWidth="1"/>
    <col min="6919" max="6942" width="0" style="1" hidden="1" customWidth="1"/>
    <col min="6943" max="7168" width="11.42578125" style="1"/>
    <col min="7169" max="7169" width="73" style="1" customWidth="1"/>
    <col min="7170" max="7170" width="4.28515625" style="1" customWidth="1"/>
    <col min="7171" max="7171" width="8.42578125" style="1" customWidth="1"/>
    <col min="7172" max="7172" width="18.85546875" style="1" customWidth="1"/>
    <col min="7173" max="7173" width="19.28515625" style="1" customWidth="1"/>
    <col min="7174" max="7174" width="11.42578125" style="1" customWidth="1"/>
    <col min="7175" max="7198" width="0" style="1" hidden="1" customWidth="1"/>
    <col min="7199" max="7424" width="11.42578125" style="1"/>
    <col min="7425" max="7425" width="73" style="1" customWidth="1"/>
    <col min="7426" max="7426" width="4.28515625" style="1" customWidth="1"/>
    <col min="7427" max="7427" width="8.42578125" style="1" customWidth="1"/>
    <col min="7428" max="7428" width="18.85546875" style="1" customWidth="1"/>
    <col min="7429" max="7429" width="19.28515625" style="1" customWidth="1"/>
    <col min="7430" max="7430" width="11.42578125" style="1" customWidth="1"/>
    <col min="7431" max="7454" width="0" style="1" hidden="1" customWidth="1"/>
    <col min="7455" max="7680" width="11.42578125" style="1"/>
    <col min="7681" max="7681" width="73" style="1" customWidth="1"/>
    <col min="7682" max="7682" width="4.28515625" style="1" customWidth="1"/>
    <col min="7683" max="7683" width="8.42578125" style="1" customWidth="1"/>
    <col min="7684" max="7684" width="18.85546875" style="1" customWidth="1"/>
    <col min="7685" max="7685" width="19.28515625" style="1" customWidth="1"/>
    <col min="7686" max="7686" width="11.42578125" style="1" customWidth="1"/>
    <col min="7687" max="7710" width="0" style="1" hidden="1" customWidth="1"/>
    <col min="7711" max="7936" width="11.42578125" style="1"/>
    <col min="7937" max="7937" width="73" style="1" customWidth="1"/>
    <col min="7938" max="7938" width="4.28515625" style="1" customWidth="1"/>
    <col min="7939" max="7939" width="8.42578125" style="1" customWidth="1"/>
    <col min="7940" max="7940" width="18.85546875" style="1" customWidth="1"/>
    <col min="7941" max="7941" width="19.28515625" style="1" customWidth="1"/>
    <col min="7942" max="7942" width="11.42578125" style="1" customWidth="1"/>
    <col min="7943" max="7966" width="0" style="1" hidden="1" customWidth="1"/>
    <col min="7967" max="8192" width="11.42578125" style="1"/>
    <col min="8193" max="8193" width="73" style="1" customWidth="1"/>
    <col min="8194" max="8194" width="4.28515625" style="1" customWidth="1"/>
    <col min="8195" max="8195" width="8.42578125" style="1" customWidth="1"/>
    <col min="8196" max="8196" width="18.85546875" style="1" customWidth="1"/>
    <col min="8197" max="8197" width="19.28515625" style="1" customWidth="1"/>
    <col min="8198" max="8198" width="11.42578125" style="1" customWidth="1"/>
    <col min="8199" max="8222" width="0" style="1" hidden="1" customWidth="1"/>
    <col min="8223" max="8448" width="11.42578125" style="1"/>
    <col min="8449" max="8449" width="73" style="1" customWidth="1"/>
    <col min="8450" max="8450" width="4.28515625" style="1" customWidth="1"/>
    <col min="8451" max="8451" width="8.42578125" style="1" customWidth="1"/>
    <col min="8452" max="8452" width="18.85546875" style="1" customWidth="1"/>
    <col min="8453" max="8453" width="19.28515625" style="1" customWidth="1"/>
    <col min="8454" max="8454" width="11.42578125" style="1" customWidth="1"/>
    <col min="8455" max="8478" width="0" style="1" hidden="1" customWidth="1"/>
    <col min="8479" max="8704" width="11.42578125" style="1"/>
    <col min="8705" max="8705" width="73" style="1" customWidth="1"/>
    <col min="8706" max="8706" width="4.28515625" style="1" customWidth="1"/>
    <col min="8707" max="8707" width="8.42578125" style="1" customWidth="1"/>
    <col min="8708" max="8708" width="18.85546875" style="1" customWidth="1"/>
    <col min="8709" max="8709" width="19.28515625" style="1" customWidth="1"/>
    <col min="8710" max="8710" width="11.42578125" style="1" customWidth="1"/>
    <col min="8711" max="8734" width="0" style="1" hidden="1" customWidth="1"/>
    <col min="8735" max="8960" width="11.42578125" style="1"/>
    <col min="8961" max="8961" width="73" style="1" customWidth="1"/>
    <col min="8962" max="8962" width="4.28515625" style="1" customWidth="1"/>
    <col min="8963" max="8963" width="8.42578125" style="1" customWidth="1"/>
    <col min="8964" max="8964" width="18.85546875" style="1" customWidth="1"/>
    <col min="8965" max="8965" width="19.28515625" style="1" customWidth="1"/>
    <col min="8966" max="8966" width="11.42578125" style="1" customWidth="1"/>
    <col min="8967" max="8990" width="0" style="1" hidden="1" customWidth="1"/>
    <col min="8991" max="9216" width="11.42578125" style="1"/>
    <col min="9217" max="9217" width="73" style="1" customWidth="1"/>
    <col min="9218" max="9218" width="4.28515625" style="1" customWidth="1"/>
    <col min="9219" max="9219" width="8.42578125" style="1" customWidth="1"/>
    <col min="9220" max="9220" width="18.85546875" style="1" customWidth="1"/>
    <col min="9221" max="9221" width="19.28515625" style="1" customWidth="1"/>
    <col min="9222" max="9222" width="11.42578125" style="1" customWidth="1"/>
    <col min="9223" max="9246" width="0" style="1" hidden="1" customWidth="1"/>
    <col min="9247" max="9472" width="11.42578125" style="1"/>
    <col min="9473" max="9473" width="73" style="1" customWidth="1"/>
    <col min="9474" max="9474" width="4.28515625" style="1" customWidth="1"/>
    <col min="9475" max="9475" width="8.42578125" style="1" customWidth="1"/>
    <col min="9476" max="9476" width="18.85546875" style="1" customWidth="1"/>
    <col min="9477" max="9477" width="19.28515625" style="1" customWidth="1"/>
    <col min="9478" max="9478" width="11.42578125" style="1" customWidth="1"/>
    <col min="9479" max="9502" width="0" style="1" hidden="1" customWidth="1"/>
    <col min="9503" max="9728" width="11.42578125" style="1"/>
    <col min="9729" max="9729" width="73" style="1" customWidth="1"/>
    <col min="9730" max="9730" width="4.28515625" style="1" customWidth="1"/>
    <col min="9731" max="9731" width="8.42578125" style="1" customWidth="1"/>
    <col min="9732" max="9732" width="18.85546875" style="1" customWidth="1"/>
    <col min="9733" max="9733" width="19.28515625" style="1" customWidth="1"/>
    <col min="9734" max="9734" width="11.42578125" style="1" customWidth="1"/>
    <col min="9735" max="9758" width="0" style="1" hidden="1" customWidth="1"/>
    <col min="9759" max="9984" width="11.42578125" style="1"/>
    <col min="9985" max="9985" width="73" style="1" customWidth="1"/>
    <col min="9986" max="9986" width="4.28515625" style="1" customWidth="1"/>
    <col min="9987" max="9987" width="8.42578125" style="1" customWidth="1"/>
    <col min="9988" max="9988" width="18.85546875" style="1" customWidth="1"/>
    <col min="9989" max="9989" width="19.28515625" style="1" customWidth="1"/>
    <col min="9990" max="9990" width="11.42578125" style="1" customWidth="1"/>
    <col min="9991" max="10014" width="0" style="1" hidden="1" customWidth="1"/>
    <col min="10015" max="10240" width="11.42578125" style="1"/>
    <col min="10241" max="10241" width="73" style="1" customWidth="1"/>
    <col min="10242" max="10242" width="4.28515625" style="1" customWidth="1"/>
    <col min="10243" max="10243" width="8.42578125" style="1" customWidth="1"/>
    <col min="10244" max="10244" width="18.85546875" style="1" customWidth="1"/>
    <col min="10245" max="10245" width="19.28515625" style="1" customWidth="1"/>
    <col min="10246" max="10246" width="11.42578125" style="1" customWidth="1"/>
    <col min="10247" max="10270" width="0" style="1" hidden="1" customWidth="1"/>
    <col min="10271" max="10496" width="11.42578125" style="1"/>
    <col min="10497" max="10497" width="73" style="1" customWidth="1"/>
    <col min="10498" max="10498" width="4.28515625" style="1" customWidth="1"/>
    <col min="10499" max="10499" width="8.42578125" style="1" customWidth="1"/>
    <col min="10500" max="10500" width="18.85546875" style="1" customWidth="1"/>
    <col min="10501" max="10501" width="19.28515625" style="1" customWidth="1"/>
    <col min="10502" max="10502" width="11.42578125" style="1" customWidth="1"/>
    <col min="10503" max="10526" width="0" style="1" hidden="1" customWidth="1"/>
    <col min="10527" max="10752" width="11.42578125" style="1"/>
    <col min="10753" max="10753" width="73" style="1" customWidth="1"/>
    <col min="10754" max="10754" width="4.28515625" style="1" customWidth="1"/>
    <col min="10755" max="10755" width="8.42578125" style="1" customWidth="1"/>
    <col min="10756" max="10756" width="18.85546875" style="1" customWidth="1"/>
    <col min="10757" max="10757" width="19.28515625" style="1" customWidth="1"/>
    <col min="10758" max="10758" width="11.42578125" style="1" customWidth="1"/>
    <col min="10759" max="10782" width="0" style="1" hidden="1" customWidth="1"/>
    <col min="10783" max="11008" width="11.42578125" style="1"/>
    <col min="11009" max="11009" width="73" style="1" customWidth="1"/>
    <col min="11010" max="11010" width="4.28515625" style="1" customWidth="1"/>
    <col min="11011" max="11011" width="8.42578125" style="1" customWidth="1"/>
    <col min="11012" max="11012" width="18.85546875" style="1" customWidth="1"/>
    <col min="11013" max="11013" width="19.28515625" style="1" customWidth="1"/>
    <col min="11014" max="11014" width="11.42578125" style="1" customWidth="1"/>
    <col min="11015" max="11038" width="0" style="1" hidden="1" customWidth="1"/>
    <col min="11039" max="11264" width="11.42578125" style="1"/>
    <col min="11265" max="11265" width="73" style="1" customWidth="1"/>
    <col min="11266" max="11266" width="4.28515625" style="1" customWidth="1"/>
    <col min="11267" max="11267" width="8.42578125" style="1" customWidth="1"/>
    <col min="11268" max="11268" width="18.85546875" style="1" customWidth="1"/>
    <col min="11269" max="11269" width="19.28515625" style="1" customWidth="1"/>
    <col min="11270" max="11270" width="11.42578125" style="1" customWidth="1"/>
    <col min="11271" max="11294" width="0" style="1" hidden="1" customWidth="1"/>
    <col min="11295" max="11520" width="11.42578125" style="1"/>
    <col min="11521" max="11521" width="73" style="1" customWidth="1"/>
    <col min="11522" max="11522" width="4.28515625" style="1" customWidth="1"/>
    <col min="11523" max="11523" width="8.42578125" style="1" customWidth="1"/>
    <col min="11524" max="11524" width="18.85546875" style="1" customWidth="1"/>
    <col min="11525" max="11525" width="19.28515625" style="1" customWidth="1"/>
    <col min="11526" max="11526" width="11.42578125" style="1" customWidth="1"/>
    <col min="11527" max="11550" width="0" style="1" hidden="1" customWidth="1"/>
    <col min="11551" max="11776" width="11.42578125" style="1"/>
    <col min="11777" max="11777" width="73" style="1" customWidth="1"/>
    <col min="11778" max="11778" width="4.28515625" style="1" customWidth="1"/>
    <col min="11779" max="11779" width="8.42578125" style="1" customWidth="1"/>
    <col min="11780" max="11780" width="18.85546875" style="1" customWidth="1"/>
    <col min="11781" max="11781" width="19.28515625" style="1" customWidth="1"/>
    <col min="11782" max="11782" width="11.42578125" style="1" customWidth="1"/>
    <col min="11783" max="11806" width="0" style="1" hidden="1" customWidth="1"/>
    <col min="11807" max="12032" width="11.42578125" style="1"/>
    <col min="12033" max="12033" width="73" style="1" customWidth="1"/>
    <col min="12034" max="12034" width="4.28515625" style="1" customWidth="1"/>
    <col min="12035" max="12035" width="8.42578125" style="1" customWidth="1"/>
    <col min="12036" max="12036" width="18.85546875" style="1" customWidth="1"/>
    <col min="12037" max="12037" width="19.28515625" style="1" customWidth="1"/>
    <col min="12038" max="12038" width="11.42578125" style="1" customWidth="1"/>
    <col min="12039" max="12062" width="0" style="1" hidden="1" customWidth="1"/>
    <col min="12063" max="12288" width="11.42578125" style="1"/>
    <col min="12289" max="12289" width="73" style="1" customWidth="1"/>
    <col min="12290" max="12290" width="4.28515625" style="1" customWidth="1"/>
    <col min="12291" max="12291" width="8.42578125" style="1" customWidth="1"/>
    <col min="12292" max="12292" width="18.85546875" style="1" customWidth="1"/>
    <col min="12293" max="12293" width="19.28515625" style="1" customWidth="1"/>
    <col min="12294" max="12294" width="11.42578125" style="1" customWidth="1"/>
    <col min="12295" max="12318" width="0" style="1" hidden="1" customWidth="1"/>
    <col min="12319" max="12544" width="11.42578125" style="1"/>
    <col min="12545" max="12545" width="73" style="1" customWidth="1"/>
    <col min="12546" max="12546" width="4.28515625" style="1" customWidth="1"/>
    <col min="12547" max="12547" width="8.42578125" style="1" customWidth="1"/>
    <col min="12548" max="12548" width="18.85546875" style="1" customWidth="1"/>
    <col min="12549" max="12549" width="19.28515625" style="1" customWidth="1"/>
    <col min="12550" max="12550" width="11.42578125" style="1" customWidth="1"/>
    <col min="12551" max="12574" width="0" style="1" hidden="1" customWidth="1"/>
    <col min="12575" max="12800" width="11.42578125" style="1"/>
    <col min="12801" max="12801" width="73" style="1" customWidth="1"/>
    <col min="12802" max="12802" width="4.28515625" style="1" customWidth="1"/>
    <col min="12803" max="12803" width="8.42578125" style="1" customWidth="1"/>
    <col min="12804" max="12804" width="18.85546875" style="1" customWidth="1"/>
    <col min="12805" max="12805" width="19.28515625" style="1" customWidth="1"/>
    <col min="12806" max="12806" width="11.42578125" style="1" customWidth="1"/>
    <col min="12807" max="12830" width="0" style="1" hidden="1" customWidth="1"/>
    <col min="12831" max="13056" width="11.42578125" style="1"/>
    <col min="13057" max="13057" width="73" style="1" customWidth="1"/>
    <col min="13058" max="13058" width="4.28515625" style="1" customWidth="1"/>
    <col min="13059" max="13059" width="8.42578125" style="1" customWidth="1"/>
    <col min="13060" max="13060" width="18.85546875" style="1" customWidth="1"/>
    <col min="13061" max="13061" width="19.28515625" style="1" customWidth="1"/>
    <col min="13062" max="13062" width="11.42578125" style="1" customWidth="1"/>
    <col min="13063" max="13086" width="0" style="1" hidden="1" customWidth="1"/>
    <col min="13087" max="13312" width="11.42578125" style="1"/>
    <col min="13313" max="13313" width="73" style="1" customWidth="1"/>
    <col min="13314" max="13314" width="4.28515625" style="1" customWidth="1"/>
    <col min="13315" max="13315" width="8.42578125" style="1" customWidth="1"/>
    <col min="13316" max="13316" width="18.85546875" style="1" customWidth="1"/>
    <col min="13317" max="13317" width="19.28515625" style="1" customWidth="1"/>
    <col min="13318" max="13318" width="11.42578125" style="1" customWidth="1"/>
    <col min="13319" max="13342" width="0" style="1" hidden="1" customWidth="1"/>
    <col min="13343" max="13568" width="11.42578125" style="1"/>
    <col min="13569" max="13569" width="73" style="1" customWidth="1"/>
    <col min="13570" max="13570" width="4.28515625" style="1" customWidth="1"/>
    <col min="13571" max="13571" width="8.42578125" style="1" customWidth="1"/>
    <col min="13572" max="13572" width="18.85546875" style="1" customWidth="1"/>
    <col min="13573" max="13573" width="19.28515625" style="1" customWidth="1"/>
    <col min="13574" max="13574" width="11.42578125" style="1" customWidth="1"/>
    <col min="13575" max="13598" width="0" style="1" hidden="1" customWidth="1"/>
    <col min="13599" max="13824" width="11.42578125" style="1"/>
    <col min="13825" max="13825" width="73" style="1" customWidth="1"/>
    <col min="13826" max="13826" width="4.28515625" style="1" customWidth="1"/>
    <col min="13827" max="13827" width="8.42578125" style="1" customWidth="1"/>
    <col min="13828" max="13828" width="18.85546875" style="1" customWidth="1"/>
    <col min="13829" max="13829" width="19.28515625" style="1" customWidth="1"/>
    <col min="13830" max="13830" width="11.42578125" style="1" customWidth="1"/>
    <col min="13831" max="13854" width="0" style="1" hidden="1" customWidth="1"/>
    <col min="13855" max="14080" width="11.42578125" style="1"/>
    <col min="14081" max="14081" width="73" style="1" customWidth="1"/>
    <col min="14082" max="14082" width="4.28515625" style="1" customWidth="1"/>
    <col min="14083" max="14083" width="8.42578125" style="1" customWidth="1"/>
    <col min="14084" max="14084" width="18.85546875" style="1" customWidth="1"/>
    <col min="14085" max="14085" width="19.28515625" style="1" customWidth="1"/>
    <col min="14086" max="14086" width="11.42578125" style="1" customWidth="1"/>
    <col min="14087" max="14110" width="0" style="1" hidden="1" customWidth="1"/>
    <col min="14111" max="14336" width="11.42578125" style="1"/>
    <col min="14337" max="14337" width="73" style="1" customWidth="1"/>
    <col min="14338" max="14338" width="4.28515625" style="1" customWidth="1"/>
    <col min="14339" max="14339" width="8.42578125" style="1" customWidth="1"/>
    <col min="14340" max="14340" width="18.85546875" style="1" customWidth="1"/>
    <col min="14341" max="14341" width="19.28515625" style="1" customWidth="1"/>
    <col min="14342" max="14342" width="11.42578125" style="1" customWidth="1"/>
    <col min="14343" max="14366" width="0" style="1" hidden="1" customWidth="1"/>
    <col min="14367" max="14592" width="11.42578125" style="1"/>
    <col min="14593" max="14593" width="73" style="1" customWidth="1"/>
    <col min="14594" max="14594" width="4.28515625" style="1" customWidth="1"/>
    <col min="14595" max="14595" width="8.42578125" style="1" customWidth="1"/>
    <col min="14596" max="14596" width="18.85546875" style="1" customWidth="1"/>
    <col min="14597" max="14597" width="19.28515625" style="1" customWidth="1"/>
    <col min="14598" max="14598" width="11.42578125" style="1" customWidth="1"/>
    <col min="14599" max="14622" width="0" style="1" hidden="1" customWidth="1"/>
    <col min="14623" max="14848" width="11.42578125" style="1"/>
    <col min="14849" max="14849" width="73" style="1" customWidth="1"/>
    <col min="14850" max="14850" width="4.28515625" style="1" customWidth="1"/>
    <col min="14851" max="14851" width="8.42578125" style="1" customWidth="1"/>
    <col min="14852" max="14852" width="18.85546875" style="1" customWidth="1"/>
    <col min="14853" max="14853" width="19.28515625" style="1" customWidth="1"/>
    <col min="14854" max="14854" width="11.42578125" style="1" customWidth="1"/>
    <col min="14855" max="14878" width="0" style="1" hidden="1" customWidth="1"/>
    <col min="14879" max="15104" width="11.42578125" style="1"/>
    <col min="15105" max="15105" width="73" style="1" customWidth="1"/>
    <col min="15106" max="15106" width="4.28515625" style="1" customWidth="1"/>
    <col min="15107" max="15107" width="8.42578125" style="1" customWidth="1"/>
    <col min="15108" max="15108" width="18.85546875" style="1" customWidth="1"/>
    <col min="15109" max="15109" width="19.28515625" style="1" customWidth="1"/>
    <col min="15110" max="15110" width="11.42578125" style="1" customWidth="1"/>
    <col min="15111" max="15134" width="0" style="1" hidden="1" customWidth="1"/>
    <col min="15135" max="15360" width="11.42578125" style="1"/>
    <col min="15361" max="15361" width="73" style="1" customWidth="1"/>
    <col min="15362" max="15362" width="4.28515625" style="1" customWidth="1"/>
    <col min="15363" max="15363" width="8.42578125" style="1" customWidth="1"/>
    <col min="15364" max="15364" width="18.85546875" style="1" customWidth="1"/>
    <col min="15365" max="15365" width="19.28515625" style="1" customWidth="1"/>
    <col min="15366" max="15366" width="11.42578125" style="1" customWidth="1"/>
    <col min="15367" max="15390" width="0" style="1" hidden="1" customWidth="1"/>
    <col min="15391" max="15616" width="11.42578125" style="1"/>
    <col min="15617" max="15617" width="73" style="1" customWidth="1"/>
    <col min="15618" max="15618" width="4.28515625" style="1" customWidth="1"/>
    <col min="15619" max="15619" width="8.42578125" style="1" customWidth="1"/>
    <col min="15620" max="15620" width="18.85546875" style="1" customWidth="1"/>
    <col min="15621" max="15621" width="19.28515625" style="1" customWidth="1"/>
    <col min="15622" max="15622" width="11.42578125" style="1" customWidth="1"/>
    <col min="15623" max="15646" width="0" style="1" hidden="1" customWidth="1"/>
    <col min="15647" max="15872" width="11.42578125" style="1"/>
    <col min="15873" max="15873" width="73" style="1" customWidth="1"/>
    <col min="15874" max="15874" width="4.28515625" style="1" customWidth="1"/>
    <col min="15875" max="15875" width="8.42578125" style="1" customWidth="1"/>
    <col min="15876" max="15876" width="18.85546875" style="1" customWidth="1"/>
    <col min="15877" max="15877" width="19.28515625" style="1" customWidth="1"/>
    <col min="15878" max="15878" width="11.42578125" style="1" customWidth="1"/>
    <col min="15879" max="15902" width="0" style="1" hidden="1" customWidth="1"/>
    <col min="15903" max="16128" width="11.42578125" style="1"/>
    <col min="16129" max="16129" width="73" style="1" customWidth="1"/>
    <col min="16130" max="16130" width="4.28515625" style="1" customWidth="1"/>
    <col min="16131" max="16131" width="8.42578125" style="1" customWidth="1"/>
    <col min="16132" max="16132" width="18.85546875" style="1" customWidth="1"/>
    <col min="16133" max="16133" width="19.28515625" style="1" customWidth="1"/>
    <col min="16134" max="16134" width="11.42578125" style="1" customWidth="1"/>
    <col min="16135" max="16158" width="0" style="1" hidden="1" customWidth="1"/>
    <col min="16159" max="16384" width="11.42578125" style="1"/>
  </cols>
  <sheetData>
    <row r="1" spans="1:31" ht="18.600000000000001" customHeight="1" x14ac:dyDescent="0.2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18.600000000000001" customHeight="1" x14ac:dyDescent="0.25">
      <c r="A2" s="3" t="s">
        <v>0</v>
      </c>
      <c r="B2" s="47" t="s">
        <v>0</v>
      </c>
      <c r="C2" s="47" t="s">
        <v>0</v>
      </c>
      <c r="D2" s="48"/>
      <c r="E2" s="48"/>
      <c r="F2" s="12"/>
    </row>
    <row r="3" spans="1:31" ht="25.5" x14ac:dyDescent="0.25">
      <c r="A3" s="26" t="s">
        <v>1</v>
      </c>
      <c r="B3" s="26" t="s">
        <v>2</v>
      </c>
      <c r="C3" s="35" t="s">
        <v>3</v>
      </c>
      <c r="D3" s="36" t="s">
        <v>4</v>
      </c>
      <c r="E3" s="35" t="s">
        <v>5</v>
      </c>
      <c r="F3" s="37" t="s">
        <v>84</v>
      </c>
      <c r="G3" s="27"/>
      <c r="H3" s="27"/>
      <c r="I3" s="36" t="s">
        <v>6</v>
      </c>
      <c r="J3" s="36" t="s">
        <v>7</v>
      </c>
      <c r="K3" s="36" t="s">
        <v>8</v>
      </c>
      <c r="L3" s="36" t="s">
        <v>9</v>
      </c>
      <c r="M3" s="36" t="s">
        <v>10</v>
      </c>
      <c r="N3" s="36" t="s">
        <v>11</v>
      </c>
      <c r="O3" s="36" t="s">
        <v>12</v>
      </c>
      <c r="P3" s="36" t="s">
        <v>13</v>
      </c>
      <c r="Q3" s="36" t="s">
        <v>14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37" t="s">
        <v>85</v>
      </c>
    </row>
    <row r="4" spans="1:31" ht="18.600000000000001" customHeight="1" x14ac:dyDescent="0.25">
      <c r="A4" s="4"/>
      <c r="B4" s="4"/>
      <c r="C4" s="4"/>
      <c r="D4" s="4"/>
      <c r="E4" s="4"/>
      <c r="F4" s="12"/>
      <c r="I4" s="2"/>
      <c r="J4" s="2"/>
      <c r="K4" s="2"/>
      <c r="L4" s="2"/>
      <c r="M4" s="2"/>
      <c r="N4" s="2"/>
      <c r="O4" s="2"/>
      <c r="P4" s="2"/>
      <c r="Q4" s="2"/>
    </row>
    <row r="5" spans="1:31" ht="18.600000000000001" customHeight="1" x14ac:dyDescent="0.25">
      <c r="A5" s="45" t="s">
        <v>70</v>
      </c>
      <c r="B5" s="46"/>
      <c r="C5" s="46"/>
      <c r="D5" s="46"/>
      <c r="E5" s="18">
        <f>SUM(E6:E9)</f>
        <v>0</v>
      </c>
      <c r="F5" s="19"/>
      <c r="G5" s="18" t="s">
        <v>19</v>
      </c>
      <c r="H5" s="18">
        <f>IF(G5="5",#REF!,0)</f>
        <v>0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>
        <f>IF(W5=0,E6,0)</f>
        <v>0</v>
      </c>
      <c r="T5" s="18">
        <f>IF(W5=15,E6,0)</f>
        <v>0</v>
      </c>
      <c r="U5" s="18">
        <f>IF(W5=21,E6,0)</f>
        <v>0</v>
      </c>
      <c r="V5" s="18"/>
      <c r="W5" s="18">
        <v>21</v>
      </c>
      <c r="X5" s="18">
        <f>D6*0.0827262219111549</f>
        <v>0</v>
      </c>
      <c r="Y5" s="18">
        <f>D6*(1-0.0827262219111549)</f>
        <v>0</v>
      </c>
      <c r="Z5" s="18"/>
      <c r="AA5" s="18"/>
      <c r="AB5" s="18"/>
      <c r="AC5" s="18"/>
      <c r="AD5" s="18"/>
      <c r="AE5" s="20"/>
    </row>
    <row r="6" spans="1:31" ht="18.600000000000001" customHeight="1" x14ac:dyDescent="0.25">
      <c r="A6" s="38" t="s">
        <v>71</v>
      </c>
      <c r="B6" s="38" t="s">
        <v>72</v>
      </c>
      <c r="C6" s="39">
        <v>1</v>
      </c>
      <c r="D6" s="39"/>
      <c r="E6" s="39">
        <f>C6*D6</f>
        <v>0</v>
      </c>
      <c r="F6" s="40" t="s">
        <v>83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0" t="s">
        <v>79</v>
      </c>
    </row>
    <row r="7" spans="1:31" ht="18.600000000000001" customHeight="1" x14ac:dyDescent="0.25">
      <c r="A7" s="24" t="s">
        <v>73</v>
      </c>
      <c r="B7" s="24" t="s">
        <v>72</v>
      </c>
      <c r="C7" s="25">
        <v>1</v>
      </c>
      <c r="D7" s="25"/>
      <c r="E7" s="25">
        <f t="shared" ref="E7:E9" si="0">C7*D7</f>
        <v>0</v>
      </c>
      <c r="F7" s="28" t="s">
        <v>83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8" t="s">
        <v>79</v>
      </c>
    </row>
    <row r="8" spans="1:31" ht="18.600000000000001" customHeight="1" x14ac:dyDescent="0.25">
      <c r="A8" s="24" t="s">
        <v>74</v>
      </c>
      <c r="B8" s="24" t="s">
        <v>72</v>
      </c>
      <c r="C8" s="25">
        <v>1</v>
      </c>
      <c r="D8" s="25"/>
      <c r="E8" s="25">
        <f t="shared" si="0"/>
        <v>0</v>
      </c>
      <c r="F8" s="28" t="s">
        <v>83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8" t="s">
        <v>79</v>
      </c>
    </row>
    <row r="9" spans="1:31" ht="18.600000000000001" customHeight="1" x14ac:dyDescent="0.25">
      <c r="A9" s="24" t="s">
        <v>75</v>
      </c>
      <c r="B9" s="24" t="s">
        <v>72</v>
      </c>
      <c r="C9" s="25">
        <v>1</v>
      </c>
      <c r="D9" s="25"/>
      <c r="E9" s="25">
        <f t="shared" si="0"/>
        <v>0</v>
      </c>
      <c r="F9" s="28" t="s">
        <v>83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8" t="s">
        <v>79</v>
      </c>
    </row>
    <row r="10" spans="1:31" ht="18.600000000000001" customHeight="1" x14ac:dyDescent="0.25">
      <c r="A10" s="45" t="s">
        <v>15</v>
      </c>
      <c r="B10" s="46"/>
      <c r="C10" s="46"/>
      <c r="D10" s="46"/>
      <c r="E10" s="18">
        <f>E11+E12+E13+E14+E15</f>
        <v>0</v>
      </c>
      <c r="F10" s="19"/>
      <c r="G10" s="18"/>
      <c r="H10" s="18"/>
      <c r="I10" s="18">
        <f>IF(J10="PR",E11,SUM(H11:H12))</f>
        <v>0</v>
      </c>
      <c r="J10" s="18" t="s">
        <v>16</v>
      </c>
      <c r="K10" s="18" t="e">
        <f>IF(J10="HS",#REF!,0)</f>
        <v>#REF!</v>
      </c>
      <c r="L10" s="18" t="e">
        <f>IF(J10="HS",#REF!-I10,0)</f>
        <v>#REF!</v>
      </c>
      <c r="M10" s="18">
        <f>IF(J10="PS",#REF!,0)</f>
        <v>0</v>
      </c>
      <c r="N10" s="18">
        <f>IF(J10="PS",#REF!-I10,0)</f>
        <v>0</v>
      </c>
      <c r="O10" s="18">
        <f>IF(J10="MP",#REF!,0)</f>
        <v>0</v>
      </c>
      <c r="P10" s="18">
        <f>IF(J10="MP",#REF!-I10,0)</f>
        <v>0</v>
      </c>
      <c r="Q10" s="18">
        <f>IF(J10="OM",#REF!,0)</f>
        <v>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>
        <f>SUM(S11:S12)</f>
        <v>0</v>
      </c>
      <c r="AC10" s="18">
        <f>SUM(T11:T12)</f>
        <v>0</v>
      </c>
      <c r="AD10" s="18">
        <f>SUM(U11:U12)</f>
        <v>0</v>
      </c>
      <c r="AE10" s="20"/>
    </row>
    <row r="11" spans="1:31" ht="18.600000000000001" customHeight="1" x14ac:dyDescent="0.25">
      <c r="A11" s="24" t="s">
        <v>17</v>
      </c>
      <c r="B11" s="24" t="s">
        <v>18</v>
      </c>
      <c r="C11" s="25">
        <v>1</v>
      </c>
      <c r="D11" s="25"/>
      <c r="E11" s="25">
        <f>ROUND(C11*D11,2)</f>
        <v>0</v>
      </c>
      <c r="F11" s="28" t="s">
        <v>83</v>
      </c>
      <c r="G11" s="30" t="s">
        <v>27</v>
      </c>
      <c r="H11" s="25">
        <f>IF(G11="5",#REF!,0)</f>
        <v>0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25">
        <f>IF(W11=0,E12,0)</f>
        <v>0</v>
      </c>
      <c r="T11" s="25">
        <f>IF(W11=15,E12,0)</f>
        <v>0</v>
      </c>
      <c r="U11" s="25">
        <f>IF(W11=21,E12,0)</f>
        <v>0</v>
      </c>
      <c r="V11" s="31"/>
      <c r="W11" s="25">
        <v>21</v>
      </c>
      <c r="X11" s="25">
        <f>D12*0</f>
        <v>0</v>
      </c>
      <c r="Y11" s="25">
        <f>D12*(1-0)</f>
        <v>0</v>
      </c>
      <c r="Z11" s="31"/>
      <c r="AA11" s="31"/>
      <c r="AB11" s="31"/>
      <c r="AC11" s="31"/>
      <c r="AD11" s="31"/>
      <c r="AE11" s="32" t="s">
        <v>80</v>
      </c>
    </row>
    <row r="12" spans="1:31" ht="18.600000000000001" customHeight="1" x14ac:dyDescent="0.25">
      <c r="A12" s="24" t="s">
        <v>20</v>
      </c>
      <c r="B12" s="24" t="s">
        <v>18</v>
      </c>
      <c r="C12" s="25">
        <v>1</v>
      </c>
      <c r="D12" s="25"/>
      <c r="E12" s="25">
        <f>D12</f>
        <v>0</v>
      </c>
      <c r="F12" s="28" t="s">
        <v>83</v>
      </c>
      <c r="G12" s="30" t="s">
        <v>27</v>
      </c>
      <c r="H12" s="25">
        <f>IF(G12="5",#REF!,0)</f>
        <v>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25">
        <f>IF(W12=0,E13,0)</f>
        <v>0</v>
      </c>
      <c r="T12" s="25">
        <f>IF(W12=15,E13,0)</f>
        <v>0</v>
      </c>
      <c r="U12" s="25">
        <f>IF(W12=21,E13,0)</f>
        <v>0</v>
      </c>
      <c r="V12" s="31"/>
      <c r="W12" s="25">
        <v>21</v>
      </c>
      <c r="X12" s="25">
        <f>D13*0</f>
        <v>0</v>
      </c>
      <c r="Y12" s="25">
        <f>D13*(1-0)</f>
        <v>0</v>
      </c>
      <c r="Z12" s="31"/>
      <c r="AA12" s="31"/>
      <c r="AB12" s="31"/>
      <c r="AC12" s="31"/>
      <c r="AD12" s="31"/>
      <c r="AE12" s="32" t="s">
        <v>80</v>
      </c>
    </row>
    <row r="13" spans="1:31" ht="18.600000000000001" customHeight="1" x14ac:dyDescent="0.25">
      <c r="A13" s="24" t="s">
        <v>21</v>
      </c>
      <c r="B13" s="24" t="s">
        <v>18</v>
      </c>
      <c r="C13" s="25">
        <v>1</v>
      </c>
      <c r="D13" s="25"/>
      <c r="E13" s="25">
        <f>D13</f>
        <v>0</v>
      </c>
      <c r="F13" s="28" t="s">
        <v>83</v>
      </c>
      <c r="G13" s="31"/>
      <c r="H13" s="31"/>
      <c r="I13" s="33">
        <f>IF(J13="PR",E14,SUM(H14:H15))</f>
        <v>0</v>
      </c>
      <c r="J13" s="34" t="s">
        <v>16</v>
      </c>
      <c r="K13" s="33" t="e">
        <f>IF(J13="HS",#REF!,0)</f>
        <v>#REF!</v>
      </c>
      <c r="L13" s="33" t="e">
        <f>IF(J13="HS",#REF!-I13,0)</f>
        <v>#REF!</v>
      </c>
      <c r="M13" s="33">
        <f>IF(J13="PS",#REF!,0)</f>
        <v>0</v>
      </c>
      <c r="N13" s="33">
        <f>IF(J13="PS",#REF!-I13,0)</f>
        <v>0</v>
      </c>
      <c r="O13" s="33">
        <f>IF(J13="MP",#REF!,0)</f>
        <v>0</v>
      </c>
      <c r="P13" s="33">
        <f>IF(J13="MP",#REF!-I13,0)</f>
        <v>0</v>
      </c>
      <c r="Q13" s="33">
        <f>IF(J13="OM",#REF!,0)</f>
        <v>0</v>
      </c>
      <c r="R13" s="34"/>
      <c r="S13" s="31"/>
      <c r="T13" s="31"/>
      <c r="U13" s="31"/>
      <c r="V13" s="31"/>
      <c r="W13" s="31"/>
      <c r="X13" s="31"/>
      <c r="Y13" s="31"/>
      <c r="Z13" s="31"/>
      <c r="AA13" s="31"/>
      <c r="AB13" s="33">
        <f>SUM(S14:S15)</f>
        <v>0</v>
      </c>
      <c r="AC13" s="33">
        <f>SUM(T14:T15)</f>
        <v>0</v>
      </c>
      <c r="AD13" s="33">
        <f>SUM(U14:U15)</f>
        <v>0</v>
      </c>
      <c r="AE13" s="32" t="s">
        <v>80</v>
      </c>
    </row>
    <row r="14" spans="1:31" ht="18.600000000000001" customHeight="1" x14ac:dyDescent="0.25">
      <c r="A14" s="24" t="s">
        <v>22</v>
      </c>
      <c r="B14" s="24" t="s">
        <v>18</v>
      </c>
      <c r="C14" s="25">
        <v>1</v>
      </c>
      <c r="D14" s="25"/>
      <c r="E14" s="25">
        <f>D14</f>
        <v>0</v>
      </c>
      <c r="F14" s="28" t="s">
        <v>83</v>
      </c>
      <c r="G14" s="30" t="s">
        <v>27</v>
      </c>
      <c r="H14" s="25">
        <f>IF(G14="5",#REF!,0)</f>
        <v>0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25">
        <f>IF(W14=0,E15,0)</f>
        <v>0</v>
      </c>
      <c r="T14" s="25">
        <f>IF(W14=15,E15,0)</f>
        <v>0</v>
      </c>
      <c r="U14" s="25">
        <f>IF(W14=21,E15,0)</f>
        <v>0</v>
      </c>
      <c r="V14" s="31"/>
      <c r="W14" s="25">
        <v>21</v>
      </c>
      <c r="X14" s="25">
        <f>D15*0.0836938123001693</f>
        <v>0</v>
      </c>
      <c r="Y14" s="25">
        <f>D15*(1-0.0836938123001693)</f>
        <v>0</v>
      </c>
      <c r="Z14" s="31"/>
      <c r="AA14" s="31"/>
      <c r="AB14" s="31"/>
      <c r="AC14" s="31"/>
      <c r="AD14" s="31"/>
      <c r="AE14" s="32" t="s">
        <v>80</v>
      </c>
    </row>
    <row r="15" spans="1:31" ht="18.600000000000001" customHeight="1" x14ac:dyDescent="0.25">
      <c r="A15" s="24" t="s">
        <v>23</v>
      </c>
      <c r="B15" s="24" t="s">
        <v>18</v>
      </c>
      <c r="C15" s="25">
        <v>1</v>
      </c>
      <c r="D15" s="25"/>
      <c r="E15" s="25">
        <f>D15</f>
        <v>0</v>
      </c>
      <c r="F15" s="28" t="s">
        <v>83</v>
      </c>
      <c r="G15" s="30" t="s">
        <v>27</v>
      </c>
      <c r="H15" s="25">
        <f>IF(G15="5",#REF!,0)</f>
        <v>0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25">
        <f>IF(W15=0,E16,0)</f>
        <v>0</v>
      </c>
      <c r="T15" s="25">
        <f>IF(W15=15,E16,0)</f>
        <v>0</v>
      </c>
      <c r="U15" s="25">
        <f>IF(W15=21,E16,0)</f>
        <v>0</v>
      </c>
      <c r="V15" s="31"/>
      <c r="W15" s="25">
        <v>21</v>
      </c>
      <c r="X15" s="25">
        <f>D16*0</f>
        <v>0</v>
      </c>
      <c r="Y15" s="25">
        <f>D16*(1-0)</f>
        <v>0</v>
      </c>
      <c r="Z15" s="31"/>
      <c r="AA15" s="31"/>
      <c r="AB15" s="31"/>
      <c r="AC15" s="31"/>
      <c r="AD15" s="31"/>
      <c r="AE15" s="32" t="s">
        <v>80</v>
      </c>
    </row>
    <row r="16" spans="1:31" ht="18.600000000000001" customHeight="1" x14ac:dyDescent="0.25">
      <c r="A16" s="45" t="s">
        <v>24</v>
      </c>
      <c r="B16" s="46"/>
      <c r="C16" s="46"/>
      <c r="D16" s="46"/>
      <c r="E16" s="18">
        <f>E17+E18</f>
        <v>0</v>
      </c>
      <c r="F16" s="19"/>
      <c r="G16" s="18"/>
      <c r="H16" s="18"/>
      <c r="I16" s="18">
        <f>IF(J16="PR",E17,SUM(H17:H20))</f>
        <v>0</v>
      </c>
      <c r="J16" s="18" t="s">
        <v>16</v>
      </c>
      <c r="K16" s="18" t="e">
        <f>IF(J16="HS",#REF!,0)</f>
        <v>#REF!</v>
      </c>
      <c r="L16" s="18" t="e">
        <f>IF(J16="HS",#REF!-I16,0)</f>
        <v>#REF!</v>
      </c>
      <c r="M16" s="18">
        <f>IF(J16="PS",#REF!,0)</f>
        <v>0</v>
      </c>
      <c r="N16" s="18">
        <f>IF(J16="PS",#REF!-I16,0)</f>
        <v>0</v>
      </c>
      <c r="O16" s="18">
        <f>IF(J16="MP",#REF!,0)</f>
        <v>0</v>
      </c>
      <c r="P16" s="18">
        <f>IF(J16="MP",#REF!-I16,0)</f>
        <v>0</v>
      </c>
      <c r="Q16" s="18">
        <f>IF(J16="OM",#REF!,0)</f>
        <v>0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>
        <f>SUM(S17:S20)</f>
        <v>0</v>
      </c>
      <c r="AC16" s="18">
        <f>SUM(T17:T20)</f>
        <v>0</v>
      </c>
      <c r="AD16" s="18">
        <f>SUM(U17:U20)</f>
        <v>0</v>
      </c>
      <c r="AE16" s="20"/>
    </row>
    <row r="17" spans="1:31" ht="18.600000000000001" customHeight="1" x14ac:dyDescent="0.25">
      <c r="A17" s="24" t="s">
        <v>25</v>
      </c>
      <c r="B17" s="24" t="s">
        <v>26</v>
      </c>
      <c r="C17" s="25">
        <v>41.8</v>
      </c>
      <c r="D17" s="25"/>
      <c r="E17" s="25">
        <f>ROUND(C17*D17,2)</f>
        <v>0</v>
      </c>
      <c r="F17" s="28" t="s">
        <v>83</v>
      </c>
      <c r="G17" s="30" t="s">
        <v>27</v>
      </c>
      <c r="H17" s="25">
        <f>IF(G17="5",#REF!,0)</f>
        <v>0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25">
        <f>IF(W17=0,E18,0)</f>
        <v>0</v>
      </c>
      <c r="T17" s="25">
        <f>IF(W17=15,E18,0)</f>
        <v>0</v>
      </c>
      <c r="U17" s="25">
        <f>IF(W17=21,E18,0)</f>
        <v>0</v>
      </c>
      <c r="V17" s="31"/>
      <c r="W17" s="25">
        <v>21</v>
      </c>
      <c r="X17" s="25">
        <f>D18*0</f>
        <v>0</v>
      </c>
      <c r="Y17" s="25">
        <f>D18*(1-0)</f>
        <v>0</v>
      </c>
      <c r="Z17" s="31"/>
      <c r="AA17" s="31"/>
      <c r="AB17" s="31"/>
      <c r="AC17" s="31"/>
      <c r="AD17" s="31"/>
      <c r="AE17" s="32" t="s">
        <v>80</v>
      </c>
    </row>
    <row r="18" spans="1:31" ht="18.600000000000001" customHeight="1" x14ac:dyDescent="0.25">
      <c r="A18" s="24" t="s">
        <v>28</v>
      </c>
      <c r="B18" s="24" t="s">
        <v>26</v>
      </c>
      <c r="C18" s="25">
        <v>41.8</v>
      </c>
      <c r="D18" s="25"/>
      <c r="E18" s="25">
        <f>ROUND(C18*D18,2)</f>
        <v>0</v>
      </c>
      <c r="F18" s="28" t="s">
        <v>83</v>
      </c>
      <c r="G18" s="30" t="s">
        <v>27</v>
      </c>
      <c r="H18" s="25">
        <f>IF(G18="5",#REF!,0)</f>
        <v>0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25">
        <f>IF(W18=0,E19,0)</f>
        <v>0</v>
      </c>
      <c r="T18" s="25">
        <f>IF(W18=15,E19,0)</f>
        <v>0</v>
      </c>
      <c r="U18" s="25">
        <f>IF(W18=21,E19,0)</f>
        <v>0</v>
      </c>
      <c r="V18" s="31"/>
      <c r="W18" s="25">
        <v>21</v>
      </c>
      <c r="X18" s="25">
        <f>D19*0</f>
        <v>0</v>
      </c>
      <c r="Y18" s="25">
        <f>D19*(1-0)</f>
        <v>0</v>
      </c>
      <c r="Z18" s="31"/>
      <c r="AA18" s="31"/>
      <c r="AB18" s="31"/>
      <c r="AC18" s="31"/>
      <c r="AD18" s="31"/>
      <c r="AE18" s="32" t="s">
        <v>80</v>
      </c>
    </row>
    <row r="19" spans="1:31" ht="18.600000000000001" customHeight="1" x14ac:dyDescent="0.25">
      <c r="A19" s="45" t="s">
        <v>29</v>
      </c>
      <c r="B19" s="46"/>
      <c r="C19" s="46"/>
      <c r="D19" s="46"/>
      <c r="E19" s="18">
        <f>E20+E21</f>
        <v>0</v>
      </c>
      <c r="F19" s="19"/>
      <c r="G19" s="18" t="s">
        <v>27</v>
      </c>
      <c r="H19" s="18">
        <f>IF(G19="5",#REF!,0)</f>
        <v>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>
        <f>IF(W19=0,E20,0)</f>
        <v>0</v>
      </c>
      <c r="T19" s="18">
        <f>IF(W19=15,E20,0)</f>
        <v>0</v>
      </c>
      <c r="U19" s="18">
        <f>IF(W19=21,E20,0)</f>
        <v>0</v>
      </c>
      <c r="V19" s="18"/>
      <c r="W19" s="18">
        <v>21</v>
      </c>
      <c r="X19" s="18">
        <f>D20*0</f>
        <v>0</v>
      </c>
      <c r="Y19" s="18">
        <f>D20*(1-0)</f>
        <v>0</v>
      </c>
      <c r="Z19" s="18"/>
      <c r="AA19" s="18"/>
      <c r="AB19" s="18"/>
      <c r="AC19" s="18"/>
      <c r="AD19" s="18"/>
      <c r="AE19" s="20"/>
    </row>
    <row r="20" spans="1:31" ht="18.600000000000001" customHeight="1" x14ac:dyDescent="0.25">
      <c r="A20" s="24" t="s">
        <v>30</v>
      </c>
      <c r="B20" s="24" t="s">
        <v>31</v>
      </c>
      <c r="C20" s="25">
        <v>38</v>
      </c>
      <c r="D20" s="25"/>
      <c r="E20" s="25">
        <f>ROUND(C20*D20,2)</f>
        <v>0</v>
      </c>
      <c r="F20" s="28" t="s">
        <v>83</v>
      </c>
      <c r="G20" s="30" t="s">
        <v>27</v>
      </c>
      <c r="H20" s="25">
        <f>IF(G20="5",#REF!,0)</f>
        <v>0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25">
        <f>IF(W20=0,E21,0)</f>
        <v>0</v>
      </c>
      <c r="T20" s="25">
        <f>IF(W20=15,E21,0)</f>
        <v>0</v>
      </c>
      <c r="U20" s="25">
        <f>IF(W20=21,E21,0)</f>
        <v>0</v>
      </c>
      <c r="V20" s="31"/>
      <c r="W20" s="25">
        <v>21</v>
      </c>
      <c r="X20" s="25">
        <f>D21*0</f>
        <v>0</v>
      </c>
      <c r="Y20" s="25">
        <f>D21*(1-0)</f>
        <v>0</v>
      </c>
      <c r="Z20" s="31"/>
      <c r="AA20" s="31"/>
      <c r="AB20" s="31"/>
      <c r="AC20" s="31"/>
      <c r="AD20" s="31"/>
      <c r="AE20" s="32" t="s">
        <v>80</v>
      </c>
    </row>
    <row r="21" spans="1:31" ht="18.600000000000001" customHeight="1" x14ac:dyDescent="0.25">
      <c r="A21" s="24" t="s">
        <v>32</v>
      </c>
      <c r="B21" s="24" t="s">
        <v>31</v>
      </c>
      <c r="C21" s="25">
        <v>38</v>
      </c>
      <c r="D21" s="25"/>
      <c r="E21" s="25">
        <f>ROUND(C21*D21,2)</f>
        <v>0</v>
      </c>
      <c r="F21" s="28" t="s">
        <v>83</v>
      </c>
      <c r="G21" s="31"/>
      <c r="H21" s="31"/>
      <c r="I21" s="33">
        <f>IF(J21="PR",E22,SUM(H22:H23))</f>
        <v>0</v>
      </c>
      <c r="J21" s="34" t="s">
        <v>16</v>
      </c>
      <c r="K21" s="33" t="e">
        <f>IF(J21="HS",#REF!,0)</f>
        <v>#REF!</v>
      </c>
      <c r="L21" s="33" t="e">
        <f>IF(J21="HS",#REF!-I21,0)</f>
        <v>#REF!</v>
      </c>
      <c r="M21" s="33">
        <f>IF(J21="PS",#REF!,0)</f>
        <v>0</v>
      </c>
      <c r="N21" s="33">
        <f>IF(J21="PS",#REF!-I21,0)</f>
        <v>0</v>
      </c>
      <c r="O21" s="33">
        <f>IF(J21="MP",#REF!,0)</f>
        <v>0</v>
      </c>
      <c r="P21" s="33">
        <f>IF(J21="MP",#REF!-I21,0)</f>
        <v>0</v>
      </c>
      <c r="Q21" s="33">
        <f>IF(J21="OM",#REF!,0)</f>
        <v>0</v>
      </c>
      <c r="R21" s="34"/>
      <c r="S21" s="31"/>
      <c r="T21" s="31"/>
      <c r="U21" s="31"/>
      <c r="V21" s="31"/>
      <c r="W21" s="31"/>
      <c r="X21" s="31"/>
      <c r="Y21" s="31"/>
      <c r="Z21" s="31"/>
      <c r="AA21" s="31"/>
      <c r="AB21" s="33">
        <f>SUM(S22:S23)</f>
        <v>0</v>
      </c>
      <c r="AC21" s="33">
        <f>SUM(T22:T23)</f>
        <v>0</v>
      </c>
      <c r="AD21" s="33">
        <f>SUM(U22:U23)</f>
        <v>0</v>
      </c>
      <c r="AE21" s="32" t="s">
        <v>80</v>
      </c>
    </row>
    <row r="22" spans="1:31" ht="18.600000000000001" customHeight="1" x14ac:dyDescent="0.25">
      <c r="A22" s="45" t="s">
        <v>33</v>
      </c>
      <c r="B22" s="46"/>
      <c r="C22" s="46"/>
      <c r="D22" s="46"/>
      <c r="E22" s="18">
        <f>E23+E24+E25+E26</f>
        <v>0</v>
      </c>
      <c r="F22" s="19"/>
      <c r="G22" s="18" t="s">
        <v>27</v>
      </c>
      <c r="H22" s="18">
        <f>IF(G22="5",#REF!,0)</f>
        <v>0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>IF(W22=0,E23,0)</f>
        <v>0</v>
      </c>
      <c r="T22" s="18">
        <f>IF(W22=15,E23,0)</f>
        <v>0</v>
      </c>
      <c r="U22" s="18">
        <f>IF(W22=21,E23,0)</f>
        <v>0</v>
      </c>
      <c r="V22" s="18"/>
      <c r="W22" s="18">
        <v>21</v>
      </c>
      <c r="X22" s="18">
        <f>D23*0</f>
        <v>0</v>
      </c>
      <c r="Y22" s="18">
        <f>D23*(1-0)</f>
        <v>0</v>
      </c>
      <c r="Z22" s="18"/>
      <c r="AA22" s="18"/>
      <c r="AB22" s="18"/>
      <c r="AC22" s="18"/>
      <c r="AD22" s="18"/>
      <c r="AE22" s="20"/>
    </row>
    <row r="23" spans="1:31" ht="18.600000000000001" customHeight="1" x14ac:dyDescent="0.25">
      <c r="A23" s="24" t="s">
        <v>34</v>
      </c>
      <c r="B23" s="24" t="s">
        <v>26</v>
      </c>
      <c r="C23" s="25">
        <v>41.8</v>
      </c>
      <c r="D23" s="25"/>
      <c r="E23" s="25">
        <f>ROUND(C23*D23,2)</f>
        <v>0</v>
      </c>
      <c r="F23" s="28" t="s">
        <v>83</v>
      </c>
      <c r="G23" s="30" t="s">
        <v>27</v>
      </c>
      <c r="H23" s="25">
        <f>IF(G23="5",#REF!,0)</f>
        <v>0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25">
        <f>IF(W23=0,E24,0)</f>
        <v>0</v>
      </c>
      <c r="T23" s="25">
        <f>IF(W23=15,E24,0)</f>
        <v>0</v>
      </c>
      <c r="U23" s="25">
        <f>IF(W23=21,E24,0)</f>
        <v>0</v>
      </c>
      <c r="V23" s="31"/>
      <c r="W23" s="25">
        <v>21</v>
      </c>
      <c r="X23" s="25">
        <f>D24*0</f>
        <v>0</v>
      </c>
      <c r="Y23" s="25">
        <f>D24*(1-0)</f>
        <v>0</v>
      </c>
      <c r="Z23" s="31"/>
      <c r="AA23" s="31"/>
      <c r="AB23" s="31"/>
      <c r="AC23" s="31"/>
      <c r="AD23" s="31"/>
      <c r="AE23" s="32" t="s">
        <v>80</v>
      </c>
    </row>
    <row r="24" spans="1:31" ht="18.600000000000001" customHeight="1" x14ac:dyDescent="0.25">
      <c r="A24" s="24" t="s">
        <v>35</v>
      </c>
      <c r="B24" s="24" t="s">
        <v>26</v>
      </c>
      <c r="C24" s="25">
        <v>41.8</v>
      </c>
      <c r="D24" s="25"/>
      <c r="E24" s="25">
        <f>ROUND(C24*D24,2)</f>
        <v>0</v>
      </c>
      <c r="F24" s="28" t="s">
        <v>83</v>
      </c>
      <c r="G24" s="30"/>
      <c r="H24" s="25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25"/>
      <c r="T24" s="25"/>
      <c r="U24" s="25"/>
      <c r="V24" s="31"/>
      <c r="W24" s="25"/>
      <c r="X24" s="25">
        <f>D25*0</f>
        <v>0</v>
      </c>
      <c r="Y24" s="25">
        <f>D25*(1-0)</f>
        <v>0</v>
      </c>
      <c r="Z24" s="31"/>
      <c r="AA24" s="31"/>
      <c r="AB24" s="31"/>
      <c r="AC24" s="31"/>
      <c r="AD24" s="31"/>
      <c r="AE24" s="32" t="s">
        <v>80</v>
      </c>
    </row>
    <row r="25" spans="1:31" ht="18.600000000000001" customHeight="1" x14ac:dyDescent="0.25">
      <c r="A25" s="24" t="s">
        <v>36</v>
      </c>
      <c r="B25" s="24" t="s">
        <v>26</v>
      </c>
      <c r="C25" s="25">
        <v>41.8</v>
      </c>
      <c r="D25" s="25"/>
      <c r="E25" s="25">
        <f>ROUND(C25*D25,2)</f>
        <v>0</v>
      </c>
      <c r="F25" s="28" t="s">
        <v>83</v>
      </c>
      <c r="G25" s="31"/>
      <c r="H25" s="31"/>
      <c r="I25" s="33">
        <f>IF(J25="PR",E26,SUM(H26:H26))</f>
        <v>0</v>
      </c>
      <c r="J25" s="34" t="s">
        <v>16</v>
      </c>
      <c r="K25" s="33" t="e">
        <f>IF(J25="HS",#REF!,0)</f>
        <v>#REF!</v>
      </c>
      <c r="L25" s="33" t="e">
        <f>IF(J25="HS",#REF!-I25,0)</f>
        <v>#REF!</v>
      </c>
      <c r="M25" s="33">
        <f>IF(J25="PS",#REF!,0)</f>
        <v>0</v>
      </c>
      <c r="N25" s="33">
        <f>IF(J25="PS",#REF!-I25,0)</f>
        <v>0</v>
      </c>
      <c r="O25" s="33">
        <f>IF(J25="MP",#REF!,0)</f>
        <v>0</v>
      </c>
      <c r="P25" s="33">
        <f>IF(J25="MP",#REF!-I25,0)</f>
        <v>0</v>
      </c>
      <c r="Q25" s="33">
        <f>IF(J25="OM",#REF!,0)</f>
        <v>0</v>
      </c>
      <c r="R25" s="34"/>
      <c r="S25" s="31"/>
      <c r="T25" s="31"/>
      <c r="U25" s="31"/>
      <c r="V25" s="31"/>
      <c r="W25" s="31"/>
      <c r="X25" s="31"/>
      <c r="Y25" s="31"/>
      <c r="Z25" s="31"/>
      <c r="AA25" s="31"/>
      <c r="AB25" s="33">
        <f>SUM(S26:S26)</f>
        <v>0</v>
      </c>
      <c r="AC25" s="33">
        <f>SUM(T26:T26)</f>
        <v>0</v>
      </c>
      <c r="AD25" s="33">
        <f>SUM(U26:U26)</f>
        <v>0</v>
      </c>
      <c r="AE25" s="32" t="s">
        <v>80</v>
      </c>
    </row>
    <row r="26" spans="1:31" ht="18.600000000000001" customHeight="1" x14ac:dyDescent="0.25">
      <c r="A26" s="24" t="s">
        <v>37</v>
      </c>
      <c r="B26" s="24" t="s">
        <v>26</v>
      </c>
      <c r="C26" s="25">
        <v>41.8</v>
      </c>
      <c r="D26" s="25"/>
      <c r="E26" s="25">
        <f>ROUND(C26*D26,2)</f>
        <v>0</v>
      </c>
      <c r="F26" s="28" t="s">
        <v>83</v>
      </c>
      <c r="G26" s="30" t="s">
        <v>27</v>
      </c>
      <c r="H26" s="25">
        <f>IF(G26="5",#REF!,0)</f>
        <v>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25">
        <f>IF(W26=0,E27,0)</f>
        <v>0</v>
      </c>
      <c r="T26" s="25">
        <f>IF(W26=15,E27,0)</f>
        <v>0</v>
      </c>
      <c r="U26" s="25">
        <f>IF(W26=21,E27,0)</f>
        <v>0</v>
      </c>
      <c r="V26" s="31"/>
      <c r="W26" s="25">
        <v>21</v>
      </c>
      <c r="X26" s="25">
        <f>D27*0.477596153846154</f>
        <v>0</v>
      </c>
      <c r="Y26" s="25">
        <f>D27*(1-0.477596153846154)</f>
        <v>0</v>
      </c>
      <c r="Z26" s="31"/>
      <c r="AA26" s="31"/>
      <c r="AB26" s="31"/>
      <c r="AC26" s="31"/>
      <c r="AD26" s="31"/>
      <c r="AE26" s="32" t="s">
        <v>80</v>
      </c>
    </row>
    <row r="27" spans="1:31" ht="18.600000000000001" customHeight="1" x14ac:dyDescent="0.25">
      <c r="A27" s="45" t="s">
        <v>38</v>
      </c>
      <c r="B27" s="46"/>
      <c r="C27" s="46"/>
      <c r="D27" s="46"/>
      <c r="E27" s="18">
        <f>E28+E29+E30</f>
        <v>0</v>
      </c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20"/>
    </row>
    <row r="28" spans="1:31" ht="18.600000000000001" customHeight="1" x14ac:dyDescent="0.25">
      <c r="A28" s="24" t="s">
        <v>39</v>
      </c>
      <c r="B28" s="24" t="s">
        <v>26</v>
      </c>
      <c r="C28" s="25">
        <v>41.8</v>
      </c>
      <c r="D28" s="25"/>
      <c r="E28" s="25">
        <f>ROUND(C28*D28,2)</f>
        <v>0</v>
      </c>
      <c r="F28" s="28" t="s">
        <v>83</v>
      </c>
      <c r="G28" s="30"/>
      <c r="H28" s="25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25"/>
      <c r="T28" s="25"/>
      <c r="U28" s="25"/>
      <c r="V28" s="31"/>
      <c r="W28" s="25"/>
      <c r="X28" s="25"/>
      <c r="Y28" s="25"/>
      <c r="Z28" s="31"/>
      <c r="AA28" s="31"/>
      <c r="AB28" s="31"/>
      <c r="AC28" s="31"/>
      <c r="AD28" s="31"/>
      <c r="AE28" s="32" t="s">
        <v>80</v>
      </c>
    </row>
    <row r="29" spans="1:31" ht="18.600000000000001" customHeight="1" x14ac:dyDescent="0.25">
      <c r="A29" s="24" t="s">
        <v>40</v>
      </c>
      <c r="B29" s="24" t="s">
        <v>26</v>
      </c>
      <c r="C29" s="25">
        <v>26.22</v>
      </c>
      <c r="D29" s="25"/>
      <c r="E29" s="25">
        <f>ROUND(C29*D29,2)</f>
        <v>0</v>
      </c>
      <c r="F29" s="28" t="s">
        <v>83</v>
      </c>
      <c r="G29" s="30"/>
      <c r="H29" s="25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25"/>
      <c r="T29" s="25"/>
      <c r="U29" s="25"/>
      <c r="V29" s="31"/>
      <c r="W29" s="25"/>
      <c r="X29" s="25"/>
      <c r="Y29" s="25"/>
      <c r="Z29" s="31"/>
      <c r="AA29" s="31"/>
      <c r="AB29" s="31"/>
      <c r="AC29" s="31"/>
      <c r="AD29" s="31"/>
      <c r="AE29" s="32" t="s">
        <v>80</v>
      </c>
    </row>
    <row r="30" spans="1:31" ht="18.600000000000001" customHeight="1" x14ac:dyDescent="0.25">
      <c r="A30" s="24" t="s">
        <v>41</v>
      </c>
      <c r="B30" s="24" t="s">
        <v>18</v>
      </c>
      <c r="C30" s="25">
        <v>1</v>
      </c>
      <c r="D30" s="25"/>
      <c r="E30" s="25">
        <f>ROUND(C30*D30,2)</f>
        <v>0</v>
      </c>
      <c r="F30" s="28" t="s">
        <v>83</v>
      </c>
      <c r="G30" s="30"/>
      <c r="H30" s="25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5"/>
      <c r="T30" s="25"/>
      <c r="U30" s="25"/>
      <c r="V30" s="31"/>
      <c r="W30" s="25"/>
      <c r="X30" s="25"/>
      <c r="Y30" s="25"/>
      <c r="Z30" s="31"/>
      <c r="AA30" s="31"/>
      <c r="AB30" s="31"/>
      <c r="AC30" s="31"/>
      <c r="AD30" s="31"/>
      <c r="AE30" s="32" t="s">
        <v>80</v>
      </c>
    </row>
    <row r="31" spans="1:31" ht="18.600000000000001" customHeight="1" x14ac:dyDescent="0.25">
      <c r="A31" s="45" t="s">
        <v>42</v>
      </c>
      <c r="B31" s="46"/>
      <c r="C31" s="46"/>
      <c r="D31" s="46"/>
      <c r="E31" s="18">
        <f>E32</f>
        <v>0</v>
      </c>
      <c r="F31" s="1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0"/>
    </row>
    <row r="32" spans="1:31" ht="18.600000000000001" customHeight="1" x14ac:dyDescent="0.25">
      <c r="A32" s="24" t="s">
        <v>43</v>
      </c>
      <c r="B32" s="24" t="s">
        <v>26</v>
      </c>
      <c r="C32" s="25">
        <v>2.75</v>
      </c>
      <c r="D32" s="25"/>
      <c r="E32" s="25">
        <f>ROUND(C32*D32,2)</f>
        <v>0</v>
      </c>
      <c r="F32" s="28" t="s">
        <v>83</v>
      </c>
      <c r="G32" s="30" t="s">
        <v>19</v>
      </c>
      <c r="H32" s="25">
        <f>IF(G32="5",#REF!,0)</f>
        <v>0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5">
        <f>IF(W32=0,E33,0)</f>
        <v>0</v>
      </c>
      <c r="T32" s="25">
        <f>IF(W32=15,E33,0)</f>
        <v>0</v>
      </c>
      <c r="U32" s="25">
        <f>IF(W32=21,E33,0)</f>
        <v>0</v>
      </c>
      <c r="V32" s="31"/>
      <c r="W32" s="25">
        <v>21</v>
      </c>
      <c r="X32" s="25">
        <f>D33*0.534896844386258</f>
        <v>0</v>
      </c>
      <c r="Y32" s="25">
        <f>D33*(1-0.534896844386258)</f>
        <v>0</v>
      </c>
      <c r="Z32" s="31"/>
      <c r="AA32" s="31"/>
      <c r="AB32" s="31"/>
      <c r="AC32" s="31"/>
      <c r="AD32" s="31"/>
      <c r="AE32" s="32" t="s">
        <v>80</v>
      </c>
    </row>
    <row r="33" spans="1:31" ht="18.600000000000001" customHeight="1" x14ac:dyDescent="0.25">
      <c r="A33" s="45" t="s">
        <v>44</v>
      </c>
      <c r="B33" s="46"/>
      <c r="C33" s="46"/>
      <c r="D33" s="46"/>
      <c r="E33" s="18">
        <f>E34</f>
        <v>0</v>
      </c>
      <c r="F33" s="19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20"/>
    </row>
    <row r="34" spans="1:31" ht="18.600000000000001" customHeight="1" x14ac:dyDescent="0.25">
      <c r="A34" s="24" t="s">
        <v>45</v>
      </c>
      <c r="B34" s="24" t="s">
        <v>18</v>
      </c>
      <c r="C34" s="25">
        <v>1</v>
      </c>
      <c r="D34" s="25"/>
      <c r="E34" s="25">
        <f>D34</f>
        <v>0</v>
      </c>
      <c r="F34" s="28" t="s">
        <v>83</v>
      </c>
      <c r="G34" s="30"/>
      <c r="H34" s="25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25"/>
      <c r="T34" s="25"/>
      <c r="U34" s="25"/>
      <c r="V34" s="31"/>
      <c r="W34" s="25"/>
      <c r="X34" s="25"/>
      <c r="Y34" s="25"/>
      <c r="Z34" s="31"/>
      <c r="AA34" s="31"/>
      <c r="AB34" s="31"/>
      <c r="AC34" s="31"/>
      <c r="AD34" s="31"/>
      <c r="AE34" s="32" t="s">
        <v>79</v>
      </c>
    </row>
    <row r="35" spans="1:31" ht="18.600000000000001" customHeight="1" x14ac:dyDescent="0.25">
      <c r="A35" s="45" t="s">
        <v>46</v>
      </c>
      <c r="B35" s="46"/>
      <c r="C35" s="46"/>
      <c r="D35" s="46"/>
      <c r="E35" s="18">
        <f>E36</f>
        <v>0</v>
      </c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20"/>
    </row>
    <row r="36" spans="1:31" ht="18.600000000000001" customHeight="1" x14ac:dyDescent="0.25">
      <c r="A36" s="24" t="s">
        <v>47</v>
      </c>
      <c r="B36" s="24" t="s">
        <v>26</v>
      </c>
      <c r="C36" s="25">
        <v>2.95</v>
      </c>
      <c r="D36" s="25"/>
      <c r="E36" s="25">
        <f>C36*D36</f>
        <v>0</v>
      </c>
      <c r="F36" s="28" t="s">
        <v>83</v>
      </c>
      <c r="G36" s="30"/>
      <c r="H36" s="25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25"/>
      <c r="T36" s="25"/>
      <c r="U36" s="25"/>
      <c r="V36" s="31"/>
      <c r="W36" s="25"/>
      <c r="X36" s="25"/>
      <c r="Y36" s="25"/>
      <c r="Z36" s="31"/>
      <c r="AA36" s="31"/>
      <c r="AB36" s="31"/>
      <c r="AC36" s="31"/>
      <c r="AD36" s="31"/>
      <c r="AE36" s="32" t="s">
        <v>80</v>
      </c>
    </row>
    <row r="37" spans="1:31" ht="18.600000000000001" customHeight="1" x14ac:dyDescent="0.25">
      <c r="A37" s="45" t="s">
        <v>48</v>
      </c>
      <c r="B37" s="46"/>
      <c r="C37" s="46"/>
      <c r="D37" s="46"/>
      <c r="E37" s="18">
        <f>E38+E39+E40+E41+E42+E43</f>
        <v>0</v>
      </c>
      <c r="F37" s="19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0"/>
    </row>
    <row r="38" spans="1:31" ht="18.600000000000001" customHeight="1" x14ac:dyDescent="0.25">
      <c r="A38" s="24" t="s">
        <v>49</v>
      </c>
      <c r="B38" s="24" t="s">
        <v>31</v>
      </c>
      <c r="C38" s="25">
        <v>13.26</v>
      </c>
      <c r="D38" s="25"/>
      <c r="E38" s="25">
        <f>ROUND(C38*D38,2)</f>
        <v>0</v>
      </c>
      <c r="F38" s="28" t="s">
        <v>83</v>
      </c>
      <c r="G38" s="31"/>
      <c r="H38" s="31"/>
      <c r="I38" s="33" t="e">
        <f>IF(J38="PR",E39,SUM(H39:H39))</f>
        <v>#REF!</v>
      </c>
      <c r="J38" s="34" t="s">
        <v>16</v>
      </c>
      <c r="K38" s="33" t="e">
        <f>IF(J38="HS",#REF!,0)</f>
        <v>#REF!</v>
      </c>
      <c r="L38" s="33" t="e">
        <f>IF(J38="HS",#REF!-I38,0)</f>
        <v>#REF!</v>
      </c>
      <c r="M38" s="33">
        <f>IF(J38="PS",#REF!,0)</f>
        <v>0</v>
      </c>
      <c r="N38" s="33">
        <f>IF(J38="PS",#REF!-I38,0)</f>
        <v>0</v>
      </c>
      <c r="O38" s="33">
        <f>IF(J38="MP",#REF!,0)</f>
        <v>0</v>
      </c>
      <c r="P38" s="33">
        <f>IF(J38="MP",#REF!-I38,0)</f>
        <v>0</v>
      </c>
      <c r="Q38" s="33">
        <f>IF(J38="OM",#REF!,0)</f>
        <v>0</v>
      </c>
      <c r="R38" s="34"/>
      <c r="S38" s="31"/>
      <c r="T38" s="31"/>
      <c r="U38" s="31"/>
      <c r="V38" s="31"/>
      <c r="W38" s="31"/>
      <c r="X38" s="31"/>
      <c r="Y38" s="31"/>
      <c r="Z38" s="31"/>
      <c r="AA38" s="31"/>
      <c r="AB38" s="33">
        <f>SUM(S39:S39)</f>
        <v>0</v>
      </c>
      <c r="AC38" s="33">
        <f>SUM(T39:T39)</f>
        <v>0</v>
      </c>
      <c r="AD38" s="33">
        <f>SUM(U39:U39)</f>
        <v>0</v>
      </c>
      <c r="AE38" s="32" t="s">
        <v>80</v>
      </c>
    </row>
    <row r="39" spans="1:31" ht="18.600000000000001" customHeight="1" x14ac:dyDescent="0.25">
      <c r="A39" s="24" t="s">
        <v>50</v>
      </c>
      <c r="B39" s="24" t="s">
        <v>31</v>
      </c>
      <c r="C39" s="25">
        <v>13.26</v>
      </c>
      <c r="D39" s="25"/>
      <c r="E39" s="25">
        <f>C39*D39</f>
        <v>0</v>
      </c>
      <c r="F39" s="28" t="s">
        <v>83</v>
      </c>
      <c r="G39" s="30" t="s">
        <v>57</v>
      </c>
      <c r="H39" s="25" t="e">
        <f>IF(G39="5",#REF!,0)</f>
        <v>#REF!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25">
        <f>IF(W39=0,E40,0)</f>
        <v>0</v>
      </c>
      <c r="T39" s="25">
        <f>IF(W39=15,E40,0)</f>
        <v>0</v>
      </c>
      <c r="U39" s="25">
        <f>IF(W39=21,E40,0)</f>
        <v>0</v>
      </c>
      <c r="V39" s="31"/>
      <c r="W39" s="25">
        <v>21</v>
      </c>
      <c r="X39" s="25">
        <f>D40*0</f>
        <v>0</v>
      </c>
      <c r="Y39" s="25">
        <f>D40*(1-0)</f>
        <v>0</v>
      </c>
      <c r="Z39" s="31"/>
      <c r="AA39" s="31"/>
      <c r="AB39" s="31"/>
      <c r="AC39" s="31"/>
      <c r="AD39" s="31"/>
      <c r="AE39" s="32" t="s">
        <v>80</v>
      </c>
    </row>
    <row r="40" spans="1:31" ht="18.600000000000001" customHeight="1" x14ac:dyDescent="0.25">
      <c r="A40" s="24" t="s">
        <v>51</v>
      </c>
      <c r="B40" s="24" t="s">
        <v>31</v>
      </c>
      <c r="C40" s="25">
        <v>13.26</v>
      </c>
      <c r="D40" s="25"/>
      <c r="E40" s="25">
        <f>C40*D40</f>
        <v>0</v>
      </c>
      <c r="F40" s="28" t="s">
        <v>83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3">
        <f>SUM(S5:S39)</f>
        <v>0</v>
      </c>
      <c r="T40" s="23">
        <f>SUM(T5:T39)</f>
        <v>0</v>
      </c>
      <c r="U40" s="23">
        <f>SUM(U5:U39)</f>
        <v>0</v>
      </c>
      <c r="V40" s="31"/>
      <c r="W40" s="31"/>
      <c r="X40" s="31"/>
      <c r="Y40" s="31"/>
      <c r="Z40" s="31"/>
      <c r="AA40" s="31"/>
      <c r="AB40" s="31"/>
      <c r="AC40" s="31"/>
      <c r="AD40" s="31"/>
      <c r="AE40" s="32" t="s">
        <v>80</v>
      </c>
    </row>
    <row r="41" spans="1:31" ht="18.600000000000001" customHeight="1" x14ac:dyDescent="0.25">
      <c r="A41" s="24" t="s">
        <v>96</v>
      </c>
      <c r="B41" s="24" t="s">
        <v>31</v>
      </c>
      <c r="C41" s="25">
        <v>13.26</v>
      </c>
      <c r="D41" s="25"/>
      <c r="E41" s="25">
        <f>C41*D41</f>
        <v>0</v>
      </c>
      <c r="F41" s="28" t="s">
        <v>83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2" t="s">
        <v>80</v>
      </c>
    </row>
    <row r="42" spans="1:31" ht="18.600000000000001" customHeight="1" x14ac:dyDescent="0.25">
      <c r="A42" s="24" t="s">
        <v>52</v>
      </c>
      <c r="B42" s="24" t="s">
        <v>53</v>
      </c>
      <c r="C42" s="25">
        <v>25</v>
      </c>
      <c r="D42" s="25"/>
      <c r="E42" s="25">
        <f>C42*D42</f>
        <v>0</v>
      </c>
      <c r="F42" s="28" t="s">
        <v>83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2" t="s">
        <v>80</v>
      </c>
    </row>
    <row r="43" spans="1:31" ht="18.600000000000001" customHeight="1" x14ac:dyDescent="0.25">
      <c r="A43" s="24" t="s">
        <v>95</v>
      </c>
      <c r="B43" s="24" t="s">
        <v>53</v>
      </c>
      <c r="C43" s="25">
        <v>25</v>
      </c>
      <c r="D43" s="25"/>
      <c r="E43" s="25">
        <f>C43*D43</f>
        <v>0</v>
      </c>
      <c r="F43" s="28" t="s">
        <v>83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2" t="s">
        <v>80</v>
      </c>
    </row>
    <row r="44" spans="1:31" ht="18.600000000000001" customHeight="1" x14ac:dyDescent="0.25">
      <c r="A44" s="45" t="s">
        <v>54</v>
      </c>
      <c r="B44" s="46"/>
      <c r="C44" s="46"/>
      <c r="D44" s="46"/>
      <c r="E44" s="18">
        <f>E45</f>
        <v>0</v>
      </c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20"/>
    </row>
    <row r="45" spans="1:31" ht="18.600000000000001" customHeight="1" x14ac:dyDescent="0.25">
      <c r="A45" s="24" t="s">
        <v>55</v>
      </c>
      <c r="B45" s="24" t="s">
        <v>56</v>
      </c>
      <c r="C45" s="25">
        <v>5.2</v>
      </c>
      <c r="D45" s="25"/>
      <c r="E45" s="25">
        <f>ROUND(C45*D45,2)</f>
        <v>0</v>
      </c>
      <c r="F45" s="28" t="s">
        <v>83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2" t="s">
        <v>80</v>
      </c>
    </row>
    <row r="46" spans="1:31" ht="18.600000000000001" customHeight="1" x14ac:dyDescent="0.25">
      <c r="A46" s="22" t="s">
        <v>58</v>
      </c>
      <c r="B46" s="21"/>
      <c r="C46" s="21"/>
      <c r="D46" s="21"/>
      <c r="E46" s="18">
        <f>E5+E10+E16+E19+E22+E27+E31+E33+E35+E37+E44</f>
        <v>0</v>
      </c>
      <c r="F46" s="19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20"/>
    </row>
    <row r="47" spans="1:31" ht="18" customHeight="1" x14ac:dyDescent="0.25"/>
    <row r="48" spans="1:31" ht="18" customHeight="1" x14ac:dyDescent="0.25">
      <c r="A48" s="11" t="s">
        <v>87</v>
      </c>
    </row>
    <row r="49" spans="1:31" ht="18.600000000000001" customHeight="1" x14ac:dyDescent="0.25">
      <c r="A49" s="11" t="s">
        <v>86</v>
      </c>
      <c r="AE49" s="1"/>
    </row>
    <row r="50" spans="1:31" ht="18.600000000000001" customHeight="1" x14ac:dyDescent="0.25"/>
    <row r="51" spans="1:31" ht="18.600000000000001" customHeight="1" x14ac:dyDescent="0.25"/>
    <row r="52" spans="1:31" ht="18.600000000000001" customHeight="1" x14ac:dyDescent="0.25"/>
    <row r="53" spans="1:31" ht="18.600000000000001" customHeight="1" x14ac:dyDescent="0.25"/>
    <row r="54" spans="1:31" ht="18.600000000000001" customHeight="1" x14ac:dyDescent="0.25"/>
    <row r="55" spans="1:31" ht="18.600000000000001" customHeight="1" x14ac:dyDescent="0.25"/>
    <row r="56" spans="1:31" ht="18.600000000000001" customHeight="1" x14ac:dyDescent="0.25"/>
  </sheetData>
  <sheetProtection password="CDDF" sheet="1" objects="1" scenarios="1"/>
  <protectedRanges>
    <protectedRange sqref="D6:D9 D11:D15 D17:D18 D20:D21 D23:D26 D28:D30 D32 D34 D36 D38:D43 D45 F6:F9 F11:F15 F17:F18 F20:F21 F23:F26 F28:F29 F29 F29 F30 F32 F34 F36 F38:F43 F45" name="Ceny a subdodavtelé"/>
  </protectedRanges>
  <mergeCells count="14">
    <mergeCell ref="A44:D44"/>
    <mergeCell ref="A5:D5"/>
    <mergeCell ref="A22:D22"/>
    <mergeCell ref="A10:D10"/>
    <mergeCell ref="A16:D16"/>
    <mergeCell ref="A19:D19"/>
    <mergeCell ref="A27:D27"/>
    <mergeCell ref="A31:D31"/>
    <mergeCell ref="A37:D37"/>
    <mergeCell ref="A1:AE1"/>
    <mergeCell ref="B2:C2"/>
    <mergeCell ref="D2:E2"/>
    <mergeCell ref="A33:D33"/>
    <mergeCell ref="A35:D35"/>
  </mergeCells>
  <pageMargins left="0.70866141732283472" right="0.70866141732283472" top="0.78740157480314965" bottom="0.78740157480314965" header="0.31496062992125984" footer="0.31496062992125984"/>
  <pageSetup paperSize="9" scale="92" fitToHeight="2" orientation="landscape" r:id="rId1"/>
  <headerFooter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3"/>
  <sheetViews>
    <sheetView topLeftCell="A31" workbookViewId="0">
      <selection activeCell="A44" sqref="A44:D44"/>
    </sheetView>
  </sheetViews>
  <sheetFormatPr defaultColWidth="11.42578125" defaultRowHeight="12.75" x14ac:dyDescent="0.25"/>
  <cols>
    <col min="1" max="1" width="72.7109375" style="1" bestFit="1" customWidth="1"/>
    <col min="2" max="2" width="3.85546875" style="1" bestFit="1" customWidth="1"/>
    <col min="3" max="3" width="9.28515625" style="1" bestFit="1" customWidth="1"/>
    <col min="4" max="4" width="17.42578125" style="1" bestFit="1" customWidth="1"/>
    <col min="5" max="5" width="14.28515625" style="1" customWidth="1"/>
    <col min="6" max="6" width="16.5703125" style="10" customWidth="1"/>
    <col min="7" max="7" width="2" style="1" hidden="1" customWidth="1"/>
    <col min="8" max="8" width="7.7109375" style="1" hidden="1" customWidth="1"/>
    <col min="9" max="9" width="7.85546875" style="1" hidden="1" customWidth="1"/>
    <col min="10" max="10" width="10" style="1" hidden="1" customWidth="1"/>
    <col min="11" max="12" width="7.85546875" style="1" hidden="1" customWidth="1"/>
    <col min="13" max="13" width="7.5703125" style="1" hidden="1" customWidth="1"/>
    <col min="14" max="14" width="7.7109375" style="1" hidden="1" customWidth="1"/>
    <col min="15" max="15" width="8.85546875" style="1" hidden="1" customWidth="1"/>
    <col min="16" max="16" width="9" style="1" hidden="1" customWidth="1"/>
    <col min="17" max="17" width="10.7109375" style="1" hidden="1" customWidth="1"/>
    <col min="18" max="18" width="12.140625" style="1" hidden="1" customWidth="1"/>
    <col min="19" max="20" width="4.42578125" style="1" hidden="1" customWidth="1"/>
    <col min="21" max="21" width="9.85546875" style="1" hidden="1" customWidth="1"/>
    <col min="22" max="22" width="12.140625" style="1" hidden="1" customWidth="1"/>
    <col min="23" max="23" width="5.42578125" style="1" hidden="1" customWidth="1"/>
    <col min="24" max="24" width="6.42578125" style="1" hidden="1" customWidth="1"/>
    <col min="25" max="25" width="7.85546875" style="1" hidden="1" customWidth="1"/>
    <col min="26" max="27" width="12.140625" style="1" hidden="1" customWidth="1"/>
    <col min="28" max="29" width="4.42578125" style="1" hidden="1" customWidth="1"/>
    <col min="30" max="30" width="8.85546875" style="1" hidden="1" customWidth="1"/>
    <col min="31" max="31" width="8.5703125" style="10" customWidth="1"/>
    <col min="32" max="256" width="11.42578125" style="1"/>
    <col min="257" max="257" width="73" style="1" customWidth="1"/>
    <col min="258" max="258" width="4.28515625" style="1" customWidth="1"/>
    <col min="259" max="259" width="8.42578125" style="1" customWidth="1"/>
    <col min="260" max="260" width="18.85546875" style="1" customWidth="1"/>
    <col min="261" max="261" width="19.28515625" style="1" customWidth="1"/>
    <col min="262" max="262" width="11.42578125" style="1" customWidth="1"/>
    <col min="263" max="286" width="0" style="1" hidden="1" customWidth="1"/>
    <col min="287" max="512" width="11.42578125" style="1"/>
    <col min="513" max="513" width="73" style="1" customWidth="1"/>
    <col min="514" max="514" width="4.28515625" style="1" customWidth="1"/>
    <col min="515" max="515" width="8.42578125" style="1" customWidth="1"/>
    <col min="516" max="516" width="18.85546875" style="1" customWidth="1"/>
    <col min="517" max="517" width="19.28515625" style="1" customWidth="1"/>
    <col min="518" max="518" width="11.42578125" style="1" customWidth="1"/>
    <col min="519" max="542" width="0" style="1" hidden="1" customWidth="1"/>
    <col min="543" max="768" width="11.42578125" style="1"/>
    <col min="769" max="769" width="73" style="1" customWidth="1"/>
    <col min="770" max="770" width="4.28515625" style="1" customWidth="1"/>
    <col min="771" max="771" width="8.42578125" style="1" customWidth="1"/>
    <col min="772" max="772" width="18.85546875" style="1" customWidth="1"/>
    <col min="773" max="773" width="19.28515625" style="1" customWidth="1"/>
    <col min="774" max="774" width="11.42578125" style="1" customWidth="1"/>
    <col min="775" max="798" width="0" style="1" hidden="1" customWidth="1"/>
    <col min="799" max="1024" width="11.42578125" style="1"/>
    <col min="1025" max="1025" width="73" style="1" customWidth="1"/>
    <col min="1026" max="1026" width="4.28515625" style="1" customWidth="1"/>
    <col min="1027" max="1027" width="8.42578125" style="1" customWidth="1"/>
    <col min="1028" max="1028" width="18.85546875" style="1" customWidth="1"/>
    <col min="1029" max="1029" width="19.28515625" style="1" customWidth="1"/>
    <col min="1030" max="1030" width="11.42578125" style="1" customWidth="1"/>
    <col min="1031" max="1054" width="0" style="1" hidden="1" customWidth="1"/>
    <col min="1055" max="1280" width="11.42578125" style="1"/>
    <col min="1281" max="1281" width="73" style="1" customWidth="1"/>
    <col min="1282" max="1282" width="4.28515625" style="1" customWidth="1"/>
    <col min="1283" max="1283" width="8.42578125" style="1" customWidth="1"/>
    <col min="1284" max="1284" width="18.85546875" style="1" customWidth="1"/>
    <col min="1285" max="1285" width="19.28515625" style="1" customWidth="1"/>
    <col min="1286" max="1286" width="11.42578125" style="1" customWidth="1"/>
    <col min="1287" max="1310" width="0" style="1" hidden="1" customWidth="1"/>
    <col min="1311" max="1536" width="11.42578125" style="1"/>
    <col min="1537" max="1537" width="73" style="1" customWidth="1"/>
    <col min="1538" max="1538" width="4.28515625" style="1" customWidth="1"/>
    <col min="1539" max="1539" width="8.42578125" style="1" customWidth="1"/>
    <col min="1540" max="1540" width="18.85546875" style="1" customWidth="1"/>
    <col min="1541" max="1541" width="19.28515625" style="1" customWidth="1"/>
    <col min="1542" max="1542" width="11.42578125" style="1" customWidth="1"/>
    <col min="1543" max="1566" width="0" style="1" hidden="1" customWidth="1"/>
    <col min="1567" max="1792" width="11.42578125" style="1"/>
    <col min="1793" max="1793" width="73" style="1" customWidth="1"/>
    <col min="1794" max="1794" width="4.28515625" style="1" customWidth="1"/>
    <col min="1795" max="1795" width="8.42578125" style="1" customWidth="1"/>
    <col min="1796" max="1796" width="18.85546875" style="1" customWidth="1"/>
    <col min="1797" max="1797" width="19.28515625" style="1" customWidth="1"/>
    <col min="1798" max="1798" width="11.42578125" style="1" customWidth="1"/>
    <col min="1799" max="1822" width="0" style="1" hidden="1" customWidth="1"/>
    <col min="1823" max="2048" width="11.42578125" style="1"/>
    <col min="2049" max="2049" width="73" style="1" customWidth="1"/>
    <col min="2050" max="2050" width="4.28515625" style="1" customWidth="1"/>
    <col min="2051" max="2051" width="8.42578125" style="1" customWidth="1"/>
    <col min="2052" max="2052" width="18.85546875" style="1" customWidth="1"/>
    <col min="2053" max="2053" width="19.28515625" style="1" customWidth="1"/>
    <col min="2054" max="2054" width="11.42578125" style="1" customWidth="1"/>
    <col min="2055" max="2078" width="0" style="1" hidden="1" customWidth="1"/>
    <col min="2079" max="2304" width="11.42578125" style="1"/>
    <col min="2305" max="2305" width="73" style="1" customWidth="1"/>
    <col min="2306" max="2306" width="4.28515625" style="1" customWidth="1"/>
    <col min="2307" max="2307" width="8.42578125" style="1" customWidth="1"/>
    <col min="2308" max="2308" width="18.85546875" style="1" customWidth="1"/>
    <col min="2309" max="2309" width="19.28515625" style="1" customWidth="1"/>
    <col min="2310" max="2310" width="11.42578125" style="1" customWidth="1"/>
    <col min="2311" max="2334" width="0" style="1" hidden="1" customWidth="1"/>
    <col min="2335" max="2560" width="11.42578125" style="1"/>
    <col min="2561" max="2561" width="73" style="1" customWidth="1"/>
    <col min="2562" max="2562" width="4.28515625" style="1" customWidth="1"/>
    <col min="2563" max="2563" width="8.42578125" style="1" customWidth="1"/>
    <col min="2564" max="2564" width="18.85546875" style="1" customWidth="1"/>
    <col min="2565" max="2565" width="19.28515625" style="1" customWidth="1"/>
    <col min="2566" max="2566" width="11.42578125" style="1" customWidth="1"/>
    <col min="2567" max="2590" width="0" style="1" hidden="1" customWidth="1"/>
    <col min="2591" max="2816" width="11.42578125" style="1"/>
    <col min="2817" max="2817" width="73" style="1" customWidth="1"/>
    <col min="2818" max="2818" width="4.28515625" style="1" customWidth="1"/>
    <col min="2819" max="2819" width="8.42578125" style="1" customWidth="1"/>
    <col min="2820" max="2820" width="18.85546875" style="1" customWidth="1"/>
    <col min="2821" max="2821" width="19.28515625" style="1" customWidth="1"/>
    <col min="2822" max="2822" width="11.42578125" style="1" customWidth="1"/>
    <col min="2823" max="2846" width="0" style="1" hidden="1" customWidth="1"/>
    <col min="2847" max="3072" width="11.42578125" style="1"/>
    <col min="3073" max="3073" width="73" style="1" customWidth="1"/>
    <col min="3074" max="3074" width="4.28515625" style="1" customWidth="1"/>
    <col min="3075" max="3075" width="8.42578125" style="1" customWidth="1"/>
    <col min="3076" max="3076" width="18.85546875" style="1" customWidth="1"/>
    <col min="3077" max="3077" width="19.28515625" style="1" customWidth="1"/>
    <col min="3078" max="3078" width="11.42578125" style="1" customWidth="1"/>
    <col min="3079" max="3102" width="0" style="1" hidden="1" customWidth="1"/>
    <col min="3103" max="3328" width="11.42578125" style="1"/>
    <col min="3329" max="3329" width="73" style="1" customWidth="1"/>
    <col min="3330" max="3330" width="4.28515625" style="1" customWidth="1"/>
    <col min="3331" max="3331" width="8.42578125" style="1" customWidth="1"/>
    <col min="3332" max="3332" width="18.85546875" style="1" customWidth="1"/>
    <col min="3333" max="3333" width="19.28515625" style="1" customWidth="1"/>
    <col min="3334" max="3334" width="11.42578125" style="1" customWidth="1"/>
    <col min="3335" max="3358" width="0" style="1" hidden="1" customWidth="1"/>
    <col min="3359" max="3584" width="11.42578125" style="1"/>
    <col min="3585" max="3585" width="73" style="1" customWidth="1"/>
    <col min="3586" max="3586" width="4.28515625" style="1" customWidth="1"/>
    <col min="3587" max="3587" width="8.42578125" style="1" customWidth="1"/>
    <col min="3588" max="3588" width="18.85546875" style="1" customWidth="1"/>
    <col min="3589" max="3589" width="19.28515625" style="1" customWidth="1"/>
    <col min="3590" max="3590" width="11.42578125" style="1" customWidth="1"/>
    <col min="3591" max="3614" width="0" style="1" hidden="1" customWidth="1"/>
    <col min="3615" max="3840" width="11.42578125" style="1"/>
    <col min="3841" max="3841" width="73" style="1" customWidth="1"/>
    <col min="3842" max="3842" width="4.28515625" style="1" customWidth="1"/>
    <col min="3843" max="3843" width="8.42578125" style="1" customWidth="1"/>
    <col min="3844" max="3844" width="18.85546875" style="1" customWidth="1"/>
    <col min="3845" max="3845" width="19.28515625" style="1" customWidth="1"/>
    <col min="3846" max="3846" width="11.42578125" style="1" customWidth="1"/>
    <col min="3847" max="3870" width="0" style="1" hidden="1" customWidth="1"/>
    <col min="3871" max="4096" width="11.42578125" style="1"/>
    <col min="4097" max="4097" width="73" style="1" customWidth="1"/>
    <col min="4098" max="4098" width="4.28515625" style="1" customWidth="1"/>
    <col min="4099" max="4099" width="8.42578125" style="1" customWidth="1"/>
    <col min="4100" max="4100" width="18.85546875" style="1" customWidth="1"/>
    <col min="4101" max="4101" width="19.28515625" style="1" customWidth="1"/>
    <col min="4102" max="4102" width="11.42578125" style="1" customWidth="1"/>
    <col min="4103" max="4126" width="0" style="1" hidden="1" customWidth="1"/>
    <col min="4127" max="4352" width="11.42578125" style="1"/>
    <col min="4353" max="4353" width="73" style="1" customWidth="1"/>
    <col min="4354" max="4354" width="4.28515625" style="1" customWidth="1"/>
    <col min="4355" max="4355" width="8.42578125" style="1" customWidth="1"/>
    <col min="4356" max="4356" width="18.85546875" style="1" customWidth="1"/>
    <col min="4357" max="4357" width="19.28515625" style="1" customWidth="1"/>
    <col min="4358" max="4358" width="11.42578125" style="1" customWidth="1"/>
    <col min="4359" max="4382" width="0" style="1" hidden="1" customWidth="1"/>
    <col min="4383" max="4608" width="11.42578125" style="1"/>
    <col min="4609" max="4609" width="73" style="1" customWidth="1"/>
    <col min="4610" max="4610" width="4.28515625" style="1" customWidth="1"/>
    <col min="4611" max="4611" width="8.42578125" style="1" customWidth="1"/>
    <col min="4612" max="4612" width="18.85546875" style="1" customWidth="1"/>
    <col min="4613" max="4613" width="19.28515625" style="1" customWidth="1"/>
    <col min="4614" max="4614" width="11.42578125" style="1" customWidth="1"/>
    <col min="4615" max="4638" width="0" style="1" hidden="1" customWidth="1"/>
    <col min="4639" max="4864" width="11.42578125" style="1"/>
    <col min="4865" max="4865" width="73" style="1" customWidth="1"/>
    <col min="4866" max="4866" width="4.28515625" style="1" customWidth="1"/>
    <col min="4867" max="4867" width="8.42578125" style="1" customWidth="1"/>
    <col min="4868" max="4868" width="18.85546875" style="1" customWidth="1"/>
    <col min="4869" max="4869" width="19.28515625" style="1" customWidth="1"/>
    <col min="4870" max="4870" width="11.42578125" style="1" customWidth="1"/>
    <col min="4871" max="4894" width="0" style="1" hidden="1" customWidth="1"/>
    <col min="4895" max="5120" width="11.42578125" style="1"/>
    <col min="5121" max="5121" width="73" style="1" customWidth="1"/>
    <col min="5122" max="5122" width="4.28515625" style="1" customWidth="1"/>
    <col min="5123" max="5123" width="8.42578125" style="1" customWidth="1"/>
    <col min="5124" max="5124" width="18.85546875" style="1" customWidth="1"/>
    <col min="5125" max="5125" width="19.28515625" style="1" customWidth="1"/>
    <col min="5126" max="5126" width="11.42578125" style="1" customWidth="1"/>
    <col min="5127" max="5150" width="0" style="1" hidden="1" customWidth="1"/>
    <col min="5151" max="5376" width="11.42578125" style="1"/>
    <col min="5377" max="5377" width="73" style="1" customWidth="1"/>
    <col min="5378" max="5378" width="4.28515625" style="1" customWidth="1"/>
    <col min="5379" max="5379" width="8.42578125" style="1" customWidth="1"/>
    <col min="5380" max="5380" width="18.85546875" style="1" customWidth="1"/>
    <col min="5381" max="5381" width="19.28515625" style="1" customWidth="1"/>
    <col min="5382" max="5382" width="11.42578125" style="1" customWidth="1"/>
    <col min="5383" max="5406" width="0" style="1" hidden="1" customWidth="1"/>
    <col min="5407" max="5632" width="11.42578125" style="1"/>
    <col min="5633" max="5633" width="73" style="1" customWidth="1"/>
    <col min="5634" max="5634" width="4.28515625" style="1" customWidth="1"/>
    <col min="5635" max="5635" width="8.42578125" style="1" customWidth="1"/>
    <col min="5636" max="5636" width="18.85546875" style="1" customWidth="1"/>
    <col min="5637" max="5637" width="19.28515625" style="1" customWidth="1"/>
    <col min="5638" max="5638" width="11.42578125" style="1" customWidth="1"/>
    <col min="5639" max="5662" width="0" style="1" hidden="1" customWidth="1"/>
    <col min="5663" max="5888" width="11.42578125" style="1"/>
    <col min="5889" max="5889" width="73" style="1" customWidth="1"/>
    <col min="5890" max="5890" width="4.28515625" style="1" customWidth="1"/>
    <col min="5891" max="5891" width="8.42578125" style="1" customWidth="1"/>
    <col min="5892" max="5892" width="18.85546875" style="1" customWidth="1"/>
    <col min="5893" max="5893" width="19.28515625" style="1" customWidth="1"/>
    <col min="5894" max="5894" width="11.42578125" style="1" customWidth="1"/>
    <col min="5895" max="5918" width="0" style="1" hidden="1" customWidth="1"/>
    <col min="5919" max="6144" width="11.42578125" style="1"/>
    <col min="6145" max="6145" width="73" style="1" customWidth="1"/>
    <col min="6146" max="6146" width="4.28515625" style="1" customWidth="1"/>
    <col min="6147" max="6147" width="8.42578125" style="1" customWidth="1"/>
    <col min="6148" max="6148" width="18.85546875" style="1" customWidth="1"/>
    <col min="6149" max="6149" width="19.28515625" style="1" customWidth="1"/>
    <col min="6150" max="6150" width="11.42578125" style="1" customWidth="1"/>
    <col min="6151" max="6174" width="0" style="1" hidden="1" customWidth="1"/>
    <col min="6175" max="6400" width="11.42578125" style="1"/>
    <col min="6401" max="6401" width="73" style="1" customWidth="1"/>
    <col min="6402" max="6402" width="4.28515625" style="1" customWidth="1"/>
    <col min="6403" max="6403" width="8.42578125" style="1" customWidth="1"/>
    <col min="6404" max="6404" width="18.85546875" style="1" customWidth="1"/>
    <col min="6405" max="6405" width="19.28515625" style="1" customWidth="1"/>
    <col min="6406" max="6406" width="11.42578125" style="1" customWidth="1"/>
    <col min="6407" max="6430" width="0" style="1" hidden="1" customWidth="1"/>
    <col min="6431" max="6656" width="11.42578125" style="1"/>
    <col min="6657" max="6657" width="73" style="1" customWidth="1"/>
    <col min="6658" max="6658" width="4.28515625" style="1" customWidth="1"/>
    <col min="6659" max="6659" width="8.42578125" style="1" customWidth="1"/>
    <col min="6660" max="6660" width="18.85546875" style="1" customWidth="1"/>
    <col min="6661" max="6661" width="19.28515625" style="1" customWidth="1"/>
    <col min="6662" max="6662" width="11.42578125" style="1" customWidth="1"/>
    <col min="6663" max="6686" width="0" style="1" hidden="1" customWidth="1"/>
    <col min="6687" max="6912" width="11.42578125" style="1"/>
    <col min="6913" max="6913" width="73" style="1" customWidth="1"/>
    <col min="6914" max="6914" width="4.28515625" style="1" customWidth="1"/>
    <col min="6915" max="6915" width="8.42578125" style="1" customWidth="1"/>
    <col min="6916" max="6916" width="18.85546875" style="1" customWidth="1"/>
    <col min="6917" max="6917" width="19.28515625" style="1" customWidth="1"/>
    <col min="6918" max="6918" width="11.42578125" style="1" customWidth="1"/>
    <col min="6919" max="6942" width="0" style="1" hidden="1" customWidth="1"/>
    <col min="6943" max="7168" width="11.42578125" style="1"/>
    <col min="7169" max="7169" width="73" style="1" customWidth="1"/>
    <col min="7170" max="7170" width="4.28515625" style="1" customWidth="1"/>
    <col min="7171" max="7171" width="8.42578125" style="1" customWidth="1"/>
    <col min="7172" max="7172" width="18.85546875" style="1" customWidth="1"/>
    <col min="7173" max="7173" width="19.28515625" style="1" customWidth="1"/>
    <col min="7174" max="7174" width="11.42578125" style="1" customWidth="1"/>
    <col min="7175" max="7198" width="0" style="1" hidden="1" customWidth="1"/>
    <col min="7199" max="7424" width="11.42578125" style="1"/>
    <col min="7425" max="7425" width="73" style="1" customWidth="1"/>
    <col min="7426" max="7426" width="4.28515625" style="1" customWidth="1"/>
    <col min="7427" max="7427" width="8.42578125" style="1" customWidth="1"/>
    <col min="7428" max="7428" width="18.85546875" style="1" customWidth="1"/>
    <col min="7429" max="7429" width="19.28515625" style="1" customWidth="1"/>
    <col min="7430" max="7430" width="11.42578125" style="1" customWidth="1"/>
    <col min="7431" max="7454" width="0" style="1" hidden="1" customWidth="1"/>
    <col min="7455" max="7680" width="11.42578125" style="1"/>
    <col min="7681" max="7681" width="73" style="1" customWidth="1"/>
    <col min="7682" max="7682" width="4.28515625" style="1" customWidth="1"/>
    <col min="7683" max="7683" width="8.42578125" style="1" customWidth="1"/>
    <col min="7684" max="7684" width="18.85546875" style="1" customWidth="1"/>
    <col min="7685" max="7685" width="19.28515625" style="1" customWidth="1"/>
    <col min="7686" max="7686" width="11.42578125" style="1" customWidth="1"/>
    <col min="7687" max="7710" width="0" style="1" hidden="1" customWidth="1"/>
    <col min="7711" max="7936" width="11.42578125" style="1"/>
    <col min="7937" max="7937" width="73" style="1" customWidth="1"/>
    <col min="7938" max="7938" width="4.28515625" style="1" customWidth="1"/>
    <col min="7939" max="7939" width="8.42578125" style="1" customWidth="1"/>
    <col min="7940" max="7940" width="18.85546875" style="1" customWidth="1"/>
    <col min="7941" max="7941" width="19.28515625" style="1" customWidth="1"/>
    <col min="7942" max="7942" width="11.42578125" style="1" customWidth="1"/>
    <col min="7943" max="7966" width="0" style="1" hidden="1" customWidth="1"/>
    <col min="7967" max="8192" width="11.42578125" style="1"/>
    <col min="8193" max="8193" width="73" style="1" customWidth="1"/>
    <col min="8194" max="8194" width="4.28515625" style="1" customWidth="1"/>
    <col min="8195" max="8195" width="8.42578125" style="1" customWidth="1"/>
    <col min="8196" max="8196" width="18.85546875" style="1" customWidth="1"/>
    <col min="8197" max="8197" width="19.28515625" style="1" customWidth="1"/>
    <col min="8198" max="8198" width="11.42578125" style="1" customWidth="1"/>
    <col min="8199" max="8222" width="0" style="1" hidden="1" customWidth="1"/>
    <col min="8223" max="8448" width="11.42578125" style="1"/>
    <col min="8449" max="8449" width="73" style="1" customWidth="1"/>
    <col min="8450" max="8450" width="4.28515625" style="1" customWidth="1"/>
    <col min="8451" max="8451" width="8.42578125" style="1" customWidth="1"/>
    <col min="8452" max="8452" width="18.85546875" style="1" customWidth="1"/>
    <col min="8453" max="8453" width="19.28515625" style="1" customWidth="1"/>
    <col min="8454" max="8454" width="11.42578125" style="1" customWidth="1"/>
    <col min="8455" max="8478" width="0" style="1" hidden="1" customWidth="1"/>
    <col min="8479" max="8704" width="11.42578125" style="1"/>
    <col min="8705" max="8705" width="73" style="1" customWidth="1"/>
    <col min="8706" max="8706" width="4.28515625" style="1" customWidth="1"/>
    <col min="8707" max="8707" width="8.42578125" style="1" customWidth="1"/>
    <col min="8708" max="8708" width="18.85546875" style="1" customWidth="1"/>
    <col min="8709" max="8709" width="19.28515625" style="1" customWidth="1"/>
    <col min="8710" max="8710" width="11.42578125" style="1" customWidth="1"/>
    <col min="8711" max="8734" width="0" style="1" hidden="1" customWidth="1"/>
    <col min="8735" max="8960" width="11.42578125" style="1"/>
    <col min="8961" max="8961" width="73" style="1" customWidth="1"/>
    <col min="8962" max="8962" width="4.28515625" style="1" customWidth="1"/>
    <col min="8963" max="8963" width="8.42578125" style="1" customWidth="1"/>
    <col min="8964" max="8964" width="18.85546875" style="1" customWidth="1"/>
    <col min="8965" max="8965" width="19.28515625" style="1" customWidth="1"/>
    <col min="8966" max="8966" width="11.42578125" style="1" customWidth="1"/>
    <col min="8967" max="8990" width="0" style="1" hidden="1" customWidth="1"/>
    <col min="8991" max="9216" width="11.42578125" style="1"/>
    <col min="9217" max="9217" width="73" style="1" customWidth="1"/>
    <col min="9218" max="9218" width="4.28515625" style="1" customWidth="1"/>
    <col min="9219" max="9219" width="8.42578125" style="1" customWidth="1"/>
    <col min="9220" max="9220" width="18.85546875" style="1" customWidth="1"/>
    <col min="9221" max="9221" width="19.28515625" style="1" customWidth="1"/>
    <col min="9222" max="9222" width="11.42578125" style="1" customWidth="1"/>
    <col min="9223" max="9246" width="0" style="1" hidden="1" customWidth="1"/>
    <col min="9247" max="9472" width="11.42578125" style="1"/>
    <col min="9473" max="9473" width="73" style="1" customWidth="1"/>
    <col min="9474" max="9474" width="4.28515625" style="1" customWidth="1"/>
    <col min="9475" max="9475" width="8.42578125" style="1" customWidth="1"/>
    <col min="9476" max="9476" width="18.85546875" style="1" customWidth="1"/>
    <col min="9477" max="9477" width="19.28515625" style="1" customWidth="1"/>
    <col min="9478" max="9478" width="11.42578125" style="1" customWidth="1"/>
    <col min="9479" max="9502" width="0" style="1" hidden="1" customWidth="1"/>
    <col min="9503" max="9728" width="11.42578125" style="1"/>
    <col min="9729" max="9729" width="73" style="1" customWidth="1"/>
    <col min="9730" max="9730" width="4.28515625" style="1" customWidth="1"/>
    <col min="9731" max="9731" width="8.42578125" style="1" customWidth="1"/>
    <col min="9732" max="9732" width="18.85546875" style="1" customWidth="1"/>
    <col min="9733" max="9733" width="19.28515625" style="1" customWidth="1"/>
    <col min="9734" max="9734" width="11.42578125" style="1" customWidth="1"/>
    <col min="9735" max="9758" width="0" style="1" hidden="1" customWidth="1"/>
    <col min="9759" max="9984" width="11.42578125" style="1"/>
    <col min="9985" max="9985" width="73" style="1" customWidth="1"/>
    <col min="9986" max="9986" width="4.28515625" style="1" customWidth="1"/>
    <col min="9987" max="9987" width="8.42578125" style="1" customWidth="1"/>
    <col min="9988" max="9988" width="18.85546875" style="1" customWidth="1"/>
    <col min="9989" max="9989" width="19.28515625" style="1" customWidth="1"/>
    <col min="9990" max="9990" width="11.42578125" style="1" customWidth="1"/>
    <col min="9991" max="10014" width="0" style="1" hidden="1" customWidth="1"/>
    <col min="10015" max="10240" width="11.42578125" style="1"/>
    <col min="10241" max="10241" width="73" style="1" customWidth="1"/>
    <col min="10242" max="10242" width="4.28515625" style="1" customWidth="1"/>
    <col min="10243" max="10243" width="8.42578125" style="1" customWidth="1"/>
    <col min="10244" max="10244" width="18.85546875" style="1" customWidth="1"/>
    <col min="10245" max="10245" width="19.28515625" style="1" customWidth="1"/>
    <col min="10246" max="10246" width="11.42578125" style="1" customWidth="1"/>
    <col min="10247" max="10270" width="0" style="1" hidden="1" customWidth="1"/>
    <col min="10271" max="10496" width="11.42578125" style="1"/>
    <col min="10497" max="10497" width="73" style="1" customWidth="1"/>
    <col min="10498" max="10498" width="4.28515625" style="1" customWidth="1"/>
    <col min="10499" max="10499" width="8.42578125" style="1" customWidth="1"/>
    <col min="10500" max="10500" width="18.85546875" style="1" customWidth="1"/>
    <col min="10501" max="10501" width="19.28515625" style="1" customWidth="1"/>
    <col min="10502" max="10502" width="11.42578125" style="1" customWidth="1"/>
    <col min="10503" max="10526" width="0" style="1" hidden="1" customWidth="1"/>
    <col min="10527" max="10752" width="11.42578125" style="1"/>
    <col min="10753" max="10753" width="73" style="1" customWidth="1"/>
    <col min="10754" max="10754" width="4.28515625" style="1" customWidth="1"/>
    <col min="10755" max="10755" width="8.42578125" style="1" customWidth="1"/>
    <col min="10756" max="10756" width="18.85546875" style="1" customWidth="1"/>
    <col min="10757" max="10757" width="19.28515625" style="1" customWidth="1"/>
    <col min="10758" max="10758" width="11.42578125" style="1" customWidth="1"/>
    <col min="10759" max="10782" width="0" style="1" hidden="1" customWidth="1"/>
    <col min="10783" max="11008" width="11.42578125" style="1"/>
    <col min="11009" max="11009" width="73" style="1" customWidth="1"/>
    <col min="11010" max="11010" width="4.28515625" style="1" customWidth="1"/>
    <col min="11011" max="11011" width="8.42578125" style="1" customWidth="1"/>
    <col min="11012" max="11012" width="18.85546875" style="1" customWidth="1"/>
    <col min="11013" max="11013" width="19.28515625" style="1" customWidth="1"/>
    <col min="11014" max="11014" width="11.42578125" style="1" customWidth="1"/>
    <col min="11015" max="11038" width="0" style="1" hidden="1" customWidth="1"/>
    <col min="11039" max="11264" width="11.42578125" style="1"/>
    <col min="11265" max="11265" width="73" style="1" customWidth="1"/>
    <col min="11266" max="11266" width="4.28515625" style="1" customWidth="1"/>
    <col min="11267" max="11267" width="8.42578125" style="1" customWidth="1"/>
    <col min="11268" max="11268" width="18.85546875" style="1" customWidth="1"/>
    <col min="11269" max="11269" width="19.28515625" style="1" customWidth="1"/>
    <col min="11270" max="11270" width="11.42578125" style="1" customWidth="1"/>
    <col min="11271" max="11294" width="0" style="1" hidden="1" customWidth="1"/>
    <col min="11295" max="11520" width="11.42578125" style="1"/>
    <col min="11521" max="11521" width="73" style="1" customWidth="1"/>
    <col min="11522" max="11522" width="4.28515625" style="1" customWidth="1"/>
    <col min="11523" max="11523" width="8.42578125" style="1" customWidth="1"/>
    <col min="11524" max="11524" width="18.85546875" style="1" customWidth="1"/>
    <col min="11525" max="11525" width="19.28515625" style="1" customWidth="1"/>
    <col min="11526" max="11526" width="11.42578125" style="1" customWidth="1"/>
    <col min="11527" max="11550" width="0" style="1" hidden="1" customWidth="1"/>
    <col min="11551" max="11776" width="11.42578125" style="1"/>
    <col min="11777" max="11777" width="73" style="1" customWidth="1"/>
    <col min="11778" max="11778" width="4.28515625" style="1" customWidth="1"/>
    <col min="11779" max="11779" width="8.42578125" style="1" customWidth="1"/>
    <col min="11780" max="11780" width="18.85546875" style="1" customWidth="1"/>
    <col min="11781" max="11781" width="19.28515625" style="1" customWidth="1"/>
    <col min="11782" max="11782" width="11.42578125" style="1" customWidth="1"/>
    <col min="11783" max="11806" width="0" style="1" hidden="1" customWidth="1"/>
    <col min="11807" max="12032" width="11.42578125" style="1"/>
    <col min="12033" max="12033" width="73" style="1" customWidth="1"/>
    <col min="12034" max="12034" width="4.28515625" style="1" customWidth="1"/>
    <col min="12035" max="12035" width="8.42578125" style="1" customWidth="1"/>
    <col min="12036" max="12036" width="18.85546875" style="1" customWidth="1"/>
    <col min="12037" max="12037" width="19.28515625" style="1" customWidth="1"/>
    <col min="12038" max="12038" width="11.42578125" style="1" customWidth="1"/>
    <col min="12039" max="12062" width="0" style="1" hidden="1" customWidth="1"/>
    <col min="12063" max="12288" width="11.42578125" style="1"/>
    <col min="12289" max="12289" width="73" style="1" customWidth="1"/>
    <col min="12290" max="12290" width="4.28515625" style="1" customWidth="1"/>
    <col min="12291" max="12291" width="8.42578125" style="1" customWidth="1"/>
    <col min="12292" max="12292" width="18.85546875" style="1" customWidth="1"/>
    <col min="12293" max="12293" width="19.28515625" style="1" customWidth="1"/>
    <col min="12294" max="12294" width="11.42578125" style="1" customWidth="1"/>
    <col min="12295" max="12318" width="0" style="1" hidden="1" customWidth="1"/>
    <col min="12319" max="12544" width="11.42578125" style="1"/>
    <col min="12545" max="12545" width="73" style="1" customWidth="1"/>
    <col min="12546" max="12546" width="4.28515625" style="1" customWidth="1"/>
    <col min="12547" max="12547" width="8.42578125" style="1" customWidth="1"/>
    <col min="12548" max="12548" width="18.85546875" style="1" customWidth="1"/>
    <col min="12549" max="12549" width="19.28515625" style="1" customWidth="1"/>
    <col min="12550" max="12550" width="11.42578125" style="1" customWidth="1"/>
    <col min="12551" max="12574" width="0" style="1" hidden="1" customWidth="1"/>
    <col min="12575" max="12800" width="11.42578125" style="1"/>
    <col min="12801" max="12801" width="73" style="1" customWidth="1"/>
    <col min="12802" max="12802" width="4.28515625" style="1" customWidth="1"/>
    <col min="12803" max="12803" width="8.42578125" style="1" customWidth="1"/>
    <col min="12804" max="12804" width="18.85546875" style="1" customWidth="1"/>
    <col min="12805" max="12805" width="19.28515625" style="1" customWidth="1"/>
    <col min="12806" max="12806" width="11.42578125" style="1" customWidth="1"/>
    <col min="12807" max="12830" width="0" style="1" hidden="1" customWidth="1"/>
    <col min="12831" max="13056" width="11.42578125" style="1"/>
    <col min="13057" max="13057" width="73" style="1" customWidth="1"/>
    <col min="13058" max="13058" width="4.28515625" style="1" customWidth="1"/>
    <col min="13059" max="13059" width="8.42578125" style="1" customWidth="1"/>
    <col min="13060" max="13060" width="18.85546875" style="1" customWidth="1"/>
    <col min="13061" max="13061" width="19.28515625" style="1" customWidth="1"/>
    <col min="13062" max="13062" width="11.42578125" style="1" customWidth="1"/>
    <col min="13063" max="13086" width="0" style="1" hidden="1" customWidth="1"/>
    <col min="13087" max="13312" width="11.42578125" style="1"/>
    <col min="13313" max="13313" width="73" style="1" customWidth="1"/>
    <col min="13314" max="13314" width="4.28515625" style="1" customWidth="1"/>
    <col min="13315" max="13315" width="8.42578125" style="1" customWidth="1"/>
    <col min="13316" max="13316" width="18.85546875" style="1" customWidth="1"/>
    <col min="13317" max="13317" width="19.28515625" style="1" customWidth="1"/>
    <col min="13318" max="13318" width="11.42578125" style="1" customWidth="1"/>
    <col min="13319" max="13342" width="0" style="1" hidden="1" customWidth="1"/>
    <col min="13343" max="13568" width="11.42578125" style="1"/>
    <col min="13569" max="13569" width="73" style="1" customWidth="1"/>
    <col min="13570" max="13570" width="4.28515625" style="1" customWidth="1"/>
    <col min="13571" max="13571" width="8.42578125" style="1" customWidth="1"/>
    <col min="13572" max="13572" width="18.85546875" style="1" customWidth="1"/>
    <col min="13573" max="13573" width="19.28515625" style="1" customWidth="1"/>
    <col min="13574" max="13574" width="11.42578125" style="1" customWidth="1"/>
    <col min="13575" max="13598" width="0" style="1" hidden="1" customWidth="1"/>
    <col min="13599" max="13824" width="11.42578125" style="1"/>
    <col min="13825" max="13825" width="73" style="1" customWidth="1"/>
    <col min="13826" max="13826" width="4.28515625" style="1" customWidth="1"/>
    <col min="13827" max="13827" width="8.42578125" style="1" customWidth="1"/>
    <col min="13828" max="13828" width="18.85546875" style="1" customWidth="1"/>
    <col min="13829" max="13829" width="19.28515625" style="1" customWidth="1"/>
    <col min="13830" max="13830" width="11.42578125" style="1" customWidth="1"/>
    <col min="13831" max="13854" width="0" style="1" hidden="1" customWidth="1"/>
    <col min="13855" max="14080" width="11.42578125" style="1"/>
    <col min="14081" max="14081" width="73" style="1" customWidth="1"/>
    <col min="14082" max="14082" width="4.28515625" style="1" customWidth="1"/>
    <col min="14083" max="14083" width="8.42578125" style="1" customWidth="1"/>
    <col min="14084" max="14084" width="18.85546875" style="1" customWidth="1"/>
    <col min="14085" max="14085" width="19.28515625" style="1" customWidth="1"/>
    <col min="14086" max="14086" width="11.42578125" style="1" customWidth="1"/>
    <col min="14087" max="14110" width="0" style="1" hidden="1" customWidth="1"/>
    <col min="14111" max="14336" width="11.42578125" style="1"/>
    <col min="14337" max="14337" width="73" style="1" customWidth="1"/>
    <col min="14338" max="14338" width="4.28515625" style="1" customWidth="1"/>
    <col min="14339" max="14339" width="8.42578125" style="1" customWidth="1"/>
    <col min="14340" max="14340" width="18.85546875" style="1" customWidth="1"/>
    <col min="14341" max="14341" width="19.28515625" style="1" customWidth="1"/>
    <col min="14342" max="14342" width="11.42578125" style="1" customWidth="1"/>
    <col min="14343" max="14366" width="0" style="1" hidden="1" customWidth="1"/>
    <col min="14367" max="14592" width="11.42578125" style="1"/>
    <col min="14593" max="14593" width="73" style="1" customWidth="1"/>
    <col min="14594" max="14594" width="4.28515625" style="1" customWidth="1"/>
    <col min="14595" max="14595" width="8.42578125" style="1" customWidth="1"/>
    <col min="14596" max="14596" width="18.85546875" style="1" customWidth="1"/>
    <col min="14597" max="14597" width="19.28515625" style="1" customWidth="1"/>
    <col min="14598" max="14598" width="11.42578125" style="1" customWidth="1"/>
    <col min="14599" max="14622" width="0" style="1" hidden="1" customWidth="1"/>
    <col min="14623" max="14848" width="11.42578125" style="1"/>
    <col min="14849" max="14849" width="73" style="1" customWidth="1"/>
    <col min="14850" max="14850" width="4.28515625" style="1" customWidth="1"/>
    <col min="14851" max="14851" width="8.42578125" style="1" customWidth="1"/>
    <col min="14852" max="14852" width="18.85546875" style="1" customWidth="1"/>
    <col min="14853" max="14853" width="19.28515625" style="1" customWidth="1"/>
    <col min="14854" max="14854" width="11.42578125" style="1" customWidth="1"/>
    <col min="14855" max="14878" width="0" style="1" hidden="1" customWidth="1"/>
    <col min="14879" max="15104" width="11.42578125" style="1"/>
    <col min="15105" max="15105" width="73" style="1" customWidth="1"/>
    <col min="15106" max="15106" width="4.28515625" style="1" customWidth="1"/>
    <col min="15107" max="15107" width="8.42578125" style="1" customWidth="1"/>
    <col min="15108" max="15108" width="18.85546875" style="1" customWidth="1"/>
    <col min="15109" max="15109" width="19.28515625" style="1" customWidth="1"/>
    <col min="15110" max="15110" width="11.42578125" style="1" customWidth="1"/>
    <col min="15111" max="15134" width="0" style="1" hidden="1" customWidth="1"/>
    <col min="15135" max="15360" width="11.42578125" style="1"/>
    <col min="15361" max="15361" width="73" style="1" customWidth="1"/>
    <col min="15362" max="15362" width="4.28515625" style="1" customWidth="1"/>
    <col min="15363" max="15363" width="8.42578125" style="1" customWidth="1"/>
    <col min="15364" max="15364" width="18.85546875" style="1" customWidth="1"/>
    <col min="15365" max="15365" width="19.28515625" style="1" customWidth="1"/>
    <col min="15366" max="15366" width="11.42578125" style="1" customWidth="1"/>
    <col min="15367" max="15390" width="0" style="1" hidden="1" customWidth="1"/>
    <col min="15391" max="15616" width="11.42578125" style="1"/>
    <col min="15617" max="15617" width="73" style="1" customWidth="1"/>
    <col min="15618" max="15618" width="4.28515625" style="1" customWidth="1"/>
    <col min="15619" max="15619" width="8.42578125" style="1" customWidth="1"/>
    <col min="15620" max="15620" width="18.85546875" style="1" customWidth="1"/>
    <col min="15621" max="15621" width="19.28515625" style="1" customWidth="1"/>
    <col min="15622" max="15622" width="11.42578125" style="1" customWidth="1"/>
    <col min="15623" max="15646" width="0" style="1" hidden="1" customWidth="1"/>
    <col min="15647" max="15872" width="11.42578125" style="1"/>
    <col min="15873" max="15873" width="73" style="1" customWidth="1"/>
    <col min="15874" max="15874" width="4.28515625" style="1" customWidth="1"/>
    <col min="15875" max="15875" width="8.42578125" style="1" customWidth="1"/>
    <col min="15876" max="15876" width="18.85546875" style="1" customWidth="1"/>
    <col min="15877" max="15877" width="19.28515625" style="1" customWidth="1"/>
    <col min="15878" max="15878" width="11.42578125" style="1" customWidth="1"/>
    <col min="15879" max="15902" width="0" style="1" hidden="1" customWidth="1"/>
    <col min="15903" max="16128" width="11.42578125" style="1"/>
    <col min="16129" max="16129" width="73" style="1" customWidth="1"/>
    <col min="16130" max="16130" width="4.28515625" style="1" customWidth="1"/>
    <col min="16131" max="16131" width="8.42578125" style="1" customWidth="1"/>
    <col min="16132" max="16132" width="18.85546875" style="1" customWidth="1"/>
    <col min="16133" max="16133" width="19.28515625" style="1" customWidth="1"/>
    <col min="16134" max="16134" width="11.42578125" style="1" customWidth="1"/>
    <col min="16135" max="16158" width="0" style="1" hidden="1" customWidth="1"/>
    <col min="16159" max="16384" width="11.42578125" style="1"/>
  </cols>
  <sheetData>
    <row r="1" spans="1:31" ht="18.600000000000001" customHeight="1" x14ac:dyDescent="0.2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18.600000000000001" customHeight="1" x14ac:dyDescent="0.25">
      <c r="A2" s="3" t="s">
        <v>0</v>
      </c>
      <c r="B2" s="47" t="s">
        <v>0</v>
      </c>
      <c r="C2" s="47" t="s">
        <v>0</v>
      </c>
      <c r="D2" s="48"/>
      <c r="E2" s="48"/>
      <c r="F2" s="12"/>
    </row>
    <row r="3" spans="1:31" ht="25.5" x14ac:dyDescent="0.25">
      <c r="A3" s="26" t="s">
        <v>1</v>
      </c>
      <c r="B3" s="26" t="s">
        <v>2</v>
      </c>
      <c r="C3" s="35" t="s">
        <v>3</v>
      </c>
      <c r="D3" s="36" t="s">
        <v>4</v>
      </c>
      <c r="E3" s="35" t="s">
        <v>5</v>
      </c>
      <c r="F3" s="37" t="s">
        <v>84</v>
      </c>
      <c r="G3" s="27"/>
      <c r="H3" s="27"/>
      <c r="I3" s="36" t="s">
        <v>6</v>
      </c>
      <c r="J3" s="36" t="s">
        <v>7</v>
      </c>
      <c r="K3" s="36" t="s">
        <v>8</v>
      </c>
      <c r="L3" s="36" t="s">
        <v>9</v>
      </c>
      <c r="M3" s="36" t="s">
        <v>10</v>
      </c>
      <c r="N3" s="36" t="s">
        <v>11</v>
      </c>
      <c r="O3" s="36" t="s">
        <v>12</v>
      </c>
      <c r="P3" s="36" t="s">
        <v>13</v>
      </c>
      <c r="Q3" s="36" t="s">
        <v>14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37" t="s">
        <v>85</v>
      </c>
    </row>
    <row r="4" spans="1:31" ht="18.600000000000001" customHeight="1" x14ac:dyDescent="0.25">
      <c r="A4" s="4"/>
      <c r="B4" s="4"/>
      <c r="C4" s="4"/>
      <c r="D4" s="4"/>
      <c r="E4" s="4"/>
      <c r="F4" s="12"/>
      <c r="I4" s="2"/>
      <c r="J4" s="2"/>
      <c r="K4" s="2"/>
      <c r="L4" s="2"/>
      <c r="M4" s="2"/>
      <c r="N4" s="2"/>
      <c r="O4" s="2"/>
      <c r="P4" s="2"/>
      <c r="Q4" s="2"/>
    </row>
    <row r="5" spans="1:31" ht="18.600000000000001" customHeight="1" x14ac:dyDescent="0.25">
      <c r="A5" s="45" t="s">
        <v>70</v>
      </c>
      <c r="B5" s="46"/>
      <c r="C5" s="46"/>
      <c r="D5" s="46"/>
      <c r="E5" s="18">
        <f>SUM(E6:E9)</f>
        <v>0</v>
      </c>
      <c r="F5" s="19"/>
      <c r="G5" s="18" t="s">
        <v>19</v>
      </c>
      <c r="H5" s="18">
        <f>IF(G5="5",#REF!,0)</f>
        <v>0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>
        <f>IF(W5=0,E6,0)</f>
        <v>0</v>
      </c>
      <c r="T5" s="18">
        <f>IF(W5=15,E6,0)</f>
        <v>0</v>
      </c>
      <c r="U5" s="18">
        <f>IF(W5=21,E6,0)</f>
        <v>0</v>
      </c>
      <c r="V5" s="18"/>
      <c r="W5" s="18">
        <v>21</v>
      </c>
      <c r="X5" s="18">
        <f>D6*0.0827262219111549</f>
        <v>0</v>
      </c>
      <c r="Y5" s="18">
        <f>D6*(1-0.0827262219111549)</f>
        <v>0</v>
      </c>
      <c r="Z5" s="18"/>
      <c r="AA5" s="18"/>
      <c r="AB5" s="18"/>
      <c r="AC5" s="18"/>
      <c r="AD5" s="18"/>
      <c r="AE5" s="20"/>
    </row>
    <row r="6" spans="1:31" ht="18.600000000000001" customHeight="1" x14ac:dyDescent="0.25">
      <c r="A6" s="38" t="s">
        <v>71</v>
      </c>
      <c r="B6" s="38" t="s">
        <v>72</v>
      </c>
      <c r="C6" s="39">
        <v>1</v>
      </c>
      <c r="D6" s="39"/>
      <c r="E6" s="39">
        <f>C6*D6</f>
        <v>0</v>
      </c>
      <c r="F6" s="40" t="s">
        <v>83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0" t="s">
        <v>79</v>
      </c>
    </row>
    <row r="7" spans="1:31" ht="18.600000000000001" customHeight="1" x14ac:dyDescent="0.25">
      <c r="A7" s="24" t="s">
        <v>73</v>
      </c>
      <c r="B7" s="24" t="s">
        <v>72</v>
      </c>
      <c r="C7" s="25">
        <v>1</v>
      </c>
      <c r="D7" s="25"/>
      <c r="E7" s="25">
        <f t="shared" ref="E7:E9" si="0">C7*D7</f>
        <v>0</v>
      </c>
      <c r="F7" s="28" t="s">
        <v>83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8" t="s">
        <v>79</v>
      </c>
    </row>
    <row r="8" spans="1:31" ht="18.600000000000001" customHeight="1" x14ac:dyDescent="0.25">
      <c r="A8" s="24" t="s">
        <v>74</v>
      </c>
      <c r="B8" s="24" t="s">
        <v>72</v>
      </c>
      <c r="C8" s="25">
        <v>1</v>
      </c>
      <c r="D8" s="25"/>
      <c r="E8" s="25">
        <f t="shared" si="0"/>
        <v>0</v>
      </c>
      <c r="F8" s="28" t="s">
        <v>83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8" t="s">
        <v>79</v>
      </c>
    </row>
    <row r="9" spans="1:31" ht="18.600000000000001" customHeight="1" x14ac:dyDescent="0.25">
      <c r="A9" s="24" t="s">
        <v>75</v>
      </c>
      <c r="B9" s="24" t="s">
        <v>72</v>
      </c>
      <c r="C9" s="25">
        <v>1</v>
      </c>
      <c r="D9" s="25"/>
      <c r="E9" s="25">
        <f t="shared" si="0"/>
        <v>0</v>
      </c>
      <c r="F9" s="28" t="s">
        <v>83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8" t="s">
        <v>79</v>
      </c>
    </row>
    <row r="10" spans="1:31" ht="18.600000000000001" customHeight="1" x14ac:dyDescent="0.25">
      <c r="A10" s="45" t="s">
        <v>15</v>
      </c>
      <c r="B10" s="46"/>
      <c r="C10" s="46"/>
      <c r="D10" s="46"/>
      <c r="E10" s="18">
        <f>E11+E12+E13+E14+E15</f>
        <v>0</v>
      </c>
      <c r="F10" s="19"/>
      <c r="G10" s="18"/>
      <c r="H10" s="18"/>
      <c r="I10" s="18">
        <f>IF(J10="PR",E11,SUM(H11:H12))</f>
        <v>0</v>
      </c>
      <c r="J10" s="18" t="s">
        <v>16</v>
      </c>
      <c r="K10" s="18" t="e">
        <f>IF(J10="HS",#REF!,0)</f>
        <v>#REF!</v>
      </c>
      <c r="L10" s="18" t="e">
        <f>IF(J10="HS",#REF!-I10,0)</f>
        <v>#REF!</v>
      </c>
      <c r="M10" s="18">
        <f>IF(J10="PS",#REF!,0)</f>
        <v>0</v>
      </c>
      <c r="N10" s="18">
        <f>IF(J10="PS",#REF!-I10,0)</f>
        <v>0</v>
      </c>
      <c r="O10" s="18">
        <f>IF(J10="MP",#REF!,0)</f>
        <v>0</v>
      </c>
      <c r="P10" s="18">
        <f>IF(J10="MP",#REF!-I10,0)</f>
        <v>0</v>
      </c>
      <c r="Q10" s="18">
        <f>IF(J10="OM",#REF!,0)</f>
        <v>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>
        <f>SUM(S11:S12)</f>
        <v>0</v>
      </c>
      <c r="AC10" s="18">
        <f>SUM(T11:T12)</f>
        <v>0</v>
      </c>
      <c r="AD10" s="18">
        <f>SUM(U11:U12)</f>
        <v>0</v>
      </c>
      <c r="AE10" s="20"/>
    </row>
    <row r="11" spans="1:31" ht="18.600000000000001" customHeight="1" x14ac:dyDescent="0.25">
      <c r="A11" s="24" t="s">
        <v>17</v>
      </c>
      <c r="B11" s="24" t="s">
        <v>18</v>
      </c>
      <c r="C11" s="25">
        <v>1</v>
      </c>
      <c r="D11" s="25"/>
      <c r="E11" s="25">
        <f>ROUND(C11*D11,2)</f>
        <v>0</v>
      </c>
      <c r="F11" s="28" t="s">
        <v>83</v>
      </c>
      <c r="G11" s="30" t="s">
        <v>27</v>
      </c>
      <c r="H11" s="25">
        <f>IF(G11="5",#REF!,0)</f>
        <v>0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25">
        <f>IF(W11=0,E12,0)</f>
        <v>0</v>
      </c>
      <c r="T11" s="25">
        <f>IF(W11=15,E12,0)</f>
        <v>0</v>
      </c>
      <c r="U11" s="25">
        <f>IF(W11=21,E12,0)</f>
        <v>0</v>
      </c>
      <c r="V11" s="31"/>
      <c r="W11" s="25">
        <v>21</v>
      </c>
      <c r="X11" s="25">
        <f>D12*0</f>
        <v>0</v>
      </c>
      <c r="Y11" s="25">
        <f>D12*(1-0)</f>
        <v>0</v>
      </c>
      <c r="Z11" s="31"/>
      <c r="AA11" s="31"/>
      <c r="AB11" s="31"/>
      <c r="AC11" s="31"/>
      <c r="AD11" s="31"/>
      <c r="AE11" s="32" t="s">
        <v>80</v>
      </c>
    </row>
    <row r="12" spans="1:31" ht="18.600000000000001" customHeight="1" x14ac:dyDescent="0.25">
      <c r="A12" s="24" t="s">
        <v>20</v>
      </c>
      <c r="B12" s="24" t="s">
        <v>18</v>
      </c>
      <c r="C12" s="25">
        <v>1</v>
      </c>
      <c r="D12" s="25"/>
      <c r="E12" s="25">
        <f>D12</f>
        <v>0</v>
      </c>
      <c r="F12" s="28" t="s">
        <v>83</v>
      </c>
      <c r="G12" s="30" t="s">
        <v>27</v>
      </c>
      <c r="H12" s="25">
        <f>IF(G12="5",#REF!,0)</f>
        <v>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25">
        <f>IF(W12=0,E13,0)</f>
        <v>0</v>
      </c>
      <c r="T12" s="25">
        <f>IF(W12=15,E13,0)</f>
        <v>0</v>
      </c>
      <c r="U12" s="25">
        <f>IF(W12=21,E13,0)</f>
        <v>0</v>
      </c>
      <c r="V12" s="31"/>
      <c r="W12" s="25">
        <v>21</v>
      </c>
      <c r="X12" s="25">
        <f>D13*0</f>
        <v>0</v>
      </c>
      <c r="Y12" s="25">
        <f>D13*(1-0)</f>
        <v>0</v>
      </c>
      <c r="Z12" s="31"/>
      <c r="AA12" s="31"/>
      <c r="AB12" s="31"/>
      <c r="AC12" s="31"/>
      <c r="AD12" s="31"/>
      <c r="AE12" s="32" t="s">
        <v>80</v>
      </c>
    </row>
    <row r="13" spans="1:31" ht="18.600000000000001" customHeight="1" x14ac:dyDescent="0.25">
      <c r="A13" s="24" t="s">
        <v>21</v>
      </c>
      <c r="B13" s="24" t="s">
        <v>18</v>
      </c>
      <c r="C13" s="25">
        <v>1</v>
      </c>
      <c r="D13" s="25"/>
      <c r="E13" s="25">
        <f>D13</f>
        <v>0</v>
      </c>
      <c r="F13" s="28" t="s">
        <v>83</v>
      </c>
      <c r="G13" s="31"/>
      <c r="H13" s="31"/>
      <c r="I13" s="33">
        <f>IF(J13="PR",E14,SUM(H14:H15))</f>
        <v>0</v>
      </c>
      <c r="J13" s="34" t="s">
        <v>16</v>
      </c>
      <c r="K13" s="33" t="e">
        <f>IF(J13="HS",#REF!,0)</f>
        <v>#REF!</v>
      </c>
      <c r="L13" s="33" t="e">
        <f>IF(J13="HS",#REF!-I13,0)</f>
        <v>#REF!</v>
      </c>
      <c r="M13" s="33">
        <f>IF(J13="PS",#REF!,0)</f>
        <v>0</v>
      </c>
      <c r="N13" s="33">
        <f>IF(J13="PS",#REF!-I13,0)</f>
        <v>0</v>
      </c>
      <c r="O13" s="33">
        <f>IF(J13="MP",#REF!,0)</f>
        <v>0</v>
      </c>
      <c r="P13" s="33">
        <f>IF(J13="MP",#REF!-I13,0)</f>
        <v>0</v>
      </c>
      <c r="Q13" s="33">
        <f>IF(J13="OM",#REF!,0)</f>
        <v>0</v>
      </c>
      <c r="R13" s="34"/>
      <c r="S13" s="31"/>
      <c r="T13" s="31"/>
      <c r="U13" s="31"/>
      <c r="V13" s="31"/>
      <c r="W13" s="31"/>
      <c r="X13" s="31"/>
      <c r="Y13" s="31"/>
      <c r="Z13" s="31"/>
      <c r="AA13" s="31"/>
      <c r="AB13" s="33">
        <f>SUM(S14:S15)</f>
        <v>0</v>
      </c>
      <c r="AC13" s="33">
        <f>SUM(T14:T15)</f>
        <v>0</v>
      </c>
      <c r="AD13" s="33">
        <f>SUM(U14:U15)</f>
        <v>0</v>
      </c>
      <c r="AE13" s="32" t="s">
        <v>80</v>
      </c>
    </row>
    <row r="14" spans="1:31" ht="18.600000000000001" customHeight="1" x14ac:dyDescent="0.25">
      <c r="A14" s="24" t="s">
        <v>22</v>
      </c>
      <c r="B14" s="24" t="s">
        <v>18</v>
      </c>
      <c r="C14" s="25">
        <v>1</v>
      </c>
      <c r="D14" s="25"/>
      <c r="E14" s="25">
        <f>D14</f>
        <v>0</v>
      </c>
      <c r="F14" s="28" t="s">
        <v>83</v>
      </c>
      <c r="G14" s="30" t="s">
        <v>27</v>
      </c>
      <c r="H14" s="25">
        <f>IF(G14="5",#REF!,0)</f>
        <v>0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25">
        <f>IF(W14=0,E15,0)</f>
        <v>0</v>
      </c>
      <c r="T14" s="25">
        <f>IF(W14=15,E15,0)</f>
        <v>0</v>
      </c>
      <c r="U14" s="25">
        <f>IF(W14=21,E15,0)</f>
        <v>0</v>
      </c>
      <c r="V14" s="31"/>
      <c r="W14" s="25">
        <v>21</v>
      </c>
      <c r="X14" s="25">
        <f>D15*0.0836938123001693</f>
        <v>0</v>
      </c>
      <c r="Y14" s="25">
        <f>D15*(1-0.0836938123001693)</f>
        <v>0</v>
      </c>
      <c r="Z14" s="31"/>
      <c r="AA14" s="31"/>
      <c r="AB14" s="31"/>
      <c r="AC14" s="31"/>
      <c r="AD14" s="31"/>
      <c r="AE14" s="32" t="s">
        <v>80</v>
      </c>
    </row>
    <row r="15" spans="1:31" ht="18.600000000000001" customHeight="1" x14ac:dyDescent="0.25">
      <c r="A15" s="24" t="s">
        <v>23</v>
      </c>
      <c r="B15" s="24" t="s">
        <v>18</v>
      </c>
      <c r="C15" s="25">
        <v>1</v>
      </c>
      <c r="D15" s="25"/>
      <c r="E15" s="25">
        <f>D15</f>
        <v>0</v>
      </c>
      <c r="F15" s="28" t="s">
        <v>83</v>
      </c>
      <c r="G15" s="30" t="s">
        <v>27</v>
      </c>
      <c r="H15" s="25">
        <f>IF(G15="5",#REF!,0)</f>
        <v>0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25">
        <f>IF(W15=0,E16,0)</f>
        <v>0</v>
      </c>
      <c r="T15" s="25">
        <f>IF(W15=15,E16,0)</f>
        <v>0</v>
      </c>
      <c r="U15" s="25">
        <f>IF(W15=21,E16,0)</f>
        <v>0</v>
      </c>
      <c r="V15" s="31"/>
      <c r="W15" s="25">
        <v>21</v>
      </c>
      <c r="X15" s="25">
        <f>D16*0</f>
        <v>0</v>
      </c>
      <c r="Y15" s="25">
        <f>D16*(1-0)</f>
        <v>0</v>
      </c>
      <c r="Z15" s="31"/>
      <c r="AA15" s="31"/>
      <c r="AB15" s="31"/>
      <c r="AC15" s="31"/>
      <c r="AD15" s="31"/>
      <c r="AE15" s="32" t="s">
        <v>80</v>
      </c>
    </row>
    <row r="16" spans="1:31" ht="18.600000000000001" customHeight="1" x14ac:dyDescent="0.25">
      <c r="A16" s="45" t="s">
        <v>24</v>
      </c>
      <c r="B16" s="46"/>
      <c r="C16" s="46"/>
      <c r="D16" s="46"/>
      <c r="E16" s="18">
        <f>E17+E18</f>
        <v>0</v>
      </c>
      <c r="F16" s="19"/>
      <c r="G16" s="18"/>
      <c r="H16" s="18"/>
      <c r="I16" s="18">
        <f>IF(J16="PR",E17,SUM(H17:H20))</f>
        <v>0</v>
      </c>
      <c r="J16" s="18" t="s">
        <v>16</v>
      </c>
      <c r="K16" s="18" t="e">
        <f>IF(J16="HS",#REF!,0)</f>
        <v>#REF!</v>
      </c>
      <c r="L16" s="18" t="e">
        <f>IF(J16="HS",#REF!-I16,0)</f>
        <v>#REF!</v>
      </c>
      <c r="M16" s="18">
        <f>IF(J16="PS",#REF!,0)</f>
        <v>0</v>
      </c>
      <c r="N16" s="18">
        <f>IF(J16="PS",#REF!-I16,0)</f>
        <v>0</v>
      </c>
      <c r="O16" s="18">
        <f>IF(J16="MP",#REF!,0)</f>
        <v>0</v>
      </c>
      <c r="P16" s="18">
        <f>IF(J16="MP",#REF!-I16,0)</f>
        <v>0</v>
      </c>
      <c r="Q16" s="18">
        <f>IF(J16="OM",#REF!,0)</f>
        <v>0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>
        <f>SUM(S17:S20)</f>
        <v>0</v>
      </c>
      <c r="AC16" s="18">
        <f>SUM(T17:T20)</f>
        <v>0</v>
      </c>
      <c r="AD16" s="18">
        <f>SUM(U17:U20)</f>
        <v>0</v>
      </c>
      <c r="AE16" s="20"/>
    </row>
    <row r="17" spans="1:31" ht="18.600000000000001" customHeight="1" x14ac:dyDescent="0.25">
      <c r="A17" s="24" t="s">
        <v>25</v>
      </c>
      <c r="B17" s="24" t="s">
        <v>26</v>
      </c>
      <c r="C17" s="25">
        <v>41.8</v>
      </c>
      <c r="D17" s="25"/>
      <c r="E17" s="25">
        <f>ROUND(C17*D17,2)</f>
        <v>0</v>
      </c>
      <c r="F17" s="28" t="s">
        <v>83</v>
      </c>
      <c r="G17" s="30" t="s">
        <v>27</v>
      </c>
      <c r="H17" s="25">
        <f>IF(G17="5",#REF!,0)</f>
        <v>0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25">
        <f>IF(W17=0,E18,0)</f>
        <v>0</v>
      </c>
      <c r="T17" s="25">
        <f>IF(W17=15,E18,0)</f>
        <v>0</v>
      </c>
      <c r="U17" s="25">
        <f>IF(W17=21,E18,0)</f>
        <v>0</v>
      </c>
      <c r="V17" s="31"/>
      <c r="W17" s="25">
        <v>21</v>
      </c>
      <c r="X17" s="25">
        <f>D18*0</f>
        <v>0</v>
      </c>
      <c r="Y17" s="25">
        <f>D18*(1-0)</f>
        <v>0</v>
      </c>
      <c r="Z17" s="31"/>
      <c r="AA17" s="31"/>
      <c r="AB17" s="31"/>
      <c r="AC17" s="31"/>
      <c r="AD17" s="31"/>
      <c r="AE17" s="32" t="s">
        <v>80</v>
      </c>
    </row>
    <row r="18" spans="1:31" ht="18.600000000000001" customHeight="1" x14ac:dyDescent="0.25">
      <c r="A18" s="24" t="s">
        <v>28</v>
      </c>
      <c r="B18" s="24" t="s">
        <v>26</v>
      </c>
      <c r="C18" s="25">
        <v>41.8</v>
      </c>
      <c r="D18" s="25"/>
      <c r="E18" s="25">
        <f>ROUND(C18*D18,2)</f>
        <v>0</v>
      </c>
      <c r="F18" s="28" t="s">
        <v>83</v>
      </c>
      <c r="G18" s="30" t="s">
        <v>27</v>
      </c>
      <c r="H18" s="25">
        <f>IF(G18="5",#REF!,0)</f>
        <v>0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25">
        <f>IF(W18=0,E19,0)</f>
        <v>0</v>
      </c>
      <c r="T18" s="25">
        <f>IF(W18=15,E19,0)</f>
        <v>0</v>
      </c>
      <c r="U18" s="25">
        <f>IF(W18=21,E19,0)</f>
        <v>0</v>
      </c>
      <c r="V18" s="31"/>
      <c r="W18" s="25">
        <v>21</v>
      </c>
      <c r="X18" s="25">
        <f>D19*0</f>
        <v>0</v>
      </c>
      <c r="Y18" s="25">
        <f>D19*(1-0)</f>
        <v>0</v>
      </c>
      <c r="Z18" s="31"/>
      <c r="AA18" s="31"/>
      <c r="AB18" s="31"/>
      <c r="AC18" s="31"/>
      <c r="AD18" s="31"/>
      <c r="AE18" s="32" t="s">
        <v>80</v>
      </c>
    </row>
    <row r="19" spans="1:31" ht="18.600000000000001" customHeight="1" x14ac:dyDescent="0.25">
      <c r="A19" s="45" t="s">
        <v>29</v>
      </c>
      <c r="B19" s="46"/>
      <c r="C19" s="46"/>
      <c r="D19" s="46"/>
      <c r="E19" s="18">
        <f>E20+E21</f>
        <v>0</v>
      </c>
      <c r="F19" s="19"/>
      <c r="G19" s="18" t="s">
        <v>27</v>
      </c>
      <c r="H19" s="18">
        <f>IF(G19="5",#REF!,0)</f>
        <v>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>
        <f>IF(W19=0,E20,0)</f>
        <v>0</v>
      </c>
      <c r="T19" s="18">
        <f>IF(W19=15,E20,0)</f>
        <v>0</v>
      </c>
      <c r="U19" s="18">
        <f>IF(W19=21,E20,0)</f>
        <v>0</v>
      </c>
      <c r="V19" s="18"/>
      <c r="W19" s="18">
        <v>21</v>
      </c>
      <c r="X19" s="18">
        <f>D20*0</f>
        <v>0</v>
      </c>
      <c r="Y19" s="18">
        <f>D20*(1-0)</f>
        <v>0</v>
      </c>
      <c r="Z19" s="18"/>
      <c r="AA19" s="18"/>
      <c r="AB19" s="18"/>
      <c r="AC19" s="18"/>
      <c r="AD19" s="18"/>
      <c r="AE19" s="20"/>
    </row>
    <row r="20" spans="1:31" ht="18.600000000000001" customHeight="1" x14ac:dyDescent="0.25">
      <c r="A20" s="24" t="s">
        <v>30</v>
      </c>
      <c r="B20" s="24" t="s">
        <v>31</v>
      </c>
      <c r="C20" s="25">
        <v>38</v>
      </c>
      <c r="D20" s="25"/>
      <c r="E20" s="25">
        <f>ROUND(C20*D20,2)</f>
        <v>0</v>
      </c>
      <c r="F20" s="28" t="s">
        <v>83</v>
      </c>
      <c r="G20" s="30" t="s">
        <v>27</v>
      </c>
      <c r="H20" s="25">
        <f>IF(G20="5",#REF!,0)</f>
        <v>0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25">
        <f>IF(W20=0,E21,0)</f>
        <v>0</v>
      </c>
      <c r="T20" s="25">
        <f>IF(W20=15,E21,0)</f>
        <v>0</v>
      </c>
      <c r="U20" s="25">
        <f>IF(W20=21,E21,0)</f>
        <v>0</v>
      </c>
      <c r="V20" s="31"/>
      <c r="W20" s="25">
        <v>21</v>
      </c>
      <c r="X20" s="25">
        <f>D21*0</f>
        <v>0</v>
      </c>
      <c r="Y20" s="25">
        <f>D21*(1-0)</f>
        <v>0</v>
      </c>
      <c r="Z20" s="31"/>
      <c r="AA20" s="31"/>
      <c r="AB20" s="31"/>
      <c r="AC20" s="31"/>
      <c r="AD20" s="31"/>
      <c r="AE20" s="32" t="s">
        <v>80</v>
      </c>
    </row>
    <row r="21" spans="1:31" ht="18.600000000000001" customHeight="1" x14ac:dyDescent="0.25">
      <c r="A21" s="24" t="s">
        <v>32</v>
      </c>
      <c r="B21" s="24" t="s">
        <v>31</v>
      </c>
      <c r="C21" s="25">
        <v>38</v>
      </c>
      <c r="D21" s="25"/>
      <c r="E21" s="25">
        <f>ROUND(C21*D21,2)</f>
        <v>0</v>
      </c>
      <c r="F21" s="28" t="s">
        <v>83</v>
      </c>
      <c r="G21" s="31"/>
      <c r="H21" s="31"/>
      <c r="I21" s="33">
        <f>IF(J21="PR",E22,SUM(H22:H23))</f>
        <v>0</v>
      </c>
      <c r="J21" s="34" t="s">
        <v>16</v>
      </c>
      <c r="K21" s="33" t="e">
        <f>IF(J21="HS",#REF!,0)</f>
        <v>#REF!</v>
      </c>
      <c r="L21" s="33" t="e">
        <f>IF(J21="HS",#REF!-I21,0)</f>
        <v>#REF!</v>
      </c>
      <c r="M21" s="33">
        <f>IF(J21="PS",#REF!,0)</f>
        <v>0</v>
      </c>
      <c r="N21" s="33">
        <f>IF(J21="PS",#REF!-I21,0)</f>
        <v>0</v>
      </c>
      <c r="O21" s="33">
        <f>IF(J21="MP",#REF!,0)</f>
        <v>0</v>
      </c>
      <c r="P21" s="33">
        <f>IF(J21="MP",#REF!-I21,0)</f>
        <v>0</v>
      </c>
      <c r="Q21" s="33">
        <f>IF(J21="OM",#REF!,0)</f>
        <v>0</v>
      </c>
      <c r="R21" s="34"/>
      <c r="S21" s="31"/>
      <c r="T21" s="31"/>
      <c r="U21" s="31"/>
      <c r="V21" s="31"/>
      <c r="W21" s="31"/>
      <c r="X21" s="31"/>
      <c r="Y21" s="31"/>
      <c r="Z21" s="31"/>
      <c r="AA21" s="31"/>
      <c r="AB21" s="33">
        <f>SUM(S22:S23)</f>
        <v>0</v>
      </c>
      <c r="AC21" s="33">
        <f>SUM(T22:T23)</f>
        <v>0</v>
      </c>
      <c r="AD21" s="33">
        <f>SUM(U22:U23)</f>
        <v>0</v>
      </c>
      <c r="AE21" s="32" t="s">
        <v>80</v>
      </c>
    </row>
    <row r="22" spans="1:31" ht="18.600000000000001" customHeight="1" x14ac:dyDescent="0.25">
      <c r="A22" s="45" t="s">
        <v>33</v>
      </c>
      <c r="B22" s="46"/>
      <c r="C22" s="46"/>
      <c r="D22" s="46"/>
      <c r="E22" s="18">
        <f>E23+E24+E25+E26</f>
        <v>0</v>
      </c>
      <c r="F22" s="19"/>
      <c r="G22" s="18" t="s">
        <v>27</v>
      </c>
      <c r="H22" s="18">
        <f>IF(G22="5",#REF!,0)</f>
        <v>0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>IF(W22=0,E23,0)</f>
        <v>0</v>
      </c>
      <c r="T22" s="18">
        <f>IF(W22=15,E23,0)</f>
        <v>0</v>
      </c>
      <c r="U22" s="18">
        <f>IF(W22=21,E23,0)</f>
        <v>0</v>
      </c>
      <c r="V22" s="18"/>
      <c r="W22" s="18">
        <v>21</v>
      </c>
      <c r="X22" s="18">
        <f>D23*0</f>
        <v>0</v>
      </c>
      <c r="Y22" s="18">
        <f>D23*(1-0)</f>
        <v>0</v>
      </c>
      <c r="Z22" s="18"/>
      <c r="AA22" s="18"/>
      <c r="AB22" s="18"/>
      <c r="AC22" s="18"/>
      <c r="AD22" s="18"/>
      <c r="AE22" s="20"/>
    </row>
    <row r="23" spans="1:31" ht="18.600000000000001" customHeight="1" x14ac:dyDescent="0.25">
      <c r="A23" s="24" t="s">
        <v>34</v>
      </c>
      <c r="B23" s="24" t="s">
        <v>26</v>
      </c>
      <c r="C23" s="25">
        <v>41.8</v>
      </c>
      <c r="D23" s="25"/>
      <c r="E23" s="25">
        <f>ROUND(C23*D23,2)</f>
        <v>0</v>
      </c>
      <c r="F23" s="28" t="s">
        <v>83</v>
      </c>
      <c r="G23" s="30" t="s">
        <v>27</v>
      </c>
      <c r="H23" s="25">
        <f>IF(G23="5",#REF!,0)</f>
        <v>0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25">
        <f>IF(W23=0,E24,0)</f>
        <v>0</v>
      </c>
      <c r="T23" s="25">
        <f>IF(W23=15,E24,0)</f>
        <v>0</v>
      </c>
      <c r="U23" s="25">
        <f>IF(W23=21,E24,0)</f>
        <v>0</v>
      </c>
      <c r="V23" s="31"/>
      <c r="W23" s="25">
        <v>21</v>
      </c>
      <c r="X23" s="25">
        <f>D24*0</f>
        <v>0</v>
      </c>
      <c r="Y23" s="25">
        <f>D24*(1-0)</f>
        <v>0</v>
      </c>
      <c r="Z23" s="31"/>
      <c r="AA23" s="31"/>
      <c r="AB23" s="31"/>
      <c r="AC23" s="31"/>
      <c r="AD23" s="31"/>
      <c r="AE23" s="32" t="s">
        <v>80</v>
      </c>
    </row>
    <row r="24" spans="1:31" ht="18.600000000000001" customHeight="1" x14ac:dyDescent="0.25">
      <c r="A24" s="24" t="s">
        <v>35</v>
      </c>
      <c r="B24" s="24" t="s">
        <v>26</v>
      </c>
      <c r="C24" s="25">
        <v>41.8</v>
      </c>
      <c r="D24" s="25"/>
      <c r="E24" s="25">
        <f>ROUND(C24*D24,2)</f>
        <v>0</v>
      </c>
      <c r="F24" s="28" t="s">
        <v>83</v>
      </c>
      <c r="G24" s="30"/>
      <c r="H24" s="25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25"/>
      <c r="T24" s="25"/>
      <c r="U24" s="25"/>
      <c r="V24" s="31"/>
      <c r="W24" s="25"/>
      <c r="X24" s="25">
        <f>D25*0</f>
        <v>0</v>
      </c>
      <c r="Y24" s="25">
        <f>D25*(1-0)</f>
        <v>0</v>
      </c>
      <c r="Z24" s="31"/>
      <c r="AA24" s="31"/>
      <c r="AB24" s="31"/>
      <c r="AC24" s="31"/>
      <c r="AD24" s="31"/>
      <c r="AE24" s="32" t="s">
        <v>80</v>
      </c>
    </row>
    <row r="25" spans="1:31" ht="18.600000000000001" customHeight="1" x14ac:dyDescent="0.25">
      <c r="A25" s="24" t="s">
        <v>36</v>
      </c>
      <c r="B25" s="24" t="s">
        <v>26</v>
      </c>
      <c r="C25" s="25">
        <v>41.8</v>
      </c>
      <c r="D25" s="25"/>
      <c r="E25" s="25">
        <f>ROUND(C25*D25,2)</f>
        <v>0</v>
      </c>
      <c r="F25" s="28" t="s">
        <v>83</v>
      </c>
      <c r="G25" s="31"/>
      <c r="H25" s="31"/>
      <c r="I25" s="33">
        <f>IF(J25="PR",E26,SUM(H26:H26))</f>
        <v>0</v>
      </c>
      <c r="J25" s="34" t="s">
        <v>16</v>
      </c>
      <c r="K25" s="33" t="e">
        <f>IF(J25="HS",#REF!,0)</f>
        <v>#REF!</v>
      </c>
      <c r="L25" s="33" t="e">
        <f>IF(J25="HS",#REF!-I25,0)</f>
        <v>#REF!</v>
      </c>
      <c r="M25" s="33">
        <f>IF(J25="PS",#REF!,0)</f>
        <v>0</v>
      </c>
      <c r="N25" s="33">
        <f>IF(J25="PS",#REF!-I25,0)</f>
        <v>0</v>
      </c>
      <c r="O25" s="33">
        <f>IF(J25="MP",#REF!,0)</f>
        <v>0</v>
      </c>
      <c r="P25" s="33">
        <f>IF(J25="MP",#REF!-I25,0)</f>
        <v>0</v>
      </c>
      <c r="Q25" s="33">
        <f>IF(J25="OM",#REF!,0)</f>
        <v>0</v>
      </c>
      <c r="R25" s="34"/>
      <c r="S25" s="31"/>
      <c r="T25" s="31"/>
      <c r="U25" s="31"/>
      <c r="V25" s="31"/>
      <c r="W25" s="31"/>
      <c r="X25" s="31"/>
      <c r="Y25" s="31"/>
      <c r="Z25" s="31"/>
      <c r="AA25" s="31"/>
      <c r="AB25" s="33">
        <f>SUM(S26:S26)</f>
        <v>0</v>
      </c>
      <c r="AC25" s="33">
        <f>SUM(T26:T26)</f>
        <v>0</v>
      </c>
      <c r="AD25" s="33">
        <f>SUM(U26:U26)</f>
        <v>0</v>
      </c>
      <c r="AE25" s="32" t="s">
        <v>80</v>
      </c>
    </row>
    <row r="26" spans="1:31" ht="18.600000000000001" customHeight="1" x14ac:dyDescent="0.25">
      <c r="A26" s="24" t="s">
        <v>37</v>
      </c>
      <c r="B26" s="24" t="s">
        <v>26</v>
      </c>
      <c r="C26" s="25">
        <v>41.8</v>
      </c>
      <c r="D26" s="25"/>
      <c r="E26" s="25">
        <f>ROUND(C26*D26,2)</f>
        <v>0</v>
      </c>
      <c r="F26" s="28" t="s">
        <v>83</v>
      </c>
      <c r="G26" s="30" t="s">
        <v>27</v>
      </c>
      <c r="H26" s="25">
        <f>IF(G26="5",#REF!,0)</f>
        <v>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25">
        <f>IF(W26=0,E27,0)</f>
        <v>0</v>
      </c>
      <c r="T26" s="25">
        <f>IF(W26=15,E27,0)</f>
        <v>0</v>
      </c>
      <c r="U26" s="25">
        <f>IF(W26=21,E27,0)</f>
        <v>0</v>
      </c>
      <c r="V26" s="31"/>
      <c r="W26" s="25">
        <v>21</v>
      </c>
      <c r="X26" s="25">
        <f>D27*0.477596153846154</f>
        <v>0</v>
      </c>
      <c r="Y26" s="25">
        <f>D27*(1-0.477596153846154)</f>
        <v>0</v>
      </c>
      <c r="Z26" s="31"/>
      <c r="AA26" s="31"/>
      <c r="AB26" s="31"/>
      <c r="AC26" s="31"/>
      <c r="AD26" s="31"/>
      <c r="AE26" s="32" t="s">
        <v>80</v>
      </c>
    </row>
    <row r="27" spans="1:31" ht="18.600000000000001" customHeight="1" x14ac:dyDescent="0.25">
      <c r="A27" s="45" t="s">
        <v>38</v>
      </c>
      <c r="B27" s="46"/>
      <c r="C27" s="46"/>
      <c r="D27" s="46"/>
      <c r="E27" s="18">
        <f>E28+E29+E30</f>
        <v>0</v>
      </c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20"/>
    </row>
    <row r="28" spans="1:31" ht="18.600000000000001" customHeight="1" x14ac:dyDescent="0.25">
      <c r="A28" s="24" t="s">
        <v>39</v>
      </c>
      <c r="B28" s="24" t="s">
        <v>26</v>
      </c>
      <c r="C28" s="25">
        <v>41.8</v>
      </c>
      <c r="D28" s="25"/>
      <c r="E28" s="25">
        <f>ROUND(C28*D28,2)</f>
        <v>0</v>
      </c>
      <c r="F28" s="28" t="s">
        <v>83</v>
      </c>
      <c r="G28" s="30"/>
      <c r="H28" s="25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25"/>
      <c r="T28" s="25"/>
      <c r="U28" s="25"/>
      <c r="V28" s="31"/>
      <c r="W28" s="25"/>
      <c r="X28" s="25"/>
      <c r="Y28" s="25"/>
      <c r="Z28" s="31"/>
      <c r="AA28" s="31"/>
      <c r="AB28" s="31"/>
      <c r="AC28" s="31"/>
      <c r="AD28" s="31"/>
      <c r="AE28" s="32" t="s">
        <v>80</v>
      </c>
    </row>
    <row r="29" spans="1:31" ht="18.600000000000001" customHeight="1" x14ac:dyDescent="0.25">
      <c r="A29" s="24" t="s">
        <v>40</v>
      </c>
      <c r="B29" s="24" t="s">
        <v>26</v>
      </c>
      <c r="C29" s="25">
        <v>26.22</v>
      </c>
      <c r="D29" s="25"/>
      <c r="E29" s="25">
        <f>ROUND(C29*D29,2)</f>
        <v>0</v>
      </c>
      <c r="F29" s="28" t="s">
        <v>83</v>
      </c>
      <c r="G29" s="30"/>
      <c r="H29" s="25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25"/>
      <c r="T29" s="25"/>
      <c r="U29" s="25"/>
      <c r="V29" s="31"/>
      <c r="W29" s="25"/>
      <c r="X29" s="25"/>
      <c r="Y29" s="25"/>
      <c r="Z29" s="31"/>
      <c r="AA29" s="31"/>
      <c r="AB29" s="31"/>
      <c r="AC29" s="31"/>
      <c r="AD29" s="31"/>
      <c r="AE29" s="32" t="s">
        <v>80</v>
      </c>
    </row>
    <row r="30" spans="1:31" ht="18.600000000000001" customHeight="1" x14ac:dyDescent="0.25">
      <c r="A30" s="24" t="s">
        <v>41</v>
      </c>
      <c r="B30" s="24" t="s">
        <v>18</v>
      </c>
      <c r="C30" s="25">
        <v>1</v>
      </c>
      <c r="D30" s="25"/>
      <c r="E30" s="25">
        <f>ROUND(C30*D30,2)</f>
        <v>0</v>
      </c>
      <c r="F30" s="28" t="s">
        <v>83</v>
      </c>
      <c r="G30" s="30"/>
      <c r="H30" s="25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5"/>
      <c r="T30" s="25"/>
      <c r="U30" s="25"/>
      <c r="V30" s="31"/>
      <c r="W30" s="25"/>
      <c r="X30" s="25"/>
      <c r="Y30" s="25"/>
      <c r="Z30" s="31"/>
      <c r="AA30" s="31"/>
      <c r="AB30" s="31"/>
      <c r="AC30" s="31"/>
      <c r="AD30" s="31"/>
      <c r="AE30" s="32" t="s">
        <v>80</v>
      </c>
    </row>
    <row r="31" spans="1:31" ht="18.600000000000001" customHeight="1" x14ac:dyDescent="0.25">
      <c r="A31" s="45" t="s">
        <v>42</v>
      </c>
      <c r="B31" s="46"/>
      <c r="C31" s="46"/>
      <c r="D31" s="46"/>
      <c r="E31" s="18">
        <f>E32</f>
        <v>0</v>
      </c>
      <c r="F31" s="1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0"/>
    </row>
    <row r="32" spans="1:31" ht="18.600000000000001" customHeight="1" x14ac:dyDescent="0.25">
      <c r="A32" s="24" t="s">
        <v>43</v>
      </c>
      <c r="B32" s="24" t="s">
        <v>26</v>
      </c>
      <c r="C32" s="25">
        <v>2.75</v>
      </c>
      <c r="D32" s="25"/>
      <c r="E32" s="25">
        <f>ROUND(C32*D32,2)</f>
        <v>0</v>
      </c>
      <c r="F32" s="28" t="s">
        <v>83</v>
      </c>
      <c r="G32" s="30" t="s">
        <v>19</v>
      </c>
      <c r="H32" s="25">
        <f>IF(G32="5",#REF!,0)</f>
        <v>0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5">
        <f>IF(W32=0,E33,0)</f>
        <v>0</v>
      </c>
      <c r="T32" s="25">
        <f>IF(W32=15,E33,0)</f>
        <v>0</v>
      </c>
      <c r="U32" s="25">
        <f>IF(W32=21,E33,0)</f>
        <v>0</v>
      </c>
      <c r="V32" s="31"/>
      <c r="W32" s="25">
        <v>21</v>
      </c>
      <c r="X32" s="25">
        <f>D33*0.534896844386258</f>
        <v>0</v>
      </c>
      <c r="Y32" s="25">
        <f>D33*(1-0.534896844386258)</f>
        <v>0</v>
      </c>
      <c r="Z32" s="31"/>
      <c r="AA32" s="31"/>
      <c r="AB32" s="31"/>
      <c r="AC32" s="31"/>
      <c r="AD32" s="31"/>
      <c r="AE32" s="32" t="s">
        <v>80</v>
      </c>
    </row>
    <row r="33" spans="1:31" ht="18.600000000000001" customHeight="1" x14ac:dyDescent="0.25">
      <c r="A33" s="45" t="s">
        <v>44</v>
      </c>
      <c r="B33" s="46"/>
      <c r="C33" s="46"/>
      <c r="D33" s="46"/>
      <c r="E33" s="18">
        <f>E34</f>
        <v>0</v>
      </c>
      <c r="F33" s="19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20"/>
    </row>
    <row r="34" spans="1:31" ht="18.600000000000001" customHeight="1" x14ac:dyDescent="0.25">
      <c r="A34" s="24" t="s">
        <v>45</v>
      </c>
      <c r="B34" s="24" t="s">
        <v>18</v>
      </c>
      <c r="C34" s="25">
        <v>1</v>
      </c>
      <c r="D34" s="25"/>
      <c r="E34" s="25">
        <f>D34</f>
        <v>0</v>
      </c>
      <c r="F34" s="28" t="s">
        <v>83</v>
      </c>
      <c r="G34" s="30"/>
      <c r="H34" s="25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25"/>
      <c r="T34" s="25"/>
      <c r="U34" s="25"/>
      <c r="V34" s="31"/>
      <c r="W34" s="25"/>
      <c r="X34" s="25"/>
      <c r="Y34" s="25"/>
      <c r="Z34" s="31"/>
      <c r="AA34" s="31"/>
      <c r="AB34" s="31"/>
      <c r="AC34" s="31"/>
      <c r="AD34" s="31"/>
      <c r="AE34" s="32" t="s">
        <v>79</v>
      </c>
    </row>
    <row r="35" spans="1:31" ht="18.600000000000001" customHeight="1" x14ac:dyDescent="0.25">
      <c r="A35" s="45" t="s">
        <v>46</v>
      </c>
      <c r="B35" s="46"/>
      <c r="C35" s="46"/>
      <c r="D35" s="46"/>
      <c r="E35" s="18">
        <f>E36</f>
        <v>0</v>
      </c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20"/>
    </row>
    <row r="36" spans="1:31" ht="18.600000000000001" customHeight="1" x14ac:dyDescent="0.25">
      <c r="A36" s="24" t="s">
        <v>47</v>
      </c>
      <c r="B36" s="24" t="s">
        <v>26</v>
      </c>
      <c r="C36" s="25">
        <v>2.95</v>
      </c>
      <c r="D36" s="25"/>
      <c r="E36" s="25">
        <f>C36*D36</f>
        <v>0</v>
      </c>
      <c r="F36" s="28" t="s">
        <v>83</v>
      </c>
      <c r="G36" s="30"/>
      <c r="H36" s="25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25"/>
      <c r="T36" s="25"/>
      <c r="U36" s="25"/>
      <c r="V36" s="31"/>
      <c r="W36" s="25"/>
      <c r="X36" s="25"/>
      <c r="Y36" s="25"/>
      <c r="Z36" s="31"/>
      <c r="AA36" s="31"/>
      <c r="AB36" s="31"/>
      <c r="AC36" s="31"/>
      <c r="AD36" s="31"/>
      <c r="AE36" s="32" t="s">
        <v>80</v>
      </c>
    </row>
    <row r="37" spans="1:31" ht="18.600000000000001" customHeight="1" x14ac:dyDescent="0.25">
      <c r="A37" s="45" t="s">
        <v>48</v>
      </c>
      <c r="B37" s="46"/>
      <c r="C37" s="46"/>
      <c r="D37" s="46"/>
      <c r="E37" s="18">
        <f>E38+E39+E40+E41+E42+E43</f>
        <v>0</v>
      </c>
      <c r="F37" s="19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0"/>
    </row>
    <row r="38" spans="1:31" ht="18.600000000000001" customHeight="1" x14ac:dyDescent="0.25">
      <c r="A38" s="24" t="s">
        <v>49</v>
      </c>
      <c r="B38" s="24" t="s">
        <v>31</v>
      </c>
      <c r="C38" s="25">
        <v>13.26</v>
      </c>
      <c r="D38" s="25"/>
      <c r="E38" s="25">
        <f>ROUND(C38*D38,2)</f>
        <v>0</v>
      </c>
      <c r="F38" s="28" t="s">
        <v>83</v>
      </c>
      <c r="G38" s="31"/>
      <c r="H38" s="31"/>
      <c r="I38" s="33" t="e">
        <f>IF(J38="PR",E39,SUM(H39:H39))</f>
        <v>#REF!</v>
      </c>
      <c r="J38" s="34" t="s">
        <v>16</v>
      </c>
      <c r="K38" s="33" t="e">
        <f>IF(J38="HS",#REF!,0)</f>
        <v>#REF!</v>
      </c>
      <c r="L38" s="33" t="e">
        <f>IF(J38="HS",#REF!-I38,0)</f>
        <v>#REF!</v>
      </c>
      <c r="M38" s="33">
        <f>IF(J38="PS",#REF!,0)</f>
        <v>0</v>
      </c>
      <c r="N38" s="33">
        <f>IF(J38="PS",#REF!-I38,0)</f>
        <v>0</v>
      </c>
      <c r="O38" s="33">
        <f>IF(J38="MP",#REF!,0)</f>
        <v>0</v>
      </c>
      <c r="P38" s="33">
        <f>IF(J38="MP",#REF!-I38,0)</f>
        <v>0</v>
      </c>
      <c r="Q38" s="33">
        <f>IF(J38="OM",#REF!,0)</f>
        <v>0</v>
      </c>
      <c r="R38" s="34"/>
      <c r="S38" s="31"/>
      <c r="T38" s="31"/>
      <c r="U38" s="31"/>
      <c r="V38" s="31"/>
      <c r="W38" s="31"/>
      <c r="X38" s="31"/>
      <c r="Y38" s="31"/>
      <c r="Z38" s="31"/>
      <c r="AA38" s="31"/>
      <c r="AB38" s="33">
        <f>SUM(S39:S39)</f>
        <v>0</v>
      </c>
      <c r="AC38" s="33">
        <f>SUM(T39:T39)</f>
        <v>0</v>
      </c>
      <c r="AD38" s="33">
        <f>SUM(U39:U39)</f>
        <v>0</v>
      </c>
      <c r="AE38" s="32" t="s">
        <v>80</v>
      </c>
    </row>
    <row r="39" spans="1:31" ht="18.600000000000001" customHeight="1" x14ac:dyDescent="0.25">
      <c r="A39" s="24" t="s">
        <v>50</v>
      </c>
      <c r="B39" s="24" t="s">
        <v>31</v>
      </c>
      <c r="C39" s="25">
        <v>13.26</v>
      </c>
      <c r="D39" s="25"/>
      <c r="E39" s="25">
        <f>C39*D39</f>
        <v>0</v>
      </c>
      <c r="F39" s="28" t="s">
        <v>83</v>
      </c>
      <c r="G39" s="30" t="s">
        <v>57</v>
      </c>
      <c r="H39" s="25" t="e">
        <f>IF(G39="5",#REF!,0)</f>
        <v>#REF!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25">
        <f>IF(W39=0,E40,0)</f>
        <v>0</v>
      </c>
      <c r="T39" s="25">
        <f>IF(W39=15,E40,0)</f>
        <v>0</v>
      </c>
      <c r="U39" s="25">
        <f>IF(W39=21,E40,0)</f>
        <v>0</v>
      </c>
      <c r="V39" s="31"/>
      <c r="W39" s="25">
        <v>21</v>
      </c>
      <c r="X39" s="25">
        <f>D40*0</f>
        <v>0</v>
      </c>
      <c r="Y39" s="25">
        <f>D40*(1-0)</f>
        <v>0</v>
      </c>
      <c r="Z39" s="31"/>
      <c r="AA39" s="31"/>
      <c r="AB39" s="31"/>
      <c r="AC39" s="31"/>
      <c r="AD39" s="31"/>
      <c r="AE39" s="32" t="s">
        <v>80</v>
      </c>
    </row>
    <row r="40" spans="1:31" ht="18.600000000000001" customHeight="1" x14ac:dyDescent="0.25">
      <c r="A40" s="24" t="s">
        <v>51</v>
      </c>
      <c r="B40" s="24" t="s">
        <v>31</v>
      </c>
      <c r="C40" s="25">
        <v>13.26</v>
      </c>
      <c r="D40" s="25"/>
      <c r="E40" s="25">
        <f>C40*D40</f>
        <v>0</v>
      </c>
      <c r="F40" s="28" t="s">
        <v>83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3">
        <f>SUM(S5:S39)</f>
        <v>0</v>
      </c>
      <c r="T40" s="23">
        <f>SUM(T5:T39)</f>
        <v>0</v>
      </c>
      <c r="U40" s="23">
        <f>SUM(U5:U39)</f>
        <v>0</v>
      </c>
      <c r="V40" s="31"/>
      <c r="W40" s="31"/>
      <c r="X40" s="31"/>
      <c r="Y40" s="31"/>
      <c r="Z40" s="31"/>
      <c r="AA40" s="31"/>
      <c r="AB40" s="31"/>
      <c r="AC40" s="31"/>
      <c r="AD40" s="31"/>
      <c r="AE40" s="32" t="s">
        <v>80</v>
      </c>
    </row>
    <row r="41" spans="1:31" ht="18.600000000000001" customHeight="1" x14ac:dyDescent="0.25">
      <c r="A41" s="24" t="s">
        <v>96</v>
      </c>
      <c r="B41" s="24" t="s">
        <v>31</v>
      </c>
      <c r="C41" s="25">
        <v>13.26</v>
      </c>
      <c r="D41" s="25"/>
      <c r="E41" s="25">
        <f>C41*D41</f>
        <v>0</v>
      </c>
      <c r="F41" s="28" t="s">
        <v>83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2" t="s">
        <v>80</v>
      </c>
    </row>
    <row r="42" spans="1:31" ht="18.600000000000001" customHeight="1" x14ac:dyDescent="0.25">
      <c r="A42" s="24" t="s">
        <v>52</v>
      </c>
      <c r="B42" s="24" t="s">
        <v>53</v>
      </c>
      <c r="C42" s="25">
        <v>25</v>
      </c>
      <c r="D42" s="25"/>
      <c r="E42" s="25">
        <f>C42*D42</f>
        <v>0</v>
      </c>
      <c r="F42" s="28" t="s">
        <v>83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2" t="s">
        <v>80</v>
      </c>
    </row>
    <row r="43" spans="1:31" ht="18.600000000000001" customHeight="1" x14ac:dyDescent="0.25">
      <c r="A43" s="24" t="s">
        <v>95</v>
      </c>
      <c r="B43" s="24" t="s">
        <v>53</v>
      </c>
      <c r="C43" s="25">
        <v>25</v>
      </c>
      <c r="D43" s="25"/>
      <c r="E43" s="25">
        <f>C43*D43</f>
        <v>0</v>
      </c>
      <c r="F43" s="28" t="s">
        <v>83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2" t="s">
        <v>80</v>
      </c>
    </row>
    <row r="44" spans="1:31" ht="18.600000000000001" customHeight="1" x14ac:dyDescent="0.25">
      <c r="A44" s="45" t="s">
        <v>54</v>
      </c>
      <c r="B44" s="46"/>
      <c r="C44" s="46"/>
      <c r="D44" s="46"/>
      <c r="E44" s="18">
        <f>E45</f>
        <v>0</v>
      </c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20"/>
    </row>
    <row r="45" spans="1:31" ht="18.600000000000001" customHeight="1" x14ac:dyDescent="0.25">
      <c r="A45" s="24" t="s">
        <v>55</v>
      </c>
      <c r="B45" s="24" t="s">
        <v>56</v>
      </c>
      <c r="C45" s="25">
        <v>5.2</v>
      </c>
      <c r="D45" s="25"/>
      <c r="E45" s="25">
        <f>ROUND(C45*D45,2)</f>
        <v>0</v>
      </c>
      <c r="F45" s="28" t="s">
        <v>83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2" t="s">
        <v>80</v>
      </c>
    </row>
    <row r="46" spans="1:31" ht="18.600000000000001" customHeight="1" x14ac:dyDescent="0.25">
      <c r="A46" s="22" t="s">
        <v>58</v>
      </c>
      <c r="B46" s="21"/>
      <c r="C46" s="21"/>
      <c r="D46" s="21"/>
      <c r="E46" s="18">
        <f>E5+E10+E16+E19+E22+E27+E31+E33+E35+E37+E44</f>
        <v>0</v>
      </c>
      <c r="F46" s="19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20"/>
    </row>
    <row r="47" spans="1:31" ht="18.600000000000001" customHeight="1" x14ac:dyDescent="0.25"/>
    <row r="48" spans="1:31" ht="18.600000000000001" customHeight="1" x14ac:dyDescent="0.25">
      <c r="A48" s="11" t="s">
        <v>87</v>
      </c>
    </row>
    <row r="49" spans="1:31" ht="18.600000000000001" customHeight="1" x14ac:dyDescent="0.25">
      <c r="A49" s="11" t="s">
        <v>86</v>
      </c>
      <c r="AE49" s="1"/>
    </row>
    <row r="50" spans="1:31" ht="18.600000000000001" customHeight="1" x14ac:dyDescent="0.25"/>
    <row r="51" spans="1:31" ht="18.600000000000001" customHeight="1" x14ac:dyDescent="0.25"/>
    <row r="52" spans="1:31" ht="18.600000000000001" customHeight="1" x14ac:dyDescent="0.25"/>
    <row r="53" spans="1:31" ht="18.600000000000001" customHeight="1" x14ac:dyDescent="0.25"/>
  </sheetData>
  <sheetProtection password="CDDF" sheet="1" objects="1" scenarios="1"/>
  <protectedRanges>
    <protectedRange sqref="D6:D9 D11:D15 D15 D15 D17:D18 D20:D21 D23:D26 D28:D30 D32 D34 D36 D38:D43 D45 F6:F10 F10 F11:F15 F17:F18 F20:F21 F23:F26 F28:F30 F33 F32 F33 F34 F36 F38:F43 F45" name="Ceny a subdodavtelé"/>
  </protectedRanges>
  <mergeCells count="14">
    <mergeCell ref="A44:D44"/>
    <mergeCell ref="A5:D5"/>
    <mergeCell ref="A22:D22"/>
    <mergeCell ref="A10:D10"/>
    <mergeCell ref="A16:D16"/>
    <mergeCell ref="A19:D19"/>
    <mergeCell ref="A27:D27"/>
    <mergeCell ref="A31:D31"/>
    <mergeCell ref="A37:D37"/>
    <mergeCell ref="A1:AE1"/>
    <mergeCell ref="B2:C2"/>
    <mergeCell ref="D2:E2"/>
    <mergeCell ref="A33:D33"/>
    <mergeCell ref="A35:D35"/>
  </mergeCells>
  <pageMargins left="0.70866141732283472" right="0.70866141732283472" top="0.78740157480314965" bottom="0.78740157480314965" header="0.31496062992125984" footer="0.31496062992125984"/>
  <pageSetup paperSize="9" scale="92" fitToHeight="2" orientation="landscape" r:id="rId1"/>
  <headerFooter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3"/>
  <sheetViews>
    <sheetView topLeftCell="A4" workbookViewId="0">
      <selection activeCell="D38" sqref="D38"/>
    </sheetView>
  </sheetViews>
  <sheetFormatPr defaultColWidth="11.42578125" defaultRowHeight="12.75" x14ac:dyDescent="0.25"/>
  <cols>
    <col min="1" max="1" width="72.7109375" style="1" bestFit="1" customWidth="1"/>
    <col min="2" max="2" width="3.85546875" style="1" bestFit="1" customWidth="1"/>
    <col min="3" max="3" width="9.28515625" style="1" bestFit="1" customWidth="1"/>
    <col min="4" max="4" width="17.42578125" style="1" bestFit="1" customWidth="1"/>
    <col min="5" max="5" width="14.28515625" style="1" customWidth="1"/>
    <col min="6" max="6" width="16.5703125" style="10" customWidth="1"/>
    <col min="7" max="7" width="2" style="1" hidden="1" customWidth="1"/>
    <col min="8" max="8" width="7.7109375" style="1" hidden="1" customWidth="1"/>
    <col min="9" max="9" width="7.85546875" style="1" hidden="1" customWidth="1"/>
    <col min="10" max="10" width="10" style="1" hidden="1" customWidth="1"/>
    <col min="11" max="12" width="7.85546875" style="1" hidden="1" customWidth="1"/>
    <col min="13" max="13" width="7.5703125" style="1" hidden="1" customWidth="1"/>
    <col min="14" max="14" width="7.7109375" style="1" hidden="1" customWidth="1"/>
    <col min="15" max="15" width="8.85546875" style="1" hidden="1" customWidth="1"/>
    <col min="16" max="16" width="9" style="1" hidden="1" customWidth="1"/>
    <col min="17" max="17" width="10.7109375" style="1" hidden="1" customWidth="1"/>
    <col min="18" max="18" width="12.140625" style="1" hidden="1" customWidth="1"/>
    <col min="19" max="20" width="4.42578125" style="1" hidden="1" customWidth="1"/>
    <col min="21" max="21" width="9.85546875" style="1" hidden="1" customWidth="1"/>
    <col min="22" max="22" width="12.140625" style="1" hidden="1" customWidth="1"/>
    <col min="23" max="23" width="5.42578125" style="1" hidden="1" customWidth="1"/>
    <col min="24" max="24" width="6.42578125" style="1" hidden="1" customWidth="1"/>
    <col min="25" max="25" width="7.85546875" style="1" hidden="1" customWidth="1"/>
    <col min="26" max="27" width="12.140625" style="1" hidden="1" customWidth="1"/>
    <col min="28" max="29" width="4.42578125" style="1" hidden="1" customWidth="1"/>
    <col min="30" max="30" width="8.85546875" style="1" hidden="1" customWidth="1"/>
    <col min="31" max="31" width="8.5703125" style="10" customWidth="1"/>
    <col min="32" max="256" width="11.42578125" style="1"/>
    <col min="257" max="257" width="73" style="1" customWidth="1"/>
    <col min="258" max="258" width="4.28515625" style="1" customWidth="1"/>
    <col min="259" max="259" width="8.42578125" style="1" customWidth="1"/>
    <col min="260" max="260" width="18.85546875" style="1" customWidth="1"/>
    <col min="261" max="261" width="19.28515625" style="1" customWidth="1"/>
    <col min="262" max="262" width="11.42578125" style="1" customWidth="1"/>
    <col min="263" max="286" width="0" style="1" hidden="1" customWidth="1"/>
    <col min="287" max="512" width="11.42578125" style="1"/>
    <col min="513" max="513" width="73" style="1" customWidth="1"/>
    <col min="514" max="514" width="4.28515625" style="1" customWidth="1"/>
    <col min="515" max="515" width="8.42578125" style="1" customWidth="1"/>
    <col min="516" max="516" width="18.85546875" style="1" customWidth="1"/>
    <col min="517" max="517" width="19.28515625" style="1" customWidth="1"/>
    <col min="518" max="518" width="11.42578125" style="1" customWidth="1"/>
    <col min="519" max="542" width="0" style="1" hidden="1" customWidth="1"/>
    <col min="543" max="768" width="11.42578125" style="1"/>
    <col min="769" max="769" width="73" style="1" customWidth="1"/>
    <col min="770" max="770" width="4.28515625" style="1" customWidth="1"/>
    <col min="771" max="771" width="8.42578125" style="1" customWidth="1"/>
    <col min="772" max="772" width="18.85546875" style="1" customWidth="1"/>
    <col min="773" max="773" width="19.28515625" style="1" customWidth="1"/>
    <col min="774" max="774" width="11.42578125" style="1" customWidth="1"/>
    <col min="775" max="798" width="0" style="1" hidden="1" customWidth="1"/>
    <col min="799" max="1024" width="11.42578125" style="1"/>
    <col min="1025" max="1025" width="73" style="1" customWidth="1"/>
    <col min="1026" max="1026" width="4.28515625" style="1" customWidth="1"/>
    <col min="1027" max="1027" width="8.42578125" style="1" customWidth="1"/>
    <col min="1028" max="1028" width="18.85546875" style="1" customWidth="1"/>
    <col min="1029" max="1029" width="19.28515625" style="1" customWidth="1"/>
    <col min="1030" max="1030" width="11.42578125" style="1" customWidth="1"/>
    <col min="1031" max="1054" width="0" style="1" hidden="1" customWidth="1"/>
    <col min="1055" max="1280" width="11.42578125" style="1"/>
    <col min="1281" max="1281" width="73" style="1" customWidth="1"/>
    <col min="1282" max="1282" width="4.28515625" style="1" customWidth="1"/>
    <col min="1283" max="1283" width="8.42578125" style="1" customWidth="1"/>
    <col min="1284" max="1284" width="18.85546875" style="1" customWidth="1"/>
    <col min="1285" max="1285" width="19.28515625" style="1" customWidth="1"/>
    <col min="1286" max="1286" width="11.42578125" style="1" customWidth="1"/>
    <col min="1287" max="1310" width="0" style="1" hidden="1" customWidth="1"/>
    <col min="1311" max="1536" width="11.42578125" style="1"/>
    <col min="1537" max="1537" width="73" style="1" customWidth="1"/>
    <col min="1538" max="1538" width="4.28515625" style="1" customWidth="1"/>
    <col min="1539" max="1539" width="8.42578125" style="1" customWidth="1"/>
    <col min="1540" max="1540" width="18.85546875" style="1" customWidth="1"/>
    <col min="1541" max="1541" width="19.28515625" style="1" customWidth="1"/>
    <col min="1542" max="1542" width="11.42578125" style="1" customWidth="1"/>
    <col min="1543" max="1566" width="0" style="1" hidden="1" customWidth="1"/>
    <col min="1567" max="1792" width="11.42578125" style="1"/>
    <col min="1793" max="1793" width="73" style="1" customWidth="1"/>
    <col min="1794" max="1794" width="4.28515625" style="1" customWidth="1"/>
    <col min="1795" max="1795" width="8.42578125" style="1" customWidth="1"/>
    <col min="1796" max="1796" width="18.85546875" style="1" customWidth="1"/>
    <col min="1797" max="1797" width="19.28515625" style="1" customWidth="1"/>
    <col min="1798" max="1798" width="11.42578125" style="1" customWidth="1"/>
    <col min="1799" max="1822" width="0" style="1" hidden="1" customWidth="1"/>
    <col min="1823" max="2048" width="11.42578125" style="1"/>
    <col min="2049" max="2049" width="73" style="1" customWidth="1"/>
    <col min="2050" max="2050" width="4.28515625" style="1" customWidth="1"/>
    <col min="2051" max="2051" width="8.42578125" style="1" customWidth="1"/>
    <col min="2052" max="2052" width="18.85546875" style="1" customWidth="1"/>
    <col min="2053" max="2053" width="19.28515625" style="1" customWidth="1"/>
    <col min="2054" max="2054" width="11.42578125" style="1" customWidth="1"/>
    <col min="2055" max="2078" width="0" style="1" hidden="1" customWidth="1"/>
    <col min="2079" max="2304" width="11.42578125" style="1"/>
    <col min="2305" max="2305" width="73" style="1" customWidth="1"/>
    <col min="2306" max="2306" width="4.28515625" style="1" customWidth="1"/>
    <col min="2307" max="2307" width="8.42578125" style="1" customWidth="1"/>
    <col min="2308" max="2308" width="18.85546875" style="1" customWidth="1"/>
    <col min="2309" max="2309" width="19.28515625" style="1" customWidth="1"/>
    <col min="2310" max="2310" width="11.42578125" style="1" customWidth="1"/>
    <col min="2311" max="2334" width="0" style="1" hidden="1" customWidth="1"/>
    <col min="2335" max="2560" width="11.42578125" style="1"/>
    <col min="2561" max="2561" width="73" style="1" customWidth="1"/>
    <col min="2562" max="2562" width="4.28515625" style="1" customWidth="1"/>
    <col min="2563" max="2563" width="8.42578125" style="1" customWidth="1"/>
    <col min="2564" max="2564" width="18.85546875" style="1" customWidth="1"/>
    <col min="2565" max="2565" width="19.28515625" style="1" customWidth="1"/>
    <col min="2566" max="2566" width="11.42578125" style="1" customWidth="1"/>
    <col min="2567" max="2590" width="0" style="1" hidden="1" customWidth="1"/>
    <col min="2591" max="2816" width="11.42578125" style="1"/>
    <col min="2817" max="2817" width="73" style="1" customWidth="1"/>
    <col min="2818" max="2818" width="4.28515625" style="1" customWidth="1"/>
    <col min="2819" max="2819" width="8.42578125" style="1" customWidth="1"/>
    <col min="2820" max="2820" width="18.85546875" style="1" customWidth="1"/>
    <col min="2821" max="2821" width="19.28515625" style="1" customWidth="1"/>
    <col min="2822" max="2822" width="11.42578125" style="1" customWidth="1"/>
    <col min="2823" max="2846" width="0" style="1" hidden="1" customWidth="1"/>
    <col min="2847" max="3072" width="11.42578125" style="1"/>
    <col min="3073" max="3073" width="73" style="1" customWidth="1"/>
    <col min="3074" max="3074" width="4.28515625" style="1" customWidth="1"/>
    <col min="3075" max="3075" width="8.42578125" style="1" customWidth="1"/>
    <col min="3076" max="3076" width="18.85546875" style="1" customWidth="1"/>
    <col min="3077" max="3077" width="19.28515625" style="1" customWidth="1"/>
    <col min="3078" max="3078" width="11.42578125" style="1" customWidth="1"/>
    <col min="3079" max="3102" width="0" style="1" hidden="1" customWidth="1"/>
    <col min="3103" max="3328" width="11.42578125" style="1"/>
    <col min="3329" max="3329" width="73" style="1" customWidth="1"/>
    <col min="3330" max="3330" width="4.28515625" style="1" customWidth="1"/>
    <col min="3331" max="3331" width="8.42578125" style="1" customWidth="1"/>
    <col min="3332" max="3332" width="18.85546875" style="1" customWidth="1"/>
    <col min="3333" max="3333" width="19.28515625" style="1" customWidth="1"/>
    <col min="3334" max="3334" width="11.42578125" style="1" customWidth="1"/>
    <col min="3335" max="3358" width="0" style="1" hidden="1" customWidth="1"/>
    <col min="3359" max="3584" width="11.42578125" style="1"/>
    <col min="3585" max="3585" width="73" style="1" customWidth="1"/>
    <col min="3586" max="3586" width="4.28515625" style="1" customWidth="1"/>
    <col min="3587" max="3587" width="8.42578125" style="1" customWidth="1"/>
    <col min="3588" max="3588" width="18.85546875" style="1" customWidth="1"/>
    <col min="3589" max="3589" width="19.28515625" style="1" customWidth="1"/>
    <col min="3590" max="3590" width="11.42578125" style="1" customWidth="1"/>
    <col min="3591" max="3614" width="0" style="1" hidden="1" customWidth="1"/>
    <col min="3615" max="3840" width="11.42578125" style="1"/>
    <col min="3841" max="3841" width="73" style="1" customWidth="1"/>
    <col min="3842" max="3842" width="4.28515625" style="1" customWidth="1"/>
    <col min="3843" max="3843" width="8.42578125" style="1" customWidth="1"/>
    <col min="3844" max="3844" width="18.85546875" style="1" customWidth="1"/>
    <col min="3845" max="3845" width="19.28515625" style="1" customWidth="1"/>
    <col min="3846" max="3846" width="11.42578125" style="1" customWidth="1"/>
    <col min="3847" max="3870" width="0" style="1" hidden="1" customWidth="1"/>
    <col min="3871" max="4096" width="11.42578125" style="1"/>
    <col min="4097" max="4097" width="73" style="1" customWidth="1"/>
    <col min="4098" max="4098" width="4.28515625" style="1" customWidth="1"/>
    <col min="4099" max="4099" width="8.42578125" style="1" customWidth="1"/>
    <col min="4100" max="4100" width="18.85546875" style="1" customWidth="1"/>
    <col min="4101" max="4101" width="19.28515625" style="1" customWidth="1"/>
    <col min="4102" max="4102" width="11.42578125" style="1" customWidth="1"/>
    <col min="4103" max="4126" width="0" style="1" hidden="1" customWidth="1"/>
    <col min="4127" max="4352" width="11.42578125" style="1"/>
    <col min="4353" max="4353" width="73" style="1" customWidth="1"/>
    <col min="4354" max="4354" width="4.28515625" style="1" customWidth="1"/>
    <col min="4355" max="4355" width="8.42578125" style="1" customWidth="1"/>
    <col min="4356" max="4356" width="18.85546875" style="1" customWidth="1"/>
    <col min="4357" max="4357" width="19.28515625" style="1" customWidth="1"/>
    <col min="4358" max="4358" width="11.42578125" style="1" customWidth="1"/>
    <col min="4359" max="4382" width="0" style="1" hidden="1" customWidth="1"/>
    <col min="4383" max="4608" width="11.42578125" style="1"/>
    <col min="4609" max="4609" width="73" style="1" customWidth="1"/>
    <col min="4610" max="4610" width="4.28515625" style="1" customWidth="1"/>
    <col min="4611" max="4611" width="8.42578125" style="1" customWidth="1"/>
    <col min="4612" max="4612" width="18.85546875" style="1" customWidth="1"/>
    <col min="4613" max="4613" width="19.28515625" style="1" customWidth="1"/>
    <col min="4614" max="4614" width="11.42578125" style="1" customWidth="1"/>
    <col min="4615" max="4638" width="0" style="1" hidden="1" customWidth="1"/>
    <col min="4639" max="4864" width="11.42578125" style="1"/>
    <col min="4865" max="4865" width="73" style="1" customWidth="1"/>
    <col min="4866" max="4866" width="4.28515625" style="1" customWidth="1"/>
    <col min="4867" max="4867" width="8.42578125" style="1" customWidth="1"/>
    <col min="4868" max="4868" width="18.85546875" style="1" customWidth="1"/>
    <col min="4869" max="4869" width="19.28515625" style="1" customWidth="1"/>
    <col min="4870" max="4870" width="11.42578125" style="1" customWidth="1"/>
    <col min="4871" max="4894" width="0" style="1" hidden="1" customWidth="1"/>
    <col min="4895" max="5120" width="11.42578125" style="1"/>
    <col min="5121" max="5121" width="73" style="1" customWidth="1"/>
    <col min="5122" max="5122" width="4.28515625" style="1" customWidth="1"/>
    <col min="5123" max="5123" width="8.42578125" style="1" customWidth="1"/>
    <col min="5124" max="5124" width="18.85546875" style="1" customWidth="1"/>
    <col min="5125" max="5125" width="19.28515625" style="1" customWidth="1"/>
    <col min="5126" max="5126" width="11.42578125" style="1" customWidth="1"/>
    <col min="5127" max="5150" width="0" style="1" hidden="1" customWidth="1"/>
    <col min="5151" max="5376" width="11.42578125" style="1"/>
    <col min="5377" max="5377" width="73" style="1" customWidth="1"/>
    <col min="5378" max="5378" width="4.28515625" style="1" customWidth="1"/>
    <col min="5379" max="5379" width="8.42578125" style="1" customWidth="1"/>
    <col min="5380" max="5380" width="18.85546875" style="1" customWidth="1"/>
    <col min="5381" max="5381" width="19.28515625" style="1" customWidth="1"/>
    <col min="5382" max="5382" width="11.42578125" style="1" customWidth="1"/>
    <col min="5383" max="5406" width="0" style="1" hidden="1" customWidth="1"/>
    <col min="5407" max="5632" width="11.42578125" style="1"/>
    <col min="5633" max="5633" width="73" style="1" customWidth="1"/>
    <col min="5634" max="5634" width="4.28515625" style="1" customWidth="1"/>
    <col min="5635" max="5635" width="8.42578125" style="1" customWidth="1"/>
    <col min="5636" max="5636" width="18.85546875" style="1" customWidth="1"/>
    <col min="5637" max="5637" width="19.28515625" style="1" customWidth="1"/>
    <col min="5638" max="5638" width="11.42578125" style="1" customWidth="1"/>
    <col min="5639" max="5662" width="0" style="1" hidden="1" customWidth="1"/>
    <col min="5663" max="5888" width="11.42578125" style="1"/>
    <col min="5889" max="5889" width="73" style="1" customWidth="1"/>
    <col min="5890" max="5890" width="4.28515625" style="1" customWidth="1"/>
    <col min="5891" max="5891" width="8.42578125" style="1" customWidth="1"/>
    <col min="5892" max="5892" width="18.85546875" style="1" customWidth="1"/>
    <col min="5893" max="5893" width="19.28515625" style="1" customWidth="1"/>
    <col min="5894" max="5894" width="11.42578125" style="1" customWidth="1"/>
    <col min="5895" max="5918" width="0" style="1" hidden="1" customWidth="1"/>
    <col min="5919" max="6144" width="11.42578125" style="1"/>
    <col min="6145" max="6145" width="73" style="1" customWidth="1"/>
    <col min="6146" max="6146" width="4.28515625" style="1" customWidth="1"/>
    <col min="6147" max="6147" width="8.42578125" style="1" customWidth="1"/>
    <col min="6148" max="6148" width="18.85546875" style="1" customWidth="1"/>
    <col min="6149" max="6149" width="19.28515625" style="1" customWidth="1"/>
    <col min="6150" max="6150" width="11.42578125" style="1" customWidth="1"/>
    <col min="6151" max="6174" width="0" style="1" hidden="1" customWidth="1"/>
    <col min="6175" max="6400" width="11.42578125" style="1"/>
    <col min="6401" max="6401" width="73" style="1" customWidth="1"/>
    <col min="6402" max="6402" width="4.28515625" style="1" customWidth="1"/>
    <col min="6403" max="6403" width="8.42578125" style="1" customWidth="1"/>
    <col min="6404" max="6404" width="18.85546875" style="1" customWidth="1"/>
    <col min="6405" max="6405" width="19.28515625" style="1" customWidth="1"/>
    <col min="6406" max="6406" width="11.42578125" style="1" customWidth="1"/>
    <col min="6407" max="6430" width="0" style="1" hidden="1" customWidth="1"/>
    <col min="6431" max="6656" width="11.42578125" style="1"/>
    <col min="6657" max="6657" width="73" style="1" customWidth="1"/>
    <col min="6658" max="6658" width="4.28515625" style="1" customWidth="1"/>
    <col min="6659" max="6659" width="8.42578125" style="1" customWidth="1"/>
    <col min="6660" max="6660" width="18.85546875" style="1" customWidth="1"/>
    <col min="6661" max="6661" width="19.28515625" style="1" customWidth="1"/>
    <col min="6662" max="6662" width="11.42578125" style="1" customWidth="1"/>
    <col min="6663" max="6686" width="0" style="1" hidden="1" customWidth="1"/>
    <col min="6687" max="6912" width="11.42578125" style="1"/>
    <col min="6913" max="6913" width="73" style="1" customWidth="1"/>
    <col min="6914" max="6914" width="4.28515625" style="1" customWidth="1"/>
    <col min="6915" max="6915" width="8.42578125" style="1" customWidth="1"/>
    <col min="6916" max="6916" width="18.85546875" style="1" customWidth="1"/>
    <col min="6917" max="6917" width="19.28515625" style="1" customWidth="1"/>
    <col min="6918" max="6918" width="11.42578125" style="1" customWidth="1"/>
    <col min="6919" max="6942" width="0" style="1" hidden="1" customWidth="1"/>
    <col min="6943" max="7168" width="11.42578125" style="1"/>
    <col min="7169" max="7169" width="73" style="1" customWidth="1"/>
    <col min="7170" max="7170" width="4.28515625" style="1" customWidth="1"/>
    <col min="7171" max="7171" width="8.42578125" style="1" customWidth="1"/>
    <col min="7172" max="7172" width="18.85546875" style="1" customWidth="1"/>
    <col min="7173" max="7173" width="19.28515625" style="1" customWidth="1"/>
    <col min="7174" max="7174" width="11.42578125" style="1" customWidth="1"/>
    <col min="7175" max="7198" width="0" style="1" hidden="1" customWidth="1"/>
    <col min="7199" max="7424" width="11.42578125" style="1"/>
    <col min="7425" max="7425" width="73" style="1" customWidth="1"/>
    <col min="7426" max="7426" width="4.28515625" style="1" customWidth="1"/>
    <col min="7427" max="7427" width="8.42578125" style="1" customWidth="1"/>
    <col min="7428" max="7428" width="18.85546875" style="1" customWidth="1"/>
    <col min="7429" max="7429" width="19.28515625" style="1" customWidth="1"/>
    <col min="7430" max="7430" width="11.42578125" style="1" customWidth="1"/>
    <col min="7431" max="7454" width="0" style="1" hidden="1" customWidth="1"/>
    <col min="7455" max="7680" width="11.42578125" style="1"/>
    <col min="7681" max="7681" width="73" style="1" customWidth="1"/>
    <col min="7682" max="7682" width="4.28515625" style="1" customWidth="1"/>
    <col min="7683" max="7683" width="8.42578125" style="1" customWidth="1"/>
    <col min="7684" max="7684" width="18.85546875" style="1" customWidth="1"/>
    <col min="7685" max="7685" width="19.28515625" style="1" customWidth="1"/>
    <col min="7686" max="7686" width="11.42578125" style="1" customWidth="1"/>
    <col min="7687" max="7710" width="0" style="1" hidden="1" customWidth="1"/>
    <col min="7711" max="7936" width="11.42578125" style="1"/>
    <col min="7937" max="7937" width="73" style="1" customWidth="1"/>
    <col min="7938" max="7938" width="4.28515625" style="1" customWidth="1"/>
    <col min="7939" max="7939" width="8.42578125" style="1" customWidth="1"/>
    <col min="7940" max="7940" width="18.85546875" style="1" customWidth="1"/>
    <col min="7941" max="7941" width="19.28515625" style="1" customWidth="1"/>
    <col min="7942" max="7942" width="11.42578125" style="1" customWidth="1"/>
    <col min="7943" max="7966" width="0" style="1" hidden="1" customWidth="1"/>
    <col min="7967" max="8192" width="11.42578125" style="1"/>
    <col min="8193" max="8193" width="73" style="1" customWidth="1"/>
    <col min="8194" max="8194" width="4.28515625" style="1" customWidth="1"/>
    <col min="8195" max="8195" width="8.42578125" style="1" customWidth="1"/>
    <col min="8196" max="8196" width="18.85546875" style="1" customWidth="1"/>
    <col min="8197" max="8197" width="19.28515625" style="1" customWidth="1"/>
    <col min="8198" max="8198" width="11.42578125" style="1" customWidth="1"/>
    <col min="8199" max="8222" width="0" style="1" hidden="1" customWidth="1"/>
    <col min="8223" max="8448" width="11.42578125" style="1"/>
    <col min="8449" max="8449" width="73" style="1" customWidth="1"/>
    <col min="8450" max="8450" width="4.28515625" style="1" customWidth="1"/>
    <col min="8451" max="8451" width="8.42578125" style="1" customWidth="1"/>
    <col min="8452" max="8452" width="18.85546875" style="1" customWidth="1"/>
    <col min="8453" max="8453" width="19.28515625" style="1" customWidth="1"/>
    <col min="8454" max="8454" width="11.42578125" style="1" customWidth="1"/>
    <col min="8455" max="8478" width="0" style="1" hidden="1" customWidth="1"/>
    <col min="8479" max="8704" width="11.42578125" style="1"/>
    <col min="8705" max="8705" width="73" style="1" customWidth="1"/>
    <col min="8706" max="8706" width="4.28515625" style="1" customWidth="1"/>
    <col min="8707" max="8707" width="8.42578125" style="1" customWidth="1"/>
    <col min="8708" max="8708" width="18.85546875" style="1" customWidth="1"/>
    <col min="8709" max="8709" width="19.28515625" style="1" customWidth="1"/>
    <col min="8710" max="8710" width="11.42578125" style="1" customWidth="1"/>
    <col min="8711" max="8734" width="0" style="1" hidden="1" customWidth="1"/>
    <col min="8735" max="8960" width="11.42578125" style="1"/>
    <col min="8961" max="8961" width="73" style="1" customWidth="1"/>
    <col min="8962" max="8962" width="4.28515625" style="1" customWidth="1"/>
    <col min="8963" max="8963" width="8.42578125" style="1" customWidth="1"/>
    <col min="8964" max="8964" width="18.85546875" style="1" customWidth="1"/>
    <col min="8965" max="8965" width="19.28515625" style="1" customWidth="1"/>
    <col min="8966" max="8966" width="11.42578125" style="1" customWidth="1"/>
    <col min="8967" max="8990" width="0" style="1" hidden="1" customWidth="1"/>
    <col min="8991" max="9216" width="11.42578125" style="1"/>
    <col min="9217" max="9217" width="73" style="1" customWidth="1"/>
    <col min="9218" max="9218" width="4.28515625" style="1" customWidth="1"/>
    <col min="9219" max="9219" width="8.42578125" style="1" customWidth="1"/>
    <col min="9220" max="9220" width="18.85546875" style="1" customWidth="1"/>
    <col min="9221" max="9221" width="19.28515625" style="1" customWidth="1"/>
    <col min="9222" max="9222" width="11.42578125" style="1" customWidth="1"/>
    <col min="9223" max="9246" width="0" style="1" hidden="1" customWidth="1"/>
    <col min="9247" max="9472" width="11.42578125" style="1"/>
    <col min="9473" max="9473" width="73" style="1" customWidth="1"/>
    <col min="9474" max="9474" width="4.28515625" style="1" customWidth="1"/>
    <col min="9475" max="9475" width="8.42578125" style="1" customWidth="1"/>
    <col min="9476" max="9476" width="18.85546875" style="1" customWidth="1"/>
    <col min="9477" max="9477" width="19.28515625" style="1" customWidth="1"/>
    <col min="9478" max="9478" width="11.42578125" style="1" customWidth="1"/>
    <col min="9479" max="9502" width="0" style="1" hidden="1" customWidth="1"/>
    <col min="9503" max="9728" width="11.42578125" style="1"/>
    <col min="9729" max="9729" width="73" style="1" customWidth="1"/>
    <col min="9730" max="9730" width="4.28515625" style="1" customWidth="1"/>
    <col min="9731" max="9731" width="8.42578125" style="1" customWidth="1"/>
    <col min="9732" max="9732" width="18.85546875" style="1" customWidth="1"/>
    <col min="9733" max="9733" width="19.28515625" style="1" customWidth="1"/>
    <col min="9734" max="9734" width="11.42578125" style="1" customWidth="1"/>
    <col min="9735" max="9758" width="0" style="1" hidden="1" customWidth="1"/>
    <col min="9759" max="9984" width="11.42578125" style="1"/>
    <col min="9985" max="9985" width="73" style="1" customWidth="1"/>
    <col min="9986" max="9986" width="4.28515625" style="1" customWidth="1"/>
    <col min="9987" max="9987" width="8.42578125" style="1" customWidth="1"/>
    <col min="9988" max="9988" width="18.85546875" style="1" customWidth="1"/>
    <col min="9989" max="9989" width="19.28515625" style="1" customWidth="1"/>
    <col min="9990" max="9990" width="11.42578125" style="1" customWidth="1"/>
    <col min="9991" max="10014" width="0" style="1" hidden="1" customWidth="1"/>
    <col min="10015" max="10240" width="11.42578125" style="1"/>
    <col min="10241" max="10241" width="73" style="1" customWidth="1"/>
    <col min="10242" max="10242" width="4.28515625" style="1" customWidth="1"/>
    <col min="10243" max="10243" width="8.42578125" style="1" customWidth="1"/>
    <col min="10244" max="10244" width="18.85546875" style="1" customWidth="1"/>
    <col min="10245" max="10245" width="19.28515625" style="1" customWidth="1"/>
    <col min="10246" max="10246" width="11.42578125" style="1" customWidth="1"/>
    <col min="10247" max="10270" width="0" style="1" hidden="1" customWidth="1"/>
    <col min="10271" max="10496" width="11.42578125" style="1"/>
    <col min="10497" max="10497" width="73" style="1" customWidth="1"/>
    <col min="10498" max="10498" width="4.28515625" style="1" customWidth="1"/>
    <col min="10499" max="10499" width="8.42578125" style="1" customWidth="1"/>
    <col min="10500" max="10500" width="18.85546875" style="1" customWidth="1"/>
    <col min="10501" max="10501" width="19.28515625" style="1" customWidth="1"/>
    <col min="10502" max="10502" width="11.42578125" style="1" customWidth="1"/>
    <col min="10503" max="10526" width="0" style="1" hidden="1" customWidth="1"/>
    <col min="10527" max="10752" width="11.42578125" style="1"/>
    <col min="10753" max="10753" width="73" style="1" customWidth="1"/>
    <col min="10754" max="10754" width="4.28515625" style="1" customWidth="1"/>
    <col min="10755" max="10755" width="8.42578125" style="1" customWidth="1"/>
    <col min="10756" max="10756" width="18.85546875" style="1" customWidth="1"/>
    <col min="10757" max="10757" width="19.28515625" style="1" customWidth="1"/>
    <col min="10758" max="10758" width="11.42578125" style="1" customWidth="1"/>
    <col min="10759" max="10782" width="0" style="1" hidden="1" customWidth="1"/>
    <col min="10783" max="11008" width="11.42578125" style="1"/>
    <col min="11009" max="11009" width="73" style="1" customWidth="1"/>
    <col min="11010" max="11010" width="4.28515625" style="1" customWidth="1"/>
    <col min="11011" max="11011" width="8.42578125" style="1" customWidth="1"/>
    <col min="11012" max="11012" width="18.85546875" style="1" customWidth="1"/>
    <col min="11013" max="11013" width="19.28515625" style="1" customWidth="1"/>
    <col min="11014" max="11014" width="11.42578125" style="1" customWidth="1"/>
    <col min="11015" max="11038" width="0" style="1" hidden="1" customWidth="1"/>
    <col min="11039" max="11264" width="11.42578125" style="1"/>
    <col min="11265" max="11265" width="73" style="1" customWidth="1"/>
    <col min="11266" max="11266" width="4.28515625" style="1" customWidth="1"/>
    <col min="11267" max="11267" width="8.42578125" style="1" customWidth="1"/>
    <col min="11268" max="11268" width="18.85546875" style="1" customWidth="1"/>
    <col min="11269" max="11269" width="19.28515625" style="1" customWidth="1"/>
    <col min="11270" max="11270" width="11.42578125" style="1" customWidth="1"/>
    <col min="11271" max="11294" width="0" style="1" hidden="1" customWidth="1"/>
    <col min="11295" max="11520" width="11.42578125" style="1"/>
    <col min="11521" max="11521" width="73" style="1" customWidth="1"/>
    <col min="11522" max="11522" width="4.28515625" style="1" customWidth="1"/>
    <col min="11523" max="11523" width="8.42578125" style="1" customWidth="1"/>
    <col min="11524" max="11524" width="18.85546875" style="1" customWidth="1"/>
    <col min="11525" max="11525" width="19.28515625" style="1" customWidth="1"/>
    <col min="11526" max="11526" width="11.42578125" style="1" customWidth="1"/>
    <col min="11527" max="11550" width="0" style="1" hidden="1" customWidth="1"/>
    <col min="11551" max="11776" width="11.42578125" style="1"/>
    <col min="11777" max="11777" width="73" style="1" customWidth="1"/>
    <col min="11778" max="11778" width="4.28515625" style="1" customWidth="1"/>
    <col min="11779" max="11779" width="8.42578125" style="1" customWidth="1"/>
    <col min="11780" max="11780" width="18.85546875" style="1" customWidth="1"/>
    <col min="11781" max="11781" width="19.28515625" style="1" customWidth="1"/>
    <col min="11782" max="11782" width="11.42578125" style="1" customWidth="1"/>
    <col min="11783" max="11806" width="0" style="1" hidden="1" customWidth="1"/>
    <col min="11807" max="12032" width="11.42578125" style="1"/>
    <col min="12033" max="12033" width="73" style="1" customWidth="1"/>
    <col min="12034" max="12034" width="4.28515625" style="1" customWidth="1"/>
    <col min="12035" max="12035" width="8.42578125" style="1" customWidth="1"/>
    <col min="12036" max="12036" width="18.85546875" style="1" customWidth="1"/>
    <col min="12037" max="12037" width="19.28515625" style="1" customWidth="1"/>
    <col min="12038" max="12038" width="11.42578125" style="1" customWidth="1"/>
    <col min="12039" max="12062" width="0" style="1" hidden="1" customWidth="1"/>
    <col min="12063" max="12288" width="11.42578125" style="1"/>
    <col min="12289" max="12289" width="73" style="1" customWidth="1"/>
    <col min="12290" max="12290" width="4.28515625" style="1" customWidth="1"/>
    <col min="12291" max="12291" width="8.42578125" style="1" customWidth="1"/>
    <col min="12292" max="12292" width="18.85546875" style="1" customWidth="1"/>
    <col min="12293" max="12293" width="19.28515625" style="1" customWidth="1"/>
    <col min="12294" max="12294" width="11.42578125" style="1" customWidth="1"/>
    <col min="12295" max="12318" width="0" style="1" hidden="1" customWidth="1"/>
    <col min="12319" max="12544" width="11.42578125" style="1"/>
    <col min="12545" max="12545" width="73" style="1" customWidth="1"/>
    <col min="12546" max="12546" width="4.28515625" style="1" customWidth="1"/>
    <col min="12547" max="12547" width="8.42578125" style="1" customWidth="1"/>
    <col min="12548" max="12548" width="18.85546875" style="1" customWidth="1"/>
    <col min="12549" max="12549" width="19.28515625" style="1" customWidth="1"/>
    <col min="12550" max="12550" width="11.42578125" style="1" customWidth="1"/>
    <col min="12551" max="12574" width="0" style="1" hidden="1" customWidth="1"/>
    <col min="12575" max="12800" width="11.42578125" style="1"/>
    <col min="12801" max="12801" width="73" style="1" customWidth="1"/>
    <col min="12802" max="12802" width="4.28515625" style="1" customWidth="1"/>
    <col min="12803" max="12803" width="8.42578125" style="1" customWidth="1"/>
    <col min="12804" max="12804" width="18.85546875" style="1" customWidth="1"/>
    <col min="12805" max="12805" width="19.28515625" style="1" customWidth="1"/>
    <col min="12806" max="12806" width="11.42578125" style="1" customWidth="1"/>
    <col min="12807" max="12830" width="0" style="1" hidden="1" customWidth="1"/>
    <col min="12831" max="13056" width="11.42578125" style="1"/>
    <col min="13057" max="13057" width="73" style="1" customWidth="1"/>
    <col min="13058" max="13058" width="4.28515625" style="1" customWidth="1"/>
    <col min="13059" max="13059" width="8.42578125" style="1" customWidth="1"/>
    <col min="13060" max="13060" width="18.85546875" style="1" customWidth="1"/>
    <col min="13061" max="13061" width="19.28515625" style="1" customWidth="1"/>
    <col min="13062" max="13062" width="11.42578125" style="1" customWidth="1"/>
    <col min="13063" max="13086" width="0" style="1" hidden="1" customWidth="1"/>
    <col min="13087" max="13312" width="11.42578125" style="1"/>
    <col min="13313" max="13313" width="73" style="1" customWidth="1"/>
    <col min="13314" max="13314" width="4.28515625" style="1" customWidth="1"/>
    <col min="13315" max="13315" width="8.42578125" style="1" customWidth="1"/>
    <col min="13316" max="13316" width="18.85546875" style="1" customWidth="1"/>
    <col min="13317" max="13317" width="19.28515625" style="1" customWidth="1"/>
    <col min="13318" max="13318" width="11.42578125" style="1" customWidth="1"/>
    <col min="13319" max="13342" width="0" style="1" hidden="1" customWidth="1"/>
    <col min="13343" max="13568" width="11.42578125" style="1"/>
    <col min="13569" max="13569" width="73" style="1" customWidth="1"/>
    <col min="13570" max="13570" width="4.28515625" style="1" customWidth="1"/>
    <col min="13571" max="13571" width="8.42578125" style="1" customWidth="1"/>
    <col min="13572" max="13572" width="18.85546875" style="1" customWidth="1"/>
    <col min="13573" max="13573" width="19.28515625" style="1" customWidth="1"/>
    <col min="13574" max="13574" width="11.42578125" style="1" customWidth="1"/>
    <col min="13575" max="13598" width="0" style="1" hidden="1" customWidth="1"/>
    <col min="13599" max="13824" width="11.42578125" style="1"/>
    <col min="13825" max="13825" width="73" style="1" customWidth="1"/>
    <col min="13826" max="13826" width="4.28515625" style="1" customWidth="1"/>
    <col min="13827" max="13827" width="8.42578125" style="1" customWidth="1"/>
    <col min="13828" max="13828" width="18.85546875" style="1" customWidth="1"/>
    <col min="13829" max="13829" width="19.28515625" style="1" customWidth="1"/>
    <col min="13830" max="13830" width="11.42578125" style="1" customWidth="1"/>
    <col min="13831" max="13854" width="0" style="1" hidden="1" customWidth="1"/>
    <col min="13855" max="14080" width="11.42578125" style="1"/>
    <col min="14081" max="14081" width="73" style="1" customWidth="1"/>
    <col min="14082" max="14082" width="4.28515625" style="1" customWidth="1"/>
    <col min="14083" max="14083" width="8.42578125" style="1" customWidth="1"/>
    <col min="14084" max="14084" width="18.85546875" style="1" customWidth="1"/>
    <col min="14085" max="14085" width="19.28515625" style="1" customWidth="1"/>
    <col min="14086" max="14086" width="11.42578125" style="1" customWidth="1"/>
    <col min="14087" max="14110" width="0" style="1" hidden="1" customWidth="1"/>
    <col min="14111" max="14336" width="11.42578125" style="1"/>
    <col min="14337" max="14337" width="73" style="1" customWidth="1"/>
    <col min="14338" max="14338" width="4.28515625" style="1" customWidth="1"/>
    <col min="14339" max="14339" width="8.42578125" style="1" customWidth="1"/>
    <col min="14340" max="14340" width="18.85546875" style="1" customWidth="1"/>
    <col min="14341" max="14341" width="19.28515625" style="1" customWidth="1"/>
    <col min="14342" max="14342" width="11.42578125" style="1" customWidth="1"/>
    <col min="14343" max="14366" width="0" style="1" hidden="1" customWidth="1"/>
    <col min="14367" max="14592" width="11.42578125" style="1"/>
    <col min="14593" max="14593" width="73" style="1" customWidth="1"/>
    <col min="14594" max="14594" width="4.28515625" style="1" customWidth="1"/>
    <col min="14595" max="14595" width="8.42578125" style="1" customWidth="1"/>
    <col min="14596" max="14596" width="18.85546875" style="1" customWidth="1"/>
    <col min="14597" max="14597" width="19.28515625" style="1" customWidth="1"/>
    <col min="14598" max="14598" width="11.42578125" style="1" customWidth="1"/>
    <col min="14599" max="14622" width="0" style="1" hidden="1" customWidth="1"/>
    <col min="14623" max="14848" width="11.42578125" style="1"/>
    <col min="14849" max="14849" width="73" style="1" customWidth="1"/>
    <col min="14850" max="14850" width="4.28515625" style="1" customWidth="1"/>
    <col min="14851" max="14851" width="8.42578125" style="1" customWidth="1"/>
    <col min="14852" max="14852" width="18.85546875" style="1" customWidth="1"/>
    <col min="14853" max="14853" width="19.28515625" style="1" customWidth="1"/>
    <col min="14854" max="14854" width="11.42578125" style="1" customWidth="1"/>
    <col min="14855" max="14878" width="0" style="1" hidden="1" customWidth="1"/>
    <col min="14879" max="15104" width="11.42578125" style="1"/>
    <col min="15105" max="15105" width="73" style="1" customWidth="1"/>
    <col min="15106" max="15106" width="4.28515625" style="1" customWidth="1"/>
    <col min="15107" max="15107" width="8.42578125" style="1" customWidth="1"/>
    <col min="15108" max="15108" width="18.85546875" style="1" customWidth="1"/>
    <col min="15109" max="15109" width="19.28515625" style="1" customWidth="1"/>
    <col min="15110" max="15110" width="11.42578125" style="1" customWidth="1"/>
    <col min="15111" max="15134" width="0" style="1" hidden="1" customWidth="1"/>
    <col min="15135" max="15360" width="11.42578125" style="1"/>
    <col min="15361" max="15361" width="73" style="1" customWidth="1"/>
    <col min="15362" max="15362" width="4.28515625" style="1" customWidth="1"/>
    <col min="15363" max="15363" width="8.42578125" style="1" customWidth="1"/>
    <col min="15364" max="15364" width="18.85546875" style="1" customWidth="1"/>
    <col min="15365" max="15365" width="19.28515625" style="1" customWidth="1"/>
    <col min="15366" max="15366" width="11.42578125" style="1" customWidth="1"/>
    <col min="15367" max="15390" width="0" style="1" hidden="1" customWidth="1"/>
    <col min="15391" max="15616" width="11.42578125" style="1"/>
    <col min="15617" max="15617" width="73" style="1" customWidth="1"/>
    <col min="15618" max="15618" width="4.28515625" style="1" customWidth="1"/>
    <col min="15619" max="15619" width="8.42578125" style="1" customWidth="1"/>
    <col min="15620" max="15620" width="18.85546875" style="1" customWidth="1"/>
    <col min="15621" max="15621" width="19.28515625" style="1" customWidth="1"/>
    <col min="15622" max="15622" width="11.42578125" style="1" customWidth="1"/>
    <col min="15623" max="15646" width="0" style="1" hidden="1" customWidth="1"/>
    <col min="15647" max="15872" width="11.42578125" style="1"/>
    <col min="15873" max="15873" width="73" style="1" customWidth="1"/>
    <col min="15874" max="15874" width="4.28515625" style="1" customWidth="1"/>
    <col min="15875" max="15875" width="8.42578125" style="1" customWidth="1"/>
    <col min="15876" max="15876" width="18.85546875" style="1" customWidth="1"/>
    <col min="15877" max="15877" width="19.28515625" style="1" customWidth="1"/>
    <col min="15878" max="15878" width="11.42578125" style="1" customWidth="1"/>
    <col min="15879" max="15902" width="0" style="1" hidden="1" customWidth="1"/>
    <col min="15903" max="16128" width="11.42578125" style="1"/>
    <col min="16129" max="16129" width="73" style="1" customWidth="1"/>
    <col min="16130" max="16130" width="4.28515625" style="1" customWidth="1"/>
    <col min="16131" max="16131" width="8.42578125" style="1" customWidth="1"/>
    <col min="16132" max="16132" width="18.85546875" style="1" customWidth="1"/>
    <col min="16133" max="16133" width="19.28515625" style="1" customWidth="1"/>
    <col min="16134" max="16134" width="11.42578125" style="1" customWidth="1"/>
    <col min="16135" max="16158" width="0" style="1" hidden="1" customWidth="1"/>
    <col min="16159" max="16384" width="11.42578125" style="1"/>
  </cols>
  <sheetData>
    <row r="1" spans="1:31" ht="18.600000000000001" customHeight="1" x14ac:dyDescent="0.2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18.600000000000001" customHeight="1" x14ac:dyDescent="0.25">
      <c r="A2" s="3" t="s">
        <v>0</v>
      </c>
      <c r="B2" s="47" t="s">
        <v>0</v>
      </c>
      <c r="C2" s="47" t="s">
        <v>0</v>
      </c>
      <c r="D2" s="48"/>
      <c r="E2" s="48"/>
      <c r="F2" s="12"/>
    </row>
    <row r="3" spans="1:31" ht="25.5" x14ac:dyDescent="0.25">
      <c r="A3" s="26" t="s">
        <v>1</v>
      </c>
      <c r="B3" s="26" t="s">
        <v>2</v>
      </c>
      <c r="C3" s="35" t="s">
        <v>3</v>
      </c>
      <c r="D3" s="36" t="s">
        <v>4</v>
      </c>
      <c r="E3" s="35" t="s">
        <v>5</v>
      </c>
      <c r="F3" s="37" t="s">
        <v>84</v>
      </c>
      <c r="G3" s="27"/>
      <c r="H3" s="27"/>
      <c r="I3" s="36" t="s">
        <v>6</v>
      </c>
      <c r="J3" s="36" t="s">
        <v>7</v>
      </c>
      <c r="K3" s="36" t="s">
        <v>8</v>
      </c>
      <c r="L3" s="36" t="s">
        <v>9</v>
      </c>
      <c r="M3" s="36" t="s">
        <v>10</v>
      </c>
      <c r="N3" s="36" t="s">
        <v>11</v>
      </c>
      <c r="O3" s="36" t="s">
        <v>12</v>
      </c>
      <c r="P3" s="36" t="s">
        <v>13</v>
      </c>
      <c r="Q3" s="36" t="s">
        <v>14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37" t="s">
        <v>85</v>
      </c>
    </row>
    <row r="4" spans="1:31" ht="18.600000000000001" customHeight="1" x14ac:dyDescent="0.25">
      <c r="A4" s="4"/>
      <c r="B4" s="4"/>
      <c r="C4" s="4"/>
      <c r="D4" s="4"/>
      <c r="E4" s="4"/>
      <c r="F4" s="12"/>
      <c r="I4" s="2"/>
      <c r="J4" s="2"/>
      <c r="K4" s="2"/>
      <c r="L4" s="2"/>
      <c r="M4" s="2"/>
      <c r="N4" s="2"/>
      <c r="O4" s="2"/>
      <c r="P4" s="2"/>
      <c r="Q4" s="2"/>
    </row>
    <row r="5" spans="1:31" ht="18.600000000000001" customHeight="1" x14ac:dyDescent="0.25">
      <c r="A5" s="45" t="s">
        <v>70</v>
      </c>
      <c r="B5" s="46"/>
      <c r="C5" s="46"/>
      <c r="D5" s="46"/>
      <c r="E5" s="18">
        <f>SUM(E6:E9)</f>
        <v>0</v>
      </c>
      <c r="F5" s="19"/>
      <c r="G5" s="18" t="s">
        <v>19</v>
      </c>
      <c r="H5" s="18">
        <f>IF(G5="5",#REF!,0)</f>
        <v>0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>
        <f>IF(W5=0,E6,0)</f>
        <v>0</v>
      </c>
      <c r="T5" s="18">
        <f>IF(W5=15,E6,0)</f>
        <v>0</v>
      </c>
      <c r="U5" s="18">
        <f>IF(W5=21,E6,0)</f>
        <v>0</v>
      </c>
      <c r="V5" s="18"/>
      <c r="W5" s="18">
        <v>21</v>
      </c>
      <c r="X5" s="18">
        <f>D6*0.0827262219111549</f>
        <v>0</v>
      </c>
      <c r="Y5" s="18">
        <f>D6*(1-0.0827262219111549)</f>
        <v>0</v>
      </c>
      <c r="Z5" s="18"/>
      <c r="AA5" s="18"/>
      <c r="AB5" s="18"/>
      <c r="AC5" s="18"/>
      <c r="AD5" s="18"/>
      <c r="AE5" s="20"/>
    </row>
    <row r="6" spans="1:31" ht="18.600000000000001" customHeight="1" x14ac:dyDescent="0.25">
      <c r="A6" s="38" t="s">
        <v>71</v>
      </c>
      <c r="B6" s="38" t="s">
        <v>72</v>
      </c>
      <c r="C6" s="39">
        <v>1</v>
      </c>
      <c r="D6" s="39"/>
      <c r="E6" s="39">
        <f>C6*D6</f>
        <v>0</v>
      </c>
      <c r="F6" s="40" t="s">
        <v>83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0" t="s">
        <v>79</v>
      </c>
    </row>
    <row r="7" spans="1:31" ht="18.600000000000001" customHeight="1" x14ac:dyDescent="0.25">
      <c r="A7" s="24" t="s">
        <v>73</v>
      </c>
      <c r="B7" s="24" t="s">
        <v>72</v>
      </c>
      <c r="C7" s="25">
        <v>1</v>
      </c>
      <c r="D7" s="25"/>
      <c r="E7" s="25">
        <f t="shared" ref="E7:E9" si="0">C7*D7</f>
        <v>0</v>
      </c>
      <c r="F7" s="28" t="s">
        <v>83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8" t="s">
        <v>79</v>
      </c>
    </row>
    <row r="8" spans="1:31" ht="18.600000000000001" customHeight="1" x14ac:dyDescent="0.25">
      <c r="A8" s="24" t="s">
        <v>74</v>
      </c>
      <c r="B8" s="24" t="s">
        <v>72</v>
      </c>
      <c r="C8" s="25">
        <v>1</v>
      </c>
      <c r="D8" s="25"/>
      <c r="E8" s="25">
        <f t="shared" si="0"/>
        <v>0</v>
      </c>
      <c r="F8" s="28" t="s">
        <v>83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8" t="s">
        <v>79</v>
      </c>
    </row>
    <row r="9" spans="1:31" ht="18.600000000000001" customHeight="1" x14ac:dyDescent="0.25">
      <c r="A9" s="24" t="s">
        <v>75</v>
      </c>
      <c r="B9" s="24" t="s">
        <v>72</v>
      </c>
      <c r="C9" s="25">
        <v>1</v>
      </c>
      <c r="D9" s="25"/>
      <c r="E9" s="25">
        <f t="shared" si="0"/>
        <v>0</v>
      </c>
      <c r="F9" s="28" t="s">
        <v>83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8" t="s">
        <v>79</v>
      </c>
    </row>
    <row r="10" spans="1:31" ht="18.600000000000001" customHeight="1" x14ac:dyDescent="0.25">
      <c r="A10" s="45" t="s">
        <v>15</v>
      </c>
      <c r="B10" s="46"/>
      <c r="C10" s="46"/>
      <c r="D10" s="46"/>
      <c r="E10" s="18">
        <f>E11+E12+E13+E14+E15</f>
        <v>0</v>
      </c>
      <c r="F10" s="19"/>
      <c r="G10" s="18"/>
      <c r="H10" s="18"/>
      <c r="I10" s="18">
        <f>IF(J10="PR",E11,SUM(H11:H12))</f>
        <v>0</v>
      </c>
      <c r="J10" s="18" t="s">
        <v>16</v>
      </c>
      <c r="K10" s="18" t="e">
        <f>IF(J10="HS",#REF!,0)</f>
        <v>#REF!</v>
      </c>
      <c r="L10" s="18" t="e">
        <f>IF(J10="HS",#REF!-I10,0)</f>
        <v>#REF!</v>
      </c>
      <c r="M10" s="18">
        <f>IF(J10="PS",#REF!,0)</f>
        <v>0</v>
      </c>
      <c r="N10" s="18">
        <f>IF(J10="PS",#REF!-I10,0)</f>
        <v>0</v>
      </c>
      <c r="O10" s="18">
        <f>IF(J10="MP",#REF!,0)</f>
        <v>0</v>
      </c>
      <c r="P10" s="18">
        <f>IF(J10="MP",#REF!-I10,0)</f>
        <v>0</v>
      </c>
      <c r="Q10" s="18">
        <f>IF(J10="OM",#REF!,0)</f>
        <v>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>
        <f>SUM(S11:S12)</f>
        <v>0</v>
      </c>
      <c r="AC10" s="18">
        <f>SUM(T11:T12)</f>
        <v>0</v>
      </c>
      <c r="AD10" s="18">
        <f>SUM(U11:U12)</f>
        <v>0</v>
      </c>
      <c r="AE10" s="20"/>
    </row>
    <row r="11" spans="1:31" ht="18.600000000000001" customHeight="1" x14ac:dyDescent="0.25">
      <c r="A11" s="24" t="s">
        <v>17</v>
      </c>
      <c r="B11" s="24" t="s">
        <v>18</v>
      </c>
      <c r="C11" s="25">
        <v>1</v>
      </c>
      <c r="D11" s="25"/>
      <c r="E11" s="25">
        <f>ROUND(C11*D11,2)</f>
        <v>0</v>
      </c>
      <c r="F11" s="28" t="s">
        <v>83</v>
      </c>
      <c r="G11" s="30" t="s">
        <v>27</v>
      </c>
      <c r="H11" s="25">
        <f>IF(G11="5",#REF!,0)</f>
        <v>0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25">
        <f>IF(W11=0,E12,0)</f>
        <v>0</v>
      </c>
      <c r="T11" s="25">
        <f>IF(W11=15,E12,0)</f>
        <v>0</v>
      </c>
      <c r="U11" s="25">
        <f>IF(W11=21,E12,0)</f>
        <v>0</v>
      </c>
      <c r="V11" s="31"/>
      <c r="W11" s="25">
        <v>21</v>
      </c>
      <c r="X11" s="25">
        <f>D12*0</f>
        <v>0</v>
      </c>
      <c r="Y11" s="25">
        <f>D12*(1-0)</f>
        <v>0</v>
      </c>
      <c r="Z11" s="31"/>
      <c r="AA11" s="31"/>
      <c r="AB11" s="31"/>
      <c r="AC11" s="31"/>
      <c r="AD11" s="31"/>
      <c r="AE11" s="32" t="s">
        <v>80</v>
      </c>
    </row>
    <row r="12" spans="1:31" ht="18.600000000000001" customHeight="1" x14ac:dyDescent="0.25">
      <c r="A12" s="24" t="s">
        <v>20</v>
      </c>
      <c r="B12" s="24" t="s">
        <v>18</v>
      </c>
      <c r="C12" s="25">
        <v>1</v>
      </c>
      <c r="D12" s="25"/>
      <c r="E12" s="25">
        <f>D12</f>
        <v>0</v>
      </c>
      <c r="F12" s="28" t="s">
        <v>83</v>
      </c>
      <c r="G12" s="30" t="s">
        <v>27</v>
      </c>
      <c r="H12" s="25">
        <f>IF(G12="5",#REF!,0)</f>
        <v>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25">
        <f>IF(W12=0,E13,0)</f>
        <v>0</v>
      </c>
      <c r="T12" s="25">
        <f>IF(W12=15,E13,0)</f>
        <v>0</v>
      </c>
      <c r="U12" s="25">
        <f>IF(W12=21,E13,0)</f>
        <v>0</v>
      </c>
      <c r="V12" s="31"/>
      <c r="W12" s="25">
        <v>21</v>
      </c>
      <c r="X12" s="25">
        <f>D13*0</f>
        <v>0</v>
      </c>
      <c r="Y12" s="25">
        <f>D13*(1-0)</f>
        <v>0</v>
      </c>
      <c r="Z12" s="31"/>
      <c r="AA12" s="31"/>
      <c r="AB12" s="31"/>
      <c r="AC12" s="31"/>
      <c r="AD12" s="31"/>
      <c r="AE12" s="32" t="s">
        <v>80</v>
      </c>
    </row>
    <row r="13" spans="1:31" ht="18.600000000000001" customHeight="1" x14ac:dyDescent="0.25">
      <c r="A13" s="24" t="s">
        <v>21</v>
      </c>
      <c r="B13" s="24" t="s">
        <v>18</v>
      </c>
      <c r="C13" s="25">
        <v>1</v>
      </c>
      <c r="D13" s="25"/>
      <c r="E13" s="25">
        <f>D13</f>
        <v>0</v>
      </c>
      <c r="F13" s="28" t="s">
        <v>83</v>
      </c>
      <c r="G13" s="31"/>
      <c r="H13" s="31"/>
      <c r="I13" s="33">
        <f>IF(J13="PR",E14,SUM(H14:H15))</f>
        <v>0</v>
      </c>
      <c r="J13" s="34" t="s">
        <v>16</v>
      </c>
      <c r="K13" s="33" t="e">
        <f>IF(J13="HS",#REF!,0)</f>
        <v>#REF!</v>
      </c>
      <c r="L13" s="33" t="e">
        <f>IF(J13="HS",#REF!-I13,0)</f>
        <v>#REF!</v>
      </c>
      <c r="M13" s="33">
        <f>IF(J13="PS",#REF!,0)</f>
        <v>0</v>
      </c>
      <c r="N13" s="33">
        <f>IF(J13="PS",#REF!-I13,0)</f>
        <v>0</v>
      </c>
      <c r="O13" s="33">
        <f>IF(J13="MP",#REF!,0)</f>
        <v>0</v>
      </c>
      <c r="P13" s="33">
        <f>IF(J13="MP",#REF!-I13,0)</f>
        <v>0</v>
      </c>
      <c r="Q13" s="33">
        <f>IF(J13="OM",#REF!,0)</f>
        <v>0</v>
      </c>
      <c r="R13" s="34"/>
      <c r="S13" s="31"/>
      <c r="T13" s="31"/>
      <c r="U13" s="31"/>
      <c r="V13" s="31"/>
      <c r="W13" s="31"/>
      <c r="X13" s="31"/>
      <c r="Y13" s="31"/>
      <c r="Z13" s="31"/>
      <c r="AA13" s="31"/>
      <c r="AB13" s="33">
        <f>SUM(S14:S15)</f>
        <v>0</v>
      </c>
      <c r="AC13" s="33">
        <f>SUM(T14:T15)</f>
        <v>0</v>
      </c>
      <c r="AD13" s="33">
        <f>SUM(U14:U15)</f>
        <v>0</v>
      </c>
      <c r="AE13" s="32" t="s">
        <v>80</v>
      </c>
    </row>
    <row r="14" spans="1:31" ht="18.600000000000001" customHeight="1" x14ac:dyDescent="0.25">
      <c r="A14" s="24" t="s">
        <v>22</v>
      </c>
      <c r="B14" s="24" t="s">
        <v>18</v>
      </c>
      <c r="C14" s="25">
        <v>1</v>
      </c>
      <c r="D14" s="25"/>
      <c r="E14" s="25">
        <f>D14</f>
        <v>0</v>
      </c>
      <c r="F14" s="28" t="s">
        <v>83</v>
      </c>
      <c r="G14" s="30" t="s">
        <v>27</v>
      </c>
      <c r="H14" s="25">
        <f>IF(G14="5",#REF!,0)</f>
        <v>0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25">
        <f>IF(W14=0,E15,0)</f>
        <v>0</v>
      </c>
      <c r="T14" s="25">
        <f>IF(W14=15,E15,0)</f>
        <v>0</v>
      </c>
      <c r="U14" s="25">
        <f>IF(W14=21,E15,0)</f>
        <v>0</v>
      </c>
      <c r="V14" s="31"/>
      <c r="W14" s="25">
        <v>21</v>
      </c>
      <c r="X14" s="25">
        <f>D15*0.0836938123001693</f>
        <v>0</v>
      </c>
      <c r="Y14" s="25">
        <f>D15*(1-0.0836938123001693)</f>
        <v>0</v>
      </c>
      <c r="Z14" s="31"/>
      <c r="AA14" s="31"/>
      <c r="AB14" s="31"/>
      <c r="AC14" s="31"/>
      <c r="AD14" s="31"/>
      <c r="AE14" s="32" t="s">
        <v>80</v>
      </c>
    </row>
    <row r="15" spans="1:31" ht="18.600000000000001" customHeight="1" x14ac:dyDescent="0.25">
      <c r="A15" s="24" t="s">
        <v>23</v>
      </c>
      <c r="B15" s="24" t="s">
        <v>18</v>
      </c>
      <c r="C15" s="25">
        <v>1</v>
      </c>
      <c r="D15" s="25"/>
      <c r="E15" s="25">
        <f>D15</f>
        <v>0</v>
      </c>
      <c r="F15" s="28" t="s">
        <v>83</v>
      </c>
      <c r="G15" s="30" t="s">
        <v>27</v>
      </c>
      <c r="H15" s="25">
        <f>IF(G15="5",#REF!,0)</f>
        <v>0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25">
        <f>IF(W15=0,E16,0)</f>
        <v>0</v>
      </c>
      <c r="T15" s="25">
        <f>IF(W15=15,E16,0)</f>
        <v>0</v>
      </c>
      <c r="U15" s="25">
        <f>IF(W15=21,E16,0)</f>
        <v>0</v>
      </c>
      <c r="V15" s="31"/>
      <c r="W15" s="25">
        <v>21</v>
      </c>
      <c r="X15" s="25">
        <f>D16*0</f>
        <v>0</v>
      </c>
      <c r="Y15" s="25">
        <f>D16*(1-0)</f>
        <v>0</v>
      </c>
      <c r="Z15" s="31"/>
      <c r="AA15" s="31"/>
      <c r="AB15" s="31"/>
      <c r="AC15" s="31"/>
      <c r="AD15" s="31"/>
      <c r="AE15" s="32" t="s">
        <v>80</v>
      </c>
    </row>
    <row r="16" spans="1:31" ht="18.600000000000001" customHeight="1" x14ac:dyDescent="0.25">
      <c r="A16" s="45" t="s">
        <v>24</v>
      </c>
      <c r="B16" s="46"/>
      <c r="C16" s="46"/>
      <c r="D16" s="46"/>
      <c r="E16" s="18">
        <f>E17+E18</f>
        <v>0</v>
      </c>
      <c r="F16" s="19"/>
      <c r="G16" s="18"/>
      <c r="H16" s="18"/>
      <c r="I16" s="18">
        <f>IF(J16="PR",E17,SUM(H17:H20))</f>
        <v>0</v>
      </c>
      <c r="J16" s="18" t="s">
        <v>16</v>
      </c>
      <c r="K16" s="18" t="e">
        <f>IF(J16="HS",#REF!,0)</f>
        <v>#REF!</v>
      </c>
      <c r="L16" s="18" t="e">
        <f>IF(J16="HS",#REF!-I16,0)</f>
        <v>#REF!</v>
      </c>
      <c r="M16" s="18">
        <f>IF(J16="PS",#REF!,0)</f>
        <v>0</v>
      </c>
      <c r="N16" s="18">
        <f>IF(J16="PS",#REF!-I16,0)</f>
        <v>0</v>
      </c>
      <c r="O16" s="18">
        <f>IF(J16="MP",#REF!,0)</f>
        <v>0</v>
      </c>
      <c r="P16" s="18">
        <f>IF(J16="MP",#REF!-I16,0)</f>
        <v>0</v>
      </c>
      <c r="Q16" s="18">
        <f>IF(J16="OM",#REF!,0)</f>
        <v>0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>
        <f>SUM(S17:S20)</f>
        <v>0</v>
      </c>
      <c r="AC16" s="18">
        <f>SUM(T17:T20)</f>
        <v>0</v>
      </c>
      <c r="AD16" s="18">
        <f>SUM(U17:U20)</f>
        <v>0</v>
      </c>
      <c r="AE16" s="20"/>
    </row>
    <row r="17" spans="1:31" ht="18.600000000000001" customHeight="1" x14ac:dyDescent="0.25">
      <c r="A17" s="24" t="s">
        <v>25</v>
      </c>
      <c r="B17" s="24" t="s">
        <v>26</v>
      </c>
      <c r="C17" s="25">
        <v>41.8</v>
      </c>
      <c r="D17" s="25"/>
      <c r="E17" s="25">
        <f>ROUND(C17*D17,2)</f>
        <v>0</v>
      </c>
      <c r="F17" s="28" t="s">
        <v>83</v>
      </c>
      <c r="G17" s="30" t="s">
        <v>27</v>
      </c>
      <c r="H17" s="25">
        <f>IF(G17="5",#REF!,0)</f>
        <v>0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25">
        <f>IF(W17=0,E18,0)</f>
        <v>0</v>
      </c>
      <c r="T17" s="25">
        <f>IF(W17=15,E18,0)</f>
        <v>0</v>
      </c>
      <c r="U17" s="25">
        <f>IF(W17=21,E18,0)</f>
        <v>0</v>
      </c>
      <c r="V17" s="31"/>
      <c r="W17" s="25">
        <v>21</v>
      </c>
      <c r="X17" s="25">
        <f>D18*0</f>
        <v>0</v>
      </c>
      <c r="Y17" s="25">
        <f>D18*(1-0)</f>
        <v>0</v>
      </c>
      <c r="Z17" s="31"/>
      <c r="AA17" s="31"/>
      <c r="AB17" s="31"/>
      <c r="AC17" s="31"/>
      <c r="AD17" s="31"/>
      <c r="AE17" s="32" t="s">
        <v>80</v>
      </c>
    </row>
    <row r="18" spans="1:31" ht="18.600000000000001" customHeight="1" x14ac:dyDescent="0.25">
      <c r="A18" s="24" t="s">
        <v>28</v>
      </c>
      <c r="B18" s="24" t="s">
        <v>26</v>
      </c>
      <c r="C18" s="25">
        <v>41.8</v>
      </c>
      <c r="D18" s="25"/>
      <c r="E18" s="25">
        <f>ROUND(C18*D18,2)</f>
        <v>0</v>
      </c>
      <c r="F18" s="28" t="s">
        <v>83</v>
      </c>
      <c r="G18" s="30" t="s">
        <v>27</v>
      </c>
      <c r="H18" s="25">
        <f>IF(G18="5",#REF!,0)</f>
        <v>0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25">
        <f>IF(W18=0,E19,0)</f>
        <v>0</v>
      </c>
      <c r="T18" s="25">
        <f>IF(W18=15,E19,0)</f>
        <v>0</v>
      </c>
      <c r="U18" s="25">
        <f>IF(W18=21,E19,0)</f>
        <v>0</v>
      </c>
      <c r="V18" s="31"/>
      <c r="W18" s="25">
        <v>21</v>
      </c>
      <c r="X18" s="25">
        <f>D19*0</f>
        <v>0</v>
      </c>
      <c r="Y18" s="25">
        <f>D19*(1-0)</f>
        <v>0</v>
      </c>
      <c r="Z18" s="31"/>
      <c r="AA18" s="31"/>
      <c r="AB18" s="31"/>
      <c r="AC18" s="31"/>
      <c r="AD18" s="31"/>
      <c r="AE18" s="32" t="s">
        <v>80</v>
      </c>
    </row>
    <row r="19" spans="1:31" ht="18.600000000000001" customHeight="1" x14ac:dyDescent="0.25">
      <c r="A19" s="45" t="s">
        <v>29</v>
      </c>
      <c r="B19" s="46"/>
      <c r="C19" s="46"/>
      <c r="D19" s="46"/>
      <c r="E19" s="18">
        <f>E20+E21</f>
        <v>0</v>
      </c>
      <c r="F19" s="19"/>
      <c r="G19" s="18" t="s">
        <v>27</v>
      </c>
      <c r="H19" s="18">
        <f>IF(G19="5",#REF!,0)</f>
        <v>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>
        <f>IF(W19=0,E20,0)</f>
        <v>0</v>
      </c>
      <c r="T19" s="18">
        <f>IF(W19=15,E20,0)</f>
        <v>0</v>
      </c>
      <c r="U19" s="18">
        <f>IF(W19=21,E20,0)</f>
        <v>0</v>
      </c>
      <c r="V19" s="18"/>
      <c r="W19" s="18">
        <v>21</v>
      </c>
      <c r="X19" s="18">
        <f>D20*0</f>
        <v>0</v>
      </c>
      <c r="Y19" s="18">
        <f>D20*(1-0)</f>
        <v>0</v>
      </c>
      <c r="Z19" s="18"/>
      <c r="AA19" s="18"/>
      <c r="AB19" s="18"/>
      <c r="AC19" s="18"/>
      <c r="AD19" s="18"/>
      <c r="AE19" s="20"/>
    </row>
    <row r="20" spans="1:31" ht="18.600000000000001" customHeight="1" x14ac:dyDescent="0.25">
      <c r="A20" s="24" t="s">
        <v>30</v>
      </c>
      <c r="B20" s="24" t="s">
        <v>31</v>
      </c>
      <c r="C20" s="25">
        <v>38</v>
      </c>
      <c r="D20" s="25"/>
      <c r="E20" s="25">
        <f>ROUND(C20*D20,2)</f>
        <v>0</v>
      </c>
      <c r="F20" s="28" t="s">
        <v>83</v>
      </c>
      <c r="G20" s="30" t="s">
        <v>27</v>
      </c>
      <c r="H20" s="25">
        <f>IF(G20="5",#REF!,0)</f>
        <v>0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25">
        <f>IF(W20=0,E21,0)</f>
        <v>0</v>
      </c>
      <c r="T20" s="25">
        <f>IF(W20=15,E21,0)</f>
        <v>0</v>
      </c>
      <c r="U20" s="25">
        <f>IF(W20=21,E21,0)</f>
        <v>0</v>
      </c>
      <c r="V20" s="31"/>
      <c r="W20" s="25">
        <v>21</v>
      </c>
      <c r="X20" s="25">
        <f>D21*0</f>
        <v>0</v>
      </c>
      <c r="Y20" s="25">
        <f>D21*(1-0)</f>
        <v>0</v>
      </c>
      <c r="Z20" s="31"/>
      <c r="AA20" s="31"/>
      <c r="AB20" s="31"/>
      <c r="AC20" s="31"/>
      <c r="AD20" s="31"/>
      <c r="AE20" s="32" t="s">
        <v>80</v>
      </c>
    </row>
    <row r="21" spans="1:31" ht="18.600000000000001" customHeight="1" x14ac:dyDescent="0.25">
      <c r="A21" s="24" t="s">
        <v>32</v>
      </c>
      <c r="B21" s="24" t="s">
        <v>31</v>
      </c>
      <c r="C21" s="25">
        <v>38</v>
      </c>
      <c r="D21" s="25"/>
      <c r="E21" s="25">
        <f>ROUND(C21*D21,2)</f>
        <v>0</v>
      </c>
      <c r="F21" s="28" t="s">
        <v>83</v>
      </c>
      <c r="G21" s="31"/>
      <c r="H21" s="31"/>
      <c r="I21" s="33">
        <f>IF(J21="PR",E22,SUM(H22:H23))</f>
        <v>0</v>
      </c>
      <c r="J21" s="34" t="s">
        <v>16</v>
      </c>
      <c r="K21" s="33" t="e">
        <f>IF(J21="HS",#REF!,0)</f>
        <v>#REF!</v>
      </c>
      <c r="L21" s="33" t="e">
        <f>IF(J21="HS",#REF!-I21,0)</f>
        <v>#REF!</v>
      </c>
      <c r="M21" s="33">
        <f>IF(J21="PS",#REF!,0)</f>
        <v>0</v>
      </c>
      <c r="N21" s="33">
        <f>IF(J21="PS",#REF!-I21,0)</f>
        <v>0</v>
      </c>
      <c r="O21" s="33">
        <f>IF(J21="MP",#REF!,0)</f>
        <v>0</v>
      </c>
      <c r="P21" s="33">
        <f>IF(J21="MP",#REF!-I21,0)</f>
        <v>0</v>
      </c>
      <c r="Q21" s="33">
        <f>IF(J21="OM",#REF!,0)</f>
        <v>0</v>
      </c>
      <c r="R21" s="34"/>
      <c r="S21" s="31"/>
      <c r="T21" s="31"/>
      <c r="U21" s="31"/>
      <c r="V21" s="31"/>
      <c r="W21" s="31"/>
      <c r="X21" s="31"/>
      <c r="Y21" s="31"/>
      <c r="Z21" s="31"/>
      <c r="AA21" s="31"/>
      <c r="AB21" s="33">
        <f>SUM(S22:S23)</f>
        <v>0</v>
      </c>
      <c r="AC21" s="33">
        <f>SUM(T22:T23)</f>
        <v>0</v>
      </c>
      <c r="AD21" s="33">
        <f>SUM(U22:U23)</f>
        <v>0</v>
      </c>
      <c r="AE21" s="32" t="s">
        <v>80</v>
      </c>
    </row>
    <row r="22" spans="1:31" ht="18.600000000000001" customHeight="1" x14ac:dyDescent="0.25">
      <c r="A22" s="45" t="s">
        <v>33</v>
      </c>
      <c r="B22" s="46"/>
      <c r="C22" s="46"/>
      <c r="D22" s="46"/>
      <c r="E22" s="18">
        <f>E23+E24+E25+E26</f>
        <v>0</v>
      </c>
      <c r="F22" s="19"/>
      <c r="G22" s="18" t="s">
        <v>27</v>
      </c>
      <c r="H22" s="18">
        <f>IF(G22="5",#REF!,0)</f>
        <v>0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>IF(W22=0,E23,0)</f>
        <v>0</v>
      </c>
      <c r="T22" s="18">
        <f>IF(W22=15,E23,0)</f>
        <v>0</v>
      </c>
      <c r="U22" s="18">
        <f>IF(W22=21,E23,0)</f>
        <v>0</v>
      </c>
      <c r="V22" s="18"/>
      <c r="W22" s="18">
        <v>21</v>
      </c>
      <c r="X22" s="18">
        <f>D23*0</f>
        <v>0</v>
      </c>
      <c r="Y22" s="18">
        <f>D23*(1-0)</f>
        <v>0</v>
      </c>
      <c r="Z22" s="18"/>
      <c r="AA22" s="18"/>
      <c r="AB22" s="18"/>
      <c r="AC22" s="18"/>
      <c r="AD22" s="18"/>
      <c r="AE22" s="20"/>
    </row>
    <row r="23" spans="1:31" ht="18.600000000000001" customHeight="1" x14ac:dyDescent="0.25">
      <c r="A23" s="24" t="s">
        <v>34</v>
      </c>
      <c r="B23" s="24" t="s">
        <v>26</v>
      </c>
      <c r="C23" s="25">
        <v>41.8</v>
      </c>
      <c r="D23" s="25"/>
      <c r="E23" s="25">
        <f>ROUND(C23*D23,2)</f>
        <v>0</v>
      </c>
      <c r="F23" s="28" t="s">
        <v>83</v>
      </c>
      <c r="G23" s="30" t="s">
        <v>27</v>
      </c>
      <c r="H23" s="25">
        <f>IF(G23="5",#REF!,0)</f>
        <v>0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25">
        <f>IF(W23=0,E24,0)</f>
        <v>0</v>
      </c>
      <c r="T23" s="25">
        <f>IF(W23=15,E24,0)</f>
        <v>0</v>
      </c>
      <c r="U23" s="25">
        <f>IF(W23=21,E24,0)</f>
        <v>0</v>
      </c>
      <c r="V23" s="31"/>
      <c r="W23" s="25">
        <v>21</v>
      </c>
      <c r="X23" s="25">
        <f>D24*0</f>
        <v>0</v>
      </c>
      <c r="Y23" s="25">
        <f>D24*(1-0)</f>
        <v>0</v>
      </c>
      <c r="Z23" s="31"/>
      <c r="AA23" s="31"/>
      <c r="AB23" s="31"/>
      <c r="AC23" s="31"/>
      <c r="AD23" s="31"/>
      <c r="AE23" s="32" t="s">
        <v>80</v>
      </c>
    </row>
    <row r="24" spans="1:31" ht="18.600000000000001" customHeight="1" x14ac:dyDescent="0.25">
      <c r="A24" s="24" t="s">
        <v>35</v>
      </c>
      <c r="B24" s="24" t="s">
        <v>26</v>
      </c>
      <c r="C24" s="25">
        <v>41.8</v>
      </c>
      <c r="D24" s="25"/>
      <c r="E24" s="25">
        <f>ROUND(C24*D24,2)</f>
        <v>0</v>
      </c>
      <c r="F24" s="28" t="s">
        <v>83</v>
      </c>
      <c r="G24" s="30"/>
      <c r="H24" s="25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25"/>
      <c r="T24" s="25"/>
      <c r="U24" s="25"/>
      <c r="V24" s="31"/>
      <c r="W24" s="25"/>
      <c r="X24" s="25">
        <f>D25*0</f>
        <v>0</v>
      </c>
      <c r="Y24" s="25">
        <f>D25*(1-0)</f>
        <v>0</v>
      </c>
      <c r="Z24" s="31"/>
      <c r="AA24" s="31"/>
      <c r="AB24" s="31"/>
      <c r="AC24" s="31"/>
      <c r="AD24" s="31"/>
      <c r="AE24" s="32" t="s">
        <v>80</v>
      </c>
    </row>
    <row r="25" spans="1:31" ht="18.600000000000001" customHeight="1" x14ac:dyDescent="0.25">
      <c r="A25" s="24" t="s">
        <v>36</v>
      </c>
      <c r="B25" s="24" t="s">
        <v>26</v>
      </c>
      <c r="C25" s="25">
        <v>41.8</v>
      </c>
      <c r="D25" s="25"/>
      <c r="E25" s="25">
        <f>ROUND(C25*D25,2)</f>
        <v>0</v>
      </c>
      <c r="F25" s="28" t="s">
        <v>83</v>
      </c>
      <c r="G25" s="31"/>
      <c r="H25" s="31"/>
      <c r="I25" s="33">
        <f>IF(J25="PR",E26,SUM(H26:H26))</f>
        <v>0</v>
      </c>
      <c r="J25" s="34" t="s">
        <v>16</v>
      </c>
      <c r="K25" s="33" t="e">
        <f>IF(J25="HS",#REF!,0)</f>
        <v>#REF!</v>
      </c>
      <c r="L25" s="33" t="e">
        <f>IF(J25="HS",#REF!-I25,0)</f>
        <v>#REF!</v>
      </c>
      <c r="M25" s="33">
        <f>IF(J25="PS",#REF!,0)</f>
        <v>0</v>
      </c>
      <c r="N25" s="33">
        <f>IF(J25="PS",#REF!-I25,0)</f>
        <v>0</v>
      </c>
      <c r="O25" s="33">
        <f>IF(J25="MP",#REF!,0)</f>
        <v>0</v>
      </c>
      <c r="P25" s="33">
        <f>IF(J25="MP",#REF!-I25,0)</f>
        <v>0</v>
      </c>
      <c r="Q25" s="33">
        <f>IF(J25="OM",#REF!,0)</f>
        <v>0</v>
      </c>
      <c r="R25" s="34"/>
      <c r="S25" s="31"/>
      <c r="T25" s="31"/>
      <c r="U25" s="31"/>
      <c r="V25" s="31"/>
      <c r="W25" s="31"/>
      <c r="X25" s="31"/>
      <c r="Y25" s="31"/>
      <c r="Z25" s="31"/>
      <c r="AA25" s="31"/>
      <c r="AB25" s="33">
        <f>SUM(S26:S26)</f>
        <v>0</v>
      </c>
      <c r="AC25" s="33">
        <f>SUM(T26:T26)</f>
        <v>0</v>
      </c>
      <c r="AD25" s="33">
        <f>SUM(U26:U26)</f>
        <v>0</v>
      </c>
      <c r="AE25" s="32" t="s">
        <v>80</v>
      </c>
    </row>
    <row r="26" spans="1:31" ht="18.600000000000001" customHeight="1" x14ac:dyDescent="0.25">
      <c r="A26" s="24" t="s">
        <v>37</v>
      </c>
      <c r="B26" s="24" t="s">
        <v>26</v>
      </c>
      <c r="C26" s="25">
        <v>41.8</v>
      </c>
      <c r="D26" s="25"/>
      <c r="E26" s="25">
        <f>ROUND(C26*D26,2)</f>
        <v>0</v>
      </c>
      <c r="F26" s="28" t="s">
        <v>83</v>
      </c>
      <c r="G26" s="30" t="s">
        <v>27</v>
      </c>
      <c r="H26" s="25">
        <f>IF(G26="5",#REF!,0)</f>
        <v>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25">
        <f>IF(W26=0,E27,0)</f>
        <v>0</v>
      </c>
      <c r="T26" s="25">
        <f>IF(W26=15,E27,0)</f>
        <v>0</v>
      </c>
      <c r="U26" s="25">
        <f>IF(W26=21,E27,0)</f>
        <v>0</v>
      </c>
      <c r="V26" s="31"/>
      <c r="W26" s="25">
        <v>21</v>
      </c>
      <c r="X26" s="25">
        <f>D27*0.477596153846154</f>
        <v>0</v>
      </c>
      <c r="Y26" s="25">
        <f>D27*(1-0.477596153846154)</f>
        <v>0</v>
      </c>
      <c r="Z26" s="31"/>
      <c r="AA26" s="31"/>
      <c r="AB26" s="31"/>
      <c r="AC26" s="31"/>
      <c r="AD26" s="31"/>
      <c r="AE26" s="32" t="s">
        <v>80</v>
      </c>
    </row>
    <row r="27" spans="1:31" ht="18.600000000000001" customHeight="1" x14ac:dyDescent="0.25">
      <c r="A27" s="45" t="s">
        <v>38</v>
      </c>
      <c r="B27" s="46"/>
      <c r="C27" s="46"/>
      <c r="D27" s="46"/>
      <c r="E27" s="18">
        <f>E28+E29+E30</f>
        <v>0</v>
      </c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20"/>
    </row>
    <row r="28" spans="1:31" ht="18.600000000000001" customHeight="1" x14ac:dyDescent="0.25">
      <c r="A28" s="24" t="s">
        <v>39</v>
      </c>
      <c r="B28" s="24" t="s">
        <v>26</v>
      </c>
      <c r="C28" s="25">
        <v>41.8</v>
      </c>
      <c r="D28" s="25"/>
      <c r="E28" s="25">
        <f>ROUND(C28*D28,2)</f>
        <v>0</v>
      </c>
      <c r="F28" s="28" t="s">
        <v>83</v>
      </c>
      <c r="G28" s="30"/>
      <c r="H28" s="25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25"/>
      <c r="T28" s="25"/>
      <c r="U28" s="25"/>
      <c r="V28" s="31"/>
      <c r="W28" s="25"/>
      <c r="X28" s="25"/>
      <c r="Y28" s="25"/>
      <c r="Z28" s="31"/>
      <c r="AA28" s="31"/>
      <c r="AB28" s="31"/>
      <c r="AC28" s="31"/>
      <c r="AD28" s="31"/>
      <c r="AE28" s="32" t="s">
        <v>80</v>
      </c>
    </row>
    <row r="29" spans="1:31" ht="18.600000000000001" customHeight="1" x14ac:dyDescent="0.25">
      <c r="A29" s="24" t="s">
        <v>40</v>
      </c>
      <c r="B29" s="24" t="s">
        <v>26</v>
      </c>
      <c r="C29" s="25">
        <v>26.22</v>
      </c>
      <c r="D29" s="25"/>
      <c r="E29" s="25">
        <f>ROUND(C29*D29,2)</f>
        <v>0</v>
      </c>
      <c r="F29" s="28" t="s">
        <v>83</v>
      </c>
      <c r="G29" s="30"/>
      <c r="H29" s="25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25"/>
      <c r="T29" s="25"/>
      <c r="U29" s="25"/>
      <c r="V29" s="31"/>
      <c r="W29" s="25"/>
      <c r="X29" s="25"/>
      <c r="Y29" s="25"/>
      <c r="Z29" s="31"/>
      <c r="AA29" s="31"/>
      <c r="AB29" s="31"/>
      <c r="AC29" s="31"/>
      <c r="AD29" s="31"/>
      <c r="AE29" s="32" t="s">
        <v>80</v>
      </c>
    </row>
    <row r="30" spans="1:31" ht="18.600000000000001" customHeight="1" x14ac:dyDescent="0.25">
      <c r="A30" s="24" t="s">
        <v>41</v>
      </c>
      <c r="B30" s="24" t="s">
        <v>18</v>
      </c>
      <c r="C30" s="25">
        <v>1</v>
      </c>
      <c r="D30" s="25"/>
      <c r="E30" s="25">
        <f>ROUND(C30*D30,2)</f>
        <v>0</v>
      </c>
      <c r="F30" s="28" t="s">
        <v>83</v>
      </c>
      <c r="G30" s="30"/>
      <c r="H30" s="25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5"/>
      <c r="T30" s="25"/>
      <c r="U30" s="25"/>
      <c r="V30" s="31"/>
      <c r="W30" s="25"/>
      <c r="X30" s="25"/>
      <c r="Y30" s="25"/>
      <c r="Z30" s="31"/>
      <c r="AA30" s="31"/>
      <c r="AB30" s="31"/>
      <c r="AC30" s="31"/>
      <c r="AD30" s="31"/>
      <c r="AE30" s="32" t="s">
        <v>80</v>
      </c>
    </row>
    <row r="31" spans="1:31" ht="18.600000000000001" customHeight="1" x14ac:dyDescent="0.25">
      <c r="A31" s="45" t="s">
        <v>42</v>
      </c>
      <c r="B31" s="46"/>
      <c r="C31" s="46"/>
      <c r="D31" s="46"/>
      <c r="E31" s="18">
        <f>E32</f>
        <v>0</v>
      </c>
      <c r="F31" s="1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0"/>
    </row>
    <row r="32" spans="1:31" ht="18.600000000000001" customHeight="1" x14ac:dyDescent="0.25">
      <c r="A32" s="24" t="s">
        <v>43</v>
      </c>
      <c r="B32" s="24" t="s">
        <v>26</v>
      </c>
      <c r="C32" s="25">
        <v>2.75</v>
      </c>
      <c r="D32" s="25"/>
      <c r="E32" s="25">
        <f>ROUND(C32*D32,2)</f>
        <v>0</v>
      </c>
      <c r="F32" s="28" t="s">
        <v>83</v>
      </c>
      <c r="G32" s="30" t="s">
        <v>19</v>
      </c>
      <c r="H32" s="25">
        <f>IF(G32="5",#REF!,0)</f>
        <v>0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5">
        <f>IF(W32=0,E33,0)</f>
        <v>0</v>
      </c>
      <c r="T32" s="25">
        <f>IF(W32=15,E33,0)</f>
        <v>0</v>
      </c>
      <c r="U32" s="25">
        <f>IF(W32=21,E33,0)</f>
        <v>0</v>
      </c>
      <c r="V32" s="31"/>
      <c r="W32" s="25">
        <v>21</v>
      </c>
      <c r="X32" s="25">
        <f>D33*0.534896844386258</f>
        <v>0</v>
      </c>
      <c r="Y32" s="25">
        <f>D33*(1-0.534896844386258)</f>
        <v>0</v>
      </c>
      <c r="Z32" s="31"/>
      <c r="AA32" s="31"/>
      <c r="AB32" s="31"/>
      <c r="AC32" s="31"/>
      <c r="AD32" s="31"/>
      <c r="AE32" s="32" t="s">
        <v>80</v>
      </c>
    </row>
    <row r="33" spans="1:31" ht="18.600000000000001" customHeight="1" x14ac:dyDescent="0.25">
      <c r="A33" s="45" t="s">
        <v>44</v>
      </c>
      <c r="B33" s="46"/>
      <c r="C33" s="46"/>
      <c r="D33" s="46"/>
      <c r="E33" s="18">
        <f>E34</f>
        <v>0</v>
      </c>
      <c r="F33" s="19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20"/>
    </row>
    <row r="34" spans="1:31" ht="18.600000000000001" customHeight="1" x14ac:dyDescent="0.25">
      <c r="A34" s="24" t="s">
        <v>45</v>
      </c>
      <c r="B34" s="24" t="s">
        <v>18</v>
      </c>
      <c r="C34" s="25">
        <v>1</v>
      </c>
      <c r="D34" s="25"/>
      <c r="E34" s="25">
        <f>D34</f>
        <v>0</v>
      </c>
      <c r="F34" s="28" t="s">
        <v>83</v>
      </c>
      <c r="G34" s="30"/>
      <c r="H34" s="25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25"/>
      <c r="T34" s="25"/>
      <c r="U34" s="25"/>
      <c r="V34" s="31"/>
      <c r="W34" s="25"/>
      <c r="X34" s="25"/>
      <c r="Y34" s="25"/>
      <c r="Z34" s="31"/>
      <c r="AA34" s="31"/>
      <c r="AB34" s="31"/>
      <c r="AC34" s="31"/>
      <c r="AD34" s="31"/>
      <c r="AE34" s="32" t="s">
        <v>79</v>
      </c>
    </row>
    <row r="35" spans="1:31" ht="18.600000000000001" customHeight="1" x14ac:dyDescent="0.25">
      <c r="A35" s="45" t="s">
        <v>46</v>
      </c>
      <c r="B35" s="46"/>
      <c r="C35" s="46"/>
      <c r="D35" s="46"/>
      <c r="E35" s="18">
        <f>E36</f>
        <v>0</v>
      </c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20"/>
    </row>
    <row r="36" spans="1:31" ht="18.600000000000001" customHeight="1" x14ac:dyDescent="0.25">
      <c r="A36" s="24" t="s">
        <v>47</v>
      </c>
      <c r="B36" s="24" t="s">
        <v>26</v>
      </c>
      <c r="C36" s="25">
        <v>2.95</v>
      </c>
      <c r="D36" s="25"/>
      <c r="E36" s="25">
        <f>C36*D36</f>
        <v>0</v>
      </c>
      <c r="F36" s="28" t="s">
        <v>83</v>
      </c>
      <c r="G36" s="30"/>
      <c r="H36" s="25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25"/>
      <c r="T36" s="25"/>
      <c r="U36" s="25"/>
      <c r="V36" s="31"/>
      <c r="W36" s="25"/>
      <c r="X36" s="25"/>
      <c r="Y36" s="25"/>
      <c r="Z36" s="31"/>
      <c r="AA36" s="31"/>
      <c r="AB36" s="31"/>
      <c r="AC36" s="31"/>
      <c r="AD36" s="31"/>
      <c r="AE36" s="32" t="s">
        <v>80</v>
      </c>
    </row>
    <row r="37" spans="1:31" ht="18.600000000000001" customHeight="1" x14ac:dyDescent="0.25">
      <c r="A37" s="45" t="s">
        <v>48</v>
      </c>
      <c r="B37" s="46"/>
      <c r="C37" s="46"/>
      <c r="D37" s="46"/>
      <c r="E37" s="18">
        <f>E38+E39+E40+E41+E42+E43</f>
        <v>0</v>
      </c>
      <c r="F37" s="19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0"/>
    </row>
    <row r="38" spans="1:31" ht="18.600000000000001" customHeight="1" x14ac:dyDescent="0.25">
      <c r="A38" s="24" t="s">
        <v>49</v>
      </c>
      <c r="B38" s="24" t="s">
        <v>31</v>
      </c>
      <c r="C38" s="25">
        <v>13.26</v>
      </c>
      <c r="D38" s="25"/>
      <c r="E38" s="25">
        <f>ROUND(C38*D38,2)</f>
        <v>0</v>
      </c>
      <c r="F38" s="28" t="s">
        <v>83</v>
      </c>
      <c r="G38" s="31"/>
      <c r="H38" s="31"/>
      <c r="I38" s="33" t="e">
        <f>IF(J38="PR",E39,SUM(H39:H39))</f>
        <v>#REF!</v>
      </c>
      <c r="J38" s="34" t="s">
        <v>16</v>
      </c>
      <c r="K38" s="33" t="e">
        <f>IF(J38="HS",#REF!,0)</f>
        <v>#REF!</v>
      </c>
      <c r="L38" s="33" t="e">
        <f>IF(J38="HS",#REF!-I38,0)</f>
        <v>#REF!</v>
      </c>
      <c r="M38" s="33">
        <f>IF(J38="PS",#REF!,0)</f>
        <v>0</v>
      </c>
      <c r="N38" s="33">
        <f>IF(J38="PS",#REF!-I38,0)</f>
        <v>0</v>
      </c>
      <c r="O38" s="33">
        <f>IF(J38="MP",#REF!,0)</f>
        <v>0</v>
      </c>
      <c r="P38" s="33">
        <f>IF(J38="MP",#REF!-I38,0)</f>
        <v>0</v>
      </c>
      <c r="Q38" s="33">
        <f>IF(J38="OM",#REF!,0)</f>
        <v>0</v>
      </c>
      <c r="R38" s="34"/>
      <c r="S38" s="31"/>
      <c r="T38" s="31"/>
      <c r="U38" s="31"/>
      <c r="V38" s="31"/>
      <c r="W38" s="31"/>
      <c r="X38" s="31"/>
      <c r="Y38" s="31"/>
      <c r="Z38" s="31"/>
      <c r="AA38" s="31"/>
      <c r="AB38" s="33">
        <f>SUM(S39:S39)</f>
        <v>0</v>
      </c>
      <c r="AC38" s="33">
        <f>SUM(T39:T39)</f>
        <v>0</v>
      </c>
      <c r="AD38" s="33">
        <f>SUM(U39:U39)</f>
        <v>0</v>
      </c>
      <c r="AE38" s="32" t="s">
        <v>80</v>
      </c>
    </row>
    <row r="39" spans="1:31" ht="18.600000000000001" customHeight="1" x14ac:dyDescent="0.25">
      <c r="A39" s="24" t="s">
        <v>50</v>
      </c>
      <c r="B39" s="24" t="s">
        <v>31</v>
      </c>
      <c r="C39" s="25">
        <v>13.26</v>
      </c>
      <c r="D39" s="25"/>
      <c r="E39" s="25">
        <f>C39*D39</f>
        <v>0</v>
      </c>
      <c r="F39" s="28" t="s">
        <v>83</v>
      </c>
      <c r="G39" s="30" t="s">
        <v>57</v>
      </c>
      <c r="H39" s="25" t="e">
        <f>IF(G39="5",#REF!,0)</f>
        <v>#REF!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25">
        <f>IF(W39=0,E40,0)</f>
        <v>0</v>
      </c>
      <c r="T39" s="25">
        <f>IF(W39=15,E40,0)</f>
        <v>0</v>
      </c>
      <c r="U39" s="25">
        <f>IF(W39=21,E40,0)</f>
        <v>0</v>
      </c>
      <c r="V39" s="31"/>
      <c r="W39" s="25">
        <v>21</v>
      </c>
      <c r="X39" s="25">
        <f>D40*0</f>
        <v>0</v>
      </c>
      <c r="Y39" s="25">
        <f>D40*(1-0)</f>
        <v>0</v>
      </c>
      <c r="Z39" s="31"/>
      <c r="AA39" s="31"/>
      <c r="AB39" s="31"/>
      <c r="AC39" s="31"/>
      <c r="AD39" s="31"/>
      <c r="AE39" s="32" t="s">
        <v>80</v>
      </c>
    </row>
    <row r="40" spans="1:31" ht="18.600000000000001" customHeight="1" x14ac:dyDescent="0.25">
      <c r="A40" s="24" t="s">
        <v>51</v>
      </c>
      <c r="B40" s="24" t="s">
        <v>31</v>
      </c>
      <c r="C40" s="25">
        <v>13.26</v>
      </c>
      <c r="D40" s="25"/>
      <c r="E40" s="25">
        <f>C40*D40</f>
        <v>0</v>
      </c>
      <c r="F40" s="28" t="s">
        <v>83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3">
        <f>SUM(S5:S39)</f>
        <v>0</v>
      </c>
      <c r="T40" s="23">
        <f>SUM(T5:T39)</f>
        <v>0</v>
      </c>
      <c r="U40" s="23">
        <f>SUM(U5:U39)</f>
        <v>0</v>
      </c>
      <c r="V40" s="31"/>
      <c r="W40" s="31"/>
      <c r="X40" s="31"/>
      <c r="Y40" s="31"/>
      <c r="Z40" s="31"/>
      <c r="AA40" s="31"/>
      <c r="AB40" s="31"/>
      <c r="AC40" s="31"/>
      <c r="AD40" s="31"/>
      <c r="AE40" s="32" t="s">
        <v>80</v>
      </c>
    </row>
    <row r="41" spans="1:31" ht="18.600000000000001" customHeight="1" x14ac:dyDescent="0.25">
      <c r="A41" s="24" t="s">
        <v>96</v>
      </c>
      <c r="B41" s="24" t="s">
        <v>31</v>
      </c>
      <c r="C41" s="25">
        <v>13.26</v>
      </c>
      <c r="D41" s="25"/>
      <c r="E41" s="25">
        <f>C41*D41</f>
        <v>0</v>
      </c>
      <c r="F41" s="28" t="s">
        <v>83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2" t="s">
        <v>80</v>
      </c>
    </row>
    <row r="42" spans="1:31" ht="18.600000000000001" customHeight="1" x14ac:dyDescent="0.25">
      <c r="A42" s="24" t="s">
        <v>52</v>
      </c>
      <c r="B42" s="24" t="s">
        <v>53</v>
      </c>
      <c r="C42" s="25">
        <v>25</v>
      </c>
      <c r="D42" s="25"/>
      <c r="E42" s="25">
        <f>C42*D42</f>
        <v>0</v>
      </c>
      <c r="F42" s="28" t="s">
        <v>83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2" t="s">
        <v>80</v>
      </c>
    </row>
    <row r="43" spans="1:31" ht="18.600000000000001" customHeight="1" x14ac:dyDescent="0.25">
      <c r="A43" s="24" t="s">
        <v>95</v>
      </c>
      <c r="B43" s="24" t="s">
        <v>53</v>
      </c>
      <c r="C43" s="25">
        <v>25</v>
      </c>
      <c r="D43" s="25"/>
      <c r="E43" s="25">
        <f>C43*D43</f>
        <v>0</v>
      </c>
      <c r="F43" s="28" t="s">
        <v>83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2" t="s">
        <v>80</v>
      </c>
    </row>
    <row r="44" spans="1:31" ht="18.600000000000001" customHeight="1" x14ac:dyDescent="0.25">
      <c r="A44" s="45" t="s">
        <v>54</v>
      </c>
      <c r="B44" s="46"/>
      <c r="C44" s="46"/>
      <c r="D44" s="46"/>
      <c r="E44" s="18">
        <f>E45</f>
        <v>0</v>
      </c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20"/>
    </row>
    <row r="45" spans="1:31" ht="18.600000000000001" customHeight="1" x14ac:dyDescent="0.25">
      <c r="A45" s="24" t="s">
        <v>55</v>
      </c>
      <c r="B45" s="24" t="s">
        <v>56</v>
      </c>
      <c r="C45" s="25">
        <v>5.2</v>
      </c>
      <c r="D45" s="25"/>
      <c r="E45" s="25">
        <f>ROUND(C45*D45,2)</f>
        <v>0</v>
      </c>
      <c r="F45" s="28" t="s">
        <v>83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2" t="s">
        <v>80</v>
      </c>
    </row>
    <row r="46" spans="1:31" ht="18.600000000000001" customHeight="1" x14ac:dyDescent="0.25">
      <c r="A46" s="22" t="s">
        <v>58</v>
      </c>
      <c r="B46" s="21"/>
      <c r="C46" s="21"/>
      <c r="D46" s="21"/>
      <c r="E46" s="18">
        <f>E5+E10+E16+E19+E22+E27+E31+E33+E35+E37+E44</f>
        <v>0</v>
      </c>
      <c r="F46" s="19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20"/>
    </row>
    <row r="47" spans="1:31" ht="18.600000000000001" customHeight="1" x14ac:dyDescent="0.25"/>
    <row r="48" spans="1:31" ht="18.600000000000001" customHeight="1" x14ac:dyDescent="0.25">
      <c r="A48" s="11" t="s">
        <v>87</v>
      </c>
    </row>
    <row r="49" spans="1:31" ht="18.600000000000001" customHeight="1" x14ac:dyDescent="0.25">
      <c r="A49" s="11" t="s">
        <v>86</v>
      </c>
      <c r="AE49" s="1"/>
    </row>
    <row r="50" spans="1:31" ht="18.600000000000001" customHeight="1" x14ac:dyDescent="0.25"/>
    <row r="51" spans="1:31" ht="18.600000000000001" customHeight="1" x14ac:dyDescent="0.25"/>
    <row r="52" spans="1:31" ht="18.600000000000001" customHeight="1" x14ac:dyDescent="0.25"/>
    <row r="53" spans="1:31" ht="18.600000000000001" customHeight="1" x14ac:dyDescent="0.25"/>
  </sheetData>
  <sheetProtection password="CDDF" sheet="1" objects="1" scenarios="1"/>
  <protectedRanges>
    <protectedRange sqref="D6:D9 D11:D15 D17:D18 D20:D21 D23:D26 D28:D30 D32 D34 D36 D38:D43 D45 F6:F9 F11:F15 F17:F18 F20:F21 F23:F26 F28:F30 F32 F34 F36 F38:F43 F45" name="Ceny a subdodavtelé"/>
  </protectedRanges>
  <mergeCells count="14">
    <mergeCell ref="A44:D44"/>
    <mergeCell ref="A5:D5"/>
    <mergeCell ref="A22:D22"/>
    <mergeCell ref="A10:D10"/>
    <mergeCell ref="A16:D16"/>
    <mergeCell ref="A19:D19"/>
    <mergeCell ref="A27:D27"/>
    <mergeCell ref="A31:D31"/>
    <mergeCell ref="A37:D37"/>
    <mergeCell ref="A1:AE1"/>
    <mergeCell ref="B2:C2"/>
    <mergeCell ref="D2:E2"/>
    <mergeCell ref="A33:D33"/>
    <mergeCell ref="A35:D35"/>
  </mergeCells>
  <pageMargins left="0.70866141732283472" right="0.70866141732283472" top="0.78740157480314965" bottom="0.78740157480314965" header="0.31496062992125984" footer="0.31496062992125984"/>
  <pageSetup paperSize="9" scale="92" fitToHeight="2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</vt:lpstr>
      <vt:lpstr>V Zelnišťatech</vt:lpstr>
      <vt:lpstr>Náměstí míru</vt:lpstr>
      <vt:lpstr>Pod Horkami (škola)</vt:lpstr>
      <vt:lpstr>Háje</vt:lpstr>
      <vt:lpstr>V Zelnišťatech II</vt:lpstr>
      <vt:lpstr>Karlovarská</vt:lpstr>
      <vt:lpstr>K Jordánu (Na Vojtěchu)</vt:lpstr>
      <vt:lpstr>Háje!Oblast_tisku</vt:lpstr>
      <vt:lpstr>'K Jordánu (Na Vojtěchu)'!Oblast_tisku</vt:lpstr>
      <vt:lpstr>Karlovarská!Oblast_tisku</vt:lpstr>
      <vt:lpstr>'Náměstí míru'!Oblast_tisku</vt:lpstr>
      <vt:lpstr>'Pod Horkami (škola)'!Oblast_tisku</vt:lpstr>
      <vt:lpstr>Rekapitulace!Oblast_tisku</vt:lpstr>
      <vt:lpstr>'V Zelnišťatech'!Oblast_tisku</vt:lpstr>
      <vt:lpstr>'V Zelnišťatech II'!Oblast_tisku</vt:lpstr>
      <vt:lpstr>Háje!Print_Area</vt:lpstr>
      <vt:lpstr>'K Jordánu (Na Vojtěchu)'!Print_Area</vt:lpstr>
      <vt:lpstr>Karlovarská!Print_Area</vt:lpstr>
      <vt:lpstr>'Náměstí míru'!Print_Area</vt:lpstr>
      <vt:lpstr>'Pod Horkami (škola)'!Print_Area</vt:lpstr>
      <vt:lpstr>Rekapitulace!Print_Area</vt:lpstr>
      <vt:lpstr>'V Zelnišťatech'!Print_Area</vt:lpstr>
      <vt:lpstr>'V Zelnišťatech II'!Print_Area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Honza Malina</cp:lastModifiedBy>
  <cp:lastPrinted>2013-08-28T19:33:56Z</cp:lastPrinted>
  <dcterms:created xsi:type="dcterms:W3CDTF">2013-04-24T16:41:51Z</dcterms:created>
  <dcterms:modified xsi:type="dcterms:W3CDTF">2013-09-20T07:11:10Z</dcterms:modified>
</cp:coreProperties>
</file>