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mc:AlternateContent xmlns:mc="http://schemas.openxmlformats.org/markup-compatibility/2006">
    <mc:Choice Requires="x15">
      <x15ac:absPath xmlns:x15ac="http://schemas.microsoft.com/office/spreadsheetml/2010/11/ac" url="C:\Users\jiri.bilek\Documents\"/>
    </mc:Choice>
  </mc:AlternateContent>
  <bookViews>
    <workbookView xWindow="0" yWindow="0" windowWidth="21570" windowHeight="10785"/>
  </bookViews>
  <sheets>
    <sheet name="Rekapitulace stavby" sheetId="1" r:id="rId1"/>
    <sheet name="SO 000 - Ostatní a vedlej..." sheetId="2" r:id="rId2"/>
    <sheet name="SO 101 - Přestavba komuni..." sheetId="3" r:id="rId3"/>
    <sheet name="SO 131 - Horská vpust" sheetId="4" r:id="rId4"/>
    <sheet name="Pokyny pro vyplnění" sheetId="5" r:id="rId5"/>
  </sheets>
  <definedNames>
    <definedName name="_xlnm._FilterDatabase" localSheetId="1" hidden="1">'SO 000 - Ostatní a vedlej...'!$C$79:$K$92</definedName>
    <definedName name="_xlnm._FilterDatabase" localSheetId="2" hidden="1">'SO 101 - Přestavba komuni...'!$C$82:$K$252</definedName>
    <definedName name="_xlnm._FilterDatabase" localSheetId="3" hidden="1">'SO 131 - Horská vpust'!$C$82:$K$155</definedName>
    <definedName name="_xlnm.Print_Titles" localSheetId="0">'Rekapitulace stavby'!$49:$49</definedName>
    <definedName name="_xlnm.Print_Titles" localSheetId="1">'SO 000 - Ostatní a vedlej...'!$79:$79</definedName>
    <definedName name="_xlnm.Print_Titles" localSheetId="2">'SO 101 - Přestavba komuni...'!$82:$82</definedName>
    <definedName name="_xlnm.Print_Titles" localSheetId="3">'SO 131 - Horská vpust'!$82:$82</definedName>
    <definedName name="_xlnm.Print_Area" localSheetId="4">'Pokyny pro vyplnění'!$B$2:$K$69,'Pokyny pro vyplnění'!$B$72:$K$116,'Pokyny pro vyplnění'!$B$119:$K$188,'Pokyny pro vyplnění'!$B$196:$K$216</definedName>
    <definedName name="_xlnm.Print_Area" localSheetId="0">'Rekapitulace stavby'!$D$4:$AO$33,'Rekapitulace stavby'!$C$39:$AQ$55</definedName>
    <definedName name="_xlnm.Print_Area" localSheetId="1">'SO 000 - Ostatní a vedlej...'!$C$4:$J$36,'SO 000 - Ostatní a vedlej...'!$C$42:$J$61,'SO 000 - Ostatní a vedlej...'!$C$67:$K$92</definedName>
    <definedName name="_xlnm.Print_Area" localSheetId="2">'SO 101 - Přestavba komuni...'!$C$4:$J$36,'SO 101 - Přestavba komuni...'!$C$42:$J$64,'SO 101 - Přestavba komuni...'!$C$70:$K$252</definedName>
    <definedName name="_xlnm.Print_Area" localSheetId="3">'SO 131 - Horská vpust'!$C$4:$J$36,'SO 131 - Horská vpust'!$C$42:$J$64,'SO 131 - Horská vpust'!$C$70:$K$155</definedName>
  </definedNames>
  <calcPr calcId="171027"/>
</workbook>
</file>

<file path=xl/calcChain.xml><?xml version="1.0" encoding="utf-8"?>
<calcChain xmlns="http://schemas.openxmlformats.org/spreadsheetml/2006/main">
  <c r="P141" i="4" l="1"/>
  <c r="R130" i="4"/>
  <c r="T127" i="4"/>
  <c r="P85" i="4"/>
  <c r="AY54" i="1"/>
  <c r="AX54" i="1"/>
  <c r="BI154" i="4"/>
  <c r="BH154" i="4"/>
  <c r="BG154" i="4"/>
  <c r="BF154" i="4"/>
  <c r="T154" i="4"/>
  <c r="R154" i="4"/>
  <c r="P154" i="4"/>
  <c r="BK154" i="4"/>
  <c r="J154" i="4"/>
  <c r="BE154" i="4" s="1"/>
  <c r="BI152" i="4"/>
  <c r="BH152" i="4"/>
  <c r="BG152" i="4"/>
  <c r="BF152" i="4"/>
  <c r="T152" i="4"/>
  <c r="T151" i="4" s="1"/>
  <c r="R152" i="4"/>
  <c r="R151" i="4" s="1"/>
  <c r="P152" i="4"/>
  <c r="P151" i="4" s="1"/>
  <c r="BK152" i="4"/>
  <c r="BK151" i="4" s="1"/>
  <c r="J151" i="4" s="1"/>
  <c r="J63" i="4" s="1"/>
  <c r="J152" i="4"/>
  <c r="BE152" i="4" s="1"/>
  <c r="BI149" i="4"/>
  <c r="BH149" i="4"/>
  <c r="BG149" i="4"/>
  <c r="BF149" i="4"/>
  <c r="BE149" i="4"/>
  <c r="T149" i="4"/>
  <c r="R149" i="4"/>
  <c r="P149" i="4"/>
  <c r="BK149" i="4"/>
  <c r="J149" i="4"/>
  <c r="BI147" i="4"/>
  <c r="BH147" i="4"/>
  <c r="BG147" i="4"/>
  <c r="BF147" i="4"/>
  <c r="BE147" i="4"/>
  <c r="T147" i="4"/>
  <c r="R147" i="4"/>
  <c r="P147" i="4"/>
  <c r="BK147" i="4"/>
  <c r="J147" i="4"/>
  <c r="BI144" i="4"/>
  <c r="BH144" i="4"/>
  <c r="BG144" i="4"/>
  <c r="BF144" i="4"/>
  <c r="BE144" i="4"/>
  <c r="T144" i="4"/>
  <c r="R144" i="4"/>
  <c r="P144" i="4"/>
  <c r="BK144" i="4"/>
  <c r="J144" i="4"/>
  <c r="BI142" i="4"/>
  <c r="BH142" i="4"/>
  <c r="BG142" i="4"/>
  <c r="BF142" i="4"/>
  <c r="BE142" i="4"/>
  <c r="T142" i="4"/>
  <c r="T141" i="4" s="1"/>
  <c r="R142" i="4"/>
  <c r="P142" i="4"/>
  <c r="BK142" i="4"/>
  <c r="BK141" i="4" s="1"/>
  <c r="J141" i="4" s="1"/>
  <c r="J62" i="4" s="1"/>
  <c r="J142" i="4"/>
  <c r="BI139" i="4"/>
  <c r="BH139" i="4"/>
  <c r="BG139" i="4"/>
  <c r="BF139" i="4"/>
  <c r="T139" i="4"/>
  <c r="R139" i="4"/>
  <c r="P139" i="4"/>
  <c r="BK139" i="4"/>
  <c r="J139" i="4"/>
  <c r="BE139" i="4" s="1"/>
  <c r="BI134" i="4"/>
  <c r="BH134" i="4"/>
  <c r="BG134" i="4"/>
  <c r="BF134" i="4"/>
  <c r="T134" i="4"/>
  <c r="R134" i="4"/>
  <c r="P134" i="4"/>
  <c r="BK134" i="4"/>
  <c r="J134" i="4"/>
  <c r="BE134" i="4" s="1"/>
  <c r="BI133" i="4"/>
  <c r="BH133" i="4"/>
  <c r="BG133" i="4"/>
  <c r="BF133" i="4"/>
  <c r="T133" i="4"/>
  <c r="R133" i="4"/>
  <c r="P133" i="4"/>
  <c r="BK133" i="4"/>
  <c r="J133" i="4"/>
  <c r="BE133" i="4" s="1"/>
  <c r="BI131" i="4"/>
  <c r="BH131" i="4"/>
  <c r="BG131" i="4"/>
  <c r="BF131" i="4"/>
  <c r="T131" i="4"/>
  <c r="R131" i="4"/>
  <c r="P131" i="4"/>
  <c r="P130" i="4" s="1"/>
  <c r="BK131" i="4"/>
  <c r="BK130" i="4" s="1"/>
  <c r="J130" i="4" s="1"/>
  <c r="J61" i="4" s="1"/>
  <c r="J131" i="4"/>
  <c r="BE131" i="4" s="1"/>
  <c r="BI128" i="4"/>
  <c r="BH128" i="4"/>
  <c r="BG128" i="4"/>
  <c r="BF128" i="4"/>
  <c r="BE128" i="4"/>
  <c r="T128" i="4"/>
  <c r="R128" i="4"/>
  <c r="R127" i="4" s="1"/>
  <c r="P128" i="4"/>
  <c r="P127" i="4" s="1"/>
  <c r="BK128" i="4"/>
  <c r="BK127" i="4" s="1"/>
  <c r="J127" i="4" s="1"/>
  <c r="J60" i="4" s="1"/>
  <c r="J128" i="4"/>
  <c r="BI126" i="4"/>
  <c r="BH126" i="4"/>
  <c r="BG126" i="4"/>
  <c r="BF126" i="4"/>
  <c r="T126" i="4"/>
  <c r="R126" i="4"/>
  <c r="P126" i="4"/>
  <c r="BK126" i="4"/>
  <c r="J126" i="4"/>
  <c r="BE126" i="4" s="1"/>
  <c r="F30" i="4" s="1"/>
  <c r="AZ54" i="1" s="1"/>
  <c r="BI124" i="4"/>
  <c r="BH124" i="4"/>
  <c r="BG124" i="4"/>
  <c r="BF124" i="4"/>
  <c r="T124" i="4"/>
  <c r="R124" i="4"/>
  <c r="P124" i="4"/>
  <c r="BK124" i="4"/>
  <c r="J124" i="4"/>
  <c r="BE124" i="4" s="1"/>
  <c r="BI121" i="4"/>
  <c r="BH121" i="4"/>
  <c r="BG121" i="4"/>
  <c r="BF121" i="4"/>
  <c r="T121" i="4"/>
  <c r="R121" i="4"/>
  <c r="P121" i="4"/>
  <c r="BK121" i="4"/>
  <c r="J121" i="4"/>
  <c r="BE121" i="4" s="1"/>
  <c r="BI119" i="4"/>
  <c r="BH119" i="4"/>
  <c r="BG119" i="4"/>
  <c r="BF119" i="4"/>
  <c r="BE119" i="4"/>
  <c r="T119" i="4"/>
  <c r="T118" i="4" s="1"/>
  <c r="R119" i="4"/>
  <c r="R118" i="4" s="1"/>
  <c r="P119" i="4"/>
  <c r="BK119" i="4"/>
  <c r="BK118" i="4" s="1"/>
  <c r="J118" i="4" s="1"/>
  <c r="J59" i="4" s="1"/>
  <c r="J119" i="4"/>
  <c r="BI116" i="4"/>
  <c r="BH116" i="4"/>
  <c r="BG116" i="4"/>
  <c r="BF116" i="4"/>
  <c r="BE116" i="4"/>
  <c r="T116" i="4"/>
  <c r="R116" i="4"/>
  <c r="P116" i="4"/>
  <c r="BK116" i="4"/>
  <c r="J116" i="4"/>
  <c r="BI114" i="4"/>
  <c r="BH114" i="4"/>
  <c r="BG114" i="4"/>
  <c r="BF114" i="4"/>
  <c r="BE114" i="4"/>
  <c r="T114" i="4"/>
  <c r="R114" i="4"/>
  <c r="P114" i="4"/>
  <c r="BK114" i="4"/>
  <c r="J114" i="4"/>
  <c r="BI111" i="4"/>
  <c r="BH111" i="4"/>
  <c r="BG111" i="4"/>
  <c r="BF111" i="4"/>
  <c r="BE111" i="4"/>
  <c r="T111" i="4"/>
  <c r="R111" i="4"/>
  <c r="P111" i="4"/>
  <c r="BK111" i="4"/>
  <c r="J111" i="4"/>
  <c r="BI109" i="4"/>
  <c r="BH109" i="4"/>
  <c r="BG109" i="4"/>
  <c r="BF109" i="4"/>
  <c r="BE109" i="4"/>
  <c r="T109" i="4"/>
  <c r="R109" i="4"/>
  <c r="P109" i="4"/>
  <c r="BK109" i="4"/>
  <c r="J109" i="4"/>
  <c r="BI107" i="4"/>
  <c r="BH107" i="4"/>
  <c r="BG107" i="4"/>
  <c r="BF107" i="4"/>
  <c r="BE107" i="4"/>
  <c r="T107" i="4"/>
  <c r="R107" i="4"/>
  <c r="P107" i="4"/>
  <c r="BK107" i="4"/>
  <c r="J107" i="4"/>
  <c r="BI105" i="4"/>
  <c r="BH105" i="4"/>
  <c r="BG105" i="4"/>
  <c r="BF105" i="4"/>
  <c r="BE105" i="4"/>
  <c r="T105" i="4"/>
  <c r="R105" i="4"/>
  <c r="P105" i="4"/>
  <c r="BK105" i="4"/>
  <c r="J105" i="4"/>
  <c r="BI103" i="4"/>
  <c r="BH103" i="4"/>
  <c r="BG103" i="4"/>
  <c r="BF103" i="4"/>
  <c r="BE103" i="4"/>
  <c r="T103" i="4"/>
  <c r="R103" i="4"/>
  <c r="P103" i="4"/>
  <c r="BK103" i="4"/>
  <c r="J103" i="4"/>
  <c r="BI100" i="4"/>
  <c r="BH100" i="4"/>
  <c r="BG100" i="4"/>
  <c r="BF100" i="4"/>
  <c r="BE100" i="4"/>
  <c r="T100" i="4"/>
  <c r="R100" i="4"/>
  <c r="P100" i="4"/>
  <c r="BK100" i="4"/>
  <c r="J100" i="4"/>
  <c r="BI97" i="4"/>
  <c r="BH97" i="4"/>
  <c r="BG97" i="4"/>
  <c r="BF97" i="4"/>
  <c r="BE97" i="4"/>
  <c r="T97" i="4"/>
  <c r="R97" i="4"/>
  <c r="P97" i="4"/>
  <c r="BK97" i="4"/>
  <c r="J97" i="4"/>
  <c r="BI94" i="4"/>
  <c r="BH94" i="4"/>
  <c r="BG94" i="4"/>
  <c r="BF94" i="4"/>
  <c r="BE94" i="4"/>
  <c r="T94" i="4"/>
  <c r="R94" i="4"/>
  <c r="P94" i="4"/>
  <c r="BK94" i="4"/>
  <c r="J94" i="4"/>
  <c r="BI91" i="4"/>
  <c r="BH91" i="4"/>
  <c r="BG91" i="4"/>
  <c r="BF91" i="4"/>
  <c r="BE91" i="4"/>
  <c r="T91" i="4"/>
  <c r="R91" i="4"/>
  <c r="P91" i="4"/>
  <c r="BK91" i="4"/>
  <c r="J91" i="4"/>
  <c r="BI88" i="4"/>
  <c r="BH88" i="4"/>
  <c r="BG88" i="4"/>
  <c r="BF88" i="4"/>
  <c r="BE88" i="4"/>
  <c r="T88" i="4"/>
  <c r="R88" i="4"/>
  <c r="P88" i="4"/>
  <c r="BK88" i="4"/>
  <c r="J88" i="4"/>
  <c r="BI86" i="4"/>
  <c r="BH86" i="4"/>
  <c r="BG86" i="4"/>
  <c r="BF86" i="4"/>
  <c r="J31" i="4" s="1"/>
  <c r="AW54" i="1" s="1"/>
  <c r="BE86" i="4"/>
  <c r="T86" i="4"/>
  <c r="T85" i="4" s="1"/>
  <c r="R86" i="4"/>
  <c r="R85" i="4" s="1"/>
  <c r="P86" i="4"/>
  <c r="BK86" i="4"/>
  <c r="BK85" i="4" s="1"/>
  <c r="J86" i="4"/>
  <c r="F80" i="4"/>
  <c r="F77" i="4"/>
  <c r="E75" i="4"/>
  <c r="F49" i="4"/>
  <c r="E47" i="4"/>
  <c r="J21" i="4"/>
  <c r="E21" i="4"/>
  <c r="J79" i="4" s="1"/>
  <c r="J20" i="4"/>
  <c r="J18" i="4"/>
  <c r="E18" i="4"/>
  <c r="F52" i="4" s="1"/>
  <c r="J17" i="4"/>
  <c r="J15" i="4"/>
  <c r="E15" i="4"/>
  <c r="F51" i="4" s="1"/>
  <c r="J14" i="4"/>
  <c r="J12" i="4"/>
  <c r="E7" i="4"/>
  <c r="E45" i="4" s="1"/>
  <c r="P248" i="3"/>
  <c r="R219" i="3"/>
  <c r="T201" i="3"/>
  <c r="BK201" i="3"/>
  <c r="J201" i="3" s="1"/>
  <c r="J61" i="3" s="1"/>
  <c r="J198" i="3"/>
  <c r="J60" i="3" s="1"/>
  <c r="P170" i="3"/>
  <c r="R85" i="3"/>
  <c r="AY53" i="1"/>
  <c r="AX53" i="1"/>
  <c r="BI251" i="3"/>
  <c r="BH251" i="3"/>
  <c r="BG251" i="3"/>
  <c r="BF251" i="3"/>
  <c r="BE251" i="3"/>
  <c r="T251" i="3"/>
  <c r="R251" i="3"/>
  <c r="P251" i="3"/>
  <c r="BK251" i="3"/>
  <c r="J251" i="3"/>
  <c r="BI249" i="3"/>
  <c r="BH249" i="3"/>
  <c r="BG249" i="3"/>
  <c r="BF249" i="3"/>
  <c r="BE249" i="3"/>
  <c r="T249" i="3"/>
  <c r="T248" i="3" s="1"/>
  <c r="R249" i="3"/>
  <c r="R248" i="3" s="1"/>
  <c r="P249" i="3"/>
  <c r="BK249" i="3"/>
  <c r="BK248" i="3" s="1"/>
  <c r="J248" i="3" s="1"/>
  <c r="J63" i="3" s="1"/>
  <c r="J249" i="3"/>
  <c r="BI245" i="3"/>
  <c r="BH245" i="3"/>
  <c r="BG245" i="3"/>
  <c r="BF245" i="3"/>
  <c r="T245" i="3"/>
  <c r="R245" i="3"/>
  <c r="P245" i="3"/>
  <c r="BK245" i="3"/>
  <c r="J245" i="3"/>
  <c r="BE245" i="3" s="1"/>
  <c r="BI243" i="3"/>
  <c r="BH243" i="3"/>
  <c r="BG243" i="3"/>
  <c r="BF243" i="3"/>
  <c r="T243" i="3"/>
  <c r="R243" i="3"/>
  <c r="P243" i="3"/>
  <c r="BK243" i="3"/>
  <c r="J243" i="3"/>
  <c r="BE243" i="3" s="1"/>
  <c r="BI240" i="3"/>
  <c r="BH240" i="3"/>
  <c r="BG240" i="3"/>
  <c r="BF240" i="3"/>
  <c r="T240" i="3"/>
  <c r="R240" i="3"/>
  <c r="P240" i="3"/>
  <c r="BK240" i="3"/>
  <c r="J240" i="3"/>
  <c r="BE240" i="3" s="1"/>
  <c r="BI237" i="3"/>
  <c r="BH237" i="3"/>
  <c r="BG237" i="3"/>
  <c r="BF237" i="3"/>
  <c r="T237" i="3"/>
  <c r="R237" i="3"/>
  <c r="P237" i="3"/>
  <c r="BK237" i="3"/>
  <c r="J237" i="3"/>
  <c r="BE237" i="3" s="1"/>
  <c r="BI234" i="3"/>
  <c r="BH234" i="3"/>
  <c r="BG234" i="3"/>
  <c r="BF234" i="3"/>
  <c r="T234" i="3"/>
  <c r="R234" i="3"/>
  <c r="P234" i="3"/>
  <c r="BK234" i="3"/>
  <c r="J234" i="3"/>
  <c r="BE234" i="3" s="1"/>
  <c r="BI230" i="3"/>
  <c r="BH230" i="3"/>
  <c r="BG230" i="3"/>
  <c r="BF230" i="3"/>
  <c r="T230" i="3"/>
  <c r="R230" i="3"/>
  <c r="P230" i="3"/>
  <c r="BK230" i="3"/>
  <c r="J230" i="3"/>
  <c r="BE230" i="3" s="1"/>
  <c r="BI227" i="3"/>
  <c r="BH227" i="3"/>
  <c r="BG227" i="3"/>
  <c r="BF227" i="3"/>
  <c r="T227" i="3"/>
  <c r="R227" i="3"/>
  <c r="P227" i="3"/>
  <c r="BK227" i="3"/>
  <c r="J227" i="3"/>
  <c r="BE227" i="3" s="1"/>
  <c r="BI223" i="3"/>
  <c r="BH223" i="3"/>
  <c r="BG223" i="3"/>
  <c r="BF223" i="3"/>
  <c r="T223" i="3"/>
  <c r="R223" i="3"/>
  <c r="P223" i="3"/>
  <c r="BK223" i="3"/>
  <c r="J223" i="3"/>
  <c r="BE223" i="3" s="1"/>
  <c r="BI220" i="3"/>
  <c r="BH220" i="3"/>
  <c r="BG220" i="3"/>
  <c r="BF220" i="3"/>
  <c r="T220" i="3"/>
  <c r="T219" i="3" s="1"/>
  <c r="R220" i="3"/>
  <c r="P220" i="3"/>
  <c r="BK220" i="3"/>
  <c r="BK219" i="3" s="1"/>
  <c r="J219" i="3" s="1"/>
  <c r="J62" i="3" s="1"/>
  <c r="J220" i="3"/>
  <c r="BE220" i="3" s="1"/>
  <c r="BI217" i="3"/>
  <c r="BH217" i="3"/>
  <c r="BG217" i="3"/>
  <c r="BF217" i="3"/>
  <c r="T217" i="3"/>
  <c r="R217" i="3"/>
  <c r="P217" i="3"/>
  <c r="BK217" i="3"/>
  <c r="J217" i="3"/>
  <c r="BE217" i="3" s="1"/>
  <c r="BI214" i="3"/>
  <c r="BH214" i="3"/>
  <c r="BG214" i="3"/>
  <c r="BF214" i="3"/>
  <c r="BE214" i="3"/>
  <c r="T214" i="3"/>
  <c r="R214" i="3"/>
  <c r="P214" i="3"/>
  <c r="BK214" i="3"/>
  <c r="J214" i="3"/>
  <c r="BI211" i="3"/>
  <c r="BH211" i="3"/>
  <c r="BG211" i="3"/>
  <c r="BF211" i="3"/>
  <c r="BE211" i="3"/>
  <c r="T211" i="3"/>
  <c r="R211" i="3"/>
  <c r="P211" i="3"/>
  <c r="BK211" i="3"/>
  <c r="J211" i="3"/>
  <c r="BI208" i="3"/>
  <c r="BH208" i="3"/>
  <c r="BG208" i="3"/>
  <c r="BF208" i="3"/>
  <c r="BE208" i="3"/>
  <c r="T208" i="3"/>
  <c r="R208" i="3"/>
  <c r="P208" i="3"/>
  <c r="BK208" i="3"/>
  <c r="J208" i="3"/>
  <c r="BI206" i="3"/>
  <c r="BH206" i="3"/>
  <c r="BG206" i="3"/>
  <c r="BF206" i="3"/>
  <c r="BE206" i="3"/>
  <c r="T206" i="3"/>
  <c r="R206" i="3"/>
  <c r="P206" i="3"/>
  <c r="BK206" i="3"/>
  <c r="J206" i="3"/>
  <c r="BI203" i="3"/>
  <c r="BH203" i="3"/>
  <c r="BG203" i="3"/>
  <c r="BF203" i="3"/>
  <c r="BE203" i="3"/>
  <c r="T203" i="3"/>
  <c r="R203" i="3"/>
  <c r="P203" i="3"/>
  <c r="BK203" i="3"/>
  <c r="J203" i="3"/>
  <c r="BI202" i="3"/>
  <c r="BH202" i="3"/>
  <c r="BG202" i="3"/>
  <c r="BF202" i="3"/>
  <c r="BE202" i="3"/>
  <c r="T202" i="3"/>
  <c r="R202" i="3"/>
  <c r="R201" i="3" s="1"/>
  <c r="P202" i="3"/>
  <c r="P201" i="3" s="1"/>
  <c r="BK202" i="3"/>
  <c r="J202" i="3"/>
  <c r="BI199" i="3"/>
  <c r="BH199" i="3"/>
  <c r="BG199" i="3"/>
  <c r="BF199" i="3"/>
  <c r="T199" i="3"/>
  <c r="T198" i="3" s="1"/>
  <c r="R199" i="3"/>
  <c r="R198" i="3" s="1"/>
  <c r="P199" i="3"/>
  <c r="P198" i="3" s="1"/>
  <c r="BK199" i="3"/>
  <c r="BK198" i="3" s="1"/>
  <c r="J199" i="3"/>
  <c r="BE199" i="3" s="1"/>
  <c r="BI197" i="3"/>
  <c r="BH197" i="3"/>
  <c r="BG197" i="3"/>
  <c r="BF197" i="3"/>
  <c r="BE197" i="3"/>
  <c r="T197" i="3"/>
  <c r="R197" i="3"/>
  <c r="P197" i="3"/>
  <c r="BK197" i="3"/>
  <c r="J197" i="3"/>
  <c r="BI194" i="3"/>
  <c r="BH194" i="3"/>
  <c r="BG194" i="3"/>
  <c r="BF194" i="3"/>
  <c r="BE194" i="3"/>
  <c r="T194" i="3"/>
  <c r="R194" i="3"/>
  <c r="P194" i="3"/>
  <c r="BK194" i="3"/>
  <c r="J194" i="3"/>
  <c r="BI192" i="3"/>
  <c r="BH192" i="3"/>
  <c r="BG192" i="3"/>
  <c r="BF192" i="3"/>
  <c r="BE192" i="3"/>
  <c r="T192" i="3"/>
  <c r="R192" i="3"/>
  <c r="P192" i="3"/>
  <c r="BK192" i="3"/>
  <c r="J192" i="3"/>
  <c r="BI190" i="3"/>
  <c r="BH190" i="3"/>
  <c r="BG190" i="3"/>
  <c r="BF190" i="3"/>
  <c r="BE190" i="3"/>
  <c r="T190" i="3"/>
  <c r="R190" i="3"/>
  <c r="P190" i="3"/>
  <c r="BK190" i="3"/>
  <c r="J190" i="3"/>
  <c r="BI187" i="3"/>
  <c r="BH187" i="3"/>
  <c r="BG187" i="3"/>
  <c r="BF187" i="3"/>
  <c r="BE187" i="3"/>
  <c r="T187" i="3"/>
  <c r="R187" i="3"/>
  <c r="P187" i="3"/>
  <c r="BK187" i="3"/>
  <c r="J187" i="3"/>
  <c r="BI185" i="3"/>
  <c r="BH185" i="3"/>
  <c r="BG185" i="3"/>
  <c r="BF185" i="3"/>
  <c r="BE185" i="3"/>
  <c r="T185" i="3"/>
  <c r="R185" i="3"/>
  <c r="P185" i="3"/>
  <c r="BK185" i="3"/>
  <c r="J185" i="3"/>
  <c r="BI183" i="3"/>
  <c r="BH183" i="3"/>
  <c r="BG183" i="3"/>
  <c r="BF183" i="3"/>
  <c r="BE183" i="3"/>
  <c r="T183" i="3"/>
  <c r="R183" i="3"/>
  <c r="P183" i="3"/>
  <c r="BK183" i="3"/>
  <c r="J183" i="3"/>
  <c r="BI180" i="3"/>
  <c r="BH180" i="3"/>
  <c r="BG180" i="3"/>
  <c r="BF180" i="3"/>
  <c r="BE180" i="3"/>
  <c r="T180" i="3"/>
  <c r="R180" i="3"/>
  <c r="P180" i="3"/>
  <c r="BK180" i="3"/>
  <c r="J180" i="3"/>
  <c r="BI178" i="3"/>
  <c r="BH178" i="3"/>
  <c r="BG178" i="3"/>
  <c r="BF178" i="3"/>
  <c r="BE178" i="3"/>
  <c r="T178" i="3"/>
  <c r="R178" i="3"/>
  <c r="P178" i="3"/>
  <c r="BK178" i="3"/>
  <c r="J178" i="3"/>
  <c r="BI176" i="3"/>
  <c r="BH176" i="3"/>
  <c r="BG176" i="3"/>
  <c r="BF176" i="3"/>
  <c r="BE176" i="3"/>
  <c r="T176" i="3"/>
  <c r="R176" i="3"/>
  <c r="P176" i="3"/>
  <c r="BK176" i="3"/>
  <c r="J176" i="3"/>
  <c r="BI174" i="3"/>
  <c r="BH174" i="3"/>
  <c r="BG174" i="3"/>
  <c r="BF174" i="3"/>
  <c r="BE174" i="3"/>
  <c r="T174" i="3"/>
  <c r="R174" i="3"/>
  <c r="P174" i="3"/>
  <c r="BK174" i="3"/>
  <c r="J174" i="3"/>
  <c r="BI171" i="3"/>
  <c r="BH171" i="3"/>
  <c r="BG171" i="3"/>
  <c r="BF171" i="3"/>
  <c r="BE171" i="3"/>
  <c r="T171" i="3"/>
  <c r="T170" i="3" s="1"/>
  <c r="R171" i="3"/>
  <c r="R170" i="3" s="1"/>
  <c r="P171" i="3"/>
  <c r="BK171" i="3"/>
  <c r="J171" i="3"/>
  <c r="BI167" i="3"/>
  <c r="BH167" i="3"/>
  <c r="BG167" i="3"/>
  <c r="BF167" i="3"/>
  <c r="T167" i="3"/>
  <c r="R167" i="3"/>
  <c r="P167" i="3"/>
  <c r="BK167" i="3"/>
  <c r="J167" i="3"/>
  <c r="BE167" i="3" s="1"/>
  <c r="BI164" i="3"/>
  <c r="BH164" i="3"/>
  <c r="BG164" i="3"/>
  <c r="BF164" i="3"/>
  <c r="T164" i="3"/>
  <c r="R164" i="3"/>
  <c r="P164" i="3"/>
  <c r="BK164" i="3"/>
  <c r="J164" i="3"/>
  <c r="BE164" i="3" s="1"/>
  <c r="BI162" i="3"/>
  <c r="BH162" i="3"/>
  <c r="BG162" i="3"/>
  <c r="BF162" i="3"/>
  <c r="T162" i="3"/>
  <c r="R162" i="3"/>
  <c r="P162" i="3"/>
  <c r="BK162" i="3"/>
  <c r="J162" i="3"/>
  <c r="BE162" i="3" s="1"/>
  <c r="BI159" i="3"/>
  <c r="BH159" i="3"/>
  <c r="BG159" i="3"/>
  <c r="BF159" i="3"/>
  <c r="T159" i="3"/>
  <c r="R159" i="3"/>
  <c r="P159" i="3"/>
  <c r="BK159" i="3"/>
  <c r="J159" i="3"/>
  <c r="BE159" i="3" s="1"/>
  <c r="BI156" i="3"/>
  <c r="BH156" i="3"/>
  <c r="BG156" i="3"/>
  <c r="BF156" i="3"/>
  <c r="T156" i="3"/>
  <c r="R156" i="3"/>
  <c r="P156" i="3"/>
  <c r="BK156" i="3"/>
  <c r="J156" i="3"/>
  <c r="BE156" i="3" s="1"/>
  <c r="BI151" i="3"/>
  <c r="BH151" i="3"/>
  <c r="BG151" i="3"/>
  <c r="BF151" i="3"/>
  <c r="T151" i="3"/>
  <c r="R151" i="3"/>
  <c r="P151" i="3"/>
  <c r="BK151" i="3"/>
  <c r="J151" i="3"/>
  <c r="BE151" i="3" s="1"/>
  <c r="BI145" i="3"/>
  <c r="BH145" i="3"/>
  <c r="BG145" i="3"/>
  <c r="BF145" i="3"/>
  <c r="T145" i="3"/>
  <c r="R145" i="3"/>
  <c r="P145" i="3"/>
  <c r="BK145" i="3"/>
  <c r="J145" i="3"/>
  <c r="BE145" i="3" s="1"/>
  <c r="BI142" i="3"/>
  <c r="BH142" i="3"/>
  <c r="BG142" i="3"/>
  <c r="BF142" i="3"/>
  <c r="T142" i="3"/>
  <c r="R142" i="3"/>
  <c r="P142" i="3"/>
  <c r="BK142" i="3"/>
  <c r="J142" i="3"/>
  <c r="BE142" i="3" s="1"/>
  <c r="BI137" i="3"/>
  <c r="BH137" i="3"/>
  <c r="BG137" i="3"/>
  <c r="BF137" i="3"/>
  <c r="BE137" i="3"/>
  <c r="T137" i="3"/>
  <c r="R137" i="3"/>
  <c r="P137" i="3"/>
  <c r="BK137" i="3"/>
  <c r="J137" i="3"/>
  <c r="BI128" i="3"/>
  <c r="BH128" i="3"/>
  <c r="BG128" i="3"/>
  <c r="BF128" i="3"/>
  <c r="T128" i="3"/>
  <c r="R128" i="3"/>
  <c r="P128" i="3"/>
  <c r="BK128" i="3"/>
  <c r="J128" i="3"/>
  <c r="BE128" i="3" s="1"/>
  <c r="BI123" i="3"/>
  <c r="BH123" i="3"/>
  <c r="BG123" i="3"/>
  <c r="BF123" i="3"/>
  <c r="BE123" i="3"/>
  <c r="T123" i="3"/>
  <c r="R123" i="3"/>
  <c r="P123" i="3"/>
  <c r="BK123" i="3"/>
  <c r="J123" i="3"/>
  <c r="BI114" i="3"/>
  <c r="BH114" i="3"/>
  <c r="BG114" i="3"/>
  <c r="BF114" i="3"/>
  <c r="T114" i="3"/>
  <c r="R114" i="3"/>
  <c r="P114" i="3"/>
  <c r="BK114" i="3"/>
  <c r="J114" i="3"/>
  <c r="BE114" i="3" s="1"/>
  <c r="BI111" i="3"/>
  <c r="BH111" i="3"/>
  <c r="BG111" i="3"/>
  <c r="BF111" i="3"/>
  <c r="BE111" i="3"/>
  <c r="T111" i="3"/>
  <c r="R111" i="3"/>
  <c r="P111" i="3"/>
  <c r="BK111" i="3"/>
  <c r="J111" i="3"/>
  <c r="BI108" i="3"/>
  <c r="BH108" i="3"/>
  <c r="BG108" i="3"/>
  <c r="BF108" i="3"/>
  <c r="T108" i="3"/>
  <c r="R108" i="3"/>
  <c r="P108" i="3"/>
  <c r="BK108" i="3"/>
  <c r="J108" i="3"/>
  <c r="BE108" i="3" s="1"/>
  <c r="BI100" i="3"/>
  <c r="BH100" i="3"/>
  <c r="BG100" i="3"/>
  <c r="BF100" i="3"/>
  <c r="BE100" i="3"/>
  <c r="T100" i="3"/>
  <c r="R100" i="3"/>
  <c r="P100" i="3"/>
  <c r="BK100" i="3"/>
  <c r="J100" i="3"/>
  <c r="BI97" i="3"/>
  <c r="BH97" i="3"/>
  <c r="BG97" i="3"/>
  <c r="BF97" i="3"/>
  <c r="T97" i="3"/>
  <c r="R97" i="3"/>
  <c r="P97" i="3"/>
  <c r="BK97" i="3"/>
  <c r="J97" i="3"/>
  <c r="BE97" i="3" s="1"/>
  <c r="BI94" i="3"/>
  <c r="BH94" i="3"/>
  <c r="BG94" i="3"/>
  <c r="BF94" i="3"/>
  <c r="BE94" i="3"/>
  <c r="T94" i="3"/>
  <c r="R94" i="3"/>
  <c r="P94" i="3"/>
  <c r="BK94" i="3"/>
  <c r="J94" i="3"/>
  <c r="BI91" i="3"/>
  <c r="BH91" i="3"/>
  <c r="BG91" i="3"/>
  <c r="BF91" i="3"/>
  <c r="T91" i="3"/>
  <c r="R91" i="3"/>
  <c r="P91" i="3"/>
  <c r="BK91" i="3"/>
  <c r="J91" i="3"/>
  <c r="BE91" i="3" s="1"/>
  <c r="J30" i="3" s="1"/>
  <c r="AV53" i="1" s="1"/>
  <c r="BI88" i="3"/>
  <c r="BH88" i="3"/>
  <c r="BG88" i="3"/>
  <c r="BF88" i="3"/>
  <c r="BE88" i="3"/>
  <c r="T88" i="3"/>
  <c r="R88" i="3"/>
  <c r="P88" i="3"/>
  <c r="BK88" i="3"/>
  <c r="J88" i="3"/>
  <c r="BI86" i="3"/>
  <c r="BH86" i="3"/>
  <c r="F33" i="3" s="1"/>
  <c r="BC53" i="1" s="1"/>
  <c r="BG86" i="3"/>
  <c r="F32" i="3" s="1"/>
  <c r="BB53" i="1" s="1"/>
  <c r="BF86" i="3"/>
  <c r="T86" i="3"/>
  <c r="R86" i="3"/>
  <c r="P86" i="3"/>
  <c r="P85" i="3" s="1"/>
  <c r="BK86" i="3"/>
  <c r="BK85" i="3" s="1"/>
  <c r="J85" i="3" s="1"/>
  <c r="J58" i="3" s="1"/>
  <c r="J86" i="3"/>
  <c r="BE86" i="3" s="1"/>
  <c r="F80" i="3"/>
  <c r="J79" i="3"/>
  <c r="F77" i="3"/>
  <c r="E75" i="3"/>
  <c r="F51" i="3"/>
  <c r="F49" i="3"/>
  <c r="E47" i="3"/>
  <c r="E45" i="3"/>
  <c r="J21" i="3"/>
  <c r="E21" i="3"/>
  <c r="J51" i="3" s="1"/>
  <c r="J20" i="3"/>
  <c r="J18" i="3"/>
  <c r="E18" i="3"/>
  <c r="F52" i="3" s="1"/>
  <c r="J17" i="3"/>
  <c r="J15" i="3"/>
  <c r="E15" i="3"/>
  <c r="F79" i="3" s="1"/>
  <c r="J14" i="3"/>
  <c r="J12" i="3"/>
  <c r="J49" i="3" s="1"/>
  <c r="E7" i="3"/>
  <c r="E73" i="3" s="1"/>
  <c r="P87" i="2"/>
  <c r="R82" i="2"/>
  <c r="AY52" i="1"/>
  <c r="AX52" i="1"/>
  <c r="BI92" i="2"/>
  <c r="BH92" i="2"/>
  <c r="BG92" i="2"/>
  <c r="BF92" i="2"/>
  <c r="T92" i="2"/>
  <c r="R92" i="2"/>
  <c r="P92" i="2"/>
  <c r="BK92" i="2"/>
  <c r="J92" i="2"/>
  <c r="BE92" i="2" s="1"/>
  <c r="BI91" i="2"/>
  <c r="BH91" i="2"/>
  <c r="BG91" i="2"/>
  <c r="BF91" i="2"/>
  <c r="BE91" i="2"/>
  <c r="T91" i="2"/>
  <c r="T90" i="2" s="1"/>
  <c r="R91" i="2"/>
  <c r="P91" i="2"/>
  <c r="P90" i="2" s="1"/>
  <c r="BK91" i="2"/>
  <c r="BK90" i="2" s="1"/>
  <c r="J90" i="2" s="1"/>
  <c r="J60" i="2" s="1"/>
  <c r="J91" i="2"/>
  <c r="BI89" i="2"/>
  <c r="BH89" i="2"/>
  <c r="BG89" i="2"/>
  <c r="BF89" i="2"/>
  <c r="T89" i="2"/>
  <c r="R89" i="2"/>
  <c r="P89" i="2"/>
  <c r="BK89" i="2"/>
  <c r="J89" i="2"/>
  <c r="BE89" i="2" s="1"/>
  <c r="BI88" i="2"/>
  <c r="BH88" i="2"/>
  <c r="BG88" i="2"/>
  <c r="BF88" i="2"/>
  <c r="BE88" i="2"/>
  <c r="T88" i="2"/>
  <c r="T87" i="2" s="1"/>
  <c r="R88" i="2"/>
  <c r="R87" i="2" s="1"/>
  <c r="P88" i="2"/>
  <c r="BK88" i="2"/>
  <c r="BK87" i="2" s="1"/>
  <c r="J87" i="2" s="1"/>
  <c r="J59" i="2" s="1"/>
  <c r="J88" i="2"/>
  <c r="BI86" i="2"/>
  <c r="BH86" i="2"/>
  <c r="BG86" i="2"/>
  <c r="BF86" i="2"/>
  <c r="BE86" i="2"/>
  <c r="T86" i="2"/>
  <c r="R86" i="2"/>
  <c r="P86" i="2"/>
  <c r="BK86" i="2"/>
  <c r="J86" i="2"/>
  <c r="BI85" i="2"/>
  <c r="BH85" i="2"/>
  <c r="BG85" i="2"/>
  <c r="BF85" i="2"/>
  <c r="T85" i="2"/>
  <c r="R85" i="2"/>
  <c r="P85" i="2"/>
  <c r="BK85" i="2"/>
  <c r="J85" i="2"/>
  <c r="BE85" i="2" s="1"/>
  <c r="BI84" i="2"/>
  <c r="BH84" i="2"/>
  <c r="F33" i="2" s="1"/>
  <c r="BC52" i="1" s="1"/>
  <c r="BG84" i="2"/>
  <c r="BF84" i="2"/>
  <c r="T84" i="2"/>
  <c r="R84" i="2"/>
  <c r="P84" i="2"/>
  <c r="BK84" i="2"/>
  <c r="J84" i="2"/>
  <c r="BE84" i="2" s="1"/>
  <c r="BI83" i="2"/>
  <c r="BH83" i="2"/>
  <c r="BG83" i="2"/>
  <c r="BF83" i="2"/>
  <c r="T83" i="2"/>
  <c r="R83" i="2"/>
  <c r="P83" i="2"/>
  <c r="BK83" i="2"/>
  <c r="BK82" i="2" s="1"/>
  <c r="J82" i="2" s="1"/>
  <c r="J58" i="2" s="1"/>
  <c r="J83" i="2"/>
  <c r="BE83" i="2" s="1"/>
  <c r="F76" i="2"/>
  <c r="J74" i="2"/>
  <c r="F74" i="2"/>
  <c r="E72" i="2"/>
  <c r="E70" i="2"/>
  <c r="J49" i="2"/>
  <c r="F49" i="2"/>
  <c r="E47" i="2"/>
  <c r="J21" i="2"/>
  <c r="E21" i="2"/>
  <c r="J51" i="2" s="1"/>
  <c r="J20" i="2"/>
  <c r="J18" i="2"/>
  <c r="E18" i="2"/>
  <c r="F77" i="2" s="1"/>
  <c r="J17" i="2"/>
  <c r="J15" i="2"/>
  <c r="E15" i="2"/>
  <c r="F51" i="2" s="1"/>
  <c r="J14" i="2"/>
  <c r="J12" i="2"/>
  <c r="E7" i="2"/>
  <c r="E45" i="2" s="1"/>
  <c r="AS51" i="1"/>
  <c r="L47" i="1"/>
  <c r="AM46" i="1"/>
  <c r="L46" i="1"/>
  <c r="AM44" i="1"/>
  <c r="L44" i="1"/>
  <c r="L42" i="1"/>
  <c r="L41" i="1"/>
  <c r="F32" i="2" l="1"/>
  <c r="BB52" i="1" s="1"/>
  <c r="J31" i="2"/>
  <c r="AW52" i="1" s="1"/>
  <c r="F31" i="2"/>
  <c r="BA52" i="1" s="1"/>
  <c r="P84" i="4"/>
  <c r="P83" i="4" s="1"/>
  <c r="AU54" i="1" s="1"/>
  <c r="P82" i="2"/>
  <c r="P81" i="2" s="1"/>
  <c r="P80" i="2" s="1"/>
  <c r="AU52" i="1" s="1"/>
  <c r="BK81" i="2"/>
  <c r="F30" i="3"/>
  <c r="AZ53" i="1" s="1"/>
  <c r="T85" i="3"/>
  <c r="T84" i="3" s="1"/>
  <c r="T83" i="3" s="1"/>
  <c r="F34" i="3"/>
  <c r="BD53" i="1" s="1"/>
  <c r="BK170" i="3"/>
  <c r="P219" i="3"/>
  <c r="P84" i="3" s="1"/>
  <c r="P83" i="3" s="1"/>
  <c r="AU53" i="1" s="1"/>
  <c r="R84" i="3"/>
  <c r="R83" i="3" s="1"/>
  <c r="J49" i="4"/>
  <c r="J77" i="4"/>
  <c r="J51" i="4"/>
  <c r="T84" i="4"/>
  <c r="T83" i="4" s="1"/>
  <c r="F33" i="4"/>
  <c r="BC54" i="1" s="1"/>
  <c r="BC51" i="1" s="1"/>
  <c r="P118" i="4"/>
  <c r="R141" i="4"/>
  <c r="R84" i="4"/>
  <c r="R83" i="4" s="1"/>
  <c r="F52" i="2"/>
  <c r="F30" i="2"/>
  <c r="AZ52" i="1" s="1"/>
  <c r="AZ51" i="1" s="1"/>
  <c r="T82" i="2"/>
  <c r="T81" i="2" s="1"/>
  <c r="T80" i="2" s="1"/>
  <c r="F34" i="2"/>
  <c r="BD52" i="1" s="1"/>
  <c r="BD51" i="1" s="1"/>
  <c r="W30" i="1" s="1"/>
  <c r="R90" i="2"/>
  <c r="R81" i="2" s="1"/>
  <c r="R80" i="2" s="1"/>
  <c r="J30" i="2"/>
  <c r="AV52" i="1" s="1"/>
  <c r="J31" i="3"/>
  <c r="AW53" i="1" s="1"/>
  <c r="AT53" i="1" s="1"/>
  <c r="J85" i="4"/>
  <c r="J58" i="4" s="1"/>
  <c r="BK84" i="4"/>
  <c r="J30" i="4"/>
  <c r="AV54" i="1" s="1"/>
  <c r="AT54" i="1" s="1"/>
  <c r="F34" i="4"/>
  <c r="BD54" i="1" s="1"/>
  <c r="F32" i="4"/>
  <c r="BB54" i="1" s="1"/>
  <c r="T130" i="4"/>
  <c r="J76" i="2"/>
  <c r="F31" i="3"/>
  <c r="BA53" i="1" s="1"/>
  <c r="J77" i="3"/>
  <c r="E73" i="4"/>
  <c r="F79" i="4"/>
  <c r="F31" i="4"/>
  <c r="BA54" i="1" s="1"/>
  <c r="W29" i="1" l="1"/>
  <c r="AY51" i="1"/>
  <c r="BB51" i="1"/>
  <c r="AT52" i="1"/>
  <c r="W26" i="1"/>
  <c r="AV51" i="1"/>
  <c r="J170" i="3"/>
  <c r="J59" i="3" s="1"/>
  <c r="BK84" i="3"/>
  <c r="BK80" i="2"/>
  <c r="J80" i="2" s="1"/>
  <c r="J81" i="2"/>
  <c r="J57" i="2" s="1"/>
  <c r="J84" i="4"/>
  <c r="J57" i="4" s="1"/>
  <c r="BK83" i="4"/>
  <c r="J83" i="4" s="1"/>
  <c r="AU51" i="1"/>
  <c r="BA51" i="1"/>
  <c r="J27" i="4" l="1"/>
  <c r="J56" i="4"/>
  <c r="BK83" i="3"/>
  <c r="J83" i="3" s="1"/>
  <c r="J84" i="3"/>
  <c r="J57" i="3" s="1"/>
  <c r="W28" i="1"/>
  <c r="AX51" i="1"/>
  <c r="AW51" i="1"/>
  <c r="AK27" i="1" s="1"/>
  <c r="W27" i="1"/>
  <c r="AK26" i="1"/>
  <c r="J56" i="2"/>
  <c r="J27" i="2"/>
  <c r="J36" i="2" l="1"/>
  <c r="AG52" i="1"/>
  <c r="J56" i="3"/>
  <c r="J27" i="3"/>
  <c r="AT51" i="1"/>
  <c r="J36" i="4"/>
  <c r="AG54" i="1"/>
  <c r="AN54" i="1" s="1"/>
  <c r="J36" i="3" l="1"/>
  <c r="AG53" i="1"/>
  <c r="AN53" i="1" s="1"/>
  <c r="AN52" i="1"/>
  <c r="AG51" i="1" l="1"/>
  <c r="AK23" i="1" l="1"/>
  <c r="AK32" i="1" s="1"/>
  <c r="AN51" i="1"/>
</calcChain>
</file>

<file path=xl/sharedStrings.xml><?xml version="1.0" encoding="utf-8"?>
<sst xmlns="http://schemas.openxmlformats.org/spreadsheetml/2006/main" count="3348" uniqueCount="743">
  <si>
    <t>Export VZ</t>
  </si>
  <si>
    <t>List obsahuje:</t>
  </si>
  <si>
    <t>1) Rekapitulace stavby</t>
  </si>
  <si>
    <t>2) Rekapitulace objektů stavby a soupisů prací</t>
  </si>
  <si>
    <t>3.0</t>
  </si>
  <si>
    <t>ZAMOK</t>
  </si>
  <si>
    <t>False</t>
  </si>
  <si>
    <t>{1a6e9e85-ee93-4a5d-b503-71acc890baeb}</t>
  </si>
  <si>
    <t>0,01</t>
  </si>
  <si>
    <t>21</t>
  </si>
  <si>
    <t>15</t>
  </si>
  <si>
    <t>REKAPITULACE STAVBY</t>
  </si>
  <si>
    <t>v ---  níže se nacházejí doplnkové a pomocné údaje k sestavám  --- v</t>
  </si>
  <si>
    <t>Návod na vyplnění</t>
  </si>
  <si>
    <t>0,001</t>
  </si>
  <si>
    <t>Kód:</t>
  </si>
  <si>
    <t>D-16-022</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</si>
  <si>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</si>
  <si>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</si>
  <si>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Přestavba místní panelové komunikace Luční – výměna povrchu</t>
  </si>
  <si>
    <t>0,1</t>
  </si>
  <si>
    <t>KSO:</t>
  </si>
  <si>
    <t/>
  </si>
  <si>
    <t>CC-CZ:</t>
  </si>
  <si>
    <t>1</t>
  </si>
  <si>
    <t>Místo:</t>
  </si>
  <si>
    <t xml:space="preserve"> </t>
  </si>
  <si>
    <t>Datum:</t>
  </si>
  <si>
    <t>07.11.2016</t>
  </si>
  <si>
    <t>10</t>
  </si>
  <si>
    <t>100</t>
  </si>
  <si>
    <t>Zadavatel:</t>
  </si>
  <si>
    <t>IČ:</t>
  </si>
  <si>
    <t>DIČ:</t>
  </si>
  <si>
    <t>Uchazeč:</t>
  </si>
  <si>
    <t>Vyplň údaj</t>
  </si>
  <si>
    <t>Projektant:</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</si>
  <si>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</si>
  <si>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</si>
  <si>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</si>
  <si>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</si>
  <si>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</si>
  <si>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</si>
  <si>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</si>
  <si>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</si>
  <si>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</si>
  <si>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</si>
  <si>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</si>
  <si>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</si>
  <si>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</si>
  <si>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</si>
  <si>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</si>
  <si>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</si>
  <si>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</si>
  <si>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</si>
  <si>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</si>
  <si>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</si>
  <si>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</si>
  <si>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</si>
  <si>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</si>
  <si>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</si>
  <si>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</si>
  <si>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</si>
  <si>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</si>
  <si>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</si>
  <si>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</si>
  <si>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</si>
  <si>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</si>
  <si>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</si>
  <si>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</si>
  <si>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</si>
  <si>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</si>
  <si>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</si>
  <si>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</si>
  <si>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</si>
  <si>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</si>
  <si>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</si>
  <si>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</si>
  <si>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</si>
  <si>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000</t>
  </si>
  <si>
    <t>Ostatní a vedlejší náklady</t>
  </si>
  <si>
    <t>STA</t>
  </si>
  <si>
    <t>{0145345f-abfc-4744-926a-dd9aca2e788b}</t>
  </si>
  <si>
    <t>2</t>
  </si>
  <si>
    <t>SO 101</t>
  </si>
  <si>
    <t>Přestavba komunikace</t>
  </si>
  <si>
    <t>{d9e2efaf-e7f6-4bb4-93f8-071113a656fc}</t>
  </si>
  <si>
    <t>SO 131</t>
  </si>
  <si>
    <t>Horská vpust</t>
  </si>
  <si>
    <t>{b0870a10-0ea0-4d55-9285-83e7d3dec21f}</t>
  </si>
  <si>
    <t>1) Krycí list soupisu</t>
  </si>
  <si>
    <t>2) Rekapitulace</t>
  </si>
  <si>
    <t>3) Soupis prací</t>
  </si>
  <si>
    <t>Zpět na list:</t>
  </si>
  <si>
    <t>Rekapitulace stavby</t>
  </si>
  <si>
    <t>KRYCÍ LIST SOUPISU</t>
  </si>
  <si>
    <t>Objekt:</t>
  </si>
  <si>
    <t>SO 000 - Ostatní a vedlejší náklady</t>
  </si>
  <si>
    <t>REKAPITULACE ČLENĚNÍ SOUPISU PRACÍ</t>
  </si>
  <si>
    <t>Kód dílu - Popis</t>
  </si>
  <si>
    <t>Cena celkem [CZK]</t>
  </si>
  <si>
    <t>Náklady soupisu celkem</t>
  </si>
  <si>
    <t>-1</t>
  </si>
  <si>
    <t>VRN - Vedlejší rozpočtové náklady</t>
  </si>
  <si>
    <t xml:space="preserve">    VRN1 - Průzkumné, geodetické a projektové práce</t>
  </si>
  <si>
    <t xml:space="preserve">    VRN3 - Zařízení staveniště</t>
  </si>
  <si>
    <t xml:space="preserve">    VRN4 - Inženýrská činnost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</si>
  <si>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</si>
  <si>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</si>
  <si>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</si>
  <si>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</si>
  <si>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</si>
  <si>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</si>
  <si>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</si>
  <si>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</si>
  <si>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</si>
  <si>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</si>
  <si>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</si>
  <si>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</si>
  <si>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</si>
  <si>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</si>
  <si>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VRN</t>
  </si>
  <si>
    <t>Vedlejší rozpočtové náklady</t>
  </si>
  <si>
    <t>5</t>
  </si>
  <si>
    <t>ROZPOCET</t>
  </si>
  <si>
    <t>VRN1</t>
  </si>
  <si>
    <t>Průzkumné, geodetické a projektové práce</t>
  </si>
  <si>
    <t>K</t>
  </si>
  <si>
    <t>011503000</t>
  </si>
  <si>
    <t>Průzkumné, geodetické a projektové práce průzkumné práce stavební průzkum bez rozlišení</t>
  </si>
  <si>
    <t>Kč</t>
  </si>
  <si>
    <t>CS ÚRS 2016 02</t>
  </si>
  <si>
    <t>1024</t>
  </si>
  <si>
    <t>-1137536783</t>
  </si>
  <si>
    <t>012303000</t>
  </si>
  <si>
    <t>Průzkumné, geodetické a projektové práce geodetické práce po výstavbě</t>
  </si>
  <si>
    <t>491781011</t>
  </si>
  <si>
    <t>3</t>
  </si>
  <si>
    <t>013244000</t>
  </si>
  <si>
    <t>Průzkumné, geodetické a projektové práce projektové práce dokumentace stavby (výkresová a textová) pro provádění stavby</t>
  </si>
  <si>
    <t>1104419170</t>
  </si>
  <si>
    <t>4</t>
  </si>
  <si>
    <t>013254000</t>
  </si>
  <si>
    <t>Průzkumné, geodetické a projektové práce projektové práce dokumentace stavby (výkresová a textová) skutečného provedení stavby</t>
  </si>
  <si>
    <t>442344325</t>
  </si>
  <si>
    <t>VRN3</t>
  </si>
  <si>
    <t>Zařízení staveniště</t>
  </si>
  <si>
    <t>032603000</t>
  </si>
  <si>
    <t>Zařízení staveniště vybavení staveniště ostatní náklady</t>
  </si>
  <si>
    <t>2058074399</t>
  </si>
  <si>
    <t>6</t>
  </si>
  <si>
    <t>034503000</t>
  </si>
  <si>
    <t>Zařízení staveniště zabezpečení staveniště informační tabule</t>
  </si>
  <si>
    <t>63311717</t>
  </si>
  <si>
    <t>VRN4</t>
  </si>
  <si>
    <t>Inženýrská činnost</t>
  </si>
  <si>
    <t>7</t>
  </si>
  <si>
    <t>041403000</t>
  </si>
  <si>
    <t>Inženýrská činnost dozory koordinátor BOZP na staveništi</t>
  </si>
  <si>
    <t>-1834620368</t>
  </si>
  <si>
    <t>8</t>
  </si>
  <si>
    <t>042503000</t>
  </si>
  <si>
    <t>Inženýrská činnost posudky plán BOZP na staveništi</t>
  </si>
  <si>
    <t>-1326672731</t>
  </si>
  <si>
    <t>SO 101 - Přestavba komunikace</t>
  </si>
  <si>
    <t>HSV - Práce a dodávky HSV</t>
  </si>
  <si>
    <t xml:space="preserve">    1 - Zemní práce</t>
  </si>
  <si>
    <t xml:space="preserve">    5 - Komunikace</t>
  </si>
  <si>
    <t xml:space="preserve">    8 - Trubní vedení</t>
  </si>
  <si>
    <t xml:space="preserve">    9 - Ostatní konstrukce a práce, bourání</t>
  </si>
  <si>
    <t xml:space="preserve">    997 - Přesun sutě</t>
  </si>
  <si>
    <t xml:space="preserve">    998 - Přesun hmot</t>
  </si>
  <si>
    <t>HSV</t>
  </si>
  <si>
    <t>Práce a dodávky HSV</t>
  </si>
  <si>
    <t>Zemní práce</t>
  </si>
  <si>
    <t>113106171</t>
  </si>
  <si>
    <t>Rozebrání dlažeb a dílců komunikací pro pěší, vozovek a ploch s přemístěním hmot na skládku na vzdálenost do 3 m nebo s naložením na dopravní prostředek vozovek a ploch, s jakoukoliv výplní spár v ploše jednotlivě do 50 m2 ze zámkové dlažby kladené do lože z kameniva</t>
  </si>
  <si>
    <t>m2</t>
  </si>
  <si>
    <t>-490886043</t>
  </si>
  <si>
    <t>PSC</t>
  </si>
  <si>
    <t xml:space="preserve">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 </t>
  </si>
  <si>
    <t>113106241</t>
  </si>
  <si>
    <t>Rozebrání dlažeb a dílců komunikací pro pěší, vozovek a ploch s přemístěním hmot na skládku na vzdálenost do 3 m nebo s naložením na dopravní prostředek vozovek a ploch, s jakoukoliv výplní spár ze silničních dílců v jakékoliv ploše a jakýchkoliv rozměrů se spárami zalitými živicí nebo cementovou maltou, kladených do lože z kameniva nebo živice</t>
  </si>
  <si>
    <t>1967373088</t>
  </si>
  <si>
    <t>VV</t>
  </si>
  <si>
    <t>209,9 " odměřeno ze situace</t>
  </si>
  <si>
    <t>113107151</t>
  </si>
  <si>
    <t>Odstranění podkladů nebo krytů s přemístěním hmot na skládku na vzdálenost do 20 m nebo s naložením na dopravní prostředek v ploše jednotlivě přes 50 m2 do 200 m2 z kameniva těženého, o tl. vrstvy do 100 mm</t>
  </si>
  <si>
    <t>2080955390</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</si>
  <si>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U ploch menších než 50 m2 jsou ceny určeny pro ruční odstranění podkladu nebo krytu, u ploch větších než 50 m2 pro odstranění strojní. 3. Ceny a) –7111 až –7113, –7151 až -7153 a -7211 až -7213 lze použít i pro odstranění podkladů nebo krytů ze štěrkopísku, škváry, strusky nebo z mechanicky zpevněných zemin, b) –7121 až 7125, –7161 až -7165 a -7221 až -7225 lze použít i pro odstranění podkladů nebo krytů ze zemin stabilizovaných vápnem, c) –7130 až -7132, –7170 až -7172 a –7230 až -7232 lze použít i pro odstranění dlažeb uložených do betonového lože a dlažeb z mozaiky uložených do cementové malty nebo podkladu ze zemin stabilizovaných cementem. 4. Ceny lze použít i pro odstranění podkladů nebo krytů opatřených živičnými postřiky nebo nátěry. 5. Ceny odlišené podle tloušťky (např. do 100 mm, do 200 mm) jsou určeny vždy pro celou tloušťku jednotlivých konstrukcí.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7. Přemístění vybouraného materiálu na vzdálenost přes 3 m u cen –7111 až –7146 a přes 20 m u cen -7151 až –7246 se oceňuje cenami souborů cen 997 22-1 Vodorovná doprava suti. 8. Ceny -714 . , -718 . a –724 . nelze použít pro odstranění podkladu nebo krytu frézováním. </t>
  </si>
  <si>
    <t>113107161</t>
  </si>
  <si>
    <t>Odstranění podkladů nebo krytů s přemístěním hmot na skládku na vzdálenost do 20 m nebo s naložením na dopravní prostředek v ploše jednotlivě přes 50 m2 do 200 m2 z kameniva hrubého drceného, o tl. vrstvy do 100 mm</t>
  </si>
  <si>
    <t>1134761008</t>
  </si>
  <si>
    <t>31,1 " pod asfaltem odměřeno ze situace</t>
  </si>
  <si>
    <t>113107183</t>
  </si>
  <si>
    <t>Odstranění podkladů nebo krytů s přemístěním hmot na skládku na vzdálenost do 20 m nebo s naložením na dopravní prostředek v ploše jednotlivě přes 50 m2 do 200 m2 živičných, o tl. vrstvy přes 100 do 150 mm</t>
  </si>
  <si>
    <t>-1723991641</t>
  </si>
  <si>
    <t>31,1 " odměřeno ze situace</t>
  </si>
  <si>
    <t>113107222</t>
  </si>
  <si>
    <t>Odstranění podkladů nebo krytů s přemístěním hmot na skládku na vzdálenost do 20 m nebo s naložením na dopravní prostředek v ploše jednotlivě přes 200 m2 z kameniva hrubého drceného, o tl. vrstvy přes 100 do 200 mm</t>
  </si>
  <si>
    <t>1738790578</t>
  </si>
  <si>
    <t xml:space="preserve">30,1 " štěrková vozovka podklad </t>
  </si>
  <si>
    <t>30,1 " štěrková vozovka kryt</t>
  </si>
  <si>
    <t>19,5 " pod dlažbou</t>
  </si>
  <si>
    <t>Součet</t>
  </si>
  <si>
    <t>113202111</t>
  </si>
  <si>
    <t>Vytrhání obrub s vybouráním lože, s přemístěním hmot na skládku na vzdálenost do 3 m nebo s naložením na dopravní prostředek z krajníků nebo obrubníků stojatých</t>
  </si>
  <si>
    <t>m</t>
  </si>
  <si>
    <t>-1137296200</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</si>
  <si>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</si>
  <si>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10,5 " odměřeno ze situace</t>
  </si>
  <si>
    <t>121101101</t>
  </si>
  <si>
    <t>Sejmutí ornice nebo lesní půdy s vodorovným přemístěním na hromady v místě upotřebení nebo na dočasné či trvalé skládky se složením, na vzdálenost do 50 m</t>
  </si>
  <si>
    <t>m3</t>
  </si>
  <si>
    <t>343165854</t>
  </si>
  <si>
    <t xml:space="preserve">Poznámka k souboru cen:_x000D_
1. V cenách jsou započteny i náklady na příp. nutné naložení sejmuté ornice na dopravní prostředek. 2. V cenách nejsou započteny náklady na odstranění nevhodných přimísenin (kamenů, kořenů apod.); tyto práce se ocení individuálně. 3. Množství ornice odebírané ze skládek se do objemu vykopávek pro volbu cen podle množství nezapočítává. Ceny souboru cen 122 . 0-11 Odkopávky a prokopávky nezapažené, se volí pro ornici odebíranou z projektovaných dočasných skládek; a) na staveništi podle součtu objemu ze všech skládek, b) mimo staveniště podle objemu každé skládky zvlášť. 4. Uložení ornice na skládky se oceňuje podle ustanovení v poznámkách č. 1 a 2 k ceně 171 20-1201 Uložení sypaniny na skládky. Složení ornice na hromady v místě upotřebení se neoceňuje. 5. Odebírá-li se ornice z projektované dočasné skládky, oceňuje se její naložení a přemístění podle čl. 3172 Všeobecných podmínek tohoto katalogu. 6. Přemísťuje-li se ornice na vzdálenost větší něž 250 m, vzdálenost 50 m se pro určení vzdálenosti vodorovného přemístění neodečítá a ocení se sejmutí a přemístění bez ohledu na ustanovení pozn. č. 1 takto: a) sejmutí ornice na vzdálenost 50m cenou 121 10-1101; b) naložení příslušnou cenou souboru cen 167 10- . . c) vodorovné přemístění cenami souboru cen 162 . 0- . . Vodorovné přemístění výkopku. 7. Sejmutí podorničí se oceňuje cenami odkopávek s přihlédnutím k ustanovení čl. 3112 Všeobecných podmínek tohoto katalogu. </t>
  </si>
  <si>
    <t>54,5*0,15</t>
  </si>
  <si>
    <t>9</t>
  </si>
  <si>
    <t>122201401</t>
  </si>
  <si>
    <t>Vykopávky v zemnících na suchu s přehozením výkopku na vzdálenost do 3 m nebo s naložením na dopravní prostředek v hornině tř. 3 do 100 m3</t>
  </si>
  <si>
    <t>-575873407</t>
  </si>
  <si>
    <t xml:space="preserve">Poznámka k souboru cen:_x000D_
1. Ceny lze použít i pro těžbu haldoviny a pro skrývky s výjimkou skrývek nad povrchový- mi důlními díly. Ceny pro těžbu haldoviny nelze použít, uplatňují-li se v místě těžby báňské předpisy nebo odůvodněné požadavky správce haldy (odvalu), které prokazatelně vyvolávají zvýšení nákladů dodavatele stavebních prací. V těchto případech se vykopávka haldy (odvalu) ocení příslušnými cenami katalogu 823-2 Rekultivace. 2. Ceny lze použít jen pro vykopávky v zemnících nezapažených. Jsou-li zemníky nebo jejich části zapažené, oceňuje se vykopávka v nich podle čl. 3116 Všeobecných podmínek tohoto katalogu. </t>
  </si>
  <si>
    <t>8,175 " zásyp z deponie</t>
  </si>
  <si>
    <t>20,2*0,24+7,5*0,15 " zásyp ze souvisejících staveb</t>
  </si>
  <si>
    <t>54,5*0,15 " ornice</t>
  </si>
  <si>
    <t>3,9*0,15 " ornice ze      SO 131</t>
  </si>
  <si>
    <t>14,7*0,15 " ornice ze   souvisejících staveb</t>
  </si>
  <si>
    <t>108*0,3 " zlepšenázemina  z mezideponie va stavbu</t>
  </si>
  <si>
    <t>122202201</t>
  </si>
  <si>
    <t>Odkopávky a prokopávky nezapažené pro silnice s přemístěním výkopku v příčných profilech na vzdálenost do 15 m nebo s naložením na dopravní prostředek v hornině tř. 3 do 100 m3</t>
  </si>
  <si>
    <t>179122454</t>
  </si>
  <si>
    <t xml:space="preserve">Poznámka k souboru cen:_x000D_
1. Ceny jsou určeny pro vykopávky: a) příkopů pro silnice a to i tehdy, jsou-li vykopávky příkopů prováděny samostatně, b) v zemnících na suchu, jestliže tyto zemníky přímo souvisejí s odkopávkami nebo prokopávkami pro spodní stavbu silnic. Vykopávky v ostatních zemnících se oceňují podle kapitoly. 3*2 Zemníky Všeobecných podmínek tohoto katalogu. c) při zahlubování silnic pro mimoúrovňové křížení a pro vykopávky pod mosty provedenými v předepsaném předstihu. Část vykopávky mezi svislými rovinami proloženými vnějšími hranami mostu se oceňují: - při objemu do 1 000 m3 cenami pro množství do 100 m3 - při objemu přes 1 000 m3 cenami pro množství přes 100 do 1 000 m3. d) pro sejmutí podorničí s přihlédnutím k ustanovení čl. 3112 Všeobecných podmínek katalogu. 2. Ceny nelze použít pro odkopávky a prokopávky v zapažených prostorách; tyto zemní práce se oceňují podle čl. 3116 Všeobecných podmínek tohoto katalogu. 3. V cenách jsou započteny i náklady na vodorovné přemístění výkopku v příčných profilech na přilehlých svazích a příkopech. Vzdálenosti příčného přemístění se nezahrnují do střední vzdálenosti vodorovného přemístění výkopku.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 5. Přemístění výkopku v příčných profilech na vzdálenost přes 15 m se oceňuje cenami souboru cen 162 .0-1 . Vodorovné přemístění výkopku části A 01 Společné zemní práce tohoto katalogu </t>
  </si>
  <si>
    <t>108*0,3</t>
  </si>
  <si>
    <t>11</t>
  </si>
  <si>
    <t>162301102</t>
  </si>
  <si>
    <t>Vodorovné přemístění výkopku nebo sypaniny po suchu na obvyklém dopravním prostředku, bez naložení výkopku, avšak se složením bez rozhrnutí z horniny tř. 1 až 4 na vzdálenost přes 500 do 1 000 m</t>
  </si>
  <si>
    <t>-791920191</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</si>
  <si>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</si>
  <si>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8,175 " na deponii</t>
  </si>
  <si>
    <t>8,175 " na stavbu zpět</t>
  </si>
  <si>
    <t>54,5*0,15 " ornice na deponii</t>
  </si>
  <si>
    <t>54,5*0,15 " ornice z deponie</t>
  </si>
  <si>
    <t>50</t>
  </si>
  <si>
    <t>162401102</t>
  </si>
  <si>
    <t>Vodorovné přemístění výkopku nebo sypaniny po suchu na obvyklém dopravním prostředku, bez naložení výkopku, avšak se složením bez rozhrnutí z horniny tř. 1 až 4 na vzdálenost přes 1 500 do 2 000 m</t>
  </si>
  <si>
    <t>-1050967951</t>
  </si>
  <si>
    <t>108*0,3 "- na mezideponii</t>
  </si>
  <si>
    <t>108*0,3 "- z mezideponie na stavbu</t>
  </si>
  <si>
    <t>51</t>
  </si>
  <si>
    <t>171101111</t>
  </si>
  <si>
    <t>Uložení sypaniny do násypů s rozprostřením sypaniny ve vrstvách a s hrubým urovnáním zhutněných s uzavřením povrchu násypu z hornin nesoudržných sypkých s relativní ulehlostí I(d) 0,9 nebo v aktivní zóně</t>
  </si>
  <si>
    <t>CS ÚRS 2017 01</t>
  </si>
  <si>
    <t>-2102588303</t>
  </si>
  <si>
    <t xml:space="preserve">Poznámka k souboru cen:_x000D_
1. Ceny lze použít i pro sypaniny odebírané z hald, pro hlušinu apod. 2. Cenu 20-1101 lze použít i pro: a) rozprostření zbylého výkopu na místě po zásypu jam a rýh pro podzemní vedení a zářezů pro podzemní vedení; toto množství se určí v m3 uloženého výkopku, měřeného v rostlém stavu, b) uložení výkopku do násypů pod vodou. 3. Ceny lze použít i pro uložení sypaniny s předepsaným zhutněním na trvalé skládky, do koryt vodotečí a do prohlubní terénu. 4. Cenu 10-1131 lze použít i pro ukládání sypaniny z hornin nesoudržných i soudržných společně bez možnosti jejich roztřídění.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 6. Ceny jsou určeny pro míru zhutnění určenou projektem: a) pro ceny -1101 až -1105 v % výsledku zkoušky PS, b) pro ceny -1111 a -1112 relativní ulehlostí I(d), c) pro ceny -1121 a -1131 stanovením technologie. 7. Ceny nelze použít: a) pro uložení sypaniny do hrází; uložení netříděné sypaniny do hrází se oceňuje cenami souboru cen 171 uložení netříděných sypanin do hrází části A 03, případně cenovými normativy podle části A 31, b) pro uložení sypaniny do ochranných valů nebo těch jejich částí, jejichž šířka je menší než 3 m. Toto uložení se oceňuje cenami souboru cen 175 10-11 Obsyp objektů.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 9. Horninami soudržnými se rozumějí takové horniny, u nichž zdrojem pevnosti jsou molekulární a chemické vazby mezi částicemi horniny. Jde o horniny, které jsou schopny plastických deformací. 10. Horninami nesoudržnými se rozumějí horniny, u nichž hlavním zdrojem pevnosti ve smyku je pouze tření mezi jednotlivými oddělenými pevnými částicemi horniny. 11. Horninami sypkými se rozumějí horniny III. skupiny podle ČSN 72 1002 se zrnem do 125 mm. Množství zrn velikosti přes 125 mm může být nejvýše 5 % objemu. 12. Horninami kamenitými se rozumějí nestmelené úlomkovité horniny skalní a sypké se zrny přes 125 mm. Množství zrn velikosti přes 125 mm musí být vyšší než 5 % objemu.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 14. Zajišťuje-li se předepsané zhutnění násypu přesypáním podle čl. 120 ČSN 73 3050, ocení se odstranění přesypané části cenami 122 . 0-71 Odkopávky nebo prokopávky při pozemkových úpravách </t>
  </si>
  <si>
    <t>108*0,3 " zlepšená zemina  z mezideponie na stavbu</t>
  </si>
  <si>
    <t>12</t>
  </si>
  <si>
    <t>171201201</t>
  </si>
  <si>
    <t>Uložení sypaniny na skládky</t>
  </si>
  <si>
    <t>-1894519336</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</si>
  <si>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</si>
  <si>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8,175 " zásyp na deponii</t>
  </si>
  <si>
    <t>108*0,3" na mezideponii</t>
  </si>
  <si>
    <t>13</t>
  </si>
  <si>
    <t>174101101</t>
  </si>
  <si>
    <t>Zásyp sypaninou z jakékoliv horniny s uložením výkopku ve vrstvách se zhutněním jam, šachet, rýh nebo kolem objektů v těchto vykopávkách</t>
  </si>
  <si>
    <t>615951049</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</si>
  <si>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</si>
  <si>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8,175</t>
  </si>
  <si>
    <t>20,2*0,24+7,5*0,15 " odměřeno ze situace</t>
  </si>
  <si>
    <t>14</t>
  </si>
  <si>
    <t>181301102</t>
  </si>
  <si>
    <t>Rozprostření a urovnání ornice v rovině nebo ve svahu sklonu do 1:5 při souvislé ploše do 500 m2, tl. vrstvy přes 100 do 150 mm</t>
  </si>
  <si>
    <t>-1061801763</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</si>
  <si>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3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</si>
  <si>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58,4+14,7</t>
  </si>
  <si>
    <t>181411141</t>
  </si>
  <si>
    <t>Založení trávníku na půdě předem připravené plochy do 1000 m2 výsevem včetně utažení parterového v rovině nebo na svahu do 1:5</t>
  </si>
  <si>
    <t>-964394475</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</si>
  <si>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</si>
  <si>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16</t>
  </si>
  <si>
    <t>M</t>
  </si>
  <si>
    <t>005724150</t>
  </si>
  <si>
    <t>osivo směs travní parková směs exclusive</t>
  </si>
  <si>
    <t>kg</t>
  </si>
  <si>
    <t>-867487802</t>
  </si>
  <si>
    <t>73,1*0,015 'Přepočtené koeficientem množství</t>
  </si>
  <si>
    <t>17</t>
  </si>
  <si>
    <t>181951101</t>
  </si>
  <si>
    <t>Úprava pláně vyrovnáním výškových rozdílů v hornině tř. 1 až 4 bez zhutnění</t>
  </si>
  <si>
    <t>1720613018</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</si>
  <si>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</si>
  <si>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54,5+3,9+14,7 " odměřeno ze situace</t>
  </si>
  <si>
    <t>18</t>
  </si>
  <si>
    <t>181951102</t>
  </si>
  <si>
    <t>Úprava pláně vyrovnáním výškových rozdílů v hornině tř. 1 až 4 se zhutněním</t>
  </si>
  <si>
    <t>-722154388</t>
  </si>
  <si>
    <t>216+36,7+19,7 " ze situace</t>
  </si>
  <si>
    <t>Komunikace</t>
  </si>
  <si>
    <t>19</t>
  </si>
  <si>
    <t>561081121</t>
  </si>
  <si>
    <t>Zřízení podkladu ze zeminy upravené hydraulickými pojivy vápnem, cementem nebo směsnými pojivy (materiál ve specifikaci) s rozprostřením, promísením, vlhčením, zhutněním a ošetřením vodou plochy přes 1 000 do 5 000 m2, tloušťka po zhutnění přes 450 do 500 mm</t>
  </si>
  <si>
    <t>-1086177656</t>
  </si>
  <si>
    <t xml:space="preserve">Poznámka k souboru cen:_x000D_
1. Ceny lze použít i v případě, že se vlastnosti zeminy zlepší nakupovaným materiálem, který se oceňuje ve specifikaci. 2. V cenách nejsou započteny náklady na odkop a srovnání zeminy, příp. získání zeminy a rozprostření zeminy do patřičných nivelet a sklonů před úpravou. Tyto práce se oceňují cenami katalogu 800-1 Zemní práce. 3. V cenách nejsou započteny náklady na dodání hydraulických pojiv a přísad; tato dodávka se oceňuje ve specifikaci. Doporučené množství pojiva v % objemové hmotnosti zhutněné zeminy: a) u cen 561 0.-11 pro úpravu vápnem, cementem a směsným i pojivy - vápno, bezprašné vápno ............................2-3 % - cement .......................................................4-6 % - směsná hydraulická pojiva ........................2-5 % b) u cen 561 0.-12 cementem s přísadami na bázi zeolitů a minerálů - cement .......................................................9-14 % - pojiva ...............................................0,09- 0,14 % 4. Předpokládaná objemová hmotnost zeminy je 1 750 kg/m3 . 5. Přesné množství pojiva se stanoví inženýrsko-geologickým průzkumem na základě průkazní zkoušky. 6. Orientační hmotnosti pojiva na 1 m3 zhutněné zeminy je uvedena v příloze č. 5, tabulce č. 1. 7. Hmotnost přidávaného pojiva se nezapočítává do výpočtu přesunu hmot. 8. V cenách nejsou započteny náklady na odstranění překážek nebo objektů. 9. Ceny 561 01-11.. pro tl. vrstvy 150 mm a ceny 561 02-11.. pro tl. vrstvy 200 mm jsou určeny především pro cyklostezky. Doporučené množství pojiva pro cyklostezky je 8-10 % objemové hmotnosti zeminy. </t>
  </si>
  <si>
    <t>216*0,5 " odměřeno ze situace</t>
  </si>
  <si>
    <t>20</t>
  </si>
  <si>
    <t>585301700</t>
  </si>
  <si>
    <t>vápno nehašené CL 90-Q standardní</t>
  </si>
  <si>
    <t>t</t>
  </si>
  <si>
    <t>1116241485</t>
  </si>
  <si>
    <t>108*0,3*0,03</t>
  </si>
  <si>
    <t>564851111</t>
  </si>
  <si>
    <t>Podklad ze štěrkodrti ŠD s rozprostřením a zhutněním, po zhutnění tl. 150 mm</t>
  </si>
  <si>
    <t>1726155563</t>
  </si>
  <si>
    <t>216+36,7+216 " odměřeno ze situace</t>
  </si>
  <si>
    <t>22</t>
  </si>
  <si>
    <t>564861111.1</t>
  </si>
  <si>
    <t>Podklad ze štěrkodrtě ŠD tl 200 mm - vstupy a vjezdy,parkování,vegetační dlažba</t>
  </si>
  <si>
    <t>110964527</t>
  </si>
  <si>
    <t>19,5 " podklad pod bet. dlažbu, odměřeno ze situace</t>
  </si>
  <si>
    <t>23</t>
  </si>
  <si>
    <t>565135121</t>
  </si>
  <si>
    <t>Asfaltový beton vrstva podkladní ACP 16 (obalované kamenivo střednězrnné - OKS) s rozprostřením a zhutněním v pruhu šířky přes 3 m, po zhutnění tl. 50 mm</t>
  </si>
  <si>
    <t>-660863862</t>
  </si>
  <si>
    <t xml:space="preserve">Poznámka k souboru cen:_x000D_
1. ČSN EN 13108-1 připouští pro ACP 16 pouze tl. 50 až 80 mm. </t>
  </si>
  <si>
    <t>216" vozovka; odměřeno ze situace</t>
  </si>
  <si>
    <t>24</t>
  </si>
  <si>
    <t>573191111</t>
  </si>
  <si>
    <t>Postřik infiltrační kationaktivní emulzí v množství 1,00 kg/m2</t>
  </si>
  <si>
    <t>-452849082</t>
  </si>
  <si>
    <t xml:space="preserve">Poznámka k souboru cen:_x000D_
1. V ceně nejsou započteny náklady na popř. projektem předepsané očištění vozovky, které se oceňuje cenou 938 90-8411 Očištění povrchu saponátovým roztokem části C 01 tohoto katalogu. </t>
  </si>
  <si>
    <t>25</t>
  </si>
  <si>
    <t>573211111</t>
  </si>
  <si>
    <t>Postřik spojovací PS bez posypu kamenivem z asfaltu silničního, v množství 0,60 kg/m2</t>
  </si>
  <si>
    <t>445968726</t>
  </si>
  <si>
    <t>216</t>
  </si>
  <si>
    <t>26</t>
  </si>
  <si>
    <t>577134221</t>
  </si>
  <si>
    <t>Asfaltový beton vrstva obrusná ACO 11 (ABS) s rozprostřením a se zhutněním z nemodifikovaného asfaltu v pruhu šířky přes 3 m tř. II, po zhutnění tl. 40 mm</t>
  </si>
  <si>
    <t>162817282</t>
  </si>
  <si>
    <t xml:space="preserve">Poznámka k souboru cen:_x000D_
1. ČSN EN 13108-1 připouští pro ACO 11 pouze tl. 35 až 50 mm. </t>
  </si>
  <si>
    <t>216 " vozovka; odměřeno ze situace</t>
  </si>
  <si>
    <t>27</t>
  </si>
  <si>
    <t>591241111</t>
  </si>
  <si>
    <t>Kladení dlažby z kostek s provedením lože do tl. 50 mm, s vyplněním spár, s dvojím beraněním a se smetením přebytečného materiálu na krajnici drobných z kamene, do lože z cementové malty</t>
  </si>
  <si>
    <t>1559195754</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</si>
  <si>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</si>
  <si>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28</t>
  </si>
  <si>
    <t>583801200</t>
  </si>
  <si>
    <t>kostka dlažební drobná, žula velikost 8/10 cm</t>
  </si>
  <si>
    <t>230892706</t>
  </si>
  <si>
    <t>36,7/5 " cca 5 m2 z tuny dlažby</t>
  </si>
  <si>
    <t>29</t>
  </si>
  <si>
    <t>596212210</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</si>
  <si>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do 50 m2</t>
  </si>
  <si>
    <t>-1468168382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</si>
  <si>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50 mm se oceňuje cenami souboru cen 451 ..-9 Příplatek za každých dalších 10 mm tloušťky podkladu nebo lože. </t>
  </si>
  <si>
    <t>19,5 " vjezdy; odměřeno ze situace</t>
  </si>
  <si>
    <t>30</t>
  </si>
  <si>
    <t>592453260</t>
  </si>
  <si>
    <t>dlažba skladebná betonová základní 20x20x8 cm přírodní</t>
  </si>
  <si>
    <t>48482708</t>
  </si>
  <si>
    <t>Trubní vedení</t>
  </si>
  <si>
    <t>31</t>
  </si>
  <si>
    <t>899431111</t>
  </si>
  <si>
    <t>Výšková úprava uličního vstupu nebo vpusti do 200 mm zvýšením krycího hrnce, šoupěte nebo hydrantu bez úpravy armatur</t>
  </si>
  <si>
    <t>kus</t>
  </si>
  <si>
    <t>1298988328</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</si>
  <si>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</si>
  <si>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Ostatní konstrukce a práce, bourání</t>
  </si>
  <si>
    <t>32</t>
  </si>
  <si>
    <t>913121100 R</t>
  </si>
  <si>
    <t>Montáž a demontáž - komplet dopravních opatření</t>
  </si>
  <si>
    <t>-1786622223</t>
  </si>
  <si>
    <t>33</t>
  </si>
  <si>
    <t>916231213.1</t>
  </si>
  <si>
    <t>Osazení chodníkového obrubníku betonového se zřízením lože, s vyplněním a zatřením spár cementovou maltou stojatého s boční opěrou z betonu prostého tř. C 20/25 n XF3, do lože z betonu prostého téže značky</t>
  </si>
  <si>
    <t>-546788235</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</si>
  <si>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</si>
  <si>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100 " vozovka; odměřeno ze situace</t>
  </si>
  <si>
    <t>34</t>
  </si>
  <si>
    <t>592174170</t>
  </si>
  <si>
    <t>obrubník betonový chodníkový vibrolisovaný 100x10x25 cm</t>
  </si>
  <si>
    <t>-544961642</t>
  </si>
  <si>
    <t>35</t>
  </si>
  <si>
    <t>919112213</t>
  </si>
  <si>
    <t>Řezání dilatačních spár v živičném krytu vytvoření komůrky pro těsnící zálivku šířky 10 mm, hloubky 25 mm</t>
  </si>
  <si>
    <t>-870104081</t>
  </si>
  <si>
    <t xml:space="preserve">Poznámka k souboru cen:_x000D_
1. V cenách jsou započteny i náklady na vyčištění spár po řezání. </t>
  </si>
  <si>
    <t>13 " odměřeno ze situace</t>
  </si>
  <si>
    <t>36</t>
  </si>
  <si>
    <t>919122112</t>
  </si>
  <si>
    <t>Utěsnění dilatačních spár zálivkou za tepla v cementobetonovém nebo živičném krytu včetně adhezního nátěru s těsnicím profilem pod zálivkou, pro komůrky šířky 10 mm, hloubky 25 mm</t>
  </si>
  <si>
    <t>575694713</t>
  </si>
  <si>
    <t xml:space="preserve">Poznámka k souboru cen:_x000D_
1. V cenách jsou započteny i náklady na vyčištění spár před těsněním a zalitím a náklady na impregnaci, těsnění a zalití spár včetně dodání hmot. </t>
  </si>
  <si>
    <t>37</t>
  </si>
  <si>
    <t>919735112</t>
  </si>
  <si>
    <t>Řezání stávajícího živičného krytu nebo podkladu hloubky přes 50 do 100 mm</t>
  </si>
  <si>
    <t>2039901027</t>
  </si>
  <si>
    <t xml:space="preserve">Poznámka k souboru cen:_x000D_
1. V cenách jsou započteny i náklady na spotřebu vody. </t>
  </si>
  <si>
    <t>13 " Získáno odměřením dotčených délek,</t>
  </si>
  <si>
    <t>38</t>
  </si>
  <si>
    <t>966008211</t>
  </si>
  <si>
    <t>Bourání odvodňovacího žlabu s odklizením a uložením vybouraného materiálu na skládku na vzdálenost do 10 m nebo s naložením na dopravní prostředek z betonových příkopových tvárnic nebo desek šířky do 500 mm</t>
  </si>
  <si>
    <t>433190510</t>
  </si>
  <si>
    <t xml:space="preserve">Poznámka k souboru cen:_x000D_
1. V cenách jsou započteny i náklady na bouráním obetonování žlabu a případné bourání betonového lože. 2. V cenách nejsou započteny náklady na zemní práce nutné při rozebírání žlabů. 3. Přemístění vybouraného materiálu na vzdálenost přes 10 m se oceňuje cenami souborů cen 997 22-1 Vodorovné přemístění vybouraných hmot. </t>
  </si>
  <si>
    <t>997</t>
  </si>
  <si>
    <t>Přesun sutě</t>
  </si>
  <si>
    <t>39</t>
  </si>
  <si>
    <t>997221551</t>
  </si>
  <si>
    <t>Vodorovná doprava suti bez naložení, ale se složením a s hrubým urovnáním ze sypkých materiálů, na vzdálenost do 1 km</t>
  </si>
  <si>
    <t>74935393</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</si>
  <si>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</si>
  <si>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225,888-85,639</t>
  </si>
  <si>
    <t>40</t>
  </si>
  <si>
    <t>997221569</t>
  </si>
  <si>
    <t>Vodorovná doprava suti bez naložení, ale se složením a s hrubým urovnáním Příplatek k ceně za každý další i započatý 1 km přes 1 km</t>
  </si>
  <si>
    <t>-253913612</t>
  </si>
  <si>
    <t>140,249*19 'Přepočtené koeficientem množství</t>
  </si>
  <si>
    <t>41</t>
  </si>
  <si>
    <t>997221571</t>
  </si>
  <si>
    <t>Vodorovná doprava vybouraných hmot bez naložení, ale se složením a s hrubým urovnáním na vzdálenost do 1 km</t>
  </si>
  <si>
    <t>-1217518935</t>
  </si>
  <si>
    <t xml:space="preserve">Poznámka k souboru cen:_x000D_
1. Ceny nelze použít pro vodorovnou dopravu vybouraných hmot po železnici, po vodě nebo neobvyklými dopravními prostředky. 2. Je-li na dopravní dráze pro vodorovnou dopravu vybouraných hmot překážka, pro kterou je nutno vybourané hmoty překládat z jednoho dopravního prostředku na druhý, oceňuje se tato doprava v každém úseku samostatně. </t>
  </si>
  <si>
    <t>85,639 " panely</t>
  </si>
  <si>
    <t>42</t>
  </si>
  <si>
    <t>997221579</t>
  </si>
  <si>
    <t>Vodorovná doprava vybouraných hmot bez naložení, ale se složením a s hrubým urovnáním na vzdálenost Příplatek k ceně za každý další i započatý 1 km přes 1 km</t>
  </si>
  <si>
    <t>-11382609</t>
  </si>
  <si>
    <t>85,639*19 'Přepočtené koeficientem množství</t>
  </si>
  <si>
    <t>43</t>
  </si>
  <si>
    <t>997221611</t>
  </si>
  <si>
    <t>Nakládání na dopravní prostředky pro vodorovnou dopravu suti</t>
  </si>
  <si>
    <t>-816521407</t>
  </si>
  <si>
    <t xml:space="preserve">Poznámka k souboru cen:_x000D_
1. Ceny lze použít i pro překládání při lomené dopravě. 2. Ceny nelze použít při dopravě po železnici, po vodě nebo neobvyklými dopravními prostředky. </t>
  </si>
  <si>
    <t>44</t>
  </si>
  <si>
    <t>997221612</t>
  </si>
  <si>
    <t>Nakládání na dopravní prostředky pro vodorovnou dopravu vybouraných hmot</t>
  </si>
  <si>
    <t>-322837512</t>
  </si>
  <si>
    <t>45</t>
  </si>
  <si>
    <t>997221815</t>
  </si>
  <si>
    <t>Poplatek za uložení stavebního odpadu na skládce (skládkovné) betonového</t>
  </si>
  <si>
    <t>-207895699</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</si>
  <si>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</si>
  <si>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5,753+85,639+2,153+9,525</t>
  </si>
  <si>
    <t>46</t>
  </si>
  <si>
    <t>997221845</t>
  </si>
  <si>
    <t>Poplatek za uložení stavebního odpadu na skládce (skládkovné) z asfaltových povrchů</t>
  </si>
  <si>
    <t>1780969</t>
  </si>
  <si>
    <t>47</t>
  </si>
  <si>
    <t>997221855</t>
  </si>
  <si>
    <t>Poplatek za uložení stavebního odpadu na skládce (skládkovné) z kameniva</t>
  </si>
  <si>
    <t>-455564647</t>
  </si>
  <si>
    <t>225,888-103,070-9,828</t>
  </si>
  <si>
    <t>998</t>
  </si>
  <si>
    <t>Přesun hmot</t>
  </si>
  <si>
    <t>48</t>
  </si>
  <si>
    <t>998225111</t>
  </si>
  <si>
    <t>Přesun hmot pro komunikace s krytem z kameniva, monolitickým betonovým nebo živičným dopravní vzdálenost do 200 m jakékoliv délky objektu</t>
  </si>
  <si>
    <t>1687806445</t>
  </si>
  <si>
    <t xml:space="preserve">Poznámka k souboru cen:_x000D_
1. Ceny lze použít i pro plochy letišť s krytem monolitickým betonovým nebo živičným. </t>
  </si>
  <si>
    <t>49</t>
  </si>
  <si>
    <t>998225192</t>
  </si>
  <si>
    <t>Přesun hmot pro komunikace s krytem z kameniva, monolitickým betonovým nebo živičným Příplatek k ceně za zvětšený přesun přes vymezenou největší dopravní vzdálenost do 2000 m</t>
  </si>
  <si>
    <t>1580499136</t>
  </si>
  <si>
    <t>SO 131 - Horská vpust</t>
  </si>
  <si>
    <t xml:space="preserve">    4 - Vodorovné konstrukce</t>
  </si>
  <si>
    <t xml:space="preserve">    5 - Komunikace pozemní</t>
  </si>
  <si>
    <t>113107122</t>
  </si>
  <si>
    <t>Odstranění podkladů nebo krytů s přemístěním hmot na skládku na vzdálenost do 3 m nebo s naložením na dopravní prostředek v ploše jednotlivě do 50 m2 z kameniva hrubého drceného, o tl. vrstvy přes 100 do 200 mm</t>
  </si>
  <si>
    <t>1632082165</t>
  </si>
  <si>
    <t>1955638716</t>
  </si>
  <si>
    <t>7,9*0,15</t>
  </si>
  <si>
    <t>132201201</t>
  </si>
  <si>
    <t>Hloubení zapažených i nezapažených rýh šířky přes 600 do 2 000 mm s urovnáním dna do předepsaného profilu a spádu v hornině tř. 3 do 100 m3</t>
  </si>
  <si>
    <t>1762208533</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</si>
  <si>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</si>
  <si>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14,8*1,3</t>
  </si>
  <si>
    <t>132201209</t>
  </si>
  <si>
    <t>Hloubení zapažených i nezapažených rýh šířky přes 600 do 2 000 mm s urovnáním dna do předepsaného profilu a spádu v hornině tř. 3 Příplatek k cenám za lepivost horniny tř. 3</t>
  </si>
  <si>
    <t>-1864887228</t>
  </si>
  <si>
    <t>19,24*0,5 'Přepočtené koeficientem množství</t>
  </si>
  <si>
    <t>174102101</t>
  </si>
  <si>
    <t>Zásyp sypaninou z jakékoliv horniny při překopech inženýrských sítí objemu do 30 m3 s uložením výkopku ve vrstvách se zhutněním jam, šachet, rýh nebo kolem objektů v těchto vykopávkách</t>
  </si>
  <si>
    <t>-257381933</t>
  </si>
  <si>
    <t xml:space="preserve">Poznámka k souboru cen:_x000D_
1. Ceny jsou určeny pouze pro případy havárií, přeložek nebo běžných oprav inženýrských sítí. 2. Ceny nelze použít v rámci výstavby nových inženýrských sítí. 3. Ceny 174 10- . . jsou určeny pro zhutněné zásypy s mírou zhutnění: a) z hornin soudržných do 100 % PS, b) z hornin nesoudržných do I(d) 0,9, c) z hornin kamenitých pro jakoukoliv míru zhutnění. 4. Je-li projektem předepsáno vyšší zhutnění, než je uvedeno v bodě a) a b) poznámky č 1., ocení se zásyp individuálně.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případný objem obsypu potrubí oceňovaný cenami souboru cen 175 10-11 Obsyp potrubí. 7. Odklizení zbylého výkopku po provedení zásypu zářezů se šikmými stěnami pro podzemní vedení nebo zásypu jam a rýh pro podzemní vedení se oceňuje, je-li objem zbylého výkopku: a) do 1 m3 na 1 m vedení a jedná se o výkopek neulehlý - toto se oceňuje cenami souboru cen 167 10-110 Nakládání výkopku nebo sypaniny a 162 . 0-1 . Vodorovné přemístění výkopku. Jedná-li se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</si>
  <si>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8,5*0,45+3,57*0,8</t>
  </si>
  <si>
    <t>175151101</t>
  </si>
  <si>
    <t>Obsypání potrubí strojně sypaninou z vhodných hornin tř. 1 až 4 nebo materiálem připraveným podél výkopu ve vzdálenosti do 3 m od jeho kraje, pro jakoukoliv hloubku výkopu a míru zhutnění bez prohození sypaniny</t>
  </si>
  <si>
    <t>957732855</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</si>
  <si>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4. V cenách nejsou zahrnuty náklady na prohození sypaniny, tyto náklady se oceňují položkou 17511-1109 Příplatek za prohození sypaniny. </t>
  </si>
  <si>
    <t>13,4*0,45</t>
  </si>
  <si>
    <t>583312010</t>
  </si>
  <si>
    <t>štěrkopísek netříděný stabilizační zemina</t>
  </si>
  <si>
    <t>1278367709</t>
  </si>
  <si>
    <t>6,03*2 'Přepočtené koeficientem množství</t>
  </si>
  <si>
    <t>181411142</t>
  </si>
  <si>
    <t>Založení trávníku na půdě předem připravené plochy do 1000 m2 výsevem včetně utažení parterového na svahu přes 1:5 do 1:2</t>
  </si>
  <si>
    <t>-1625535851</t>
  </si>
  <si>
    <t>1690632669</t>
  </si>
  <si>
    <t>4*0,015 'Přepočtené koeficientem množství</t>
  </si>
  <si>
    <t>-2082074379</t>
  </si>
  <si>
    <t>193913445</t>
  </si>
  <si>
    <t>8,5 " ze situace</t>
  </si>
  <si>
    <t>182301122</t>
  </si>
  <si>
    <t>Rozprostření a urovnání ornice ve svahu sklonu přes 1:5 při souvislé ploše do 500 m2, tl. vrstvy přes 100 do 150 mm</t>
  </si>
  <si>
    <t>-1770302692</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</si>
  <si>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3,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</si>
  <si>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184802621</t>
  </si>
  <si>
    <t>Chemické odplevelení po založení kultury na svahu přes 1:5 do 1:2 postřikem na široko</t>
  </si>
  <si>
    <t>-753851928</t>
  </si>
  <si>
    <t xml:space="preserve">Poznámka k souboru cen:_x000D_
1. Ceny -2613, -2617, -2623, -2627, -2633, -2637, -2643 a -2647 jsou určeny pro odplevelení ploch o ploše do 10 m2 jednotlivě, nebo pro odstranění hnízd plevelů o ploše do 20 m2 jednotlivě vzdálených od sebe nejméně 5 m. 2. Ceny nelze použít pro chemické odplevelení trávníku; tyto práce se oceňují cenami části A02 souboru cen 184 80-2 . Chemické odplevelení před založením kultury. 3. V cenách -2611 až -2614, -2621 až -2624, -2631 až –2634 a -2641 až -2644 jsou započteny i náklady na dovoz vody do 10 km. 4. V cenách o sklonu svahu přes 1:1 jsou uvažovány podmínky pro svahy běžně schůdné; bez použití lezeckých technik. V případě použití lezeckých technik se tyto náklady oceňují individuálně. </t>
  </si>
  <si>
    <t>Vodorovné konstrukce</t>
  </si>
  <si>
    <t>451315111</t>
  </si>
  <si>
    <t>Podkladní nebo vyrovnávací vrstva z betonu prostého tř. C 25/30, ve vrstvě do 100 mm</t>
  </si>
  <si>
    <t>2058670182</t>
  </si>
  <si>
    <t xml:space="preserve">Poznámka k souboru cen:_x000D_
1. V ceně nejsou započteny náklady na úpravu úložné spáry; tyto práce se oceňují cenou 967 04-1111 - úprava úložné spáry v části B 01 tohoto katalogu. </t>
  </si>
  <si>
    <t>451573111</t>
  </si>
  <si>
    <t>Lože pod potrubí, stoky a drobné objekty v otevřeném výkopu z písku a štěrkopísku do 63 mm</t>
  </si>
  <si>
    <t>-2134629506</t>
  </si>
  <si>
    <t xml:space="preserve">Poznámka k souboru cen:_x000D_
1. Ceny -1111 a -1192 lze použít i pro zřízení sběrných vrstev nad drenážními trubkami. 2. V cenách -5111 a -1192 jsou započteny i náklady na prohození výkopku získaného při zemních pracích. </t>
  </si>
  <si>
    <t>13,4*0,1</t>
  </si>
  <si>
    <t>465513228</t>
  </si>
  <si>
    <t>Dlažba z lomového kamene lomařsky upraveného vodorovná nebo ve sklonu na cementovou maltu ze 400 kg cementu na m3 malty, s vyspárováním cementovou maltou MCs tl. 250 mm</t>
  </si>
  <si>
    <t>1512365334</t>
  </si>
  <si>
    <t xml:space="preserve">Poznámka k souboru cen:_x000D_
1. Ceny -1228 až -1428 lze použít i pro zřízení dlažby ve vodě při sloupci vodního polštáře do 100 mm. 2. V cenách jsou započteny i náklady na: a) napojení nové dlažby na dlažbu dosavadní, b) zřízení dlažby na plochách kuželových, c) zhotovení dlažby u schodů. 3. V cenách nejsou započteny náklady na podkladní betonovou vrstvu, tato vrstva se oceňuje cenami souboru cen 451 31-51 Podkladní a výplňové vrstvy z betonu prostého. </t>
  </si>
  <si>
    <t>583810900</t>
  </si>
  <si>
    <t>kopák hrubý (1 t =1,3 m2)</t>
  </si>
  <si>
    <t>507432143</t>
  </si>
  <si>
    <t>Komunikace pozemní</t>
  </si>
  <si>
    <t>564871111</t>
  </si>
  <si>
    <t>Podklad ze štěrkodrti ŠD s rozprostřením a zhutněním, po zhutnění tl. 250 mm</t>
  </si>
  <si>
    <t>8582045</t>
  </si>
  <si>
    <t>2*8,5</t>
  </si>
  <si>
    <t>871350410</t>
  </si>
  <si>
    <t>Montáž kanalizačního potrubí z plastů z polypropylenu PP korugovaného SN 10 DN 200</t>
  </si>
  <si>
    <t>-778571685</t>
  </si>
  <si>
    <t xml:space="preserve">Poznámka k souboru cen:_x000D_
1. V cenách montáže potrubí nejsou započteny náklady na dodání trub, elektrospojek a těsnicích kroužků pokud tyto nejsou součástí dodávky potrubí. Tyto náklady se oceňují ve specifikaci. 2. V cenách potrubí z trubek polyetylenových a polypropylenových nejsou započteny náklady na dodání tvarovek použitých pro napojení na jiný druh potrubí; tvarovky se oceňují ve specifikaci. 3. Ztratné lze dohodnout: a) u trub kanalizačních z tvrdého PVC ve směrné výši 3 %, b) u trub polyetylenových a polypropylenových ve směrné výši 1,5. </t>
  </si>
  <si>
    <t>286173110</t>
  </si>
  <si>
    <t>trubka kanalizační PP korugovaná 6 m, DN 200</t>
  </si>
  <si>
    <t>1032594895</t>
  </si>
  <si>
    <t>R 895 11</t>
  </si>
  <si>
    <t>horská vpusť dodávka a montáž</t>
  </si>
  <si>
    <t>ks</t>
  </si>
  <si>
    <t>512</t>
  </si>
  <si>
    <t>2118528107</t>
  </si>
  <si>
    <t>TZV  90/90/115 dno</t>
  </si>
  <si>
    <t>TZV 90 / 90 / 20 prstenec</t>
  </si>
  <si>
    <t>TZV  90/90/15 zákrytová deska</t>
  </si>
  <si>
    <t>1 " horská vpust prefabrikovaná</t>
  </si>
  <si>
    <t>R 895 12</t>
  </si>
  <si>
    <t>výtokové čelo prefa dodávka a montáž</t>
  </si>
  <si>
    <t>2084543870</t>
  </si>
  <si>
    <t>1 " čelo TBM - Q 600 / 600 - 210</t>
  </si>
  <si>
    <t>-1283622346</t>
  </si>
  <si>
    <t>-1372168470</t>
  </si>
  <si>
    <t>2,068*19 'Přepočtené koeficientem množství</t>
  </si>
  <si>
    <t>-2112058596</t>
  </si>
  <si>
    <t>-770686575</t>
  </si>
  <si>
    <t>629500787</t>
  </si>
  <si>
    <t>275221091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</si>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</sst>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50">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80008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sz val="8"/>
      <color rgb="FFFF0000"/>
      <name val="Trebuchet MS"/>
    </font>
    <font>
      <i/>
      <sz val="8"/>
      <color rgb="FF0000FF"/>
      <name val="Trebuchet MS"/>
    </font>
    <font>
      <sz val="8"/>
      <color rgb="FF800080"/>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393">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2" fillId="3" borderId="0" xfId="0" applyFont="1" applyFill="1" applyAlignment="1" applyProtection="1">
      <alignment horizontal="left" vertical="center"/>
    </xf>
    <xf numFmtId="0" fontId="13" fillId="3" borderId="0" xfId="0" applyFont="1" applyFill="1" applyAlignment="1" applyProtection="1">
      <alignment vertical="center"/>
    </xf>
    <xf numFmtId="0" fontId="14" fillId="3" borderId="0" xfId="0" applyFont="1" applyFill="1" applyAlignment="1" applyProtection="1">
      <alignment horizontal="left" vertical="center"/>
    </xf>
    <xf numFmtId="0" fontId="15" fillId="3" borderId="0" xfId="1" applyFont="1" applyFill="1" applyAlignment="1" applyProtection="1">
      <alignment vertical="center"/>
    </xf>
    <xf numFmtId="0" fontId="48" fillId="3" borderId="0" xfId="1" applyFill="1"/>
    <xf numFmtId="0" fontId="0" fillId="3" borderId="0" xfId="0" applyFill="1"/>
    <xf numFmtId="0" fontId="12" fillId="3" borderId="0" xfId="0" applyFont="1" applyFill="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6" fillId="0" borderId="0" xfId="0" applyFont="1" applyBorder="1" applyAlignment="1" applyProtection="1">
      <alignment horizontal="left" vertical="center"/>
    </xf>
    <xf numFmtId="0" fontId="0" fillId="0" borderId="6" xfId="0" applyBorder="1" applyProtection="1"/>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9"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1"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6"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9"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2"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9" fillId="0" borderId="2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0" fontId="3" fillId="0" borderId="0" xfId="0" applyFont="1" applyAlignment="1" applyProtection="1">
      <alignment horizontal="center" vertical="center"/>
    </xf>
    <xf numFmtId="4" fontId="23" fillId="0" borderId="18"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9" xfId="0" applyNumberFormat="1" applyFont="1" applyBorder="1" applyAlignment="1" applyProtection="1">
      <alignment vertical="center"/>
    </xf>
    <xf numFmtId="0" fontId="3"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0" fillId="0" borderId="0" xfId="0" applyProtection="1">
      <protection locked="0"/>
    </xf>
    <xf numFmtId="0" fontId="13" fillId="3" borderId="0" xfId="0" applyFont="1" applyFill="1" applyAlignment="1">
      <alignment vertical="center"/>
    </xf>
    <xf numFmtId="0" fontId="14" fillId="3" borderId="0" xfId="0" applyFont="1" applyFill="1" applyAlignment="1">
      <alignment horizontal="left" vertical="center"/>
    </xf>
    <xf numFmtId="0" fontId="31" fillId="3" borderId="0" xfId="1" applyFont="1" applyFill="1" applyAlignment="1">
      <alignment vertical="center"/>
    </xf>
    <xf numFmtId="0" fontId="13"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9"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1" fillId="0" borderId="0" xfId="0" applyFont="1" applyBorder="1" applyAlignment="1" applyProtection="1">
      <alignment horizontal="left" vertical="center"/>
    </xf>
    <xf numFmtId="4" fontId="24"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2"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3"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4" fillId="0" borderId="0" xfId="0" applyNumberFormat="1" applyFont="1" applyAlignment="1" applyProtection="1"/>
    <xf numFmtId="166" fontId="34" fillId="0" borderId="16" xfId="0" applyNumberFormat="1" applyFont="1" applyBorder="1" applyAlignment="1" applyProtection="1"/>
    <xf numFmtId="166" fontId="34" fillId="0" borderId="17" xfId="0" applyNumberFormat="1" applyFont="1" applyBorder="1" applyAlignment="1" applyProtection="1"/>
    <xf numFmtId="4" fontId="35"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36" fillId="0" borderId="0" xfId="0" applyFont="1" applyBorder="1" applyAlignment="1" applyProtection="1">
      <alignment horizontal="left" vertical="center"/>
    </xf>
    <xf numFmtId="0" fontId="37" fillId="0" borderId="0" xfId="0" applyFont="1" applyBorder="1" applyAlignment="1" applyProtection="1">
      <alignment vertical="center" wrapText="1"/>
    </xf>
    <xf numFmtId="0" fontId="0" fillId="0" borderId="18" xfId="0" applyFont="1" applyBorder="1" applyAlignment="1" applyProtection="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8" fillId="0" borderId="0" xfId="0" applyFont="1" applyBorder="1" applyAlignment="1" applyProtection="1">
      <alignment horizontal="left" vertical="center"/>
    </xf>
    <xf numFmtId="0" fontId="38" fillId="0" borderId="0" xfId="0" applyFont="1" applyBorder="1" applyAlignment="1" applyProtection="1">
      <alignment horizontal="left" vertical="center" wrapText="1"/>
    </xf>
    <xf numFmtId="167" fontId="9" fillId="0" borderId="0" xfId="0" applyNumberFormat="1" applyFont="1" applyBorder="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9" fillId="0" borderId="28" xfId="0" applyFont="1" applyBorder="1" applyAlignment="1" applyProtection="1">
      <alignment horizontal="center" vertical="center"/>
    </xf>
    <xf numFmtId="49" fontId="39" fillId="0" borderId="28" xfId="0" applyNumberFormat="1" applyFont="1" applyBorder="1" applyAlignment="1" applyProtection="1">
      <alignment horizontal="left" vertical="center" wrapText="1"/>
    </xf>
    <xf numFmtId="0" fontId="39" fillId="0" borderId="28" xfId="0" applyFont="1" applyBorder="1" applyAlignment="1" applyProtection="1">
      <alignment horizontal="left" vertical="center" wrapText="1"/>
    </xf>
    <xf numFmtId="0" fontId="39" fillId="0" borderId="28" xfId="0" applyFont="1" applyBorder="1" applyAlignment="1" applyProtection="1">
      <alignment horizontal="center" vertical="center" wrapText="1"/>
    </xf>
    <xf numFmtId="167" fontId="39" fillId="0" borderId="28" xfId="0" applyNumberFormat="1" applyFont="1" applyBorder="1" applyAlignment="1" applyProtection="1">
      <alignment vertical="center"/>
    </xf>
    <xf numFmtId="4" fontId="39" fillId="4" borderId="28" xfId="0" applyNumberFormat="1" applyFont="1" applyFill="1" applyBorder="1" applyAlignment="1" applyProtection="1">
      <alignment vertical="center"/>
      <protection locked="0"/>
    </xf>
    <xf numFmtId="4" fontId="39" fillId="0" borderId="28" xfId="0" applyNumberFormat="1" applyFont="1" applyBorder="1" applyAlignment="1" applyProtection="1">
      <alignment vertical="center"/>
    </xf>
    <xf numFmtId="0" fontId="39" fillId="0" borderId="5" xfId="0" applyFont="1" applyBorder="1" applyAlignment="1">
      <alignment vertical="center"/>
    </xf>
    <xf numFmtId="0" fontId="39" fillId="4" borderId="28"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0" fillId="0" borderId="23" xfId="0" applyFont="1" applyBorder="1" applyAlignment="1" applyProtection="1">
      <alignment vertical="center"/>
    </xf>
    <xf numFmtId="0" fontId="0" fillId="0" borderId="25" xfId="0" applyFont="1" applyBorder="1" applyAlignment="1" applyProtection="1">
      <alignmen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40" fillId="0" borderId="0" xfId="0" applyFont="1" applyAlignment="1" applyProtection="1">
      <alignment horizontal="left" vertical="center"/>
    </xf>
    <xf numFmtId="0" fontId="40" fillId="0" borderId="0" xfId="0" applyFont="1" applyAlignment="1" applyProtection="1">
      <alignment horizontal="left" vertical="center" wrapText="1"/>
    </xf>
    <xf numFmtId="0" fontId="10" fillId="0" borderId="0" xfId="0" applyFont="1" applyAlignment="1" applyProtection="1">
      <alignment horizontal="lef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0" fillId="0" borderId="0" xfId="0" applyAlignment="1" applyProtection="1">
      <alignment vertical="top"/>
      <protection locked="0"/>
    </xf>
    <xf numFmtId="0" fontId="41" fillId="0" borderId="29" xfId="0" applyFont="1" applyBorder="1" applyAlignment="1" applyProtection="1">
      <alignment vertical="center" wrapText="1"/>
      <protection locked="0"/>
    </xf>
    <xf numFmtId="0" fontId="41" fillId="0" borderId="30" xfId="0" applyFont="1" applyBorder="1" applyAlignment="1" applyProtection="1">
      <alignment vertical="center" wrapText="1"/>
      <protection locked="0"/>
    </xf>
    <xf numFmtId="0" fontId="41" fillId="0" borderId="31" xfId="0" applyFont="1" applyBorder="1" applyAlignment="1" applyProtection="1">
      <alignment vertical="center" wrapText="1"/>
      <protection locked="0"/>
    </xf>
    <xf numFmtId="0" fontId="41" fillId="0" borderId="32"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1" fillId="0" borderId="32" xfId="0" applyFont="1" applyBorder="1" applyAlignment="1" applyProtection="1">
      <alignment vertical="center" wrapText="1"/>
      <protection locked="0"/>
    </xf>
    <xf numFmtId="0" fontId="41" fillId="0" borderId="33" xfId="0" applyFont="1" applyBorder="1" applyAlignment="1" applyProtection="1">
      <alignment vertical="center" wrapText="1"/>
      <protection locked="0"/>
    </xf>
    <xf numFmtId="0" fontId="43"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4" fillId="0" borderId="32" xfId="0" applyFont="1" applyBorder="1" applyAlignment="1" applyProtection="1">
      <alignment vertical="center" wrapText="1"/>
      <protection locked="0"/>
    </xf>
    <xf numFmtId="0" fontId="44" fillId="0" borderId="1" xfId="0" applyFont="1" applyBorder="1" applyAlignment="1" applyProtection="1">
      <alignment vertical="center" wrapText="1"/>
      <protection locked="0"/>
    </xf>
    <xf numFmtId="0" fontId="44" fillId="0" borderId="1" xfId="0" applyFont="1" applyBorder="1" applyAlignment="1" applyProtection="1">
      <alignment vertical="center"/>
      <protection locked="0"/>
    </xf>
    <xf numFmtId="0" fontId="44" fillId="0" borderId="1" xfId="0" applyFont="1" applyBorder="1" applyAlignment="1" applyProtection="1">
      <alignment horizontal="left" vertical="center"/>
      <protection locked="0"/>
    </xf>
    <xf numFmtId="49" fontId="44" fillId="0" borderId="1" xfId="0" applyNumberFormat="1" applyFont="1" applyBorder="1" applyAlignment="1" applyProtection="1">
      <alignment vertical="center" wrapText="1"/>
      <protection locked="0"/>
    </xf>
    <xf numFmtId="0" fontId="41" fillId="0" borderId="35" xfId="0" applyFont="1" applyBorder="1" applyAlignment="1" applyProtection="1">
      <alignment vertical="center" wrapText="1"/>
      <protection locked="0"/>
    </xf>
    <xf numFmtId="0" fontId="45" fillId="0" borderId="34" xfId="0" applyFont="1" applyBorder="1" applyAlignment="1" applyProtection="1">
      <alignment vertical="center" wrapText="1"/>
      <protection locked="0"/>
    </xf>
    <xf numFmtId="0" fontId="41" fillId="0" borderId="36" xfId="0" applyFont="1" applyBorder="1" applyAlignment="1" applyProtection="1">
      <alignment vertical="center" wrapText="1"/>
      <protection locked="0"/>
    </xf>
    <xf numFmtId="0" fontId="41" fillId="0" borderId="1" xfId="0" applyFont="1" applyBorder="1" applyAlignment="1" applyProtection="1">
      <alignment vertical="top"/>
      <protection locked="0"/>
    </xf>
    <xf numFmtId="0" fontId="41" fillId="0" borderId="0" xfId="0" applyFont="1" applyAlignment="1" applyProtection="1">
      <alignment vertical="top"/>
      <protection locked="0"/>
    </xf>
    <xf numFmtId="0" fontId="41" fillId="0" borderId="29" xfId="0" applyFont="1" applyBorder="1" applyAlignment="1" applyProtection="1">
      <alignment horizontal="left" vertical="center"/>
      <protection locked="0"/>
    </xf>
    <xf numFmtId="0" fontId="41" fillId="0" borderId="30"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2" xfId="0" applyFont="1" applyBorder="1" applyAlignment="1" applyProtection="1">
      <alignment horizontal="left" vertical="center"/>
      <protection locked="0"/>
    </xf>
    <xf numFmtId="0" fontId="41" fillId="0" borderId="33"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43" fillId="0" borderId="34" xfId="0" applyFont="1" applyBorder="1" applyAlignment="1" applyProtection="1">
      <alignment horizontal="center" vertical="center"/>
      <protection locked="0"/>
    </xf>
    <xf numFmtId="0" fontId="46" fillId="0" borderId="34"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1" xfId="0" applyFont="1" applyBorder="1" applyAlignment="1" applyProtection="1">
      <alignment horizontal="center" vertical="center"/>
      <protection locked="0"/>
    </xf>
    <xf numFmtId="0" fontId="44" fillId="0" borderId="32" xfId="0" applyFont="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 xfId="0" applyFont="1" applyFill="1" applyBorder="1" applyAlignment="1" applyProtection="1">
      <alignment horizontal="center" vertical="center"/>
      <protection locked="0"/>
    </xf>
    <xf numFmtId="0" fontId="41" fillId="0" borderId="35" xfId="0" applyFont="1" applyBorder="1" applyAlignment="1" applyProtection="1">
      <alignment horizontal="left" vertical="center"/>
      <protection locked="0"/>
    </xf>
    <xf numFmtId="0" fontId="45" fillId="0" borderId="34"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1" fillId="0" borderId="1" xfId="0" applyFont="1" applyBorder="1" applyAlignment="1" applyProtection="1">
      <alignment horizontal="left" vertical="center" wrapText="1"/>
      <protection locked="0"/>
    </xf>
    <xf numFmtId="0" fontId="44" fillId="0" borderId="1" xfId="0" applyFont="1" applyBorder="1" applyAlignment="1" applyProtection="1">
      <alignment horizontal="center" vertical="center" wrapText="1"/>
      <protection locked="0"/>
    </xf>
    <xf numFmtId="0" fontId="41" fillId="0" borderId="29" xfId="0" applyFont="1" applyBorder="1" applyAlignment="1" applyProtection="1">
      <alignment horizontal="left" vertical="center" wrapText="1"/>
      <protection locked="0"/>
    </xf>
    <xf numFmtId="0" fontId="41" fillId="0" borderId="30" xfId="0" applyFont="1" applyBorder="1" applyAlignment="1" applyProtection="1">
      <alignment horizontal="left" vertical="center" wrapText="1"/>
      <protection locked="0"/>
    </xf>
    <xf numFmtId="0" fontId="41" fillId="0" borderId="31"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46" fillId="0" borderId="32" xfId="0" applyFont="1" applyBorder="1" applyAlignment="1" applyProtection="1">
      <alignment horizontal="left" vertical="center" wrapText="1"/>
      <protection locked="0"/>
    </xf>
    <xf numFmtId="0" fontId="46"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protection locked="0"/>
    </xf>
    <xf numFmtId="0" fontId="44" fillId="0" borderId="35"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44" fillId="0" borderId="36" xfId="0" applyFont="1" applyBorder="1" applyAlignment="1" applyProtection="1">
      <alignment horizontal="left" vertical="center" wrapText="1"/>
      <protection locked="0"/>
    </xf>
    <xf numFmtId="0" fontId="44" fillId="0" borderId="1" xfId="0" applyFont="1" applyBorder="1" applyAlignment="1" applyProtection="1">
      <alignment horizontal="left" vertical="top"/>
      <protection locked="0"/>
    </xf>
    <xf numFmtId="0" fontId="44" fillId="0" borderId="1" xfId="0" applyFont="1" applyBorder="1" applyAlignment="1" applyProtection="1">
      <alignment horizontal="center" vertical="top"/>
      <protection locked="0"/>
    </xf>
    <xf numFmtId="0" fontId="44" fillId="0" borderId="35"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6" fillId="0" borderId="0" xfId="0" applyFont="1" applyAlignment="1" applyProtection="1">
      <alignment vertical="center"/>
      <protection locked="0"/>
    </xf>
    <xf numFmtId="0" fontId="43" fillId="0" borderId="1"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43"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4"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3" fillId="0" borderId="34" xfId="0" applyFont="1" applyBorder="1" applyAlignment="1" applyProtection="1">
      <alignment horizontal="left"/>
      <protection locked="0"/>
    </xf>
    <xf numFmtId="0" fontId="46" fillId="0" borderId="34" xfId="0" applyFont="1" applyBorder="1" applyAlignment="1" applyProtection="1">
      <protection locked="0"/>
    </xf>
    <xf numFmtId="0" fontId="41" fillId="0" borderId="32" xfId="0" applyFont="1" applyBorder="1" applyAlignment="1" applyProtection="1">
      <alignment vertical="top"/>
      <protection locked="0"/>
    </xf>
    <xf numFmtId="0" fontId="41" fillId="0" borderId="33" xfId="0" applyFont="1" applyBorder="1" applyAlignment="1" applyProtection="1">
      <alignment vertical="top"/>
      <protection locked="0"/>
    </xf>
    <xf numFmtId="0" fontId="41" fillId="0" borderId="1" xfId="0" applyFont="1" applyBorder="1" applyAlignment="1" applyProtection="1">
      <alignment horizontal="center" vertical="center"/>
      <protection locked="0"/>
    </xf>
    <xf numFmtId="0" fontId="41" fillId="0" borderId="1" xfId="0" applyFont="1" applyBorder="1" applyAlignment="1" applyProtection="1">
      <alignment horizontal="left" vertical="top"/>
      <protection locked="0"/>
    </xf>
    <xf numFmtId="0" fontId="41" fillId="0" borderId="35" xfId="0" applyFont="1" applyBorder="1" applyAlignment="1" applyProtection="1">
      <alignment vertical="top"/>
      <protection locked="0"/>
    </xf>
    <xf numFmtId="0" fontId="41" fillId="0" borderId="34" xfId="0" applyFont="1" applyBorder="1" applyAlignment="1" applyProtection="1">
      <alignment vertical="top"/>
      <protection locked="0"/>
    </xf>
    <xf numFmtId="0" fontId="41" fillId="0" borderId="36" xfId="0" applyFont="1" applyBorder="1" applyAlignment="1" applyProtection="1">
      <alignment vertical="top"/>
      <protection locked="0"/>
    </xf>
    <xf numFmtId="0" fontId="20" fillId="0" borderId="0" xfId="0" applyFont="1" applyAlignment="1">
      <alignment horizontal="left" vertical="top" wrapText="1"/>
    </xf>
    <xf numFmtId="0" fontId="20"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1"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0"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0" fillId="0" borderId="0" xfId="0" applyFont="1" applyAlignment="1" applyProtection="1">
      <alignment vertical="center"/>
    </xf>
    <xf numFmtId="0" fontId="31" fillId="3" borderId="0" xfId="1" applyFont="1" applyFill="1" applyAlignment="1">
      <alignment vertical="center"/>
    </xf>
    <xf numFmtId="0" fontId="44"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top"/>
      <protection locked="0"/>
    </xf>
    <xf numFmtId="0" fontId="43" fillId="0" borderId="34" xfId="0" applyFont="1" applyBorder="1" applyAlignment="1" applyProtection="1">
      <alignment horizontal="left"/>
      <protection locked="0"/>
    </xf>
    <xf numFmtId="0" fontId="42"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protection locked="0"/>
    </xf>
    <xf numFmtId="49" fontId="44" fillId="0" borderId="1" xfId="0" applyNumberFormat="1"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3"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6"/>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76"/>
      <c r="AS2" s="376"/>
      <c r="AT2" s="376"/>
      <c r="AU2" s="376"/>
      <c r="AV2" s="376"/>
      <c r="AW2" s="376"/>
      <c r="AX2" s="376"/>
      <c r="AY2" s="376"/>
      <c r="AZ2" s="376"/>
      <c r="BA2" s="376"/>
      <c r="BB2" s="376"/>
      <c r="BC2" s="376"/>
      <c r="BD2" s="376"/>
      <c r="BE2" s="376"/>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spans="1:74" ht="36.950000000000003"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14</v>
      </c>
    </row>
    <row r="5" spans="1:74" ht="14.45" customHeight="1">
      <c r="B5" s="27"/>
      <c r="C5" s="28"/>
      <c r="D5" s="33" t="s">
        <v>15</v>
      </c>
      <c r="E5" s="28"/>
      <c r="F5" s="28"/>
      <c r="G5" s="28"/>
      <c r="H5" s="28"/>
      <c r="I5" s="28"/>
      <c r="J5" s="28"/>
      <c r="K5" s="341" t="s">
        <v>16</v>
      </c>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28"/>
      <c r="AQ5" s="30"/>
      <c r="BE5" s="339" t="s">
        <v>17</v>
      </c>
      <c r="BS5" s="23" t="s">
        <v>8</v>
      </c>
    </row>
    <row r="6" spans="1:74" ht="36.950000000000003" customHeight="1">
      <c r="B6" s="27"/>
      <c r="C6" s="28"/>
      <c r="D6" s="35" t="s">
        <v>18</v>
      </c>
      <c r="E6" s="28"/>
      <c r="F6" s="28"/>
      <c r="G6" s="28"/>
      <c r="H6" s="28"/>
      <c r="I6" s="28"/>
      <c r="J6" s="28"/>
      <c r="K6" s="343" t="s">
        <v>19</v>
      </c>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28"/>
      <c r="AQ6" s="30"/>
      <c r="BE6" s="340"/>
      <c r="BS6" s="23" t="s">
        <v>20</v>
      </c>
    </row>
    <row r="7" spans="1:74" ht="14.45" customHeight="1">
      <c r="B7" s="27"/>
      <c r="C7" s="28"/>
      <c r="D7" s="36" t="s">
        <v>21</v>
      </c>
      <c r="E7" s="28"/>
      <c r="F7" s="28"/>
      <c r="G7" s="28"/>
      <c r="H7" s="28"/>
      <c r="I7" s="28"/>
      <c r="J7" s="28"/>
      <c r="K7" s="34" t="s">
        <v>22</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23</v>
      </c>
      <c r="AL7" s="28"/>
      <c r="AM7" s="28"/>
      <c r="AN7" s="34" t="s">
        <v>22</v>
      </c>
      <c r="AO7" s="28"/>
      <c r="AP7" s="28"/>
      <c r="AQ7" s="30"/>
      <c r="BE7" s="340"/>
      <c r="BS7" s="23" t="s">
        <v>24</v>
      </c>
    </row>
    <row r="8" spans="1:74" ht="14.45" customHeight="1">
      <c r="B8" s="27"/>
      <c r="C8" s="28"/>
      <c r="D8" s="36" t="s">
        <v>25</v>
      </c>
      <c r="E8" s="28"/>
      <c r="F8" s="28"/>
      <c r="G8" s="28"/>
      <c r="H8" s="28"/>
      <c r="I8" s="28"/>
      <c r="J8" s="28"/>
      <c r="K8" s="34" t="s">
        <v>26</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27</v>
      </c>
      <c r="AL8" s="28"/>
      <c r="AM8" s="28"/>
      <c r="AN8" s="37" t="s">
        <v>28</v>
      </c>
      <c r="AO8" s="28"/>
      <c r="AP8" s="28"/>
      <c r="AQ8" s="30"/>
      <c r="BE8" s="340"/>
      <c r="BS8" s="23" t="s">
        <v>29</v>
      </c>
    </row>
    <row r="9" spans="1:74" ht="14.45"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40"/>
      <c r="BS9" s="23" t="s">
        <v>30</v>
      </c>
    </row>
    <row r="10" spans="1:74" ht="14.45" customHeight="1">
      <c r="B10" s="27"/>
      <c r="C10" s="28"/>
      <c r="D10" s="36" t="s">
        <v>31</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32</v>
      </c>
      <c r="AL10" s="28"/>
      <c r="AM10" s="28"/>
      <c r="AN10" s="34" t="s">
        <v>22</v>
      </c>
      <c r="AO10" s="28"/>
      <c r="AP10" s="28"/>
      <c r="AQ10" s="30"/>
      <c r="BE10" s="340"/>
      <c r="BS10" s="23" t="s">
        <v>20</v>
      </c>
    </row>
    <row r="11" spans="1:74" ht="18.399999999999999" customHeight="1">
      <c r="B11" s="27"/>
      <c r="C11" s="28"/>
      <c r="D11" s="28"/>
      <c r="E11" s="34" t="s">
        <v>26</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33</v>
      </c>
      <c r="AL11" s="28"/>
      <c r="AM11" s="28"/>
      <c r="AN11" s="34" t="s">
        <v>22</v>
      </c>
      <c r="AO11" s="28"/>
      <c r="AP11" s="28"/>
      <c r="AQ11" s="30"/>
      <c r="BE11" s="340"/>
      <c r="BS11" s="23" t="s">
        <v>20</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40"/>
      <c r="BS12" s="23" t="s">
        <v>20</v>
      </c>
    </row>
    <row r="13" spans="1:74" ht="14.45" customHeight="1">
      <c r="B13" s="27"/>
      <c r="C13" s="28"/>
      <c r="D13" s="36" t="s">
        <v>34</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32</v>
      </c>
      <c r="AL13" s="28"/>
      <c r="AM13" s="28"/>
      <c r="AN13" s="38" t="s">
        <v>35</v>
      </c>
      <c r="AO13" s="28"/>
      <c r="AP13" s="28"/>
      <c r="AQ13" s="30"/>
      <c r="BE13" s="340"/>
      <c r="BS13" s="23" t="s">
        <v>20</v>
      </c>
    </row>
    <row r="14" spans="1:74">
      <c r="B14" s="27"/>
      <c r="C14" s="28"/>
      <c r="D14" s="28"/>
      <c r="E14" s="344" t="s">
        <v>35</v>
      </c>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6" t="s">
        <v>33</v>
      </c>
      <c r="AL14" s="28"/>
      <c r="AM14" s="28"/>
      <c r="AN14" s="38" t="s">
        <v>35</v>
      </c>
      <c r="AO14" s="28"/>
      <c r="AP14" s="28"/>
      <c r="AQ14" s="30"/>
      <c r="BE14" s="340"/>
      <c r="BS14" s="23" t="s">
        <v>20</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40"/>
      <c r="BS15" s="23" t="s">
        <v>6</v>
      </c>
    </row>
    <row r="16" spans="1:74" ht="14.45" customHeight="1">
      <c r="B16" s="27"/>
      <c r="C16" s="28"/>
      <c r="D16" s="36" t="s">
        <v>36</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32</v>
      </c>
      <c r="AL16" s="28"/>
      <c r="AM16" s="28"/>
      <c r="AN16" s="34" t="s">
        <v>22</v>
      </c>
      <c r="AO16" s="28"/>
      <c r="AP16" s="28"/>
      <c r="AQ16" s="30"/>
      <c r="BE16" s="340"/>
      <c r="BS16" s="23" t="s">
        <v>6</v>
      </c>
    </row>
    <row r="17" spans="2:71" ht="18.399999999999999" customHeight="1">
      <c r="B17" s="27"/>
      <c r="C17" s="28"/>
      <c r="D17" s="28"/>
      <c r="E17" s="34" t="s">
        <v>26</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33</v>
      </c>
      <c r="AL17" s="28"/>
      <c r="AM17" s="28"/>
      <c r="AN17" s="34" t="s">
        <v>22</v>
      </c>
      <c r="AO17" s="28"/>
      <c r="AP17" s="28"/>
      <c r="AQ17" s="30"/>
      <c r="BE17" s="340"/>
      <c r="BS17" s="23" t="s">
        <v>37</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40"/>
      <c r="BS18" s="23" t="s">
        <v>8</v>
      </c>
    </row>
    <row r="19" spans="2:71" ht="14.45" customHeight="1">
      <c r="B19" s="27"/>
      <c r="C19" s="28"/>
      <c r="D19" s="36" t="s">
        <v>38</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40"/>
      <c r="BS19" s="23" t="s">
        <v>8</v>
      </c>
    </row>
    <row r="20" spans="2:71" ht="48.75" customHeight="1">
      <c r="B20" s="27"/>
      <c r="C20" s="28"/>
      <c r="D20" s="28"/>
      <c r="E20" s="346" t="s">
        <v>39</v>
      </c>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46"/>
      <c r="AM20" s="346"/>
      <c r="AN20" s="346"/>
      <c r="AO20" s="28"/>
      <c r="AP20" s="28"/>
      <c r="AQ20" s="30"/>
      <c r="BE20" s="340"/>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40"/>
    </row>
    <row r="22" spans="2:71" ht="6.95" customHeight="1">
      <c r="B22" s="27"/>
      <c r="C22" s="2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8"/>
      <c r="AQ22" s="30"/>
      <c r="BE22" s="340"/>
    </row>
    <row r="23" spans="2:71" s="1" customFormat="1" ht="25.9" customHeight="1">
      <c r="B23" s="40"/>
      <c r="C23" s="41"/>
      <c r="D23" s="42" t="s">
        <v>40</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47">
        <f>ROUND(AG51,2)</f>
        <v>0</v>
      </c>
      <c r="AL23" s="348"/>
      <c r="AM23" s="348"/>
      <c r="AN23" s="348"/>
      <c r="AO23" s="348"/>
      <c r="AP23" s="41"/>
      <c r="AQ23" s="44"/>
      <c r="BE23" s="340"/>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40"/>
    </row>
    <row r="25" spans="2:71" s="1" customFormat="1" ht="13.5">
      <c r="B25" s="40"/>
      <c r="C25" s="41"/>
      <c r="D25" s="41"/>
      <c r="E25" s="41"/>
      <c r="F25" s="41"/>
      <c r="G25" s="41"/>
      <c r="H25" s="41"/>
      <c r="I25" s="41"/>
      <c r="J25" s="41"/>
      <c r="K25" s="41"/>
      <c r="L25" s="349" t="s">
        <v>41</v>
      </c>
      <c r="M25" s="349"/>
      <c r="N25" s="349"/>
      <c r="O25" s="349"/>
      <c r="P25" s="41"/>
      <c r="Q25" s="41"/>
      <c r="R25" s="41"/>
      <c r="S25" s="41"/>
      <c r="T25" s="41"/>
      <c r="U25" s="41"/>
      <c r="V25" s="41"/>
      <c r="W25" s="349" t="s">
        <v>42</v>
      </c>
      <c r="X25" s="349"/>
      <c r="Y25" s="349"/>
      <c r="Z25" s="349"/>
      <c r="AA25" s="349"/>
      <c r="AB25" s="349"/>
      <c r="AC25" s="349"/>
      <c r="AD25" s="349"/>
      <c r="AE25" s="349"/>
      <c r="AF25" s="41"/>
      <c r="AG25" s="41"/>
      <c r="AH25" s="41"/>
      <c r="AI25" s="41"/>
      <c r="AJ25" s="41"/>
      <c r="AK25" s="349" t="s">
        <v>43</v>
      </c>
      <c r="AL25" s="349"/>
      <c r="AM25" s="349"/>
      <c r="AN25" s="349"/>
      <c r="AO25" s="349"/>
      <c r="AP25" s="41"/>
      <c r="AQ25" s="44"/>
      <c r="BE25" s="340"/>
    </row>
    <row r="26" spans="2:71" s="2" customFormat="1" ht="14.45" customHeight="1">
      <c r="B26" s="46"/>
      <c r="C26" s="47"/>
      <c r="D26" s="48" t="s">
        <v>44</v>
      </c>
      <c r="E26" s="47"/>
      <c r="F26" s="48" t="s">
        <v>45</v>
      </c>
      <c r="G26" s="47"/>
      <c r="H26" s="47"/>
      <c r="I26" s="47"/>
      <c r="J26" s="47"/>
      <c r="K26" s="47"/>
      <c r="L26" s="350">
        <v>0.21</v>
      </c>
      <c r="M26" s="351"/>
      <c r="N26" s="351"/>
      <c r="O26" s="351"/>
      <c r="P26" s="47"/>
      <c r="Q26" s="47"/>
      <c r="R26" s="47"/>
      <c r="S26" s="47"/>
      <c r="T26" s="47"/>
      <c r="U26" s="47"/>
      <c r="V26" s="47"/>
      <c r="W26" s="352">
        <f>ROUND(AZ51,2)</f>
        <v>0</v>
      </c>
      <c r="X26" s="351"/>
      <c r="Y26" s="351"/>
      <c r="Z26" s="351"/>
      <c r="AA26" s="351"/>
      <c r="AB26" s="351"/>
      <c r="AC26" s="351"/>
      <c r="AD26" s="351"/>
      <c r="AE26" s="351"/>
      <c r="AF26" s="47"/>
      <c r="AG26" s="47"/>
      <c r="AH26" s="47"/>
      <c r="AI26" s="47"/>
      <c r="AJ26" s="47"/>
      <c r="AK26" s="352">
        <f>ROUND(AV51,2)</f>
        <v>0</v>
      </c>
      <c r="AL26" s="351"/>
      <c r="AM26" s="351"/>
      <c r="AN26" s="351"/>
      <c r="AO26" s="351"/>
      <c r="AP26" s="47"/>
      <c r="AQ26" s="49"/>
      <c r="BE26" s="340"/>
    </row>
    <row r="27" spans="2:71" s="2" customFormat="1" ht="14.45" customHeight="1">
      <c r="B27" s="46"/>
      <c r="C27" s="47"/>
      <c r="D27" s="47"/>
      <c r="E27" s="47"/>
      <c r="F27" s="48" t="s">
        <v>46</v>
      </c>
      <c r="G27" s="47"/>
      <c r="H27" s="47"/>
      <c r="I27" s="47"/>
      <c r="J27" s="47"/>
      <c r="K27" s="47"/>
      <c r="L27" s="350">
        <v>0.15</v>
      </c>
      <c r="M27" s="351"/>
      <c r="N27" s="351"/>
      <c r="O27" s="351"/>
      <c r="P27" s="47"/>
      <c r="Q27" s="47"/>
      <c r="R27" s="47"/>
      <c r="S27" s="47"/>
      <c r="T27" s="47"/>
      <c r="U27" s="47"/>
      <c r="V27" s="47"/>
      <c r="W27" s="352">
        <f>ROUND(BA51,2)</f>
        <v>0</v>
      </c>
      <c r="X27" s="351"/>
      <c r="Y27" s="351"/>
      <c r="Z27" s="351"/>
      <c r="AA27" s="351"/>
      <c r="AB27" s="351"/>
      <c r="AC27" s="351"/>
      <c r="AD27" s="351"/>
      <c r="AE27" s="351"/>
      <c r="AF27" s="47"/>
      <c r="AG27" s="47"/>
      <c r="AH27" s="47"/>
      <c r="AI27" s="47"/>
      <c r="AJ27" s="47"/>
      <c r="AK27" s="352">
        <f>ROUND(AW51,2)</f>
        <v>0</v>
      </c>
      <c r="AL27" s="351"/>
      <c r="AM27" s="351"/>
      <c r="AN27" s="351"/>
      <c r="AO27" s="351"/>
      <c r="AP27" s="47"/>
      <c r="AQ27" s="49"/>
      <c r="BE27" s="340"/>
    </row>
    <row r="28" spans="2:71" s="2" customFormat="1" ht="14.45" hidden="1" customHeight="1">
      <c r="B28" s="46"/>
      <c r="C28" s="47"/>
      <c r="D28" s="47"/>
      <c r="E28" s="47"/>
      <c r="F28" s="48" t="s">
        <v>47</v>
      </c>
      <c r="G28" s="47"/>
      <c r="H28" s="47"/>
      <c r="I28" s="47"/>
      <c r="J28" s="47"/>
      <c r="K28" s="47"/>
      <c r="L28" s="350">
        <v>0.21</v>
      </c>
      <c r="M28" s="351"/>
      <c r="N28" s="351"/>
      <c r="O28" s="351"/>
      <c r="P28" s="47"/>
      <c r="Q28" s="47"/>
      <c r="R28" s="47"/>
      <c r="S28" s="47"/>
      <c r="T28" s="47"/>
      <c r="U28" s="47"/>
      <c r="V28" s="47"/>
      <c r="W28" s="352">
        <f>ROUND(BB51,2)</f>
        <v>0</v>
      </c>
      <c r="X28" s="351"/>
      <c r="Y28" s="351"/>
      <c r="Z28" s="351"/>
      <c r="AA28" s="351"/>
      <c r="AB28" s="351"/>
      <c r="AC28" s="351"/>
      <c r="AD28" s="351"/>
      <c r="AE28" s="351"/>
      <c r="AF28" s="47"/>
      <c r="AG28" s="47"/>
      <c r="AH28" s="47"/>
      <c r="AI28" s="47"/>
      <c r="AJ28" s="47"/>
      <c r="AK28" s="352">
        <v>0</v>
      </c>
      <c r="AL28" s="351"/>
      <c r="AM28" s="351"/>
      <c r="AN28" s="351"/>
      <c r="AO28" s="351"/>
      <c r="AP28" s="47"/>
      <c r="AQ28" s="49"/>
      <c r="BE28" s="340"/>
    </row>
    <row r="29" spans="2:71" s="2" customFormat="1" ht="14.45" hidden="1" customHeight="1">
      <c r="B29" s="46"/>
      <c r="C29" s="47"/>
      <c r="D29" s="47"/>
      <c r="E29" s="47"/>
      <c r="F29" s="48" t="s">
        <v>48</v>
      </c>
      <c r="G29" s="47"/>
      <c r="H29" s="47"/>
      <c r="I29" s="47"/>
      <c r="J29" s="47"/>
      <c r="K29" s="47"/>
      <c r="L29" s="350">
        <v>0.15</v>
      </c>
      <c r="M29" s="351"/>
      <c r="N29" s="351"/>
      <c r="O29" s="351"/>
      <c r="P29" s="47"/>
      <c r="Q29" s="47"/>
      <c r="R29" s="47"/>
      <c r="S29" s="47"/>
      <c r="T29" s="47"/>
      <c r="U29" s="47"/>
      <c r="V29" s="47"/>
      <c r="W29" s="352">
        <f>ROUND(BC51,2)</f>
        <v>0</v>
      </c>
      <c r="X29" s="351"/>
      <c r="Y29" s="351"/>
      <c r="Z29" s="351"/>
      <c r="AA29" s="351"/>
      <c r="AB29" s="351"/>
      <c r="AC29" s="351"/>
      <c r="AD29" s="351"/>
      <c r="AE29" s="351"/>
      <c r="AF29" s="47"/>
      <c r="AG29" s="47"/>
      <c r="AH29" s="47"/>
      <c r="AI29" s="47"/>
      <c r="AJ29" s="47"/>
      <c r="AK29" s="352">
        <v>0</v>
      </c>
      <c r="AL29" s="351"/>
      <c r="AM29" s="351"/>
      <c r="AN29" s="351"/>
      <c r="AO29" s="351"/>
      <c r="AP29" s="47"/>
      <c r="AQ29" s="49"/>
      <c r="BE29" s="340"/>
    </row>
    <row r="30" spans="2:71" s="2" customFormat="1" ht="14.45" hidden="1" customHeight="1">
      <c r="B30" s="46"/>
      <c r="C30" s="47"/>
      <c r="D30" s="47"/>
      <c r="E30" s="47"/>
      <c r="F30" s="48" t="s">
        <v>49</v>
      </c>
      <c r="G30" s="47"/>
      <c r="H30" s="47"/>
      <c r="I30" s="47"/>
      <c r="J30" s="47"/>
      <c r="K30" s="47"/>
      <c r="L30" s="350">
        <v>0</v>
      </c>
      <c r="M30" s="351"/>
      <c r="N30" s="351"/>
      <c r="O30" s="351"/>
      <c r="P30" s="47"/>
      <c r="Q30" s="47"/>
      <c r="R30" s="47"/>
      <c r="S30" s="47"/>
      <c r="T30" s="47"/>
      <c r="U30" s="47"/>
      <c r="V30" s="47"/>
      <c r="W30" s="352">
        <f>ROUND(BD51,2)</f>
        <v>0</v>
      </c>
      <c r="X30" s="351"/>
      <c r="Y30" s="351"/>
      <c r="Z30" s="351"/>
      <c r="AA30" s="351"/>
      <c r="AB30" s="351"/>
      <c r="AC30" s="351"/>
      <c r="AD30" s="351"/>
      <c r="AE30" s="351"/>
      <c r="AF30" s="47"/>
      <c r="AG30" s="47"/>
      <c r="AH30" s="47"/>
      <c r="AI30" s="47"/>
      <c r="AJ30" s="47"/>
      <c r="AK30" s="352">
        <v>0</v>
      </c>
      <c r="AL30" s="351"/>
      <c r="AM30" s="351"/>
      <c r="AN30" s="351"/>
      <c r="AO30" s="351"/>
      <c r="AP30" s="47"/>
      <c r="AQ30" s="49"/>
      <c r="BE30" s="340"/>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40"/>
    </row>
    <row r="32" spans="2:71" s="1" customFormat="1" ht="25.9" customHeight="1">
      <c r="B32" s="40"/>
      <c r="C32" s="50"/>
      <c r="D32" s="51" t="s">
        <v>50</v>
      </c>
      <c r="E32" s="52"/>
      <c r="F32" s="52"/>
      <c r="G32" s="52"/>
      <c r="H32" s="52"/>
      <c r="I32" s="52"/>
      <c r="J32" s="52"/>
      <c r="K32" s="52"/>
      <c r="L32" s="52"/>
      <c r="M32" s="52"/>
      <c r="N32" s="52"/>
      <c r="O32" s="52"/>
      <c r="P32" s="52"/>
      <c r="Q32" s="52"/>
      <c r="R32" s="52"/>
      <c r="S32" s="52"/>
      <c r="T32" s="53" t="s">
        <v>51</v>
      </c>
      <c r="U32" s="52"/>
      <c r="V32" s="52"/>
      <c r="W32" s="52"/>
      <c r="X32" s="353" t="s">
        <v>52</v>
      </c>
      <c r="Y32" s="354"/>
      <c r="Z32" s="354"/>
      <c r="AA32" s="354"/>
      <c r="AB32" s="354"/>
      <c r="AC32" s="52"/>
      <c r="AD32" s="52"/>
      <c r="AE32" s="52"/>
      <c r="AF32" s="52"/>
      <c r="AG32" s="52"/>
      <c r="AH32" s="52"/>
      <c r="AI32" s="52"/>
      <c r="AJ32" s="52"/>
      <c r="AK32" s="355">
        <f>SUM(AK23:AK30)</f>
        <v>0</v>
      </c>
      <c r="AL32" s="354"/>
      <c r="AM32" s="354"/>
      <c r="AN32" s="354"/>
      <c r="AO32" s="356"/>
      <c r="AP32" s="50"/>
      <c r="AQ32" s="54"/>
      <c r="BE32" s="340"/>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53</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D-16-022</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57" t="str">
        <f>K6</f>
        <v>Přestavba místní panelové komunikace Luční – výměna povrchu</v>
      </c>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c r="B44" s="40"/>
      <c r="C44" s="64" t="s">
        <v>25</v>
      </c>
      <c r="D44" s="62"/>
      <c r="E44" s="62"/>
      <c r="F44" s="62"/>
      <c r="G44" s="62"/>
      <c r="H44" s="62"/>
      <c r="I44" s="62"/>
      <c r="J44" s="62"/>
      <c r="K44" s="62"/>
      <c r="L44" s="71" t="str">
        <f>IF(K8="","",K8)</f>
        <v xml:space="preserve"> </v>
      </c>
      <c r="M44" s="62"/>
      <c r="N44" s="62"/>
      <c r="O44" s="62"/>
      <c r="P44" s="62"/>
      <c r="Q44" s="62"/>
      <c r="R44" s="62"/>
      <c r="S44" s="62"/>
      <c r="T44" s="62"/>
      <c r="U44" s="62"/>
      <c r="V44" s="62"/>
      <c r="W44" s="62"/>
      <c r="X44" s="62"/>
      <c r="Y44" s="62"/>
      <c r="Z44" s="62"/>
      <c r="AA44" s="62"/>
      <c r="AB44" s="62"/>
      <c r="AC44" s="62"/>
      <c r="AD44" s="62"/>
      <c r="AE44" s="62"/>
      <c r="AF44" s="62"/>
      <c r="AG44" s="62"/>
      <c r="AH44" s="62"/>
      <c r="AI44" s="64" t="s">
        <v>27</v>
      </c>
      <c r="AJ44" s="62"/>
      <c r="AK44" s="62"/>
      <c r="AL44" s="62"/>
      <c r="AM44" s="359" t="str">
        <f>IF(AN8= "","",AN8)</f>
        <v>07.11.2016</v>
      </c>
      <c r="AN44" s="359"/>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c r="B46" s="40"/>
      <c r="C46" s="64" t="s">
        <v>31</v>
      </c>
      <c r="D46" s="62"/>
      <c r="E46" s="62"/>
      <c r="F46" s="62"/>
      <c r="G46" s="62"/>
      <c r="H46" s="62"/>
      <c r="I46" s="62"/>
      <c r="J46" s="62"/>
      <c r="K46" s="62"/>
      <c r="L46" s="65" t="str">
        <f>IF(E11= "","",E11)</f>
        <v xml:space="preserve"> </v>
      </c>
      <c r="M46" s="62"/>
      <c r="N46" s="62"/>
      <c r="O46" s="62"/>
      <c r="P46" s="62"/>
      <c r="Q46" s="62"/>
      <c r="R46" s="62"/>
      <c r="S46" s="62"/>
      <c r="T46" s="62"/>
      <c r="U46" s="62"/>
      <c r="V46" s="62"/>
      <c r="W46" s="62"/>
      <c r="X46" s="62"/>
      <c r="Y46" s="62"/>
      <c r="Z46" s="62"/>
      <c r="AA46" s="62"/>
      <c r="AB46" s="62"/>
      <c r="AC46" s="62"/>
      <c r="AD46" s="62"/>
      <c r="AE46" s="62"/>
      <c r="AF46" s="62"/>
      <c r="AG46" s="62"/>
      <c r="AH46" s="62"/>
      <c r="AI46" s="64" t="s">
        <v>36</v>
      </c>
      <c r="AJ46" s="62"/>
      <c r="AK46" s="62"/>
      <c r="AL46" s="62"/>
      <c r="AM46" s="360" t="str">
        <f>IF(E17="","",E17)</f>
        <v xml:space="preserve"> </v>
      </c>
      <c r="AN46" s="360"/>
      <c r="AO46" s="360"/>
      <c r="AP46" s="360"/>
      <c r="AQ46" s="62"/>
      <c r="AR46" s="60"/>
      <c r="AS46" s="361" t="s">
        <v>54</v>
      </c>
      <c r="AT46" s="362"/>
      <c r="AU46" s="73"/>
      <c r="AV46" s="73"/>
      <c r="AW46" s="73"/>
      <c r="AX46" s="73"/>
      <c r="AY46" s="73"/>
      <c r="AZ46" s="73"/>
      <c r="BA46" s="73"/>
      <c r="BB46" s="73"/>
      <c r="BC46" s="73"/>
      <c r="BD46" s="74"/>
    </row>
    <row r="47" spans="2:56" s="1" customFormat="1">
      <c r="B47" s="40"/>
      <c r="C47" s="64" t="s">
        <v>34</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63"/>
      <c r="AT47" s="364"/>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65"/>
      <c r="AT48" s="366"/>
      <c r="AU48" s="41"/>
      <c r="AV48" s="41"/>
      <c r="AW48" s="41"/>
      <c r="AX48" s="41"/>
      <c r="AY48" s="41"/>
      <c r="AZ48" s="41"/>
      <c r="BA48" s="41"/>
      <c r="BB48" s="41"/>
      <c r="BC48" s="41"/>
      <c r="BD48" s="77"/>
    </row>
    <row r="49" spans="1:91" s="1" customFormat="1" ht="29.25" customHeight="1">
      <c r="B49" s="40"/>
      <c r="C49" s="367" t="s">
        <v>55</v>
      </c>
      <c r="D49" s="368"/>
      <c r="E49" s="368"/>
      <c r="F49" s="368"/>
      <c r="G49" s="368"/>
      <c r="H49" s="78"/>
      <c r="I49" s="369" t="s">
        <v>56</v>
      </c>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70" t="s">
        <v>57</v>
      </c>
      <c r="AH49" s="368"/>
      <c r="AI49" s="368"/>
      <c r="AJ49" s="368"/>
      <c r="AK49" s="368"/>
      <c r="AL49" s="368"/>
      <c r="AM49" s="368"/>
      <c r="AN49" s="369" t="s">
        <v>58</v>
      </c>
      <c r="AO49" s="368"/>
      <c r="AP49" s="368"/>
      <c r="AQ49" s="79" t="s">
        <v>59</v>
      </c>
      <c r="AR49" s="60"/>
      <c r="AS49" s="80" t="s">
        <v>60</v>
      </c>
      <c r="AT49" s="81" t="s">
        <v>61</v>
      </c>
      <c r="AU49" s="81" t="s">
        <v>62</v>
      </c>
      <c r="AV49" s="81" t="s">
        <v>63</v>
      </c>
      <c r="AW49" s="81" t="s">
        <v>64</v>
      </c>
      <c r="AX49" s="81" t="s">
        <v>65</v>
      </c>
      <c r="AY49" s="81" t="s">
        <v>66</v>
      </c>
      <c r="AZ49" s="81" t="s">
        <v>67</v>
      </c>
      <c r="BA49" s="81" t="s">
        <v>68</v>
      </c>
      <c r="BB49" s="81" t="s">
        <v>69</v>
      </c>
      <c r="BC49" s="81" t="s">
        <v>70</v>
      </c>
      <c r="BD49" s="82" t="s">
        <v>71</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72</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74">
        <f>ROUND(SUM(AG52:AG54),2)</f>
        <v>0</v>
      </c>
      <c r="AH51" s="374"/>
      <c r="AI51" s="374"/>
      <c r="AJ51" s="374"/>
      <c r="AK51" s="374"/>
      <c r="AL51" s="374"/>
      <c r="AM51" s="374"/>
      <c r="AN51" s="375">
        <f>SUM(AG51,AT51)</f>
        <v>0</v>
      </c>
      <c r="AO51" s="375"/>
      <c r="AP51" s="375"/>
      <c r="AQ51" s="88" t="s">
        <v>22</v>
      </c>
      <c r="AR51" s="70"/>
      <c r="AS51" s="89">
        <f>ROUND(SUM(AS52:AS54),2)</f>
        <v>0</v>
      </c>
      <c r="AT51" s="90">
        <f>ROUND(SUM(AV51:AW51),2)</f>
        <v>0</v>
      </c>
      <c r="AU51" s="91">
        <f>ROUND(SUM(AU52:AU54),5)</f>
        <v>0</v>
      </c>
      <c r="AV51" s="90">
        <f>ROUND(AZ51*L26,2)</f>
        <v>0</v>
      </c>
      <c r="AW51" s="90">
        <f>ROUND(BA51*L27,2)</f>
        <v>0</v>
      </c>
      <c r="AX51" s="90">
        <f>ROUND(BB51*L26,2)</f>
        <v>0</v>
      </c>
      <c r="AY51" s="90">
        <f>ROUND(BC51*L27,2)</f>
        <v>0</v>
      </c>
      <c r="AZ51" s="90">
        <f>ROUND(SUM(AZ52:AZ54),2)</f>
        <v>0</v>
      </c>
      <c r="BA51" s="90">
        <f>ROUND(SUM(BA52:BA54),2)</f>
        <v>0</v>
      </c>
      <c r="BB51" s="90">
        <f>ROUND(SUM(BB52:BB54),2)</f>
        <v>0</v>
      </c>
      <c r="BC51" s="90">
        <f>ROUND(SUM(BC52:BC54),2)</f>
        <v>0</v>
      </c>
      <c r="BD51" s="92">
        <f>ROUND(SUM(BD52:BD54),2)</f>
        <v>0</v>
      </c>
      <c r="BS51" s="93" t="s">
        <v>73</v>
      </c>
      <c r="BT51" s="93" t="s">
        <v>74</v>
      </c>
      <c r="BU51" s="94" t="s">
        <v>75</v>
      </c>
      <c r="BV51" s="93" t="s">
        <v>76</v>
      </c>
      <c r="BW51" s="93" t="s">
        <v>7</v>
      </c>
      <c r="BX51" s="93" t="s">
        <v>77</v>
      </c>
      <c r="CL51" s="93" t="s">
        <v>22</v>
      </c>
    </row>
    <row r="52" spans="1:91" s="5" customFormat="1" ht="22.5" customHeight="1">
      <c r="A52" s="95" t="s">
        <v>78</v>
      </c>
      <c r="B52" s="96"/>
      <c r="C52" s="97"/>
      <c r="D52" s="373" t="s">
        <v>79</v>
      </c>
      <c r="E52" s="373"/>
      <c r="F52" s="373"/>
      <c r="G52" s="373"/>
      <c r="H52" s="373"/>
      <c r="I52" s="98"/>
      <c r="J52" s="373" t="s">
        <v>80</v>
      </c>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1">
        <f>'SO 000 - Ostatní a vedlej...'!J27</f>
        <v>0</v>
      </c>
      <c r="AH52" s="372"/>
      <c r="AI52" s="372"/>
      <c r="AJ52" s="372"/>
      <c r="AK52" s="372"/>
      <c r="AL52" s="372"/>
      <c r="AM52" s="372"/>
      <c r="AN52" s="371">
        <f>SUM(AG52,AT52)</f>
        <v>0</v>
      </c>
      <c r="AO52" s="372"/>
      <c r="AP52" s="372"/>
      <c r="AQ52" s="99" t="s">
        <v>81</v>
      </c>
      <c r="AR52" s="100"/>
      <c r="AS52" s="101">
        <v>0</v>
      </c>
      <c r="AT52" s="102">
        <f>ROUND(SUM(AV52:AW52),2)</f>
        <v>0</v>
      </c>
      <c r="AU52" s="103">
        <f>'SO 000 - Ostatní a vedlej...'!P80</f>
        <v>0</v>
      </c>
      <c r="AV52" s="102">
        <f>'SO 000 - Ostatní a vedlej...'!J30</f>
        <v>0</v>
      </c>
      <c r="AW52" s="102">
        <f>'SO 000 - Ostatní a vedlej...'!J31</f>
        <v>0</v>
      </c>
      <c r="AX52" s="102">
        <f>'SO 000 - Ostatní a vedlej...'!J32</f>
        <v>0</v>
      </c>
      <c r="AY52" s="102">
        <f>'SO 000 - Ostatní a vedlej...'!J33</f>
        <v>0</v>
      </c>
      <c r="AZ52" s="102">
        <f>'SO 000 - Ostatní a vedlej...'!F30</f>
        <v>0</v>
      </c>
      <c r="BA52" s="102">
        <f>'SO 000 - Ostatní a vedlej...'!F31</f>
        <v>0</v>
      </c>
      <c r="BB52" s="102">
        <f>'SO 000 - Ostatní a vedlej...'!F32</f>
        <v>0</v>
      </c>
      <c r="BC52" s="102">
        <f>'SO 000 - Ostatní a vedlej...'!F33</f>
        <v>0</v>
      </c>
      <c r="BD52" s="104">
        <f>'SO 000 - Ostatní a vedlej...'!F34</f>
        <v>0</v>
      </c>
      <c r="BT52" s="105" t="s">
        <v>24</v>
      </c>
      <c r="BV52" s="105" t="s">
        <v>76</v>
      </c>
      <c r="BW52" s="105" t="s">
        <v>82</v>
      </c>
      <c r="BX52" s="105" t="s">
        <v>7</v>
      </c>
      <c r="CL52" s="105" t="s">
        <v>22</v>
      </c>
      <c r="CM52" s="105" t="s">
        <v>83</v>
      </c>
    </row>
    <row r="53" spans="1:91" s="5" customFormat="1" ht="22.5" customHeight="1">
      <c r="A53" s="95" t="s">
        <v>78</v>
      </c>
      <c r="B53" s="96"/>
      <c r="C53" s="97"/>
      <c r="D53" s="373" t="s">
        <v>84</v>
      </c>
      <c r="E53" s="373"/>
      <c r="F53" s="373"/>
      <c r="G53" s="373"/>
      <c r="H53" s="373"/>
      <c r="I53" s="98"/>
      <c r="J53" s="373" t="s">
        <v>85</v>
      </c>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1">
        <f>'SO 101 - Přestavba komuni...'!J27</f>
        <v>0</v>
      </c>
      <c r="AH53" s="372"/>
      <c r="AI53" s="372"/>
      <c r="AJ53" s="372"/>
      <c r="AK53" s="372"/>
      <c r="AL53" s="372"/>
      <c r="AM53" s="372"/>
      <c r="AN53" s="371">
        <f>SUM(AG53,AT53)</f>
        <v>0</v>
      </c>
      <c r="AO53" s="372"/>
      <c r="AP53" s="372"/>
      <c r="AQ53" s="99" t="s">
        <v>81</v>
      </c>
      <c r="AR53" s="100"/>
      <c r="AS53" s="101">
        <v>0</v>
      </c>
      <c r="AT53" s="102">
        <f>ROUND(SUM(AV53:AW53),2)</f>
        <v>0</v>
      </c>
      <c r="AU53" s="103">
        <f>'SO 101 - Přestavba komuni...'!P83</f>
        <v>0</v>
      </c>
      <c r="AV53" s="102">
        <f>'SO 101 - Přestavba komuni...'!J30</f>
        <v>0</v>
      </c>
      <c r="AW53" s="102">
        <f>'SO 101 - Přestavba komuni...'!J31</f>
        <v>0</v>
      </c>
      <c r="AX53" s="102">
        <f>'SO 101 - Přestavba komuni...'!J32</f>
        <v>0</v>
      </c>
      <c r="AY53" s="102">
        <f>'SO 101 - Přestavba komuni...'!J33</f>
        <v>0</v>
      </c>
      <c r="AZ53" s="102">
        <f>'SO 101 - Přestavba komuni...'!F30</f>
        <v>0</v>
      </c>
      <c r="BA53" s="102">
        <f>'SO 101 - Přestavba komuni...'!F31</f>
        <v>0</v>
      </c>
      <c r="BB53" s="102">
        <f>'SO 101 - Přestavba komuni...'!F32</f>
        <v>0</v>
      </c>
      <c r="BC53" s="102">
        <f>'SO 101 - Přestavba komuni...'!F33</f>
        <v>0</v>
      </c>
      <c r="BD53" s="104">
        <f>'SO 101 - Přestavba komuni...'!F34</f>
        <v>0</v>
      </c>
      <c r="BT53" s="105" t="s">
        <v>24</v>
      </c>
      <c r="BV53" s="105" t="s">
        <v>76</v>
      </c>
      <c r="BW53" s="105" t="s">
        <v>86</v>
      </c>
      <c r="BX53" s="105" t="s">
        <v>7</v>
      </c>
      <c r="CL53" s="105" t="s">
        <v>22</v>
      </c>
      <c r="CM53" s="105" t="s">
        <v>83</v>
      </c>
    </row>
    <row r="54" spans="1:91" s="5" customFormat="1" ht="22.5" customHeight="1">
      <c r="A54" s="95" t="s">
        <v>78</v>
      </c>
      <c r="B54" s="96"/>
      <c r="C54" s="97"/>
      <c r="D54" s="373" t="s">
        <v>87</v>
      </c>
      <c r="E54" s="373"/>
      <c r="F54" s="373"/>
      <c r="G54" s="373"/>
      <c r="H54" s="373"/>
      <c r="I54" s="98"/>
      <c r="J54" s="373" t="s">
        <v>88</v>
      </c>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1">
        <f>'SO 131 - Horská vpust'!J27</f>
        <v>0</v>
      </c>
      <c r="AH54" s="372"/>
      <c r="AI54" s="372"/>
      <c r="AJ54" s="372"/>
      <c r="AK54" s="372"/>
      <c r="AL54" s="372"/>
      <c r="AM54" s="372"/>
      <c r="AN54" s="371">
        <f>SUM(AG54,AT54)</f>
        <v>0</v>
      </c>
      <c r="AO54" s="372"/>
      <c r="AP54" s="372"/>
      <c r="AQ54" s="99" t="s">
        <v>81</v>
      </c>
      <c r="AR54" s="100"/>
      <c r="AS54" s="106">
        <v>0</v>
      </c>
      <c r="AT54" s="107">
        <f>ROUND(SUM(AV54:AW54),2)</f>
        <v>0</v>
      </c>
      <c r="AU54" s="108">
        <f>'SO 131 - Horská vpust'!P83</f>
        <v>0</v>
      </c>
      <c r="AV54" s="107">
        <f>'SO 131 - Horská vpust'!J30</f>
        <v>0</v>
      </c>
      <c r="AW54" s="107">
        <f>'SO 131 - Horská vpust'!J31</f>
        <v>0</v>
      </c>
      <c r="AX54" s="107">
        <f>'SO 131 - Horská vpust'!J32</f>
        <v>0</v>
      </c>
      <c r="AY54" s="107">
        <f>'SO 131 - Horská vpust'!J33</f>
        <v>0</v>
      </c>
      <c r="AZ54" s="107">
        <f>'SO 131 - Horská vpust'!F30</f>
        <v>0</v>
      </c>
      <c r="BA54" s="107">
        <f>'SO 131 - Horská vpust'!F31</f>
        <v>0</v>
      </c>
      <c r="BB54" s="107">
        <f>'SO 131 - Horská vpust'!F32</f>
        <v>0</v>
      </c>
      <c r="BC54" s="107">
        <f>'SO 131 - Horská vpust'!F33</f>
        <v>0</v>
      </c>
      <c r="BD54" s="109">
        <f>'SO 131 - Horská vpust'!F34</f>
        <v>0</v>
      </c>
      <c r="BT54" s="105" t="s">
        <v>24</v>
      </c>
      <c r="BV54" s="105" t="s">
        <v>76</v>
      </c>
      <c r="BW54" s="105" t="s">
        <v>89</v>
      </c>
      <c r="BX54" s="105" t="s">
        <v>7</v>
      </c>
      <c r="CL54" s="105" t="s">
        <v>22</v>
      </c>
      <c r="CM54" s="105" t="s">
        <v>83</v>
      </c>
    </row>
    <row r="55" spans="1:91" s="1" customFormat="1" ht="30" customHeight="1">
      <c r="B55" s="40"/>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0"/>
    </row>
    <row r="56" spans="1:91" s="1" customFormat="1" ht="6.95" customHeight="1">
      <c r="B56" s="55"/>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60"/>
    </row>
  </sheetData>
  <sheetProtection algorithmName="SHA-512" hashValue="9vfi+uPfasLsMPIRkQYM6nlWSfLVtVU5ViCrLgJgeJaLUir97vur6sCMCueEpmpk4Jxo7BxK4x7XWB3wX0u2Nw==" saltValue="dUuon0X3t6kFw5S5JQaMjQ==" spinCount="100000" sheet="1" objects="1" scenarios="1" formatCells="0" formatColumns="0" formatRows="0" sort="0" autoFilter="0"/>
  <mergeCells count="49">
    <mergeCell ref="AR2:BE2"/>
    <mergeCell ref="AN54:AP54"/>
    <mergeCell ref="AG54:AM54"/>
    <mergeCell ref="D54:H54"/>
    <mergeCell ref="J54:AF54"/>
    <mergeCell ref="AG51:AM51"/>
    <mergeCell ref="AN51:AP51"/>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SO 000 - Ostatní a vedlej...'!C2" display="/"/>
    <hyperlink ref="A53" location="'SO 101 - Přestavba komuni...'!C2" display="/"/>
    <hyperlink ref="A54" location="'SO 131 - Horská vpust'!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90</v>
      </c>
      <c r="G1" s="384" t="s">
        <v>91</v>
      </c>
      <c r="H1" s="384"/>
      <c r="I1" s="114"/>
      <c r="J1" s="113" t="s">
        <v>92</v>
      </c>
      <c r="K1" s="112" t="s">
        <v>93</v>
      </c>
      <c r="L1" s="113" t="s">
        <v>94</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6"/>
      <c r="M2" s="376"/>
      <c r="N2" s="376"/>
      <c r="O2" s="376"/>
      <c r="P2" s="376"/>
      <c r="Q2" s="376"/>
      <c r="R2" s="376"/>
      <c r="S2" s="376"/>
      <c r="T2" s="376"/>
      <c r="U2" s="376"/>
      <c r="V2" s="376"/>
      <c r="AT2" s="23" t="s">
        <v>82</v>
      </c>
    </row>
    <row r="3" spans="1:70" ht="6.95" customHeight="1">
      <c r="B3" s="24"/>
      <c r="C3" s="25"/>
      <c r="D3" s="25"/>
      <c r="E3" s="25"/>
      <c r="F3" s="25"/>
      <c r="G3" s="25"/>
      <c r="H3" s="25"/>
      <c r="I3" s="115"/>
      <c r="J3" s="25"/>
      <c r="K3" s="26"/>
      <c r="AT3" s="23" t="s">
        <v>83</v>
      </c>
    </row>
    <row r="4" spans="1:70" ht="36.950000000000003" customHeight="1">
      <c r="B4" s="27"/>
      <c r="C4" s="28"/>
      <c r="D4" s="29" t="s">
        <v>95</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7" t="str">
        <f>'Rekapitulace stavby'!K6</f>
        <v>Přestavba místní panelové komunikace Luční – výměna povrchu</v>
      </c>
      <c r="F7" s="378"/>
      <c r="G7" s="378"/>
      <c r="H7" s="378"/>
      <c r="I7" s="116"/>
      <c r="J7" s="28"/>
      <c r="K7" s="30"/>
    </row>
    <row r="8" spans="1:70" s="1" customFormat="1">
      <c r="B8" s="40"/>
      <c r="C8" s="41"/>
      <c r="D8" s="36" t="s">
        <v>96</v>
      </c>
      <c r="E8" s="41"/>
      <c r="F8" s="41"/>
      <c r="G8" s="41"/>
      <c r="H8" s="41"/>
      <c r="I8" s="117"/>
      <c r="J8" s="41"/>
      <c r="K8" s="44"/>
    </row>
    <row r="9" spans="1:70" s="1" customFormat="1" ht="36.950000000000003" customHeight="1">
      <c r="B9" s="40"/>
      <c r="C9" s="41"/>
      <c r="D9" s="41"/>
      <c r="E9" s="379" t="s">
        <v>97</v>
      </c>
      <c r="F9" s="380"/>
      <c r="G9" s="380"/>
      <c r="H9" s="380"/>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07.11.2016</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6" t="s">
        <v>22</v>
      </c>
      <c r="F24" s="346"/>
      <c r="G24" s="346"/>
      <c r="H24" s="34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ROUND(J80,2)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ROUND(SUM(BE80:BE92), 2)</f>
        <v>0</v>
      </c>
      <c r="G30" s="41"/>
      <c r="H30" s="41"/>
      <c r="I30" s="130">
        <v>0.21</v>
      </c>
      <c r="J30" s="129">
        <f>ROUND(ROUND((SUM(BE80:BE92)), 2)*I30, 2)</f>
        <v>0</v>
      </c>
      <c r="K30" s="44"/>
    </row>
    <row r="31" spans="2:11" s="1" customFormat="1" ht="14.45" customHeight="1">
      <c r="B31" s="40"/>
      <c r="C31" s="41"/>
      <c r="D31" s="41"/>
      <c r="E31" s="48" t="s">
        <v>46</v>
      </c>
      <c r="F31" s="129">
        <f>ROUND(SUM(BF80:BF92), 2)</f>
        <v>0</v>
      </c>
      <c r="G31" s="41"/>
      <c r="H31" s="41"/>
      <c r="I31" s="130">
        <v>0.15</v>
      </c>
      <c r="J31" s="129">
        <f>ROUND(ROUND((SUM(BF80:BF92)), 2)*I31, 2)</f>
        <v>0</v>
      </c>
      <c r="K31" s="44"/>
    </row>
    <row r="32" spans="2:11" s="1" customFormat="1" ht="14.45" hidden="1" customHeight="1">
      <c r="B32" s="40"/>
      <c r="C32" s="41"/>
      <c r="D32" s="41"/>
      <c r="E32" s="48" t="s">
        <v>47</v>
      </c>
      <c r="F32" s="129">
        <f>ROUND(SUM(BG80:BG92), 2)</f>
        <v>0</v>
      </c>
      <c r="G32" s="41"/>
      <c r="H32" s="41"/>
      <c r="I32" s="130">
        <v>0.21</v>
      </c>
      <c r="J32" s="129">
        <v>0</v>
      </c>
      <c r="K32" s="44"/>
    </row>
    <row r="33" spans="2:11" s="1" customFormat="1" ht="14.45" hidden="1" customHeight="1">
      <c r="B33" s="40"/>
      <c r="C33" s="41"/>
      <c r="D33" s="41"/>
      <c r="E33" s="48" t="s">
        <v>48</v>
      </c>
      <c r="F33" s="129">
        <f>ROUND(SUM(BH80:BH92), 2)</f>
        <v>0</v>
      </c>
      <c r="G33" s="41"/>
      <c r="H33" s="41"/>
      <c r="I33" s="130">
        <v>0.15</v>
      </c>
      <c r="J33" s="129">
        <v>0</v>
      </c>
      <c r="K33" s="44"/>
    </row>
    <row r="34" spans="2:11" s="1" customFormat="1" ht="14.45" hidden="1" customHeight="1">
      <c r="B34" s="40"/>
      <c r="C34" s="41"/>
      <c r="D34" s="41"/>
      <c r="E34" s="48" t="s">
        <v>49</v>
      </c>
      <c r="F34" s="129">
        <f>ROUND(SUM(BI80:BI92),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98</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7" t="str">
        <f>E7</f>
        <v>Přestavba místní panelové komunikace Luční – výměna povrchu</v>
      </c>
      <c r="F45" s="378"/>
      <c r="G45" s="378"/>
      <c r="H45" s="378"/>
      <c r="I45" s="117"/>
      <c r="J45" s="41"/>
      <c r="K45" s="44"/>
    </row>
    <row r="46" spans="2:11" s="1" customFormat="1" ht="14.45" customHeight="1">
      <c r="B46" s="40"/>
      <c r="C46" s="36" t="s">
        <v>96</v>
      </c>
      <c r="D46" s="41"/>
      <c r="E46" s="41"/>
      <c r="F46" s="41"/>
      <c r="G46" s="41"/>
      <c r="H46" s="41"/>
      <c r="I46" s="117"/>
      <c r="J46" s="41"/>
      <c r="K46" s="44"/>
    </row>
    <row r="47" spans="2:11" s="1" customFormat="1" ht="23.25" customHeight="1">
      <c r="B47" s="40"/>
      <c r="C47" s="41"/>
      <c r="D47" s="41"/>
      <c r="E47" s="379" t="str">
        <f>E9</f>
        <v>SO 000 - Ostatní a vedlejší náklady</v>
      </c>
      <c r="F47" s="380"/>
      <c r="G47" s="380"/>
      <c r="H47" s="380"/>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07.11.2016</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99</v>
      </c>
      <c r="D54" s="131"/>
      <c r="E54" s="131"/>
      <c r="F54" s="131"/>
      <c r="G54" s="131"/>
      <c r="H54" s="131"/>
      <c r="I54" s="144"/>
      <c r="J54" s="145" t="s">
        <v>100</v>
      </c>
      <c r="K54" s="146"/>
    </row>
    <row r="55" spans="2:47" s="1" customFormat="1" ht="10.35" customHeight="1">
      <c r="B55" s="40"/>
      <c r="C55" s="41"/>
      <c r="D55" s="41"/>
      <c r="E55" s="41"/>
      <c r="F55" s="41"/>
      <c r="G55" s="41"/>
      <c r="H55" s="41"/>
      <c r="I55" s="117"/>
      <c r="J55" s="41"/>
      <c r="K55" s="44"/>
    </row>
    <row r="56" spans="2:47" s="1" customFormat="1" ht="29.25" customHeight="1">
      <c r="B56" s="40"/>
      <c r="C56" s="147" t="s">
        <v>101</v>
      </c>
      <c r="D56" s="41"/>
      <c r="E56" s="41"/>
      <c r="F56" s="41"/>
      <c r="G56" s="41"/>
      <c r="H56" s="41"/>
      <c r="I56" s="117"/>
      <c r="J56" s="127">
        <f>J80</f>
        <v>0</v>
      </c>
      <c r="K56" s="44"/>
      <c r="AU56" s="23" t="s">
        <v>102</v>
      </c>
    </row>
    <row r="57" spans="2:47" s="7" customFormat="1" ht="24.95" customHeight="1">
      <c r="B57" s="148"/>
      <c r="C57" s="149"/>
      <c r="D57" s="150" t="s">
        <v>103</v>
      </c>
      <c r="E57" s="151"/>
      <c r="F57" s="151"/>
      <c r="G57" s="151"/>
      <c r="H57" s="151"/>
      <c r="I57" s="152"/>
      <c r="J57" s="153">
        <f>J81</f>
        <v>0</v>
      </c>
      <c r="K57" s="154"/>
    </row>
    <row r="58" spans="2:47" s="8" customFormat="1" ht="19.899999999999999" customHeight="1">
      <c r="B58" s="155"/>
      <c r="C58" s="156"/>
      <c r="D58" s="157" t="s">
        <v>104</v>
      </c>
      <c r="E58" s="158"/>
      <c r="F58" s="158"/>
      <c r="G58" s="158"/>
      <c r="H58" s="158"/>
      <c r="I58" s="159"/>
      <c r="J58" s="160">
        <f>J82</f>
        <v>0</v>
      </c>
      <c r="K58" s="161"/>
    </row>
    <row r="59" spans="2:47" s="8" customFormat="1" ht="19.899999999999999" customHeight="1">
      <c r="B59" s="155"/>
      <c r="C59" s="156"/>
      <c r="D59" s="157" t="s">
        <v>105</v>
      </c>
      <c r="E59" s="158"/>
      <c r="F59" s="158"/>
      <c r="G59" s="158"/>
      <c r="H59" s="158"/>
      <c r="I59" s="159"/>
      <c r="J59" s="160">
        <f>J87</f>
        <v>0</v>
      </c>
      <c r="K59" s="161"/>
    </row>
    <row r="60" spans="2:47" s="8" customFormat="1" ht="19.899999999999999" customHeight="1">
      <c r="B60" s="155"/>
      <c r="C60" s="156"/>
      <c r="D60" s="157" t="s">
        <v>106</v>
      </c>
      <c r="E60" s="158"/>
      <c r="F60" s="158"/>
      <c r="G60" s="158"/>
      <c r="H60" s="158"/>
      <c r="I60" s="159"/>
      <c r="J60" s="160">
        <f>J90</f>
        <v>0</v>
      </c>
      <c r="K60" s="161"/>
    </row>
    <row r="61" spans="2:47" s="1" customFormat="1" ht="21.75" customHeight="1">
      <c r="B61" s="40"/>
      <c r="C61" s="41"/>
      <c r="D61" s="41"/>
      <c r="E61" s="41"/>
      <c r="F61" s="41"/>
      <c r="G61" s="41"/>
      <c r="H61" s="41"/>
      <c r="I61" s="117"/>
      <c r="J61" s="41"/>
      <c r="K61" s="44"/>
    </row>
    <row r="62" spans="2:47" s="1" customFormat="1" ht="6.95" customHeight="1">
      <c r="B62" s="55"/>
      <c r="C62" s="56"/>
      <c r="D62" s="56"/>
      <c r="E62" s="56"/>
      <c r="F62" s="56"/>
      <c r="G62" s="56"/>
      <c r="H62" s="56"/>
      <c r="I62" s="138"/>
      <c r="J62" s="56"/>
      <c r="K62" s="57"/>
    </row>
    <row r="66" spans="2:63" s="1" customFormat="1" ht="6.95" customHeight="1">
      <c r="B66" s="58"/>
      <c r="C66" s="59"/>
      <c r="D66" s="59"/>
      <c r="E66" s="59"/>
      <c r="F66" s="59"/>
      <c r="G66" s="59"/>
      <c r="H66" s="59"/>
      <c r="I66" s="141"/>
      <c r="J66" s="59"/>
      <c r="K66" s="59"/>
      <c r="L66" s="60"/>
    </row>
    <row r="67" spans="2:63" s="1" customFormat="1" ht="36.950000000000003" customHeight="1">
      <c r="B67" s="40"/>
      <c r="C67" s="61" t="s">
        <v>107</v>
      </c>
      <c r="D67" s="62"/>
      <c r="E67" s="62"/>
      <c r="F67" s="62"/>
      <c r="G67" s="62"/>
      <c r="H67" s="62"/>
      <c r="I67" s="162"/>
      <c r="J67" s="62"/>
      <c r="K67" s="62"/>
      <c r="L67" s="60"/>
    </row>
    <row r="68" spans="2:63" s="1" customFormat="1" ht="6.95" customHeight="1">
      <c r="B68" s="40"/>
      <c r="C68" s="62"/>
      <c r="D68" s="62"/>
      <c r="E68" s="62"/>
      <c r="F68" s="62"/>
      <c r="G68" s="62"/>
      <c r="H68" s="62"/>
      <c r="I68" s="162"/>
      <c r="J68" s="62"/>
      <c r="K68" s="62"/>
      <c r="L68" s="60"/>
    </row>
    <row r="69" spans="2:63" s="1" customFormat="1" ht="14.45" customHeight="1">
      <c r="B69" s="40"/>
      <c r="C69" s="64" t="s">
        <v>18</v>
      </c>
      <c r="D69" s="62"/>
      <c r="E69" s="62"/>
      <c r="F69" s="62"/>
      <c r="G69" s="62"/>
      <c r="H69" s="62"/>
      <c r="I69" s="162"/>
      <c r="J69" s="62"/>
      <c r="K69" s="62"/>
      <c r="L69" s="60"/>
    </row>
    <row r="70" spans="2:63" s="1" customFormat="1" ht="22.5" customHeight="1">
      <c r="B70" s="40"/>
      <c r="C70" s="62"/>
      <c r="D70" s="62"/>
      <c r="E70" s="381" t="str">
        <f>E7</f>
        <v>Přestavba místní panelové komunikace Luční – výměna povrchu</v>
      </c>
      <c r="F70" s="382"/>
      <c r="G70" s="382"/>
      <c r="H70" s="382"/>
      <c r="I70" s="162"/>
      <c r="J70" s="62"/>
      <c r="K70" s="62"/>
      <c r="L70" s="60"/>
    </row>
    <row r="71" spans="2:63" s="1" customFormat="1" ht="14.45" customHeight="1">
      <c r="B71" s="40"/>
      <c r="C71" s="64" t="s">
        <v>96</v>
      </c>
      <c r="D71" s="62"/>
      <c r="E71" s="62"/>
      <c r="F71" s="62"/>
      <c r="G71" s="62"/>
      <c r="H71" s="62"/>
      <c r="I71" s="162"/>
      <c r="J71" s="62"/>
      <c r="K71" s="62"/>
      <c r="L71" s="60"/>
    </row>
    <row r="72" spans="2:63" s="1" customFormat="1" ht="23.25" customHeight="1">
      <c r="B72" s="40"/>
      <c r="C72" s="62"/>
      <c r="D72" s="62"/>
      <c r="E72" s="357" t="str">
        <f>E9</f>
        <v>SO 000 - Ostatní a vedlejší náklady</v>
      </c>
      <c r="F72" s="383"/>
      <c r="G72" s="383"/>
      <c r="H72" s="383"/>
      <c r="I72" s="162"/>
      <c r="J72" s="62"/>
      <c r="K72" s="62"/>
      <c r="L72" s="60"/>
    </row>
    <row r="73" spans="2:63" s="1" customFormat="1" ht="6.95" customHeight="1">
      <c r="B73" s="40"/>
      <c r="C73" s="62"/>
      <c r="D73" s="62"/>
      <c r="E73" s="62"/>
      <c r="F73" s="62"/>
      <c r="G73" s="62"/>
      <c r="H73" s="62"/>
      <c r="I73" s="162"/>
      <c r="J73" s="62"/>
      <c r="K73" s="62"/>
      <c r="L73" s="60"/>
    </row>
    <row r="74" spans="2:63" s="1" customFormat="1" ht="18" customHeight="1">
      <c r="B74" s="40"/>
      <c r="C74" s="64" t="s">
        <v>25</v>
      </c>
      <c r="D74" s="62"/>
      <c r="E74" s="62"/>
      <c r="F74" s="163" t="str">
        <f>F12</f>
        <v xml:space="preserve"> </v>
      </c>
      <c r="G74" s="62"/>
      <c r="H74" s="62"/>
      <c r="I74" s="164" t="s">
        <v>27</v>
      </c>
      <c r="J74" s="72" t="str">
        <f>IF(J12="","",J12)</f>
        <v>07.11.2016</v>
      </c>
      <c r="K74" s="62"/>
      <c r="L74" s="60"/>
    </row>
    <row r="75" spans="2:63" s="1" customFormat="1" ht="6.95" customHeight="1">
      <c r="B75" s="40"/>
      <c r="C75" s="62"/>
      <c r="D75" s="62"/>
      <c r="E75" s="62"/>
      <c r="F75" s="62"/>
      <c r="G75" s="62"/>
      <c r="H75" s="62"/>
      <c r="I75" s="162"/>
      <c r="J75" s="62"/>
      <c r="K75" s="62"/>
      <c r="L75" s="60"/>
    </row>
    <row r="76" spans="2:63" s="1" customFormat="1">
      <c r="B76" s="40"/>
      <c r="C76" s="64" t="s">
        <v>31</v>
      </c>
      <c r="D76" s="62"/>
      <c r="E76" s="62"/>
      <c r="F76" s="163" t="str">
        <f>E15</f>
        <v xml:space="preserve"> </v>
      </c>
      <c r="G76" s="62"/>
      <c r="H76" s="62"/>
      <c r="I76" s="164" t="s">
        <v>36</v>
      </c>
      <c r="J76" s="163" t="str">
        <f>E21</f>
        <v xml:space="preserve"> </v>
      </c>
      <c r="K76" s="62"/>
      <c r="L76" s="60"/>
    </row>
    <row r="77" spans="2:63" s="1" customFormat="1" ht="14.45" customHeight="1">
      <c r="B77" s="40"/>
      <c r="C77" s="64" t="s">
        <v>34</v>
      </c>
      <c r="D77" s="62"/>
      <c r="E77" s="62"/>
      <c r="F77" s="163" t="str">
        <f>IF(E18="","",E18)</f>
        <v/>
      </c>
      <c r="G77" s="62"/>
      <c r="H77" s="62"/>
      <c r="I77" s="162"/>
      <c r="J77" s="62"/>
      <c r="K77" s="62"/>
      <c r="L77" s="60"/>
    </row>
    <row r="78" spans="2:63" s="1" customFormat="1" ht="10.35" customHeight="1">
      <c r="B78" s="40"/>
      <c r="C78" s="62"/>
      <c r="D78" s="62"/>
      <c r="E78" s="62"/>
      <c r="F78" s="62"/>
      <c r="G78" s="62"/>
      <c r="H78" s="62"/>
      <c r="I78" s="162"/>
      <c r="J78" s="62"/>
      <c r="K78" s="62"/>
      <c r="L78" s="60"/>
    </row>
    <row r="79" spans="2:63" s="9" customFormat="1" ht="29.25" customHeight="1">
      <c r="B79" s="165"/>
      <c r="C79" s="166" t="s">
        <v>108</v>
      </c>
      <c r="D79" s="167" t="s">
        <v>59</v>
      </c>
      <c r="E79" s="167" t="s">
        <v>55</v>
      </c>
      <c r="F79" s="167" t="s">
        <v>109</v>
      </c>
      <c r="G79" s="167" t="s">
        <v>110</v>
      </c>
      <c r="H79" s="167" t="s">
        <v>111</v>
      </c>
      <c r="I79" s="168" t="s">
        <v>112</v>
      </c>
      <c r="J79" s="167" t="s">
        <v>100</v>
      </c>
      <c r="K79" s="169" t="s">
        <v>113</v>
      </c>
      <c r="L79" s="170"/>
      <c r="M79" s="80" t="s">
        <v>114</v>
      </c>
      <c r="N79" s="81" t="s">
        <v>44</v>
      </c>
      <c r="O79" s="81" t="s">
        <v>115</v>
      </c>
      <c r="P79" s="81" t="s">
        <v>116</v>
      </c>
      <c r="Q79" s="81" t="s">
        <v>117</v>
      </c>
      <c r="R79" s="81" t="s">
        <v>118</v>
      </c>
      <c r="S79" s="81" t="s">
        <v>119</v>
      </c>
      <c r="T79" s="82" t="s">
        <v>120</v>
      </c>
    </row>
    <row r="80" spans="2:63" s="1" customFormat="1" ht="29.25" customHeight="1">
      <c r="B80" s="40"/>
      <c r="C80" s="86" t="s">
        <v>101</v>
      </c>
      <c r="D80" s="62"/>
      <c r="E80" s="62"/>
      <c r="F80" s="62"/>
      <c r="G80" s="62"/>
      <c r="H80" s="62"/>
      <c r="I80" s="162"/>
      <c r="J80" s="171">
        <f>BK80</f>
        <v>0</v>
      </c>
      <c r="K80" s="62"/>
      <c r="L80" s="60"/>
      <c r="M80" s="83"/>
      <c r="N80" s="84"/>
      <c r="O80" s="84"/>
      <c r="P80" s="172">
        <f>P81</f>
        <v>0</v>
      </c>
      <c r="Q80" s="84"/>
      <c r="R80" s="172">
        <f>R81</f>
        <v>0</v>
      </c>
      <c r="S80" s="84"/>
      <c r="T80" s="173">
        <f>T81</f>
        <v>0</v>
      </c>
      <c r="AT80" s="23" t="s">
        <v>73</v>
      </c>
      <c r="AU80" s="23" t="s">
        <v>102</v>
      </c>
      <c r="BK80" s="174">
        <f>BK81</f>
        <v>0</v>
      </c>
    </row>
    <row r="81" spans="2:65" s="10" customFormat="1" ht="37.35" customHeight="1">
      <c r="B81" s="175"/>
      <c r="C81" s="176"/>
      <c r="D81" s="177" t="s">
        <v>73</v>
      </c>
      <c r="E81" s="178" t="s">
        <v>121</v>
      </c>
      <c r="F81" s="178" t="s">
        <v>122</v>
      </c>
      <c r="G81" s="176"/>
      <c r="H81" s="176"/>
      <c r="I81" s="179"/>
      <c r="J81" s="180">
        <f>BK81</f>
        <v>0</v>
      </c>
      <c r="K81" s="176"/>
      <c r="L81" s="181"/>
      <c r="M81" s="182"/>
      <c r="N81" s="183"/>
      <c r="O81" s="183"/>
      <c r="P81" s="184">
        <f>P82+P87+P90</f>
        <v>0</v>
      </c>
      <c r="Q81" s="183"/>
      <c r="R81" s="184">
        <f>R82+R87+R90</f>
        <v>0</v>
      </c>
      <c r="S81" s="183"/>
      <c r="T81" s="185">
        <f>T82+T87+T90</f>
        <v>0</v>
      </c>
      <c r="AR81" s="186" t="s">
        <v>123</v>
      </c>
      <c r="AT81" s="187" t="s">
        <v>73</v>
      </c>
      <c r="AU81" s="187" t="s">
        <v>74</v>
      </c>
      <c r="AY81" s="186" t="s">
        <v>124</v>
      </c>
      <c r="BK81" s="188">
        <f>BK82+BK87+BK90</f>
        <v>0</v>
      </c>
    </row>
    <row r="82" spans="2:65" s="10" customFormat="1" ht="19.899999999999999" customHeight="1">
      <c r="B82" s="175"/>
      <c r="C82" s="176"/>
      <c r="D82" s="189" t="s">
        <v>73</v>
      </c>
      <c r="E82" s="190" t="s">
        <v>125</v>
      </c>
      <c r="F82" s="190" t="s">
        <v>126</v>
      </c>
      <c r="G82" s="176"/>
      <c r="H82" s="176"/>
      <c r="I82" s="179"/>
      <c r="J82" s="191">
        <f>BK82</f>
        <v>0</v>
      </c>
      <c r="K82" s="176"/>
      <c r="L82" s="181"/>
      <c r="M82" s="182"/>
      <c r="N82" s="183"/>
      <c r="O82" s="183"/>
      <c r="P82" s="184">
        <f>SUM(P83:P86)</f>
        <v>0</v>
      </c>
      <c r="Q82" s="183"/>
      <c r="R82" s="184">
        <f>SUM(R83:R86)</f>
        <v>0</v>
      </c>
      <c r="S82" s="183"/>
      <c r="T82" s="185">
        <f>SUM(T83:T86)</f>
        <v>0</v>
      </c>
      <c r="AR82" s="186" t="s">
        <v>123</v>
      </c>
      <c r="AT82" s="187" t="s">
        <v>73</v>
      </c>
      <c r="AU82" s="187" t="s">
        <v>24</v>
      </c>
      <c r="AY82" s="186" t="s">
        <v>124</v>
      </c>
      <c r="BK82" s="188">
        <f>SUM(BK83:BK86)</f>
        <v>0</v>
      </c>
    </row>
    <row r="83" spans="2:65" s="1" customFormat="1" ht="31.5" customHeight="1">
      <c r="B83" s="40"/>
      <c r="C83" s="192" t="s">
        <v>24</v>
      </c>
      <c r="D83" s="192" t="s">
        <v>127</v>
      </c>
      <c r="E83" s="193" t="s">
        <v>128</v>
      </c>
      <c r="F83" s="194" t="s">
        <v>129</v>
      </c>
      <c r="G83" s="195" t="s">
        <v>130</v>
      </c>
      <c r="H83" s="196">
        <v>1</v>
      </c>
      <c r="I83" s="197"/>
      <c r="J83" s="198">
        <f>ROUND(I83*H83,2)</f>
        <v>0</v>
      </c>
      <c r="K83" s="194" t="s">
        <v>131</v>
      </c>
      <c r="L83" s="60"/>
      <c r="M83" s="199" t="s">
        <v>22</v>
      </c>
      <c r="N83" s="200" t="s">
        <v>45</v>
      </c>
      <c r="O83" s="41"/>
      <c r="P83" s="201">
        <f>O83*H83</f>
        <v>0</v>
      </c>
      <c r="Q83" s="201">
        <v>0</v>
      </c>
      <c r="R83" s="201">
        <f>Q83*H83</f>
        <v>0</v>
      </c>
      <c r="S83" s="201">
        <v>0</v>
      </c>
      <c r="T83" s="202">
        <f>S83*H83</f>
        <v>0</v>
      </c>
      <c r="AR83" s="23" t="s">
        <v>132</v>
      </c>
      <c r="AT83" s="23" t="s">
        <v>127</v>
      </c>
      <c r="AU83" s="23" t="s">
        <v>83</v>
      </c>
      <c r="AY83" s="23" t="s">
        <v>124</v>
      </c>
      <c r="BE83" s="203">
        <f>IF(N83="základní",J83,0)</f>
        <v>0</v>
      </c>
      <c r="BF83" s="203">
        <f>IF(N83="snížená",J83,0)</f>
        <v>0</v>
      </c>
      <c r="BG83" s="203">
        <f>IF(N83="zákl. přenesená",J83,0)</f>
        <v>0</v>
      </c>
      <c r="BH83" s="203">
        <f>IF(N83="sníž. přenesená",J83,0)</f>
        <v>0</v>
      </c>
      <c r="BI83" s="203">
        <f>IF(N83="nulová",J83,0)</f>
        <v>0</v>
      </c>
      <c r="BJ83" s="23" t="s">
        <v>24</v>
      </c>
      <c r="BK83" s="203">
        <f>ROUND(I83*H83,2)</f>
        <v>0</v>
      </c>
      <c r="BL83" s="23" t="s">
        <v>132</v>
      </c>
      <c r="BM83" s="23" t="s">
        <v>133</v>
      </c>
    </row>
    <row r="84" spans="2:65" s="1" customFormat="1" ht="22.5" customHeight="1">
      <c r="B84" s="40"/>
      <c r="C84" s="192" t="s">
        <v>83</v>
      </c>
      <c r="D84" s="192" t="s">
        <v>127</v>
      </c>
      <c r="E84" s="193" t="s">
        <v>134</v>
      </c>
      <c r="F84" s="194" t="s">
        <v>135</v>
      </c>
      <c r="G84" s="195" t="s">
        <v>130</v>
      </c>
      <c r="H84" s="196">
        <v>1</v>
      </c>
      <c r="I84" s="197"/>
      <c r="J84" s="198">
        <f>ROUND(I84*H84,2)</f>
        <v>0</v>
      </c>
      <c r="K84" s="194" t="s">
        <v>131</v>
      </c>
      <c r="L84" s="60"/>
      <c r="M84" s="199" t="s">
        <v>22</v>
      </c>
      <c r="N84" s="200" t="s">
        <v>45</v>
      </c>
      <c r="O84" s="41"/>
      <c r="P84" s="201">
        <f>O84*H84</f>
        <v>0</v>
      </c>
      <c r="Q84" s="201">
        <v>0</v>
      </c>
      <c r="R84" s="201">
        <f>Q84*H84</f>
        <v>0</v>
      </c>
      <c r="S84" s="201">
        <v>0</v>
      </c>
      <c r="T84" s="202">
        <f>S84*H84</f>
        <v>0</v>
      </c>
      <c r="AR84" s="23" t="s">
        <v>132</v>
      </c>
      <c r="AT84" s="23" t="s">
        <v>127</v>
      </c>
      <c r="AU84" s="23" t="s">
        <v>83</v>
      </c>
      <c r="AY84" s="23" t="s">
        <v>124</v>
      </c>
      <c r="BE84" s="203">
        <f>IF(N84="základní",J84,0)</f>
        <v>0</v>
      </c>
      <c r="BF84" s="203">
        <f>IF(N84="snížená",J84,0)</f>
        <v>0</v>
      </c>
      <c r="BG84" s="203">
        <f>IF(N84="zákl. přenesená",J84,0)</f>
        <v>0</v>
      </c>
      <c r="BH84" s="203">
        <f>IF(N84="sníž. přenesená",J84,0)</f>
        <v>0</v>
      </c>
      <c r="BI84" s="203">
        <f>IF(N84="nulová",J84,0)</f>
        <v>0</v>
      </c>
      <c r="BJ84" s="23" t="s">
        <v>24</v>
      </c>
      <c r="BK84" s="203">
        <f>ROUND(I84*H84,2)</f>
        <v>0</v>
      </c>
      <c r="BL84" s="23" t="s">
        <v>132</v>
      </c>
      <c r="BM84" s="23" t="s">
        <v>136</v>
      </c>
    </row>
    <row r="85" spans="2:65" s="1" customFormat="1" ht="31.5" customHeight="1">
      <c r="B85" s="40"/>
      <c r="C85" s="192" t="s">
        <v>137</v>
      </c>
      <c r="D85" s="192" t="s">
        <v>127</v>
      </c>
      <c r="E85" s="193" t="s">
        <v>138</v>
      </c>
      <c r="F85" s="194" t="s">
        <v>139</v>
      </c>
      <c r="G85" s="195" t="s">
        <v>130</v>
      </c>
      <c r="H85" s="196">
        <v>1</v>
      </c>
      <c r="I85" s="197"/>
      <c r="J85" s="198">
        <f>ROUND(I85*H85,2)</f>
        <v>0</v>
      </c>
      <c r="K85" s="194" t="s">
        <v>131</v>
      </c>
      <c r="L85" s="60"/>
      <c r="M85" s="199" t="s">
        <v>22</v>
      </c>
      <c r="N85" s="200" t="s">
        <v>45</v>
      </c>
      <c r="O85" s="41"/>
      <c r="P85" s="201">
        <f>O85*H85</f>
        <v>0</v>
      </c>
      <c r="Q85" s="201">
        <v>0</v>
      </c>
      <c r="R85" s="201">
        <f>Q85*H85</f>
        <v>0</v>
      </c>
      <c r="S85" s="201">
        <v>0</v>
      </c>
      <c r="T85" s="202">
        <f>S85*H85</f>
        <v>0</v>
      </c>
      <c r="AR85" s="23" t="s">
        <v>132</v>
      </c>
      <c r="AT85" s="23" t="s">
        <v>127</v>
      </c>
      <c r="AU85" s="23" t="s">
        <v>83</v>
      </c>
      <c r="AY85" s="23" t="s">
        <v>124</v>
      </c>
      <c r="BE85" s="203">
        <f>IF(N85="základní",J85,0)</f>
        <v>0</v>
      </c>
      <c r="BF85" s="203">
        <f>IF(N85="snížená",J85,0)</f>
        <v>0</v>
      </c>
      <c r="BG85" s="203">
        <f>IF(N85="zákl. přenesená",J85,0)</f>
        <v>0</v>
      </c>
      <c r="BH85" s="203">
        <f>IF(N85="sníž. přenesená",J85,0)</f>
        <v>0</v>
      </c>
      <c r="BI85" s="203">
        <f>IF(N85="nulová",J85,0)</f>
        <v>0</v>
      </c>
      <c r="BJ85" s="23" t="s">
        <v>24</v>
      </c>
      <c r="BK85" s="203">
        <f>ROUND(I85*H85,2)</f>
        <v>0</v>
      </c>
      <c r="BL85" s="23" t="s">
        <v>132</v>
      </c>
      <c r="BM85" s="23" t="s">
        <v>140</v>
      </c>
    </row>
    <row r="86" spans="2:65" s="1" customFormat="1" ht="31.5" customHeight="1">
      <c r="B86" s="40"/>
      <c r="C86" s="192" t="s">
        <v>141</v>
      </c>
      <c r="D86" s="192" t="s">
        <v>127</v>
      </c>
      <c r="E86" s="193" t="s">
        <v>142</v>
      </c>
      <c r="F86" s="194" t="s">
        <v>143</v>
      </c>
      <c r="G86" s="195" t="s">
        <v>130</v>
      </c>
      <c r="H86" s="196">
        <v>1</v>
      </c>
      <c r="I86" s="197"/>
      <c r="J86" s="198">
        <f>ROUND(I86*H86,2)</f>
        <v>0</v>
      </c>
      <c r="K86" s="194" t="s">
        <v>131</v>
      </c>
      <c r="L86" s="60"/>
      <c r="M86" s="199" t="s">
        <v>22</v>
      </c>
      <c r="N86" s="200" t="s">
        <v>45</v>
      </c>
      <c r="O86" s="41"/>
      <c r="P86" s="201">
        <f>O86*H86</f>
        <v>0</v>
      </c>
      <c r="Q86" s="201">
        <v>0</v>
      </c>
      <c r="R86" s="201">
        <f>Q86*H86</f>
        <v>0</v>
      </c>
      <c r="S86" s="201">
        <v>0</v>
      </c>
      <c r="T86" s="202">
        <f>S86*H86</f>
        <v>0</v>
      </c>
      <c r="AR86" s="23" t="s">
        <v>132</v>
      </c>
      <c r="AT86" s="23" t="s">
        <v>127</v>
      </c>
      <c r="AU86" s="23" t="s">
        <v>83</v>
      </c>
      <c r="AY86" s="23" t="s">
        <v>124</v>
      </c>
      <c r="BE86" s="203">
        <f>IF(N86="základní",J86,0)</f>
        <v>0</v>
      </c>
      <c r="BF86" s="203">
        <f>IF(N86="snížená",J86,0)</f>
        <v>0</v>
      </c>
      <c r="BG86" s="203">
        <f>IF(N86="zákl. přenesená",J86,0)</f>
        <v>0</v>
      </c>
      <c r="BH86" s="203">
        <f>IF(N86="sníž. přenesená",J86,0)</f>
        <v>0</v>
      </c>
      <c r="BI86" s="203">
        <f>IF(N86="nulová",J86,0)</f>
        <v>0</v>
      </c>
      <c r="BJ86" s="23" t="s">
        <v>24</v>
      </c>
      <c r="BK86" s="203">
        <f>ROUND(I86*H86,2)</f>
        <v>0</v>
      </c>
      <c r="BL86" s="23" t="s">
        <v>132</v>
      </c>
      <c r="BM86" s="23" t="s">
        <v>144</v>
      </c>
    </row>
    <row r="87" spans="2:65" s="10" customFormat="1" ht="29.85" customHeight="1">
      <c r="B87" s="175"/>
      <c r="C87" s="176"/>
      <c r="D87" s="189" t="s">
        <v>73</v>
      </c>
      <c r="E87" s="190" t="s">
        <v>145</v>
      </c>
      <c r="F87" s="190" t="s">
        <v>146</v>
      </c>
      <c r="G87" s="176"/>
      <c r="H87" s="176"/>
      <c r="I87" s="179"/>
      <c r="J87" s="191">
        <f>BK87</f>
        <v>0</v>
      </c>
      <c r="K87" s="176"/>
      <c r="L87" s="181"/>
      <c r="M87" s="182"/>
      <c r="N87" s="183"/>
      <c r="O87" s="183"/>
      <c r="P87" s="184">
        <f>SUM(P88:P89)</f>
        <v>0</v>
      </c>
      <c r="Q87" s="183"/>
      <c r="R87" s="184">
        <f>SUM(R88:R89)</f>
        <v>0</v>
      </c>
      <c r="S87" s="183"/>
      <c r="T87" s="185">
        <f>SUM(T88:T89)</f>
        <v>0</v>
      </c>
      <c r="AR87" s="186" t="s">
        <v>123</v>
      </c>
      <c r="AT87" s="187" t="s">
        <v>73</v>
      </c>
      <c r="AU87" s="187" t="s">
        <v>24</v>
      </c>
      <c r="AY87" s="186" t="s">
        <v>124</v>
      </c>
      <c r="BK87" s="188">
        <f>SUM(BK88:BK89)</f>
        <v>0</v>
      </c>
    </row>
    <row r="88" spans="2:65" s="1" customFormat="1" ht="22.5" customHeight="1">
      <c r="B88" s="40"/>
      <c r="C88" s="192" t="s">
        <v>123</v>
      </c>
      <c r="D88" s="192" t="s">
        <v>127</v>
      </c>
      <c r="E88" s="193" t="s">
        <v>147</v>
      </c>
      <c r="F88" s="194" t="s">
        <v>148</v>
      </c>
      <c r="G88" s="195" t="s">
        <v>130</v>
      </c>
      <c r="H88" s="196">
        <v>1</v>
      </c>
      <c r="I88" s="197"/>
      <c r="J88" s="198">
        <f>ROUND(I88*H88,2)</f>
        <v>0</v>
      </c>
      <c r="K88" s="194" t="s">
        <v>131</v>
      </c>
      <c r="L88" s="60"/>
      <c r="M88" s="199" t="s">
        <v>22</v>
      </c>
      <c r="N88" s="200" t="s">
        <v>45</v>
      </c>
      <c r="O88" s="41"/>
      <c r="P88" s="201">
        <f>O88*H88</f>
        <v>0</v>
      </c>
      <c r="Q88" s="201">
        <v>0</v>
      </c>
      <c r="R88" s="201">
        <f>Q88*H88</f>
        <v>0</v>
      </c>
      <c r="S88" s="201">
        <v>0</v>
      </c>
      <c r="T88" s="202">
        <f>S88*H88</f>
        <v>0</v>
      </c>
      <c r="AR88" s="23" t="s">
        <v>132</v>
      </c>
      <c r="AT88" s="23" t="s">
        <v>127</v>
      </c>
      <c r="AU88" s="23" t="s">
        <v>83</v>
      </c>
      <c r="AY88" s="23" t="s">
        <v>124</v>
      </c>
      <c r="BE88" s="203">
        <f>IF(N88="základní",J88,0)</f>
        <v>0</v>
      </c>
      <c r="BF88" s="203">
        <f>IF(N88="snížená",J88,0)</f>
        <v>0</v>
      </c>
      <c r="BG88" s="203">
        <f>IF(N88="zákl. přenesená",J88,0)</f>
        <v>0</v>
      </c>
      <c r="BH88" s="203">
        <f>IF(N88="sníž. přenesená",J88,0)</f>
        <v>0</v>
      </c>
      <c r="BI88" s="203">
        <f>IF(N88="nulová",J88,0)</f>
        <v>0</v>
      </c>
      <c r="BJ88" s="23" t="s">
        <v>24</v>
      </c>
      <c r="BK88" s="203">
        <f>ROUND(I88*H88,2)</f>
        <v>0</v>
      </c>
      <c r="BL88" s="23" t="s">
        <v>132</v>
      </c>
      <c r="BM88" s="23" t="s">
        <v>149</v>
      </c>
    </row>
    <row r="89" spans="2:65" s="1" customFormat="1" ht="22.5" customHeight="1">
      <c r="B89" s="40"/>
      <c r="C89" s="192" t="s">
        <v>150</v>
      </c>
      <c r="D89" s="192" t="s">
        <v>127</v>
      </c>
      <c r="E89" s="193" t="s">
        <v>151</v>
      </c>
      <c r="F89" s="194" t="s">
        <v>152</v>
      </c>
      <c r="G89" s="195" t="s">
        <v>130</v>
      </c>
      <c r="H89" s="196">
        <v>1</v>
      </c>
      <c r="I89" s="197"/>
      <c r="J89" s="198">
        <f>ROUND(I89*H89,2)</f>
        <v>0</v>
      </c>
      <c r="K89" s="194" t="s">
        <v>131</v>
      </c>
      <c r="L89" s="60"/>
      <c r="M89" s="199" t="s">
        <v>22</v>
      </c>
      <c r="N89" s="200" t="s">
        <v>45</v>
      </c>
      <c r="O89" s="41"/>
      <c r="P89" s="201">
        <f>O89*H89</f>
        <v>0</v>
      </c>
      <c r="Q89" s="201">
        <v>0</v>
      </c>
      <c r="R89" s="201">
        <f>Q89*H89</f>
        <v>0</v>
      </c>
      <c r="S89" s="201">
        <v>0</v>
      </c>
      <c r="T89" s="202">
        <f>S89*H89</f>
        <v>0</v>
      </c>
      <c r="AR89" s="23" t="s">
        <v>132</v>
      </c>
      <c r="AT89" s="23" t="s">
        <v>127</v>
      </c>
      <c r="AU89" s="23" t="s">
        <v>83</v>
      </c>
      <c r="AY89" s="23" t="s">
        <v>124</v>
      </c>
      <c r="BE89" s="203">
        <f>IF(N89="základní",J89,0)</f>
        <v>0</v>
      </c>
      <c r="BF89" s="203">
        <f>IF(N89="snížená",J89,0)</f>
        <v>0</v>
      </c>
      <c r="BG89" s="203">
        <f>IF(N89="zákl. přenesená",J89,0)</f>
        <v>0</v>
      </c>
      <c r="BH89" s="203">
        <f>IF(N89="sníž. přenesená",J89,0)</f>
        <v>0</v>
      </c>
      <c r="BI89" s="203">
        <f>IF(N89="nulová",J89,0)</f>
        <v>0</v>
      </c>
      <c r="BJ89" s="23" t="s">
        <v>24</v>
      </c>
      <c r="BK89" s="203">
        <f>ROUND(I89*H89,2)</f>
        <v>0</v>
      </c>
      <c r="BL89" s="23" t="s">
        <v>132</v>
      </c>
      <c r="BM89" s="23" t="s">
        <v>153</v>
      </c>
    </row>
    <row r="90" spans="2:65" s="10" customFormat="1" ht="29.85" customHeight="1">
      <c r="B90" s="175"/>
      <c r="C90" s="176"/>
      <c r="D90" s="189" t="s">
        <v>73</v>
      </c>
      <c r="E90" s="190" t="s">
        <v>154</v>
      </c>
      <c r="F90" s="190" t="s">
        <v>155</v>
      </c>
      <c r="G90" s="176"/>
      <c r="H90" s="176"/>
      <c r="I90" s="179"/>
      <c r="J90" s="191">
        <f>BK90</f>
        <v>0</v>
      </c>
      <c r="K90" s="176"/>
      <c r="L90" s="181"/>
      <c r="M90" s="182"/>
      <c r="N90" s="183"/>
      <c r="O90" s="183"/>
      <c r="P90" s="184">
        <f>SUM(P91:P92)</f>
        <v>0</v>
      </c>
      <c r="Q90" s="183"/>
      <c r="R90" s="184">
        <f>SUM(R91:R92)</f>
        <v>0</v>
      </c>
      <c r="S90" s="183"/>
      <c r="T90" s="185">
        <f>SUM(T91:T92)</f>
        <v>0</v>
      </c>
      <c r="AR90" s="186" t="s">
        <v>123</v>
      </c>
      <c r="AT90" s="187" t="s">
        <v>73</v>
      </c>
      <c r="AU90" s="187" t="s">
        <v>24</v>
      </c>
      <c r="AY90" s="186" t="s">
        <v>124</v>
      </c>
      <c r="BK90" s="188">
        <f>SUM(BK91:BK92)</f>
        <v>0</v>
      </c>
    </row>
    <row r="91" spans="2:65" s="1" customFormat="1" ht="22.5" customHeight="1">
      <c r="B91" s="40"/>
      <c r="C91" s="192" t="s">
        <v>156</v>
      </c>
      <c r="D91" s="192" t="s">
        <v>127</v>
      </c>
      <c r="E91" s="193" t="s">
        <v>157</v>
      </c>
      <c r="F91" s="194" t="s">
        <v>158</v>
      </c>
      <c r="G91" s="195" t="s">
        <v>130</v>
      </c>
      <c r="H91" s="196">
        <v>1</v>
      </c>
      <c r="I91" s="197"/>
      <c r="J91" s="198">
        <f>ROUND(I91*H91,2)</f>
        <v>0</v>
      </c>
      <c r="K91" s="194" t="s">
        <v>131</v>
      </c>
      <c r="L91" s="60"/>
      <c r="M91" s="199" t="s">
        <v>22</v>
      </c>
      <c r="N91" s="200" t="s">
        <v>45</v>
      </c>
      <c r="O91" s="41"/>
      <c r="P91" s="201">
        <f>O91*H91</f>
        <v>0</v>
      </c>
      <c r="Q91" s="201">
        <v>0</v>
      </c>
      <c r="R91" s="201">
        <f>Q91*H91</f>
        <v>0</v>
      </c>
      <c r="S91" s="201">
        <v>0</v>
      </c>
      <c r="T91" s="202">
        <f>S91*H91</f>
        <v>0</v>
      </c>
      <c r="AR91" s="23" t="s">
        <v>132</v>
      </c>
      <c r="AT91" s="23" t="s">
        <v>127</v>
      </c>
      <c r="AU91" s="23" t="s">
        <v>83</v>
      </c>
      <c r="AY91" s="23" t="s">
        <v>124</v>
      </c>
      <c r="BE91" s="203">
        <f>IF(N91="základní",J91,0)</f>
        <v>0</v>
      </c>
      <c r="BF91" s="203">
        <f>IF(N91="snížená",J91,0)</f>
        <v>0</v>
      </c>
      <c r="BG91" s="203">
        <f>IF(N91="zákl. přenesená",J91,0)</f>
        <v>0</v>
      </c>
      <c r="BH91" s="203">
        <f>IF(N91="sníž. přenesená",J91,0)</f>
        <v>0</v>
      </c>
      <c r="BI91" s="203">
        <f>IF(N91="nulová",J91,0)</f>
        <v>0</v>
      </c>
      <c r="BJ91" s="23" t="s">
        <v>24</v>
      </c>
      <c r="BK91" s="203">
        <f>ROUND(I91*H91,2)</f>
        <v>0</v>
      </c>
      <c r="BL91" s="23" t="s">
        <v>132</v>
      </c>
      <c r="BM91" s="23" t="s">
        <v>159</v>
      </c>
    </row>
    <row r="92" spans="2:65" s="1" customFormat="1" ht="22.5" customHeight="1">
      <c r="B92" s="40"/>
      <c r="C92" s="192" t="s">
        <v>160</v>
      </c>
      <c r="D92" s="192" t="s">
        <v>127</v>
      </c>
      <c r="E92" s="193" t="s">
        <v>161</v>
      </c>
      <c r="F92" s="194" t="s">
        <v>162</v>
      </c>
      <c r="G92" s="195" t="s">
        <v>130</v>
      </c>
      <c r="H92" s="196">
        <v>1</v>
      </c>
      <c r="I92" s="197"/>
      <c r="J92" s="198">
        <f>ROUND(I92*H92,2)</f>
        <v>0</v>
      </c>
      <c r="K92" s="194" t="s">
        <v>131</v>
      </c>
      <c r="L92" s="60"/>
      <c r="M92" s="199" t="s">
        <v>22</v>
      </c>
      <c r="N92" s="204" t="s">
        <v>45</v>
      </c>
      <c r="O92" s="205"/>
      <c r="P92" s="206">
        <f>O92*H92</f>
        <v>0</v>
      </c>
      <c r="Q92" s="206">
        <v>0</v>
      </c>
      <c r="R92" s="206">
        <f>Q92*H92</f>
        <v>0</v>
      </c>
      <c r="S92" s="206">
        <v>0</v>
      </c>
      <c r="T92" s="207">
        <f>S92*H92</f>
        <v>0</v>
      </c>
      <c r="AR92" s="23" t="s">
        <v>132</v>
      </c>
      <c r="AT92" s="23" t="s">
        <v>127</v>
      </c>
      <c r="AU92" s="23" t="s">
        <v>83</v>
      </c>
      <c r="AY92" s="23" t="s">
        <v>124</v>
      </c>
      <c r="BE92" s="203">
        <f>IF(N92="základní",J92,0)</f>
        <v>0</v>
      </c>
      <c r="BF92" s="203">
        <f>IF(N92="snížená",J92,0)</f>
        <v>0</v>
      </c>
      <c r="BG92" s="203">
        <f>IF(N92="zákl. přenesená",J92,0)</f>
        <v>0</v>
      </c>
      <c r="BH92" s="203">
        <f>IF(N92="sníž. přenesená",J92,0)</f>
        <v>0</v>
      </c>
      <c r="BI92" s="203">
        <f>IF(N92="nulová",J92,0)</f>
        <v>0</v>
      </c>
      <c r="BJ92" s="23" t="s">
        <v>24</v>
      </c>
      <c r="BK92" s="203">
        <f>ROUND(I92*H92,2)</f>
        <v>0</v>
      </c>
      <c r="BL92" s="23" t="s">
        <v>132</v>
      </c>
      <c r="BM92" s="23" t="s">
        <v>163</v>
      </c>
    </row>
    <row r="93" spans="2:65" s="1" customFormat="1" ht="6.95" customHeight="1">
      <c r="B93" s="55"/>
      <c r="C93" s="56"/>
      <c r="D93" s="56"/>
      <c r="E93" s="56"/>
      <c r="F93" s="56"/>
      <c r="G93" s="56"/>
      <c r="H93" s="56"/>
      <c r="I93" s="138"/>
      <c r="J93" s="56"/>
      <c r="K93" s="56"/>
      <c r="L93" s="60"/>
    </row>
  </sheetData>
  <sheetProtection algorithmName="SHA-512" hashValue="xHRa9XBiL6GbYkIYymJvoVDe4o8y9wOJA2aIXLD6EVkXjJcq0BzMmDbgBm9N21JTsgkmsWrOjae9o6i7Mwkmgw==" saltValue="rZrgSmFDlfHm8wFfCsaI/A==" spinCount="100000" sheet="1" objects="1" scenarios="1" formatCells="0" formatColumns="0" formatRows="0" sort="0" autoFilter="0"/>
  <autoFilter ref="C79:K92"/>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5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90</v>
      </c>
      <c r="G1" s="384" t="s">
        <v>91</v>
      </c>
      <c r="H1" s="384"/>
      <c r="I1" s="114"/>
      <c r="J1" s="113" t="s">
        <v>92</v>
      </c>
      <c r="K1" s="112" t="s">
        <v>93</v>
      </c>
      <c r="L1" s="113" t="s">
        <v>94</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6"/>
      <c r="M2" s="376"/>
      <c r="N2" s="376"/>
      <c r="O2" s="376"/>
      <c r="P2" s="376"/>
      <c r="Q2" s="376"/>
      <c r="R2" s="376"/>
      <c r="S2" s="376"/>
      <c r="T2" s="376"/>
      <c r="U2" s="376"/>
      <c r="V2" s="376"/>
      <c r="AT2" s="23" t="s">
        <v>86</v>
      </c>
    </row>
    <row r="3" spans="1:70" ht="6.95" customHeight="1">
      <c r="B3" s="24"/>
      <c r="C3" s="25"/>
      <c r="D3" s="25"/>
      <c r="E3" s="25"/>
      <c r="F3" s="25"/>
      <c r="G3" s="25"/>
      <c r="H3" s="25"/>
      <c r="I3" s="115"/>
      <c r="J3" s="25"/>
      <c r="K3" s="26"/>
      <c r="AT3" s="23" t="s">
        <v>83</v>
      </c>
    </row>
    <row r="4" spans="1:70" ht="36.950000000000003" customHeight="1">
      <c r="B4" s="27"/>
      <c r="C4" s="28"/>
      <c r="D4" s="29" t="s">
        <v>95</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7" t="str">
        <f>'Rekapitulace stavby'!K6</f>
        <v>Přestavba místní panelové komunikace Luční – výměna povrchu</v>
      </c>
      <c r="F7" s="378"/>
      <c r="G7" s="378"/>
      <c r="H7" s="378"/>
      <c r="I7" s="116"/>
      <c r="J7" s="28"/>
      <c r="K7" s="30"/>
    </row>
    <row r="8" spans="1:70" s="1" customFormat="1">
      <c r="B8" s="40"/>
      <c r="C8" s="41"/>
      <c r="D8" s="36" t="s">
        <v>96</v>
      </c>
      <c r="E8" s="41"/>
      <c r="F8" s="41"/>
      <c r="G8" s="41"/>
      <c r="H8" s="41"/>
      <c r="I8" s="117"/>
      <c r="J8" s="41"/>
      <c r="K8" s="44"/>
    </row>
    <row r="9" spans="1:70" s="1" customFormat="1" ht="36.950000000000003" customHeight="1">
      <c r="B9" s="40"/>
      <c r="C9" s="41"/>
      <c r="D9" s="41"/>
      <c r="E9" s="379" t="s">
        <v>164</v>
      </c>
      <c r="F9" s="380"/>
      <c r="G9" s="380"/>
      <c r="H9" s="380"/>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07.11.2016</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6" t="s">
        <v>22</v>
      </c>
      <c r="F24" s="346"/>
      <c r="G24" s="346"/>
      <c r="H24" s="34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ROUND(J83,2)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ROUND(SUM(BE83:BE252), 2)</f>
        <v>0</v>
      </c>
      <c r="G30" s="41"/>
      <c r="H30" s="41"/>
      <c r="I30" s="130">
        <v>0.21</v>
      </c>
      <c r="J30" s="129">
        <f>ROUND(ROUND((SUM(BE83:BE252)), 2)*I30, 2)</f>
        <v>0</v>
      </c>
      <c r="K30" s="44"/>
    </row>
    <row r="31" spans="2:11" s="1" customFormat="1" ht="14.45" customHeight="1">
      <c r="B31" s="40"/>
      <c r="C31" s="41"/>
      <c r="D31" s="41"/>
      <c r="E31" s="48" t="s">
        <v>46</v>
      </c>
      <c r="F31" s="129">
        <f>ROUND(SUM(BF83:BF252), 2)</f>
        <v>0</v>
      </c>
      <c r="G31" s="41"/>
      <c r="H31" s="41"/>
      <c r="I31" s="130">
        <v>0.15</v>
      </c>
      <c r="J31" s="129">
        <f>ROUND(ROUND((SUM(BF83:BF252)), 2)*I31, 2)</f>
        <v>0</v>
      </c>
      <c r="K31" s="44"/>
    </row>
    <row r="32" spans="2:11" s="1" customFormat="1" ht="14.45" hidden="1" customHeight="1">
      <c r="B32" s="40"/>
      <c r="C32" s="41"/>
      <c r="D32" s="41"/>
      <c r="E32" s="48" t="s">
        <v>47</v>
      </c>
      <c r="F32" s="129">
        <f>ROUND(SUM(BG83:BG252), 2)</f>
        <v>0</v>
      </c>
      <c r="G32" s="41"/>
      <c r="H32" s="41"/>
      <c r="I32" s="130">
        <v>0.21</v>
      </c>
      <c r="J32" s="129">
        <v>0</v>
      </c>
      <c r="K32" s="44"/>
    </row>
    <row r="33" spans="2:11" s="1" customFormat="1" ht="14.45" hidden="1" customHeight="1">
      <c r="B33" s="40"/>
      <c r="C33" s="41"/>
      <c r="D33" s="41"/>
      <c r="E33" s="48" t="s">
        <v>48</v>
      </c>
      <c r="F33" s="129">
        <f>ROUND(SUM(BH83:BH252), 2)</f>
        <v>0</v>
      </c>
      <c r="G33" s="41"/>
      <c r="H33" s="41"/>
      <c r="I33" s="130">
        <v>0.15</v>
      </c>
      <c r="J33" s="129">
        <v>0</v>
      </c>
      <c r="K33" s="44"/>
    </row>
    <row r="34" spans="2:11" s="1" customFormat="1" ht="14.45" hidden="1" customHeight="1">
      <c r="B34" s="40"/>
      <c r="C34" s="41"/>
      <c r="D34" s="41"/>
      <c r="E34" s="48" t="s">
        <v>49</v>
      </c>
      <c r="F34" s="129">
        <f>ROUND(SUM(BI83:BI252),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98</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7" t="str">
        <f>E7</f>
        <v>Přestavba místní panelové komunikace Luční – výměna povrchu</v>
      </c>
      <c r="F45" s="378"/>
      <c r="G45" s="378"/>
      <c r="H45" s="378"/>
      <c r="I45" s="117"/>
      <c r="J45" s="41"/>
      <c r="K45" s="44"/>
    </row>
    <row r="46" spans="2:11" s="1" customFormat="1" ht="14.45" customHeight="1">
      <c r="B46" s="40"/>
      <c r="C46" s="36" t="s">
        <v>96</v>
      </c>
      <c r="D46" s="41"/>
      <c r="E46" s="41"/>
      <c r="F46" s="41"/>
      <c r="G46" s="41"/>
      <c r="H46" s="41"/>
      <c r="I46" s="117"/>
      <c r="J46" s="41"/>
      <c r="K46" s="44"/>
    </row>
    <row r="47" spans="2:11" s="1" customFormat="1" ht="23.25" customHeight="1">
      <c r="B47" s="40"/>
      <c r="C47" s="41"/>
      <c r="D47" s="41"/>
      <c r="E47" s="379" t="str">
        <f>E9</f>
        <v>SO 101 - Přestavba komunikace</v>
      </c>
      <c r="F47" s="380"/>
      <c r="G47" s="380"/>
      <c r="H47" s="380"/>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07.11.2016</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99</v>
      </c>
      <c r="D54" s="131"/>
      <c r="E54" s="131"/>
      <c r="F54" s="131"/>
      <c r="G54" s="131"/>
      <c r="H54" s="131"/>
      <c r="I54" s="144"/>
      <c r="J54" s="145" t="s">
        <v>100</v>
      </c>
      <c r="K54" s="146"/>
    </row>
    <row r="55" spans="2:47" s="1" customFormat="1" ht="10.35" customHeight="1">
      <c r="B55" s="40"/>
      <c r="C55" s="41"/>
      <c r="D55" s="41"/>
      <c r="E55" s="41"/>
      <c r="F55" s="41"/>
      <c r="G55" s="41"/>
      <c r="H55" s="41"/>
      <c r="I55" s="117"/>
      <c r="J55" s="41"/>
      <c r="K55" s="44"/>
    </row>
    <row r="56" spans="2:47" s="1" customFormat="1" ht="29.25" customHeight="1">
      <c r="B56" s="40"/>
      <c r="C56" s="147" t="s">
        <v>101</v>
      </c>
      <c r="D56" s="41"/>
      <c r="E56" s="41"/>
      <c r="F56" s="41"/>
      <c r="G56" s="41"/>
      <c r="H56" s="41"/>
      <c r="I56" s="117"/>
      <c r="J56" s="127">
        <f>J83</f>
        <v>0</v>
      </c>
      <c r="K56" s="44"/>
      <c r="AU56" s="23" t="s">
        <v>102</v>
      </c>
    </row>
    <row r="57" spans="2:47" s="7" customFormat="1" ht="24.95" customHeight="1">
      <c r="B57" s="148"/>
      <c r="C57" s="149"/>
      <c r="D57" s="150" t="s">
        <v>165</v>
      </c>
      <c r="E57" s="151"/>
      <c r="F57" s="151"/>
      <c r="G57" s="151"/>
      <c r="H57" s="151"/>
      <c r="I57" s="152"/>
      <c r="J57" s="153">
        <f>J84</f>
        <v>0</v>
      </c>
      <c r="K57" s="154"/>
    </row>
    <row r="58" spans="2:47" s="8" customFormat="1" ht="19.899999999999999" customHeight="1">
      <c r="B58" s="155"/>
      <c r="C58" s="156"/>
      <c r="D58" s="157" t="s">
        <v>166</v>
      </c>
      <c r="E58" s="158"/>
      <c r="F58" s="158"/>
      <c r="G58" s="158"/>
      <c r="H58" s="158"/>
      <c r="I58" s="159"/>
      <c r="J58" s="160">
        <f>J85</f>
        <v>0</v>
      </c>
      <c r="K58" s="161"/>
    </row>
    <row r="59" spans="2:47" s="8" customFormat="1" ht="19.899999999999999" customHeight="1">
      <c r="B59" s="155"/>
      <c r="C59" s="156"/>
      <c r="D59" s="157" t="s">
        <v>167</v>
      </c>
      <c r="E59" s="158"/>
      <c r="F59" s="158"/>
      <c r="G59" s="158"/>
      <c r="H59" s="158"/>
      <c r="I59" s="159"/>
      <c r="J59" s="160">
        <f>J170</f>
        <v>0</v>
      </c>
      <c r="K59" s="161"/>
    </row>
    <row r="60" spans="2:47" s="8" customFormat="1" ht="19.899999999999999" customHeight="1">
      <c r="B60" s="155"/>
      <c r="C60" s="156"/>
      <c r="D60" s="157" t="s">
        <v>168</v>
      </c>
      <c r="E60" s="158"/>
      <c r="F60" s="158"/>
      <c r="G60" s="158"/>
      <c r="H60" s="158"/>
      <c r="I60" s="159"/>
      <c r="J60" s="160">
        <f>J198</f>
        <v>0</v>
      </c>
      <c r="K60" s="161"/>
    </row>
    <row r="61" spans="2:47" s="8" customFormat="1" ht="19.899999999999999" customHeight="1">
      <c r="B61" s="155"/>
      <c r="C61" s="156"/>
      <c r="D61" s="157" t="s">
        <v>169</v>
      </c>
      <c r="E61" s="158"/>
      <c r="F61" s="158"/>
      <c r="G61" s="158"/>
      <c r="H61" s="158"/>
      <c r="I61" s="159"/>
      <c r="J61" s="160">
        <f>J201</f>
        <v>0</v>
      </c>
      <c r="K61" s="161"/>
    </row>
    <row r="62" spans="2:47" s="8" customFormat="1" ht="19.899999999999999" customHeight="1">
      <c r="B62" s="155"/>
      <c r="C62" s="156"/>
      <c r="D62" s="157" t="s">
        <v>170</v>
      </c>
      <c r="E62" s="158"/>
      <c r="F62" s="158"/>
      <c r="G62" s="158"/>
      <c r="H62" s="158"/>
      <c r="I62" s="159"/>
      <c r="J62" s="160">
        <f>J219</f>
        <v>0</v>
      </c>
      <c r="K62" s="161"/>
    </row>
    <row r="63" spans="2:47" s="8" customFormat="1" ht="19.899999999999999" customHeight="1">
      <c r="B63" s="155"/>
      <c r="C63" s="156"/>
      <c r="D63" s="157" t="s">
        <v>171</v>
      </c>
      <c r="E63" s="158"/>
      <c r="F63" s="158"/>
      <c r="G63" s="158"/>
      <c r="H63" s="158"/>
      <c r="I63" s="159"/>
      <c r="J63" s="160">
        <f>J248</f>
        <v>0</v>
      </c>
      <c r="K63" s="161"/>
    </row>
    <row r="64" spans="2:47" s="1" customFormat="1" ht="21.75" customHeight="1">
      <c r="B64" s="40"/>
      <c r="C64" s="41"/>
      <c r="D64" s="41"/>
      <c r="E64" s="41"/>
      <c r="F64" s="41"/>
      <c r="G64" s="41"/>
      <c r="H64" s="41"/>
      <c r="I64" s="117"/>
      <c r="J64" s="41"/>
      <c r="K64" s="44"/>
    </row>
    <row r="65" spans="2:12" s="1" customFormat="1" ht="6.95" customHeight="1">
      <c r="B65" s="55"/>
      <c r="C65" s="56"/>
      <c r="D65" s="56"/>
      <c r="E65" s="56"/>
      <c r="F65" s="56"/>
      <c r="G65" s="56"/>
      <c r="H65" s="56"/>
      <c r="I65" s="138"/>
      <c r="J65" s="56"/>
      <c r="K65" s="57"/>
    </row>
    <row r="69" spans="2:12" s="1" customFormat="1" ht="6.95" customHeight="1">
      <c r="B69" s="58"/>
      <c r="C69" s="59"/>
      <c r="D69" s="59"/>
      <c r="E69" s="59"/>
      <c r="F69" s="59"/>
      <c r="G69" s="59"/>
      <c r="H69" s="59"/>
      <c r="I69" s="141"/>
      <c r="J69" s="59"/>
      <c r="K69" s="59"/>
      <c r="L69" s="60"/>
    </row>
    <row r="70" spans="2:12" s="1" customFormat="1" ht="36.950000000000003" customHeight="1">
      <c r="B70" s="40"/>
      <c r="C70" s="61" t="s">
        <v>107</v>
      </c>
      <c r="D70" s="62"/>
      <c r="E70" s="62"/>
      <c r="F70" s="62"/>
      <c r="G70" s="62"/>
      <c r="H70" s="62"/>
      <c r="I70" s="162"/>
      <c r="J70" s="62"/>
      <c r="K70" s="62"/>
      <c r="L70" s="60"/>
    </row>
    <row r="71" spans="2:12" s="1" customFormat="1" ht="6.95" customHeight="1">
      <c r="B71" s="40"/>
      <c r="C71" s="62"/>
      <c r="D71" s="62"/>
      <c r="E71" s="62"/>
      <c r="F71" s="62"/>
      <c r="G71" s="62"/>
      <c r="H71" s="62"/>
      <c r="I71" s="162"/>
      <c r="J71" s="62"/>
      <c r="K71" s="62"/>
      <c r="L71" s="60"/>
    </row>
    <row r="72" spans="2:12" s="1" customFormat="1" ht="14.45" customHeight="1">
      <c r="B72" s="40"/>
      <c r="C72" s="64" t="s">
        <v>18</v>
      </c>
      <c r="D72" s="62"/>
      <c r="E72" s="62"/>
      <c r="F72" s="62"/>
      <c r="G72" s="62"/>
      <c r="H72" s="62"/>
      <c r="I72" s="162"/>
      <c r="J72" s="62"/>
      <c r="K72" s="62"/>
      <c r="L72" s="60"/>
    </row>
    <row r="73" spans="2:12" s="1" customFormat="1" ht="22.5" customHeight="1">
      <c r="B73" s="40"/>
      <c r="C73" s="62"/>
      <c r="D73" s="62"/>
      <c r="E73" s="381" t="str">
        <f>E7</f>
        <v>Přestavba místní panelové komunikace Luční – výměna povrchu</v>
      </c>
      <c r="F73" s="382"/>
      <c r="G73" s="382"/>
      <c r="H73" s="382"/>
      <c r="I73" s="162"/>
      <c r="J73" s="62"/>
      <c r="K73" s="62"/>
      <c r="L73" s="60"/>
    </row>
    <row r="74" spans="2:12" s="1" customFormat="1" ht="14.45" customHeight="1">
      <c r="B74" s="40"/>
      <c r="C74" s="64" t="s">
        <v>96</v>
      </c>
      <c r="D74" s="62"/>
      <c r="E74" s="62"/>
      <c r="F74" s="62"/>
      <c r="G74" s="62"/>
      <c r="H74" s="62"/>
      <c r="I74" s="162"/>
      <c r="J74" s="62"/>
      <c r="K74" s="62"/>
      <c r="L74" s="60"/>
    </row>
    <row r="75" spans="2:12" s="1" customFormat="1" ht="23.25" customHeight="1">
      <c r="B75" s="40"/>
      <c r="C75" s="62"/>
      <c r="D75" s="62"/>
      <c r="E75" s="357" t="str">
        <f>E9</f>
        <v>SO 101 - Přestavba komunikace</v>
      </c>
      <c r="F75" s="383"/>
      <c r="G75" s="383"/>
      <c r="H75" s="383"/>
      <c r="I75" s="162"/>
      <c r="J75" s="62"/>
      <c r="K75" s="62"/>
      <c r="L75" s="60"/>
    </row>
    <row r="76" spans="2:12" s="1" customFormat="1" ht="6.95" customHeight="1">
      <c r="B76" s="40"/>
      <c r="C76" s="62"/>
      <c r="D76" s="62"/>
      <c r="E76" s="62"/>
      <c r="F76" s="62"/>
      <c r="G76" s="62"/>
      <c r="H76" s="62"/>
      <c r="I76" s="162"/>
      <c r="J76" s="62"/>
      <c r="K76" s="62"/>
      <c r="L76" s="60"/>
    </row>
    <row r="77" spans="2:12" s="1" customFormat="1" ht="18" customHeight="1">
      <c r="B77" s="40"/>
      <c r="C77" s="64" t="s">
        <v>25</v>
      </c>
      <c r="D77" s="62"/>
      <c r="E77" s="62"/>
      <c r="F77" s="163" t="str">
        <f>F12</f>
        <v xml:space="preserve"> </v>
      </c>
      <c r="G77" s="62"/>
      <c r="H77" s="62"/>
      <c r="I77" s="164" t="s">
        <v>27</v>
      </c>
      <c r="J77" s="72" t="str">
        <f>IF(J12="","",J12)</f>
        <v>07.11.2016</v>
      </c>
      <c r="K77" s="62"/>
      <c r="L77" s="60"/>
    </row>
    <row r="78" spans="2:12" s="1" customFormat="1" ht="6.95" customHeight="1">
      <c r="B78" s="40"/>
      <c r="C78" s="62"/>
      <c r="D78" s="62"/>
      <c r="E78" s="62"/>
      <c r="F78" s="62"/>
      <c r="G78" s="62"/>
      <c r="H78" s="62"/>
      <c r="I78" s="162"/>
      <c r="J78" s="62"/>
      <c r="K78" s="62"/>
      <c r="L78" s="60"/>
    </row>
    <row r="79" spans="2:12" s="1" customFormat="1">
      <c r="B79" s="40"/>
      <c r="C79" s="64" t="s">
        <v>31</v>
      </c>
      <c r="D79" s="62"/>
      <c r="E79" s="62"/>
      <c r="F79" s="163" t="str">
        <f>E15</f>
        <v xml:space="preserve"> </v>
      </c>
      <c r="G79" s="62"/>
      <c r="H79" s="62"/>
      <c r="I79" s="164" t="s">
        <v>36</v>
      </c>
      <c r="J79" s="163" t="str">
        <f>E21</f>
        <v xml:space="preserve"> </v>
      </c>
      <c r="K79" s="62"/>
      <c r="L79" s="60"/>
    </row>
    <row r="80" spans="2:12" s="1" customFormat="1" ht="14.45" customHeight="1">
      <c r="B80" s="40"/>
      <c r="C80" s="64" t="s">
        <v>34</v>
      </c>
      <c r="D80" s="62"/>
      <c r="E80" s="62"/>
      <c r="F80" s="163" t="str">
        <f>IF(E18="","",E18)</f>
        <v/>
      </c>
      <c r="G80" s="62"/>
      <c r="H80" s="62"/>
      <c r="I80" s="162"/>
      <c r="J80" s="62"/>
      <c r="K80" s="62"/>
      <c r="L80" s="60"/>
    </row>
    <row r="81" spans="2:65" s="1" customFormat="1" ht="10.35" customHeight="1">
      <c r="B81" s="40"/>
      <c r="C81" s="62"/>
      <c r="D81" s="62"/>
      <c r="E81" s="62"/>
      <c r="F81" s="62"/>
      <c r="G81" s="62"/>
      <c r="H81" s="62"/>
      <c r="I81" s="162"/>
      <c r="J81" s="62"/>
      <c r="K81" s="62"/>
      <c r="L81" s="60"/>
    </row>
    <row r="82" spans="2:65" s="9" customFormat="1" ht="29.25" customHeight="1">
      <c r="B82" s="165"/>
      <c r="C82" s="166" t="s">
        <v>108</v>
      </c>
      <c r="D82" s="167" t="s">
        <v>59</v>
      </c>
      <c r="E82" s="167" t="s">
        <v>55</v>
      </c>
      <c r="F82" s="167" t="s">
        <v>109</v>
      </c>
      <c r="G82" s="167" t="s">
        <v>110</v>
      </c>
      <c r="H82" s="167" t="s">
        <v>111</v>
      </c>
      <c r="I82" s="168" t="s">
        <v>112</v>
      </c>
      <c r="J82" s="167" t="s">
        <v>100</v>
      </c>
      <c r="K82" s="169" t="s">
        <v>113</v>
      </c>
      <c r="L82" s="170"/>
      <c r="M82" s="80" t="s">
        <v>114</v>
      </c>
      <c r="N82" s="81" t="s">
        <v>44</v>
      </c>
      <c r="O82" s="81" t="s">
        <v>115</v>
      </c>
      <c r="P82" s="81" t="s">
        <v>116</v>
      </c>
      <c r="Q82" s="81" t="s">
        <v>117</v>
      </c>
      <c r="R82" s="81" t="s">
        <v>118</v>
      </c>
      <c r="S82" s="81" t="s">
        <v>119</v>
      </c>
      <c r="T82" s="82" t="s">
        <v>120</v>
      </c>
    </row>
    <row r="83" spans="2:65" s="1" customFormat="1" ht="29.25" customHeight="1">
      <c r="B83" s="40"/>
      <c r="C83" s="86" t="s">
        <v>101</v>
      </c>
      <c r="D83" s="62"/>
      <c r="E83" s="62"/>
      <c r="F83" s="62"/>
      <c r="G83" s="62"/>
      <c r="H83" s="62"/>
      <c r="I83" s="162"/>
      <c r="J83" s="171">
        <f>BK83</f>
        <v>0</v>
      </c>
      <c r="K83" s="62"/>
      <c r="L83" s="60"/>
      <c r="M83" s="83"/>
      <c r="N83" s="84"/>
      <c r="O83" s="84"/>
      <c r="P83" s="172">
        <f>P84</f>
        <v>0</v>
      </c>
      <c r="Q83" s="84"/>
      <c r="R83" s="172">
        <f>R84</f>
        <v>62.371009000000001</v>
      </c>
      <c r="S83" s="84"/>
      <c r="T83" s="173">
        <f>T84</f>
        <v>225.88829999999999</v>
      </c>
      <c r="AT83" s="23" t="s">
        <v>73</v>
      </c>
      <c r="AU83" s="23" t="s">
        <v>102</v>
      </c>
      <c r="BK83" s="174">
        <f>BK84</f>
        <v>0</v>
      </c>
    </row>
    <row r="84" spans="2:65" s="10" customFormat="1" ht="37.35" customHeight="1">
      <c r="B84" s="175"/>
      <c r="C84" s="176"/>
      <c r="D84" s="177" t="s">
        <v>73</v>
      </c>
      <c r="E84" s="178" t="s">
        <v>172</v>
      </c>
      <c r="F84" s="178" t="s">
        <v>173</v>
      </c>
      <c r="G84" s="176"/>
      <c r="H84" s="176"/>
      <c r="I84" s="179"/>
      <c r="J84" s="180">
        <f>BK84</f>
        <v>0</v>
      </c>
      <c r="K84" s="176"/>
      <c r="L84" s="181"/>
      <c r="M84" s="182"/>
      <c r="N84" s="183"/>
      <c r="O84" s="183"/>
      <c r="P84" s="184">
        <f>P85+P170+P198+P201+P219+P248</f>
        <v>0</v>
      </c>
      <c r="Q84" s="183"/>
      <c r="R84" s="184">
        <f>R85+R170+R198+R201+R219+R248</f>
        <v>62.371009000000001</v>
      </c>
      <c r="S84" s="183"/>
      <c r="T84" s="185">
        <f>T85+T170+T198+T201+T219+T248</f>
        <v>225.88829999999999</v>
      </c>
      <c r="AR84" s="186" t="s">
        <v>24</v>
      </c>
      <c r="AT84" s="187" t="s">
        <v>73</v>
      </c>
      <c r="AU84" s="187" t="s">
        <v>74</v>
      </c>
      <c r="AY84" s="186" t="s">
        <v>124</v>
      </c>
      <c r="BK84" s="188">
        <f>BK85+BK170+BK198+BK201+BK219+BK248</f>
        <v>0</v>
      </c>
    </row>
    <row r="85" spans="2:65" s="10" customFormat="1" ht="19.899999999999999" customHeight="1">
      <c r="B85" s="175"/>
      <c r="C85" s="176"/>
      <c r="D85" s="189" t="s">
        <v>73</v>
      </c>
      <c r="E85" s="190" t="s">
        <v>24</v>
      </c>
      <c r="F85" s="190" t="s">
        <v>174</v>
      </c>
      <c r="G85" s="176"/>
      <c r="H85" s="176"/>
      <c r="I85" s="179"/>
      <c r="J85" s="191">
        <f>BK85</f>
        <v>0</v>
      </c>
      <c r="K85" s="176"/>
      <c r="L85" s="181"/>
      <c r="M85" s="182"/>
      <c r="N85" s="183"/>
      <c r="O85" s="183"/>
      <c r="P85" s="184">
        <f>SUM(P86:P169)</f>
        <v>0</v>
      </c>
      <c r="Q85" s="183"/>
      <c r="R85" s="184">
        <f>SUM(R86:R169)</f>
        <v>1.0970000000000001E-3</v>
      </c>
      <c r="S85" s="183"/>
      <c r="T85" s="185">
        <f>SUM(T86:T169)</f>
        <v>216.36329999999998</v>
      </c>
      <c r="AR85" s="186" t="s">
        <v>24</v>
      </c>
      <c r="AT85" s="187" t="s">
        <v>73</v>
      </c>
      <c r="AU85" s="187" t="s">
        <v>24</v>
      </c>
      <c r="AY85" s="186" t="s">
        <v>124</v>
      </c>
      <c r="BK85" s="188">
        <f>SUM(BK86:BK169)</f>
        <v>0</v>
      </c>
    </row>
    <row r="86" spans="2:65" s="1" customFormat="1" ht="57" customHeight="1">
      <c r="B86" s="40"/>
      <c r="C86" s="192" t="s">
        <v>24</v>
      </c>
      <c r="D86" s="192" t="s">
        <v>127</v>
      </c>
      <c r="E86" s="193" t="s">
        <v>175</v>
      </c>
      <c r="F86" s="194" t="s">
        <v>176</v>
      </c>
      <c r="G86" s="195" t="s">
        <v>177</v>
      </c>
      <c r="H86" s="196">
        <v>19.5</v>
      </c>
      <c r="I86" s="197"/>
      <c r="J86" s="198">
        <f>ROUND(I86*H86,2)</f>
        <v>0</v>
      </c>
      <c r="K86" s="194" t="s">
        <v>131</v>
      </c>
      <c r="L86" s="60"/>
      <c r="M86" s="199" t="s">
        <v>22</v>
      </c>
      <c r="N86" s="200" t="s">
        <v>45</v>
      </c>
      <c r="O86" s="41"/>
      <c r="P86" s="201">
        <f>O86*H86</f>
        <v>0</v>
      </c>
      <c r="Q86" s="201">
        <v>0</v>
      </c>
      <c r="R86" s="201">
        <f>Q86*H86</f>
        <v>0</v>
      </c>
      <c r="S86" s="201">
        <v>0.29499999999999998</v>
      </c>
      <c r="T86" s="202">
        <f>S86*H86</f>
        <v>5.7524999999999995</v>
      </c>
      <c r="AR86" s="23" t="s">
        <v>141</v>
      </c>
      <c r="AT86" s="23" t="s">
        <v>127</v>
      </c>
      <c r="AU86" s="23" t="s">
        <v>83</v>
      </c>
      <c r="AY86" s="23" t="s">
        <v>124</v>
      </c>
      <c r="BE86" s="203">
        <f>IF(N86="základní",J86,0)</f>
        <v>0</v>
      </c>
      <c r="BF86" s="203">
        <f>IF(N86="snížená",J86,0)</f>
        <v>0</v>
      </c>
      <c r="BG86" s="203">
        <f>IF(N86="zákl. přenesená",J86,0)</f>
        <v>0</v>
      </c>
      <c r="BH86" s="203">
        <f>IF(N86="sníž. přenesená",J86,0)</f>
        <v>0</v>
      </c>
      <c r="BI86" s="203">
        <f>IF(N86="nulová",J86,0)</f>
        <v>0</v>
      </c>
      <c r="BJ86" s="23" t="s">
        <v>24</v>
      </c>
      <c r="BK86" s="203">
        <f>ROUND(I86*H86,2)</f>
        <v>0</v>
      </c>
      <c r="BL86" s="23" t="s">
        <v>141</v>
      </c>
      <c r="BM86" s="23" t="s">
        <v>178</v>
      </c>
    </row>
    <row r="87" spans="2:65" s="1" customFormat="1" ht="175.5">
      <c r="B87" s="40"/>
      <c r="C87" s="62"/>
      <c r="D87" s="208" t="s">
        <v>179</v>
      </c>
      <c r="E87" s="62"/>
      <c r="F87" s="209" t="s">
        <v>180</v>
      </c>
      <c r="G87" s="62"/>
      <c r="H87" s="62"/>
      <c r="I87" s="162"/>
      <c r="J87" s="62"/>
      <c r="K87" s="62"/>
      <c r="L87" s="60"/>
      <c r="M87" s="210"/>
      <c r="N87" s="41"/>
      <c r="O87" s="41"/>
      <c r="P87" s="41"/>
      <c r="Q87" s="41"/>
      <c r="R87" s="41"/>
      <c r="S87" s="41"/>
      <c r="T87" s="77"/>
      <c r="AT87" s="23" t="s">
        <v>179</v>
      </c>
      <c r="AU87" s="23" t="s">
        <v>83</v>
      </c>
    </row>
    <row r="88" spans="2:65" s="1" customFormat="1" ht="69.75" customHeight="1">
      <c r="B88" s="40"/>
      <c r="C88" s="192" t="s">
        <v>83</v>
      </c>
      <c r="D88" s="192" t="s">
        <v>127</v>
      </c>
      <c r="E88" s="193" t="s">
        <v>181</v>
      </c>
      <c r="F88" s="194" t="s">
        <v>182</v>
      </c>
      <c r="G88" s="195" t="s">
        <v>177</v>
      </c>
      <c r="H88" s="196">
        <v>209.9</v>
      </c>
      <c r="I88" s="197"/>
      <c r="J88" s="198">
        <f>ROUND(I88*H88,2)</f>
        <v>0</v>
      </c>
      <c r="K88" s="194" t="s">
        <v>131</v>
      </c>
      <c r="L88" s="60"/>
      <c r="M88" s="199" t="s">
        <v>22</v>
      </c>
      <c r="N88" s="200" t="s">
        <v>45</v>
      </c>
      <c r="O88" s="41"/>
      <c r="P88" s="201">
        <f>O88*H88</f>
        <v>0</v>
      </c>
      <c r="Q88" s="201">
        <v>0</v>
      </c>
      <c r="R88" s="201">
        <f>Q88*H88</f>
        <v>0</v>
      </c>
      <c r="S88" s="201">
        <v>0.40799999999999997</v>
      </c>
      <c r="T88" s="202">
        <f>S88*H88</f>
        <v>85.639200000000002</v>
      </c>
      <c r="AR88" s="23" t="s">
        <v>141</v>
      </c>
      <c r="AT88" s="23" t="s">
        <v>127</v>
      </c>
      <c r="AU88" s="23" t="s">
        <v>83</v>
      </c>
      <c r="AY88" s="23" t="s">
        <v>124</v>
      </c>
      <c r="BE88" s="203">
        <f>IF(N88="základní",J88,0)</f>
        <v>0</v>
      </c>
      <c r="BF88" s="203">
        <f>IF(N88="snížená",J88,0)</f>
        <v>0</v>
      </c>
      <c r="BG88" s="203">
        <f>IF(N88="zákl. přenesená",J88,0)</f>
        <v>0</v>
      </c>
      <c r="BH88" s="203">
        <f>IF(N88="sníž. přenesená",J88,0)</f>
        <v>0</v>
      </c>
      <c r="BI88" s="203">
        <f>IF(N88="nulová",J88,0)</f>
        <v>0</v>
      </c>
      <c r="BJ88" s="23" t="s">
        <v>24</v>
      </c>
      <c r="BK88" s="203">
        <f>ROUND(I88*H88,2)</f>
        <v>0</v>
      </c>
      <c r="BL88" s="23" t="s">
        <v>141</v>
      </c>
      <c r="BM88" s="23" t="s">
        <v>183</v>
      </c>
    </row>
    <row r="89" spans="2:65" s="1" customFormat="1" ht="175.5">
      <c r="B89" s="40"/>
      <c r="C89" s="62"/>
      <c r="D89" s="211" t="s">
        <v>179</v>
      </c>
      <c r="E89" s="62"/>
      <c r="F89" s="212" t="s">
        <v>180</v>
      </c>
      <c r="G89" s="62"/>
      <c r="H89" s="62"/>
      <c r="I89" s="162"/>
      <c r="J89" s="62"/>
      <c r="K89" s="62"/>
      <c r="L89" s="60"/>
      <c r="M89" s="210"/>
      <c r="N89" s="41"/>
      <c r="O89" s="41"/>
      <c r="P89" s="41"/>
      <c r="Q89" s="41"/>
      <c r="R89" s="41"/>
      <c r="S89" s="41"/>
      <c r="T89" s="77"/>
      <c r="AT89" s="23" t="s">
        <v>179</v>
      </c>
      <c r="AU89" s="23" t="s">
        <v>83</v>
      </c>
    </row>
    <row r="90" spans="2:65" s="11" customFormat="1" ht="13.5">
      <c r="B90" s="213"/>
      <c r="C90" s="214"/>
      <c r="D90" s="208" t="s">
        <v>184</v>
      </c>
      <c r="E90" s="215" t="s">
        <v>22</v>
      </c>
      <c r="F90" s="216" t="s">
        <v>185</v>
      </c>
      <c r="G90" s="214"/>
      <c r="H90" s="217">
        <v>209.9</v>
      </c>
      <c r="I90" s="218"/>
      <c r="J90" s="214"/>
      <c r="K90" s="214"/>
      <c r="L90" s="219"/>
      <c r="M90" s="220"/>
      <c r="N90" s="221"/>
      <c r="O90" s="221"/>
      <c r="P90" s="221"/>
      <c r="Q90" s="221"/>
      <c r="R90" s="221"/>
      <c r="S90" s="221"/>
      <c r="T90" s="222"/>
      <c r="AT90" s="223" t="s">
        <v>184</v>
      </c>
      <c r="AU90" s="223" t="s">
        <v>83</v>
      </c>
      <c r="AV90" s="11" t="s">
        <v>83</v>
      </c>
      <c r="AW90" s="11" t="s">
        <v>37</v>
      </c>
      <c r="AX90" s="11" t="s">
        <v>24</v>
      </c>
      <c r="AY90" s="223" t="s">
        <v>124</v>
      </c>
    </row>
    <row r="91" spans="2:65" s="1" customFormat="1" ht="44.25" customHeight="1">
      <c r="B91" s="40"/>
      <c r="C91" s="192" t="s">
        <v>137</v>
      </c>
      <c r="D91" s="192" t="s">
        <v>127</v>
      </c>
      <c r="E91" s="193" t="s">
        <v>186</v>
      </c>
      <c r="F91" s="194" t="s">
        <v>187</v>
      </c>
      <c r="G91" s="195" t="s">
        <v>177</v>
      </c>
      <c r="H91" s="196">
        <v>209.9</v>
      </c>
      <c r="I91" s="197"/>
      <c r="J91" s="198">
        <f>ROUND(I91*H91,2)</f>
        <v>0</v>
      </c>
      <c r="K91" s="194" t="s">
        <v>131</v>
      </c>
      <c r="L91" s="60"/>
      <c r="M91" s="199" t="s">
        <v>22</v>
      </c>
      <c r="N91" s="200" t="s">
        <v>45</v>
      </c>
      <c r="O91" s="41"/>
      <c r="P91" s="201">
        <f>O91*H91</f>
        <v>0</v>
      </c>
      <c r="Q91" s="201">
        <v>0</v>
      </c>
      <c r="R91" s="201">
        <f>Q91*H91</f>
        <v>0</v>
      </c>
      <c r="S91" s="201">
        <v>0.16</v>
      </c>
      <c r="T91" s="202">
        <f>S91*H91</f>
        <v>33.584000000000003</v>
      </c>
      <c r="AR91" s="23" t="s">
        <v>141</v>
      </c>
      <c r="AT91" s="23" t="s">
        <v>127</v>
      </c>
      <c r="AU91" s="23" t="s">
        <v>83</v>
      </c>
      <c r="AY91" s="23" t="s">
        <v>124</v>
      </c>
      <c r="BE91" s="203">
        <f>IF(N91="základní",J91,0)</f>
        <v>0</v>
      </c>
      <c r="BF91" s="203">
        <f>IF(N91="snížená",J91,0)</f>
        <v>0</v>
      </c>
      <c r="BG91" s="203">
        <f>IF(N91="zákl. přenesená",J91,0)</f>
        <v>0</v>
      </c>
      <c r="BH91" s="203">
        <f>IF(N91="sníž. přenesená",J91,0)</f>
        <v>0</v>
      </c>
      <c r="BI91" s="203">
        <f>IF(N91="nulová",J91,0)</f>
        <v>0</v>
      </c>
      <c r="BJ91" s="23" t="s">
        <v>24</v>
      </c>
      <c r="BK91" s="203">
        <f>ROUND(I91*H91,2)</f>
        <v>0</v>
      </c>
      <c r="BL91" s="23" t="s">
        <v>141</v>
      </c>
      <c r="BM91" s="23" t="s">
        <v>188</v>
      </c>
    </row>
    <row r="92" spans="2:65" s="1" customFormat="1" ht="256.5">
      <c r="B92" s="40"/>
      <c r="C92" s="62"/>
      <c r="D92" s="211" t="s">
        <v>179</v>
      </c>
      <c r="E92" s="62"/>
      <c r="F92" s="212" t="s">
        <v>189</v>
      </c>
      <c r="G92" s="62"/>
      <c r="H92" s="62"/>
      <c r="I92" s="162"/>
      <c r="J92" s="62"/>
      <c r="K92" s="62"/>
      <c r="L92" s="60"/>
      <c r="M92" s="210"/>
      <c r="N92" s="41"/>
      <c r="O92" s="41"/>
      <c r="P92" s="41"/>
      <c r="Q92" s="41"/>
      <c r="R92" s="41"/>
      <c r="S92" s="41"/>
      <c r="T92" s="77"/>
      <c r="AT92" s="23" t="s">
        <v>179</v>
      </c>
      <c r="AU92" s="23" t="s">
        <v>83</v>
      </c>
    </row>
    <row r="93" spans="2:65" s="11" customFormat="1" ht="13.5">
      <c r="B93" s="213"/>
      <c r="C93" s="214"/>
      <c r="D93" s="208" t="s">
        <v>184</v>
      </c>
      <c r="E93" s="215" t="s">
        <v>22</v>
      </c>
      <c r="F93" s="216" t="s">
        <v>185</v>
      </c>
      <c r="G93" s="214"/>
      <c r="H93" s="217">
        <v>209.9</v>
      </c>
      <c r="I93" s="218"/>
      <c r="J93" s="214"/>
      <c r="K93" s="214"/>
      <c r="L93" s="219"/>
      <c r="M93" s="220"/>
      <c r="N93" s="221"/>
      <c r="O93" s="221"/>
      <c r="P93" s="221"/>
      <c r="Q93" s="221"/>
      <c r="R93" s="221"/>
      <c r="S93" s="221"/>
      <c r="T93" s="222"/>
      <c r="AT93" s="223" t="s">
        <v>184</v>
      </c>
      <c r="AU93" s="223" t="s">
        <v>83</v>
      </c>
      <c r="AV93" s="11" t="s">
        <v>83</v>
      </c>
      <c r="AW93" s="11" t="s">
        <v>37</v>
      </c>
      <c r="AX93" s="11" t="s">
        <v>24</v>
      </c>
      <c r="AY93" s="223" t="s">
        <v>124</v>
      </c>
    </row>
    <row r="94" spans="2:65" s="1" customFormat="1" ht="44.25" customHeight="1">
      <c r="B94" s="40"/>
      <c r="C94" s="192" t="s">
        <v>141</v>
      </c>
      <c r="D94" s="192" t="s">
        <v>127</v>
      </c>
      <c r="E94" s="193" t="s">
        <v>190</v>
      </c>
      <c r="F94" s="194" t="s">
        <v>191</v>
      </c>
      <c r="G94" s="195" t="s">
        <v>177</v>
      </c>
      <c r="H94" s="196">
        <v>31.1</v>
      </c>
      <c r="I94" s="197"/>
      <c r="J94" s="198">
        <f>ROUND(I94*H94,2)</f>
        <v>0</v>
      </c>
      <c r="K94" s="194" t="s">
        <v>131</v>
      </c>
      <c r="L94" s="60"/>
      <c r="M94" s="199" t="s">
        <v>22</v>
      </c>
      <c r="N94" s="200" t="s">
        <v>45</v>
      </c>
      <c r="O94" s="41"/>
      <c r="P94" s="201">
        <f>O94*H94</f>
        <v>0</v>
      </c>
      <c r="Q94" s="201">
        <v>0</v>
      </c>
      <c r="R94" s="201">
        <f>Q94*H94</f>
        <v>0</v>
      </c>
      <c r="S94" s="201">
        <v>0.13</v>
      </c>
      <c r="T94" s="202">
        <f>S94*H94</f>
        <v>4.0430000000000001</v>
      </c>
      <c r="AR94" s="23" t="s">
        <v>141</v>
      </c>
      <c r="AT94" s="23" t="s">
        <v>127</v>
      </c>
      <c r="AU94" s="23" t="s">
        <v>83</v>
      </c>
      <c r="AY94" s="23" t="s">
        <v>124</v>
      </c>
      <c r="BE94" s="203">
        <f>IF(N94="základní",J94,0)</f>
        <v>0</v>
      </c>
      <c r="BF94" s="203">
        <f>IF(N94="snížená",J94,0)</f>
        <v>0</v>
      </c>
      <c r="BG94" s="203">
        <f>IF(N94="zákl. přenesená",J94,0)</f>
        <v>0</v>
      </c>
      <c r="BH94" s="203">
        <f>IF(N94="sníž. přenesená",J94,0)</f>
        <v>0</v>
      </c>
      <c r="BI94" s="203">
        <f>IF(N94="nulová",J94,0)</f>
        <v>0</v>
      </c>
      <c r="BJ94" s="23" t="s">
        <v>24</v>
      </c>
      <c r="BK94" s="203">
        <f>ROUND(I94*H94,2)</f>
        <v>0</v>
      </c>
      <c r="BL94" s="23" t="s">
        <v>141</v>
      </c>
      <c r="BM94" s="23" t="s">
        <v>192</v>
      </c>
    </row>
    <row r="95" spans="2:65" s="1" customFormat="1" ht="256.5">
      <c r="B95" s="40"/>
      <c r="C95" s="62"/>
      <c r="D95" s="211" t="s">
        <v>179</v>
      </c>
      <c r="E95" s="62"/>
      <c r="F95" s="212" t="s">
        <v>189</v>
      </c>
      <c r="G95" s="62"/>
      <c r="H95" s="62"/>
      <c r="I95" s="162"/>
      <c r="J95" s="62"/>
      <c r="K95" s="62"/>
      <c r="L95" s="60"/>
      <c r="M95" s="210"/>
      <c r="N95" s="41"/>
      <c r="O95" s="41"/>
      <c r="P95" s="41"/>
      <c r="Q95" s="41"/>
      <c r="R95" s="41"/>
      <c r="S95" s="41"/>
      <c r="T95" s="77"/>
      <c r="AT95" s="23" t="s">
        <v>179</v>
      </c>
      <c r="AU95" s="23" t="s">
        <v>83</v>
      </c>
    </row>
    <row r="96" spans="2:65" s="11" customFormat="1" ht="13.5">
      <c r="B96" s="213"/>
      <c r="C96" s="214"/>
      <c r="D96" s="208" t="s">
        <v>184</v>
      </c>
      <c r="E96" s="215" t="s">
        <v>22</v>
      </c>
      <c r="F96" s="216" t="s">
        <v>193</v>
      </c>
      <c r="G96" s="214"/>
      <c r="H96" s="217">
        <v>31.1</v>
      </c>
      <c r="I96" s="218"/>
      <c r="J96" s="214"/>
      <c r="K96" s="214"/>
      <c r="L96" s="219"/>
      <c r="M96" s="220"/>
      <c r="N96" s="221"/>
      <c r="O96" s="221"/>
      <c r="P96" s="221"/>
      <c r="Q96" s="221"/>
      <c r="R96" s="221"/>
      <c r="S96" s="221"/>
      <c r="T96" s="222"/>
      <c r="AT96" s="223" t="s">
        <v>184</v>
      </c>
      <c r="AU96" s="223" t="s">
        <v>83</v>
      </c>
      <c r="AV96" s="11" t="s">
        <v>83</v>
      </c>
      <c r="AW96" s="11" t="s">
        <v>37</v>
      </c>
      <c r="AX96" s="11" t="s">
        <v>24</v>
      </c>
      <c r="AY96" s="223" t="s">
        <v>124</v>
      </c>
    </row>
    <row r="97" spans="2:65" s="1" customFormat="1" ht="44.25" customHeight="1">
      <c r="B97" s="40"/>
      <c r="C97" s="192" t="s">
        <v>123</v>
      </c>
      <c r="D97" s="192" t="s">
        <v>127</v>
      </c>
      <c r="E97" s="193" t="s">
        <v>194</v>
      </c>
      <c r="F97" s="194" t="s">
        <v>195</v>
      </c>
      <c r="G97" s="195" t="s">
        <v>177</v>
      </c>
      <c r="H97" s="196">
        <v>31.1</v>
      </c>
      <c r="I97" s="197"/>
      <c r="J97" s="198">
        <f>ROUND(I97*H97,2)</f>
        <v>0</v>
      </c>
      <c r="K97" s="194" t="s">
        <v>131</v>
      </c>
      <c r="L97" s="60"/>
      <c r="M97" s="199" t="s">
        <v>22</v>
      </c>
      <c r="N97" s="200" t="s">
        <v>45</v>
      </c>
      <c r="O97" s="41"/>
      <c r="P97" s="201">
        <f>O97*H97</f>
        <v>0</v>
      </c>
      <c r="Q97" s="201">
        <v>0</v>
      </c>
      <c r="R97" s="201">
        <f>Q97*H97</f>
        <v>0</v>
      </c>
      <c r="S97" s="201">
        <v>0.316</v>
      </c>
      <c r="T97" s="202">
        <f>S97*H97</f>
        <v>9.8276000000000003</v>
      </c>
      <c r="AR97" s="23" t="s">
        <v>141</v>
      </c>
      <c r="AT97" s="23" t="s">
        <v>127</v>
      </c>
      <c r="AU97" s="23" t="s">
        <v>83</v>
      </c>
      <c r="AY97" s="23" t="s">
        <v>124</v>
      </c>
      <c r="BE97" s="203">
        <f>IF(N97="základní",J97,0)</f>
        <v>0</v>
      </c>
      <c r="BF97" s="203">
        <f>IF(N97="snížená",J97,0)</f>
        <v>0</v>
      </c>
      <c r="BG97" s="203">
        <f>IF(N97="zákl. přenesená",J97,0)</f>
        <v>0</v>
      </c>
      <c r="BH97" s="203">
        <f>IF(N97="sníž. přenesená",J97,0)</f>
        <v>0</v>
      </c>
      <c r="BI97" s="203">
        <f>IF(N97="nulová",J97,0)</f>
        <v>0</v>
      </c>
      <c r="BJ97" s="23" t="s">
        <v>24</v>
      </c>
      <c r="BK97" s="203">
        <f>ROUND(I97*H97,2)</f>
        <v>0</v>
      </c>
      <c r="BL97" s="23" t="s">
        <v>141</v>
      </c>
      <c r="BM97" s="23" t="s">
        <v>196</v>
      </c>
    </row>
    <row r="98" spans="2:65" s="1" customFormat="1" ht="256.5">
      <c r="B98" s="40"/>
      <c r="C98" s="62"/>
      <c r="D98" s="211" t="s">
        <v>179</v>
      </c>
      <c r="E98" s="62"/>
      <c r="F98" s="212" t="s">
        <v>189</v>
      </c>
      <c r="G98" s="62"/>
      <c r="H98" s="62"/>
      <c r="I98" s="162"/>
      <c r="J98" s="62"/>
      <c r="K98" s="62"/>
      <c r="L98" s="60"/>
      <c r="M98" s="210"/>
      <c r="N98" s="41"/>
      <c r="O98" s="41"/>
      <c r="P98" s="41"/>
      <c r="Q98" s="41"/>
      <c r="R98" s="41"/>
      <c r="S98" s="41"/>
      <c r="T98" s="77"/>
      <c r="AT98" s="23" t="s">
        <v>179</v>
      </c>
      <c r="AU98" s="23" t="s">
        <v>83</v>
      </c>
    </row>
    <row r="99" spans="2:65" s="11" customFormat="1" ht="13.5">
      <c r="B99" s="213"/>
      <c r="C99" s="214"/>
      <c r="D99" s="208" t="s">
        <v>184</v>
      </c>
      <c r="E99" s="215" t="s">
        <v>22</v>
      </c>
      <c r="F99" s="216" t="s">
        <v>197</v>
      </c>
      <c r="G99" s="214"/>
      <c r="H99" s="217">
        <v>31.1</v>
      </c>
      <c r="I99" s="218"/>
      <c r="J99" s="214"/>
      <c r="K99" s="214"/>
      <c r="L99" s="219"/>
      <c r="M99" s="220"/>
      <c r="N99" s="221"/>
      <c r="O99" s="221"/>
      <c r="P99" s="221"/>
      <c r="Q99" s="221"/>
      <c r="R99" s="221"/>
      <c r="S99" s="221"/>
      <c r="T99" s="222"/>
      <c r="AT99" s="223" t="s">
        <v>184</v>
      </c>
      <c r="AU99" s="223" t="s">
        <v>83</v>
      </c>
      <c r="AV99" s="11" t="s">
        <v>83</v>
      </c>
      <c r="AW99" s="11" t="s">
        <v>37</v>
      </c>
      <c r="AX99" s="11" t="s">
        <v>24</v>
      </c>
      <c r="AY99" s="223" t="s">
        <v>124</v>
      </c>
    </row>
    <row r="100" spans="2:65" s="1" customFormat="1" ht="44.25" customHeight="1">
      <c r="B100" s="40"/>
      <c r="C100" s="192" t="s">
        <v>150</v>
      </c>
      <c r="D100" s="192" t="s">
        <v>127</v>
      </c>
      <c r="E100" s="193" t="s">
        <v>198</v>
      </c>
      <c r="F100" s="194" t="s">
        <v>199</v>
      </c>
      <c r="G100" s="195" t="s">
        <v>177</v>
      </c>
      <c r="H100" s="196">
        <v>320.7</v>
      </c>
      <c r="I100" s="197"/>
      <c r="J100" s="198">
        <f>ROUND(I100*H100,2)</f>
        <v>0</v>
      </c>
      <c r="K100" s="194" t="s">
        <v>131</v>
      </c>
      <c r="L100" s="60"/>
      <c r="M100" s="199" t="s">
        <v>22</v>
      </c>
      <c r="N100" s="200" t="s">
        <v>45</v>
      </c>
      <c r="O100" s="41"/>
      <c r="P100" s="201">
        <f>O100*H100</f>
        <v>0</v>
      </c>
      <c r="Q100" s="201">
        <v>0</v>
      </c>
      <c r="R100" s="201">
        <f>Q100*H100</f>
        <v>0</v>
      </c>
      <c r="S100" s="201">
        <v>0.23499999999999999</v>
      </c>
      <c r="T100" s="202">
        <f>S100*H100</f>
        <v>75.364499999999992</v>
      </c>
      <c r="AR100" s="23" t="s">
        <v>141</v>
      </c>
      <c r="AT100" s="23" t="s">
        <v>127</v>
      </c>
      <c r="AU100" s="23" t="s">
        <v>83</v>
      </c>
      <c r="AY100" s="23" t="s">
        <v>124</v>
      </c>
      <c r="BE100" s="203">
        <f>IF(N100="základní",J100,0)</f>
        <v>0</v>
      </c>
      <c r="BF100" s="203">
        <f>IF(N100="snížená",J100,0)</f>
        <v>0</v>
      </c>
      <c r="BG100" s="203">
        <f>IF(N100="zákl. přenesená",J100,0)</f>
        <v>0</v>
      </c>
      <c r="BH100" s="203">
        <f>IF(N100="sníž. přenesená",J100,0)</f>
        <v>0</v>
      </c>
      <c r="BI100" s="203">
        <f>IF(N100="nulová",J100,0)</f>
        <v>0</v>
      </c>
      <c r="BJ100" s="23" t="s">
        <v>24</v>
      </c>
      <c r="BK100" s="203">
        <f>ROUND(I100*H100,2)</f>
        <v>0</v>
      </c>
      <c r="BL100" s="23" t="s">
        <v>141</v>
      </c>
      <c r="BM100" s="23" t="s">
        <v>200</v>
      </c>
    </row>
    <row r="101" spans="2:65" s="1" customFormat="1" ht="256.5">
      <c r="B101" s="40"/>
      <c r="C101" s="62"/>
      <c r="D101" s="211" t="s">
        <v>179</v>
      </c>
      <c r="E101" s="62"/>
      <c r="F101" s="212" t="s">
        <v>189</v>
      </c>
      <c r="G101" s="62"/>
      <c r="H101" s="62"/>
      <c r="I101" s="162"/>
      <c r="J101" s="62"/>
      <c r="K101" s="62"/>
      <c r="L101" s="60"/>
      <c r="M101" s="210"/>
      <c r="N101" s="41"/>
      <c r="O101" s="41"/>
      <c r="P101" s="41"/>
      <c r="Q101" s="41"/>
      <c r="R101" s="41"/>
      <c r="S101" s="41"/>
      <c r="T101" s="77"/>
      <c r="AT101" s="23" t="s">
        <v>179</v>
      </c>
      <c r="AU101" s="23" t="s">
        <v>83</v>
      </c>
    </row>
    <row r="102" spans="2:65" s="11" customFormat="1" ht="13.5">
      <c r="B102" s="213"/>
      <c r="C102" s="214"/>
      <c r="D102" s="211" t="s">
        <v>184</v>
      </c>
      <c r="E102" s="224" t="s">
        <v>22</v>
      </c>
      <c r="F102" s="225" t="s">
        <v>185</v>
      </c>
      <c r="G102" s="214"/>
      <c r="H102" s="226">
        <v>209.9</v>
      </c>
      <c r="I102" s="218"/>
      <c r="J102" s="214"/>
      <c r="K102" s="214"/>
      <c r="L102" s="219"/>
      <c r="M102" s="220"/>
      <c r="N102" s="221"/>
      <c r="O102" s="221"/>
      <c r="P102" s="221"/>
      <c r="Q102" s="221"/>
      <c r="R102" s="221"/>
      <c r="S102" s="221"/>
      <c r="T102" s="222"/>
      <c r="AT102" s="223" t="s">
        <v>184</v>
      </c>
      <c r="AU102" s="223" t="s">
        <v>83</v>
      </c>
      <c r="AV102" s="11" t="s">
        <v>83</v>
      </c>
      <c r="AW102" s="11" t="s">
        <v>37</v>
      </c>
      <c r="AX102" s="11" t="s">
        <v>74</v>
      </c>
      <c r="AY102" s="223" t="s">
        <v>124</v>
      </c>
    </row>
    <row r="103" spans="2:65" s="11" customFormat="1" ht="13.5">
      <c r="B103" s="213"/>
      <c r="C103" s="214"/>
      <c r="D103" s="211" t="s">
        <v>184</v>
      </c>
      <c r="E103" s="224" t="s">
        <v>22</v>
      </c>
      <c r="F103" s="225" t="s">
        <v>197</v>
      </c>
      <c r="G103" s="214"/>
      <c r="H103" s="226">
        <v>31.1</v>
      </c>
      <c r="I103" s="218"/>
      <c r="J103" s="214"/>
      <c r="K103" s="214"/>
      <c r="L103" s="219"/>
      <c r="M103" s="220"/>
      <c r="N103" s="221"/>
      <c r="O103" s="221"/>
      <c r="P103" s="221"/>
      <c r="Q103" s="221"/>
      <c r="R103" s="221"/>
      <c r="S103" s="221"/>
      <c r="T103" s="222"/>
      <c r="AT103" s="223" t="s">
        <v>184</v>
      </c>
      <c r="AU103" s="223" t="s">
        <v>83</v>
      </c>
      <c r="AV103" s="11" t="s">
        <v>83</v>
      </c>
      <c r="AW103" s="11" t="s">
        <v>37</v>
      </c>
      <c r="AX103" s="11" t="s">
        <v>74</v>
      </c>
      <c r="AY103" s="223" t="s">
        <v>124</v>
      </c>
    </row>
    <row r="104" spans="2:65" s="11" customFormat="1" ht="13.5">
      <c r="B104" s="213"/>
      <c r="C104" s="214"/>
      <c r="D104" s="211" t="s">
        <v>184</v>
      </c>
      <c r="E104" s="224" t="s">
        <v>22</v>
      </c>
      <c r="F104" s="225" t="s">
        <v>201</v>
      </c>
      <c r="G104" s="214"/>
      <c r="H104" s="226">
        <v>30.1</v>
      </c>
      <c r="I104" s="218"/>
      <c r="J104" s="214"/>
      <c r="K104" s="214"/>
      <c r="L104" s="219"/>
      <c r="M104" s="220"/>
      <c r="N104" s="221"/>
      <c r="O104" s="221"/>
      <c r="P104" s="221"/>
      <c r="Q104" s="221"/>
      <c r="R104" s="221"/>
      <c r="S104" s="221"/>
      <c r="T104" s="222"/>
      <c r="AT104" s="223" t="s">
        <v>184</v>
      </c>
      <c r="AU104" s="223" t="s">
        <v>83</v>
      </c>
      <c r="AV104" s="11" t="s">
        <v>83</v>
      </c>
      <c r="AW104" s="11" t="s">
        <v>37</v>
      </c>
      <c r="AX104" s="11" t="s">
        <v>74</v>
      </c>
      <c r="AY104" s="223" t="s">
        <v>124</v>
      </c>
    </row>
    <row r="105" spans="2:65" s="11" customFormat="1" ht="13.5">
      <c r="B105" s="213"/>
      <c r="C105" s="214"/>
      <c r="D105" s="211" t="s">
        <v>184</v>
      </c>
      <c r="E105" s="224" t="s">
        <v>22</v>
      </c>
      <c r="F105" s="225" t="s">
        <v>202</v>
      </c>
      <c r="G105" s="214"/>
      <c r="H105" s="226">
        <v>30.1</v>
      </c>
      <c r="I105" s="218"/>
      <c r="J105" s="214"/>
      <c r="K105" s="214"/>
      <c r="L105" s="219"/>
      <c r="M105" s="220"/>
      <c r="N105" s="221"/>
      <c r="O105" s="221"/>
      <c r="P105" s="221"/>
      <c r="Q105" s="221"/>
      <c r="R105" s="221"/>
      <c r="S105" s="221"/>
      <c r="T105" s="222"/>
      <c r="AT105" s="223" t="s">
        <v>184</v>
      </c>
      <c r="AU105" s="223" t="s">
        <v>83</v>
      </c>
      <c r="AV105" s="11" t="s">
        <v>83</v>
      </c>
      <c r="AW105" s="11" t="s">
        <v>37</v>
      </c>
      <c r="AX105" s="11" t="s">
        <v>74</v>
      </c>
      <c r="AY105" s="223" t="s">
        <v>124</v>
      </c>
    </row>
    <row r="106" spans="2:65" s="11" customFormat="1" ht="13.5">
      <c r="B106" s="213"/>
      <c r="C106" s="214"/>
      <c r="D106" s="211" t="s">
        <v>184</v>
      </c>
      <c r="E106" s="224" t="s">
        <v>22</v>
      </c>
      <c r="F106" s="225" t="s">
        <v>203</v>
      </c>
      <c r="G106" s="214"/>
      <c r="H106" s="226">
        <v>19.5</v>
      </c>
      <c r="I106" s="218"/>
      <c r="J106" s="214"/>
      <c r="K106" s="214"/>
      <c r="L106" s="219"/>
      <c r="M106" s="220"/>
      <c r="N106" s="221"/>
      <c r="O106" s="221"/>
      <c r="P106" s="221"/>
      <c r="Q106" s="221"/>
      <c r="R106" s="221"/>
      <c r="S106" s="221"/>
      <c r="T106" s="222"/>
      <c r="AT106" s="223" t="s">
        <v>184</v>
      </c>
      <c r="AU106" s="223" t="s">
        <v>83</v>
      </c>
      <c r="AV106" s="11" t="s">
        <v>83</v>
      </c>
      <c r="AW106" s="11" t="s">
        <v>37</v>
      </c>
      <c r="AX106" s="11" t="s">
        <v>74</v>
      </c>
      <c r="AY106" s="223" t="s">
        <v>124</v>
      </c>
    </row>
    <row r="107" spans="2:65" s="12" customFormat="1" ht="13.5">
      <c r="B107" s="227"/>
      <c r="C107" s="228"/>
      <c r="D107" s="208" t="s">
        <v>184</v>
      </c>
      <c r="E107" s="229" t="s">
        <v>22</v>
      </c>
      <c r="F107" s="230" t="s">
        <v>204</v>
      </c>
      <c r="G107" s="228"/>
      <c r="H107" s="231">
        <v>320.7</v>
      </c>
      <c r="I107" s="232"/>
      <c r="J107" s="228"/>
      <c r="K107" s="228"/>
      <c r="L107" s="233"/>
      <c r="M107" s="234"/>
      <c r="N107" s="235"/>
      <c r="O107" s="235"/>
      <c r="P107" s="235"/>
      <c r="Q107" s="235"/>
      <c r="R107" s="235"/>
      <c r="S107" s="235"/>
      <c r="T107" s="236"/>
      <c r="AT107" s="237" t="s">
        <v>184</v>
      </c>
      <c r="AU107" s="237" t="s">
        <v>83</v>
      </c>
      <c r="AV107" s="12" t="s">
        <v>141</v>
      </c>
      <c r="AW107" s="12" t="s">
        <v>37</v>
      </c>
      <c r="AX107" s="12" t="s">
        <v>24</v>
      </c>
      <c r="AY107" s="237" t="s">
        <v>124</v>
      </c>
    </row>
    <row r="108" spans="2:65" s="1" customFormat="1" ht="31.5" customHeight="1">
      <c r="B108" s="40"/>
      <c r="C108" s="192" t="s">
        <v>156</v>
      </c>
      <c r="D108" s="192" t="s">
        <v>127</v>
      </c>
      <c r="E108" s="193" t="s">
        <v>205</v>
      </c>
      <c r="F108" s="194" t="s">
        <v>206</v>
      </c>
      <c r="G108" s="195" t="s">
        <v>207</v>
      </c>
      <c r="H108" s="196">
        <v>10.5</v>
      </c>
      <c r="I108" s="197"/>
      <c r="J108" s="198">
        <f>ROUND(I108*H108,2)</f>
        <v>0</v>
      </c>
      <c r="K108" s="194" t="s">
        <v>131</v>
      </c>
      <c r="L108" s="60"/>
      <c r="M108" s="199" t="s">
        <v>22</v>
      </c>
      <c r="N108" s="200" t="s">
        <v>45</v>
      </c>
      <c r="O108" s="41"/>
      <c r="P108" s="201">
        <f>O108*H108</f>
        <v>0</v>
      </c>
      <c r="Q108" s="201">
        <v>0</v>
      </c>
      <c r="R108" s="201">
        <f>Q108*H108</f>
        <v>0</v>
      </c>
      <c r="S108" s="201">
        <v>0.20499999999999999</v>
      </c>
      <c r="T108" s="202">
        <f>S108*H108</f>
        <v>2.1524999999999999</v>
      </c>
      <c r="AR108" s="23" t="s">
        <v>141</v>
      </c>
      <c r="AT108" s="23" t="s">
        <v>127</v>
      </c>
      <c r="AU108" s="23" t="s">
        <v>83</v>
      </c>
      <c r="AY108" s="23" t="s">
        <v>124</v>
      </c>
      <c r="BE108" s="203">
        <f>IF(N108="základní",J108,0)</f>
        <v>0</v>
      </c>
      <c r="BF108" s="203">
        <f>IF(N108="snížená",J108,0)</f>
        <v>0</v>
      </c>
      <c r="BG108" s="203">
        <f>IF(N108="zákl. přenesená",J108,0)</f>
        <v>0</v>
      </c>
      <c r="BH108" s="203">
        <f>IF(N108="sníž. přenesená",J108,0)</f>
        <v>0</v>
      </c>
      <c r="BI108" s="203">
        <f>IF(N108="nulová",J108,0)</f>
        <v>0</v>
      </c>
      <c r="BJ108" s="23" t="s">
        <v>24</v>
      </c>
      <c r="BK108" s="203">
        <f>ROUND(I108*H108,2)</f>
        <v>0</v>
      </c>
      <c r="BL108" s="23" t="s">
        <v>141</v>
      </c>
      <c r="BM108" s="23" t="s">
        <v>208</v>
      </c>
    </row>
    <row r="109" spans="2:65" s="1" customFormat="1" ht="148.5">
      <c r="B109" s="40"/>
      <c r="C109" s="62"/>
      <c r="D109" s="211" t="s">
        <v>179</v>
      </c>
      <c r="E109" s="62"/>
      <c r="F109" s="212" t="s">
        <v>209</v>
      </c>
      <c r="G109" s="62"/>
      <c r="H109" s="62"/>
      <c r="I109" s="162"/>
      <c r="J109" s="62"/>
      <c r="K109" s="62"/>
      <c r="L109" s="60"/>
      <c r="M109" s="210"/>
      <c r="N109" s="41"/>
      <c r="O109" s="41"/>
      <c r="P109" s="41"/>
      <c r="Q109" s="41"/>
      <c r="R109" s="41"/>
      <c r="S109" s="41"/>
      <c r="T109" s="77"/>
      <c r="AT109" s="23" t="s">
        <v>179</v>
      </c>
      <c r="AU109" s="23" t="s">
        <v>83</v>
      </c>
    </row>
    <row r="110" spans="2:65" s="11" customFormat="1" ht="13.5">
      <c r="B110" s="213"/>
      <c r="C110" s="214"/>
      <c r="D110" s="208" t="s">
        <v>184</v>
      </c>
      <c r="E110" s="215" t="s">
        <v>22</v>
      </c>
      <c r="F110" s="216" t="s">
        <v>210</v>
      </c>
      <c r="G110" s="214"/>
      <c r="H110" s="217">
        <v>10.5</v>
      </c>
      <c r="I110" s="218"/>
      <c r="J110" s="214"/>
      <c r="K110" s="214"/>
      <c r="L110" s="219"/>
      <c r="M110" s="220"/>
      <c r="N110" s="221"/>
      <c r="O110" s="221"/>
      <c r="P110" s="221"/>
      <c r="Q110" s="221"/>
      <c r="R110" s="221"/>
      <c r="S110" s="221"/>
      <c r="T110" s="222"/>
      <c r="AT110" s="223" t="s">
        <v>184</v>
      </c>
      <c r="AU110" s="223" t="s">
        <v>83</v>
      </c>
      <c r="AV110" s="11" t="s">
        <v>83</v>
      </c>
      <c r="AW110" s="11" t="s">
        <v>37</v>
      </c>
      <c r="AX110" s="11" t="s">
        <v>24</v>
      </c>
      <c r="AY110" s="223" t="s">
        <v>124</v>
      </c>
    </row>
    <row r="111" spans="2:65" s="1" customFormat="1" ht="31.5" customHeight="1">
      <c r="B111" s="40"/>
      <c r="C111" s="192" t="s">
        <v>160</v>
      </c>
      <c r="D111" s="192" t="s">
        <v>127</v>
      </c>
      <c r="E111" s="193" t="s">
        <v>211</v>
      </c>
      <c r="F111" s="194" t="s">
        <v>212</v>
      </c>
      <c r="G111" s="195" t="s">
        <v>213</v>
      </c>
      <c r="H111" s="196">
        <v>8.1750000000000007</v>
      </c>
      <c r="I111" s="197"/>
      <c r="J111" s="198">
        <f>ROUND(I111*H111,2)</f>
        <v>0</v>
      </c>
      <c r="K111" s="194" t="s">
        <v>131</v>
      </c>
      <c r="L111" s="60"/>
      <c r="M111" s="199" t="s">
        <v>22</v>
      </c>
      <c r="N111" s="200" t="s">
        <v>45</v>
      </c>
      <c r="O111" s="41"/>
      <c r="P111" s="201">
        <f>O111*H111</f>
        <v>0</v>
      </c>
      <c r="Q111" s="201">
        <v>0</v>
      </c>
      <c r="R111" s="201">
        <f>Q111*H111</f>
        <v>0</v>
      </c>
      <c r="S111" s="201">
        <v>0</v>
      </c>
      <c r="T111" s="202">
        <f>S111*H111</f>
        <v>0</v>
      </c>
      <c r="AR111" s="23" t="s">
        <v>141</v>
      </c>
      <c r="AT111" s="23" t="s">
        <v>127</v>
      </c>
      <c r="AU111" s="23" t="s">
        <v>83</v>
      </c>
      <c r="AY111" s="23" t="s">
        <v>124</v>
      </c>
      <c r="BE111" s="203">
        <f>IF(N111="základní",J111,0)</f>
        <v>0</v>
      </c>
      <c r="BF111" s="203">
        <f>IF(N111="snížená",J111,0)</f>
        <v>0</v>
      </c>
      <c r="BG111" s="203">
        <f>IF(N111="zákl. přenesená",J111,0)</f>
        <v>0</v>
      </c>
      <c r="BH111" s="203">
        <f>IF(N111="sníž. přenesená",J111,0)</f>
        <v>0</v>
      </c>
      <c r="BI111" s="203">
        <f>IF(N111="nulová",J111,0)</f>
        <v>0</v>
      </c>
      <c r="BJ111" s="23" t="s">
        <v>24</v>
      </c>
      <c r="BK111" s="203">
        <f>ROUND(I111*H111,2)</f>
        <v>0</v>
      </c>
      <c r="BL111" s="23" t="s">
        <v>141</v>
      </c>
      <c r="BM111" s="23" t="s">
        <v>214</v>
      </c>
    </row>
    <row r="112" spans="2:65" s="1" customFormat="1" ht="229.5">
      <c r="B112" s="40"/>
      <c r="C112" s="62"/>
      <c r="D112" s="211" t="s">
        <v>179</v>
      </c>
      <c r="E112" s="62"/>
      <c r="F112" s="212" t="s">
        <v>215</v>
      </c>
      <c r="G112" s="62"/>
      <c r="H112" s="62"/>
      <c r="I112" s="162"/>
      <c r="J112" s="62"/>
      <c r="K112" s="62"/>
      <c r="L112" s="60"/>
      <c r="M112" s="210"/>
      <c r="N112" s="41"/>
      <c r="O112" s="41"/>
      <c r="P112" s="41"/>
      <c r="Q112" s="41"/>
      <c r="R112" s="41"/>
      <c r="S112" s="41"/>
      <c r="T112" s="77"/>
      <c r="AT112" s="23" t="s">
        <v>179</v>
      </c>
      <c r="AU112" s="23" t="s">
        <v>83</v>
      </c>
    </row>
    <row r="113" spans="2:65" s="11" customFormat="1" ht="13.5">
      <c r="B113" s="213"/>
      <c r="C113" s="214"/>
      <c r="D113" s="208" t="s">
        <v>184</v>
      </c>
      <c r="E113" s="215" t="s">
        <v>22</v>
      </c>
      <c r="F113" s="216" t="s">
        <v>216</v>
      </c>
      <c r="G113" s="214"/>
      <c r="H113" s="217">
        <v>8.1750000000000007</v>
      </c>
      <c r="I113" s="218"/>
      <c r="J113" s="214"/>
      <c r="K113" s="214"/>
      <c r="L113" s="219"/>
      <c r="M113" s="220"/>
      <c r="N113" s="221"/>
      <c r="O113" s="221"/>
      <c r="P113" s="221"/>
      <c r="Q113" s="221"/>
      <c r="R113" s="221"/>
      <c r="S113" s="221"/>
      <c r="T113" s="222"/>
      <c r="AT113" s="223" t="s">
        <v>184</v>
      </c>
      <c r="AU113" s="223" t="s">
        <v>83</v>
      </c>
      <c r="AV113" s="11" t="s">
        <v>83</v>
      </c>
      <c r="AW113" s="11" t="s">
        <v>37</v>
      </c>
      <c r="AX113" s="11" t="s">
        <v>24</v>
      </c>
      <c r="AY113" s="223" t="s">
        <v>124</v>
      </c>
    </row>
    <row r="114" spans="2:65" s="1" customFormat="1" ht="31.5" customHeight="1">
      <c r="B114" s="40"/>
      <c r="C114" s="192" t="s">
        <v>217</v>
      </c>
      <c r="D114" s="192" t="s">
        <v>127</v>
      </c>
      <c r="E114" s="193" t="s">
        <v>218</v>
      </c>
      <c r="F114" s="194" t="s">
        <v>219</v>
      </c>
      <c r="G114" s="195" t="s">
        <v>213</v>
      </c>
      <c r="H114" s="196">
        <v>57.512999999999998</v>
      </c>
      <c r="I114" s="197"/>
      <c r="J114" s="198">
        <f>ROUND(I114*H114,2)</f>
        <v>0</v>
      </c>
      <c r="K114" s="194" t="s">
        <v>131</v>
      </c>
      <c r="L114" s="60"/>
      <c r="M114" s="199" t="s">
        <v>22</v>
      </c>
      <c r="N114" s="200" t="s">
        <v>45</v>
      </c>
      <c r="O114" s="41"/>
      <c r="P114" s="201">
        <f>O114*H114</f>
        <v>0</v>
      </c>
      <c r="Q114" s="201">
        <v>0</v>
      </c>
      <c r="R114" s="201">
        <f>Q114*H114</f>
        <v>0</v>
      </c>
      <c r="S114" s="201">
        <v>0</v>
      </c>
      <c r="T114" s="202">
        <f>S114*H114</f>
        <v>0</v>
      </c>
      <c r="AR114" s="23" t="s">
        <v>141</v>
      </c>
      <c r="AT114" s="23" t="s">
        <v>127</v>
      </c>
      <c r="AU114" s="23" t="s">
        <v>83</v>
      </c>
      <c r="AY114" s="23" t="s">
        <v>124</v>
      </c>
      <c r="BE114" s="203">
        <f>IF(N114="základní",J114,0)</f>
        <v>0</v>
      </c>
      <c r="BF114" s="203">
        <f>IF(N114="snížená",J114,0)</f>
        <v>0</v>
      </c>
      <c r="BG114" s="203">
        <f>IF(N114="zákl. přenesená",J114,0)</f>
        <v>0</v>
      </c>
      <c r="BH114" s="203">
        <f>IF(N114="sníž. přenesená",J114,0)</f>
        <v>0</v>
      </c>
      <c r="BI114" s="203">
        <f>IF(N114="nulová",J114,0)</f>
        <v>0</v>
      </c>
      <c r="BJ114" s="23" t="s">
        <v>24</v>
      </c>
      <c r="BK114" s="203">
        <f>ROUND(I114*H114,2)</f>
        <v>0</v>
      </c>
      <c r="BL114" s="23" t="s">
        <v>141</v>
      </c>
      <c r="BM114" s="23" t="s">
        <v>220</v>
      </c>
    </row>
    <row r="115" spans="2:65" s="1" customFormat="1" ht="108">
      <c r="B115" s="40"/>
      <c r="C115" s="62"/>
      <c r="D115" s="211" t="s">
        <v>179</v>
      </c>
      <c r="E115" s="62"/>
      <c r="F115" s="212" t="s">
        <v>221</v>
      </c>
      <c r="G115" s="62"/>
      <c r="H115" s="62"/>
      <c r="I115" s="162"/>
      <c r="J115" s="62"/>
      <c r="K115" s="62"/>
      <c r="L115" s="60"/>
      <c r="M115" s="210"/>
      <c r="N115" s="41"/>
      <c r="O115" s="41"/>
      <c r="P115" s="41"/>
      <c r="Q115" s="41"/>
      <c r="R115" s="41"/>
      <c r="S115" s="41"/>
      <c r="T115" s="77"/>
      <c r="AT115" s="23" t="s">
        <v>179</v>
      </c>
      <c r="AU115" s="23" t="s">
        <v>83</v>
      </c>
    </row>
    <row r="116" spans="2:65" s="11" customFormat="1" ht="13.5">
      <c r="B116" s="213"/>
      <c r="C116" s="214"/>
      <c r="D116" s="211" t="s">
        <v>184</v>
      </c>
      <c r="E116" s="224" t="s">
        <v>22</v>
      </c>
      <c r="F116" s="225" t="s">
        <v>222</v>
      </c>
      <c r="G116" s="214"/>
      <c r="H116" s="226">
        <v>8.1750000000000007</v>
      </c>
      <c r="I116" s="218"/>
      <c r="J116" s="214"/>
      <c r="K116" s="214"/>
      <c r="L116" s="219"/>
      <c r="M116" s="220"/>
      <c r="N116" s="221"/>
      <c r="O116" s="221"/>
      <c r="P116" s="221"/>
      <c r="Q116" s="221"/>
      <c r="R116" s="221"/>
      <c r="S116" s="221"/>
      <c r="T116" s="222"/>
      <c r="AT116" s="223" t="s">
        <v>184</v>
      </c>
      <c r="AU116" s="223" t="s">
        <v>83</v>
      </c>
      <c r="AV116" s="11" t="s">
        <v>83</v>
      </c>
      <c r="AW116" s="11" t="s">
        <v>37</v>
      </c>
      <c r="AX116" s="11" t="s">
        <v>74</v>
      </c>
      <c r="AY116" s="223" t="s">
        <v>124</v>
      </c>
    </row>
    <row r="117" spans="2:65" s="11" customFormat="1" ht="13.5">
      <c r="B117" s="213"/>
      <c r="C117" s="214"/>
      <c r="D117" s="211" t="s">
        <v>184</v>
      </c>
      <c r="E117" s="224" t="s">
        <v>22</v>
      </c>
      <c r="F117" s="225" t="s">
        <v>223</v>
      </c>
      <c r="G117" s="214"/>
      <c r="H117" s="226">
        <v>5.9729999999999999</v>
      </c>
      <c r="I117" s="218"/>
      <c r="J117" s="214"/>
      <c r="K117" s="214"/>
      <c r="L117" s="219"/>
      <c r="M117" s="220"/>
      <c r="N117" s="221"/>
      <c r="O117" s="221"/>
      <c r="P117" s="221"/>
      <c r="Q117" s="221"/>
      <c r="R117" s="221"/>
      <c r="S117" s="221"/>
      <c r="T117" s="222"/>
      <c r="AT117" s="223" t="s">
        <v>184</v>
      </c>
      <c r="AU117" s="223" t="s">
        <v>83</v>
      </c>
      <c r="AV117" s="11" t="s">
        <v>83</v>
      </c>
      <c r="AW117" s="11" t="s">
        <v>37</v>
      </c>
      <c r="AX117" s="11" t="s">
        <v>74</v>
      </c>
      <c r="AY117" s="223" t="s">
        <v>124</v>
      </c>
    </row>
    <row r="118" spans="2:65" s="11" customFormat="1" ht="13.5">
      <c r="B118" s="213"/>
      <c r="C118" s="214"/>
      <c r="D118" s="211" t="s">
        <v>184</v>
      </c>
      <c r="E118" s="224" t="s">
        <v>22</v>
      </c>
      <c r="F118" s="225" t="s">
        <v>224</v>
      </c>
      <c r="G118" s="214"/>
      <c r="H118" s="226">
        <v>8.1750000000000007</v>
      </c>
      <c r="I118" s="218"/>
      <c r="J118" s="214"/>
      <c r="K118" s="214"/>
      <c r="L118" s="219"/>
      <c r="M118" s="220"/>
      <c r="N118" s="221"/>
      <c r="O118" s="221"/>
      <c r="P118" s="221"/>
      <c r="Q118" s="221"/>
      <c r="R118" s="221"/>
      <c r="S118" s="221"/>
      <c r="T118" s="222"/>
      <c r="AT118" s="223" t="s">
        <v>184</v>
      </c>
      <c r="AU118" s="223" t="s">
        <v>83</v>
      </c>
      <c r="AV118" s="11" t="s">
        <v>83</v>
      </c>
      <c r="AW118" s="11" t="s">
        <v>37</v>
      </c>
      <c r="AX118" s="11" t="s">
        <v>74</v>
      </c>
      <c r="AY118" s="223" t="s">
        <v>124</v>
      </c>
    </row>
    <row r="119" spans="2:65" s="11" customFormat="1" ht="13.5">
      <c r="B119" s="213"/>
      <c r="C119" s="214"/>
      <c r="D119" s="211" t="s">
        <v>184</v>
      </c>
      <c r="E119" s="224" t="s">
        <v>22</v>
      </c>
      <c r="F119" s="225" t="s">
        <v>225</v>
      </c>
      <c r="G119" s="214"/>
      <c r="H119" s="226">
        <v>0.58499999999999996</v>
      </c>
      <c r="I119" s="218"/>
      <c r="J119" s="214"/>
      <c r="K119" s="214"/>
      <c r="L119" s="219"/>
      <c r="M119" s="220"/>
      <c r="N119" s="221"/>
      <c r="O119" s="221"/>
      <c r="P119" s="221"/>
      <c r="Q119" s="221"/>
      <c r="R119" s="221"/>
      <c r="S119" s="221"/>
      <c r="T119" s="222"/>
      <c r="AT119" s="223" t="s">
        <v>184</v>
      </c>
      <c r="AU119" s="223" t="s">
        <v>83</v>
      </c>
      <c r="AV119" s="11" t="s">
        <v>83</v>
      </c>
      <c r="AW119" s="11" t="s">
        <v>37</v>
      </c>
      <c r="AX119" s="11" t="s">
        <v>74</v>
      </c>
      <c r="AY119" s="223" t="s">
        <v>124</v>
      </c>
    </row>
    <row r="120" spans="2:65" s="11" customFormat="1" ht="13.5">
      <c r="B120" s="213"/>
      <c r="C120" s="214"/>
      <c r="D120" s="211" t="s">
        <v>184</v>
      </c>
      <c r="E120" s="224" t="s">
        <v>22</v>
      </c>
      <c r="F120" s="225" t="s">
        <v>226</v>
      </c>
      <c r="G120" s="214"/>
      <c r="H120" s="226">
        <v>2.2050000000000001</v>
      </c>
      <c r="I120" s="218"/>
      <c r="J120" s="214"/>
      <c r="K120" s="214"/>
      <c r="L120" s="219"/>
      <c r="M120" s="220"/>
      <c r="N120" s="221"/>
      <c r="O120" s="221"/>
      <c r="P120" s="221"/>
      <c r="Q120" s="221"/>
      <c r="R120" s="221"/>
      <c r="S120" s="221"/>
      <c r="T120" s="222"/>
      <c r="AT120" s="223" t="s">
        <v>184</v>
      </c>
      <c r="AU120" s="223" t="s">
        <v>83</v>
      </c>
      <c r="AV120" s="11" t="s">
        <v>83</v>
      </c>
      <c r="AW120" s="11" t="s">
        <v>37</v>
      </c>
      <c r="AX120" s="11" t="s">
        <v>74</v>
      </c>
      <c r="AY120" s="223" t="s">
        <v>124</v>
      </c>
    </row>
    <row r="121" spans="2:65" s="11" customFormat="1" ht="13.5">
      <c r="B121" s="213"/>
      <c r="C121" s="214"/>
      <c r="D121" s="211" t="s">
        <v>184</v>
      </c>
      <c r="E121" s="224" t="s">
        <v>22</v>
      </c>
      <c r="F121" s="225" t="s">
        <v>227</v>
      </c>
      <c r="G121" s="214"/>
      <c r="H121" s="226">
        <v>32.4</v>
      </c>
      <c r="I121" s="218"/>
      <c r="J121" s="214"/>
      <c r="K121" s="214"/>
      <c r="L121" s="219"/>
      <c r="M121" s="220"/>
      <c r="N121" s="221"/>
      <c r="O121" s="221"/>
      <c r="P121" s="221"/>
      <c r="Q121" s="221"/>
      <c r="R121" s="221"/>
      <c r="S121" s="221"/>
      <c r="T121" s="222"/>
      <c r="AT121" s="223" t="s">
        <v>184</v>
      </c>
      <c r="AU121" s="223" t="s">
        <v>83</v>
      </c>
      <c r="AV121" s="11" t="s">
        <v>83</v>
      </c>
      <c r="AW121" s="11" t="s">
        <v>37</v>
      </c>
      <c r="AX121" s="11" t="s">
        <v>74</v>
      </c>
      <c r="AY121" s="223" t="s">
        <v>124</v>
      </c>
    </row>
    <row r="122" spans="2:65" s="12" customFormat="1" ht="13.5">
      <c r="B122" s="227"/>
      <c r="C122" s="228"/>
      <c r="D122" s="208" t="s">
        <v>184</v>
      </c>
      <c r="E122" s="229" t="s">
        <v>22</v>
      </c>
      <c r="F122" s="230" t="s">
        <v>204</v>
      </c>
      <c r="G122" s="228"/>
      <c r="H122" s="231">
        <v>57.512999999999998</v>
      </c>
      <c r="I122" s="232"/>
      <c r="J122" s="228"/>
      <c r="K122" s="228"/>
      <c r="L122" s="233"/>
      <c r="M122" s="234"/>
      <c r="N122" s="235"/>
      <c r="O122" s="235"/>
      <c r="P122" s="235"/>
      <c r="Q122" s="235"/>
      <c r="R122" s="235"/>
      <c r="S122" s="235"/>
      <c r="T122" s="236"/>
      <c r="AT122" s="237" t="s">
        <v>184</v>
      </c>
      <c r="AU122" s="237" t="s">
        <v>83</v>
      </c>
      <c r="AV122" s="12" t="s">
        <v>141</v>
      </c>
      <c r="AW122" s="12" t="s">
        <v>37</v>
      </c>
      <c r="AX122" s="12" t="s">
        <v>24</v>
      </c>
      <c r="AY122" s="237" t="s">
        <v>124</v>
      </c>
    </row>
    <row r="123" spans="2:65" s="1" customFormat="1" ht="44.25" customHeight="1">
      <c r="B123" s="40"/>
      <c r="C123" s="192" t="s">
        <v>29</v>
      </c>
      <c r="D123" s="192" t="s">
        <v>127</v>
      </c>
      <c r="E123" s="193" t="s">
        <v>228</v>
      </c>
      <c r="F123" s="194" t="s">
        <v>229</v>
      </c>
      <c r="G123" s="195" t="s">
        <v>213</v>
      </c>
      <c r="H123" s="196">
        <v>40.575000000000003</v>
      </c>
      <c r="I123" s="197"/>
      <c r="J123" s="198">
        <f>ROUND(I123*H123,2)</f>
        <v>0</v>
      </c>
      <c r="K123" s="194" t="s">
        <v>131</v>
      </c>
      <c r="L123" s="60"/>
      <c r="M123" s="199" t="s">
        <v>22</v>
      </c>
      <c r="N123" s="200" t="s">
        <v>45</v>
      </c>
      <c r="O123" s="41"/>
      <c r="P123" s="201">
        <f>O123*H123</f>
        <v>0</v>
      </c>
      <c r="Q123" s="201">
        <v>0</v>
      </c>
      <c r="R123" s="201">
        <f>Q123*H123</f>
        <v>0</v>
      </c>
      <c r="S123" s="201">
        <v>0</v>
      </c>
      <c r="T123" s="202">
        <f>S123*H123</f>
        <v>0</v>
      </c>
      <c r="AR123" s="23" t="s">
        <v>141</v>
      </c>
      <c r="AT123" s="23" t="s">
        <v>127</v>
      </c>
      <c r="AU123" s="23" t="s">
        <v>83</v>
      </c>
      <c r="AY123" s="23" t="s">
        <v>124</v>
      </c>
      <c r="BE123" s="203">
        <f>IF(N123="základní",J123,0)</f>
        <v>0</v>
      </c>
      <c r="BF123" s="203">
        <f>IF(N123="snížená",J123,0)</f>
        <v>0</v>
      </c>
      <c r="BG123" s="203">
        <f>IF(N123="zákl. přenesená",J123,0)</f>
        <v>0</v>
      </c>
      <c r="BH123" s="203">
        <f>IF(N123="sníž. přenesená",J123,0)</f>
        <v>0</v>
      </c>
      <c r="BI123" s="203">
        <f>IF(N123="nulová",J123,0)</f>
        <v>0</v>
      </c>
      <c r="BJ123" s="23" t="s">
        <v>24</v>
      </c>
      <c r="BK123" s="203">
        <f>ROUND(I123*H123,2)</f>
        <v>0</v>
      </c>
      <c r="BL123" s="23" t="s">
        <v>141</v>
      </c>
      <c r="BM123" s="23" t="s">
        <v>230</v>
      </c>
    </row>
    <row r="124" spans="2:65" s="1" customFormat="1" ht="270">
      <c r="B124" s="40"/>
      <c r="C124" s="62"/>
      <c r="D124" s="211" t="s">
        <v>179</v>
      </c>
      <c r="E124" s="62"/>
      <c r="F124" s="212" t="s">
        <v>231</v>
      </c>
      <c r="G124" s="62"/>
      <c r="H124" s="62"/>
      <c r="I124" s="162"/>
      <c r="J124" s="62"/>
      <c r="K124" s="62"/>
      <c r="L124" s="60"/>
      <c r="M124" s="210"/>
      <c r="N124" s="41"/>
      <c r="O124" s="41"/>
      <c r="P124" s="41"/>
      <c r="Q124" s="41"/>
      <c r="R124" s="41"/>
      <c r="S124" s="41"/>
      <c r="T124" s="77"/>
      <c r="AT124" s="23" t="s">
        <v>179</v>
      </c>
      <c r="AU124" s="23" t="s">
        <v>83</v>
      </c>
    </row>
    <row r="125" spans="2:65" s="11" customFormat="1" ht="13.5">
      <c r="B125" s="213"/>
      <c r="C125" s="214"/>
      <c r="D125" s="211" t="s">
        <v>184</v>
      </c>
      <c r="E125" s="224" t="s">
        <v>22</v>
      </c>
      <c r="F125" s="225" t="s">
        <v>216</v>
      </c>
      <c r="G125" s="214"/>
      <c r="H125" s="226">
        <v>8.1750000000000007</v>
      </c>
      <c r="I125" s="218"/>
      <c r="J125" s="214"/>
      <c r="K125" s="214"/>
      <c r="L125" s="219"/>
      <c r="M125" s="220"/>
      <c r="N125" s="221"/>
      <c r="O125" s="221"/>
      <c r="P125" s="221"/>
      <c r="Q125" s="221"/>
      <c r="R125" s="221"/>
      <c r="S125" s="221"/>
      <c r="T125" s="222"/>
      <c r="AT125" s="223" t="s">
        <v>184</v>
      </c>
      <c r="AU125" s="223" t="s">
        <v>83</v>
      </c>
      <c r="AV125" s="11" t="s">
        <v>83</v>
      </c>
      <c r="AW125" s="11" t="s">
        <v>37</v>
      </c>
      <c r="AX125" s="11" t="s">
        <v>74</v>
      </c>
      <c r="AY125" s="223" t="s">
        <v>124</v>
      </c>
    </row>
    <row r="126" spans="2:65" s="11" customFormat="1" ht="13.5">
      <c r="B126" s="213"/>
      <c r="C126" s="214"/>
      <c r="D126" s="211" t="s">
        <v>184</v>
      </c>
      <c r="E126" s="224" t="s">
        <v>22</v>
      </c>
      <c r="F126" s="225" t="s">
        <v>232</v>
      </c>
      <c r="G126" s="214"/>
      <c r="H126" s="226">
        <v>32.4</v>
      </c>
      <c r="I126" s="218"/>
      <c r="J126" s="214"/>
      <c r="K126" s="214"/>
      <c r="L126" s="219"/>
      <c r="M126" s="220"/>
      <c r="N126" s="221"/>
      <c r="O126" s="221"/>
      <c r="P126" s="221"/>
      <c r="Q126" s="221"/>
      <c r="R126" s="221"/>
      <c r="S126" s="221"/>
      <c r="T126" s="222"/>
      <c r="AT126" s="223" t="s">
        <v>184</v>
      </c>
      <c r="AU126" s="223" t="s">
        <v>83</v>
      </c>
      <c r="AV126" s="11" t="s">
        <v>83</v>
      </c>
      <c r="AW126" s="11" t="s">
        <v>37</v>
      </c>
      <c r="AX126" s="11" t="s">
        <v>74</v>
      </c>
      <c r="AY126" s="223" t="s">
        <v>124</v>
      </c>
    </row>
    <row r="127" spans="2:65" s="12" customFormat="1" ht="13.5">
      <c r="B127" s="227"/>
      <c r="C127" s="228"/>
      <c r="D127" s="208" t="s">
        <v>184</v>
      </c>
      <c r="E127" s="229" t="s">
        <v>22</v>
      </c>
      <c r="F127" s="230" t="s">
        <v>204</v>
      </c>
      <c r="G127" s="228"/>
      <c r="H127" s="231">
        <v>40.575000000000003</v>
      </c>
      <c r="I127" s="232"/>
      <c r="J127" s="228"/>
      <c r="K127" s="228"/>
      <c r="L127" s="233"/>
      <c r="M127" s="234"/>
      <c r="N127" s="235"/>
      <c r="O127" s="235"/>
      <c r="P127" s="235"/>
      <c r="Q127" s="235"/>
      <c r="R127" s="235"/>
      <c r="S127" s="235"/>
      <c r="T127" s="236"/>
      <c r="AT127" s="237" t="s">
        <v>184</v>
      </c>
      <c r="AU127" s="237" t="s">
        <v>83</v>
      </c>
      <c r="AV127" s="12" t="s">
        <v>141</v>
      </c>
      <c r="AW127" s="12" t="s">
        <v>37</v>
      </c>
      <c r="AX127" s="12" t="s">
        <v>24</v>
      </c>
      <c r="AY127" s="237" t="s">
        <v>124</v>
      </c>
    </row>
    <row r="128" spans="2:65" s="1" customFormat="1" ht="44.25" customHeight="1">
      <c r="B128" s="40"/>
      <c r="C128" s="192" t="s">
        <v>233</v>
      </c>
      <c r="D128" s="192" t="s">
        <v>127</v>
      </c>
      <c r="E128" s="193" t="s">
        <v>234</v>
      </c>
      <c r="F128" s="194" t="s">
        <v>235</v>
      </c>
      <c r="G128" s="195" t="s">
        <v>213</v>
      </c>
      <c r="H128" s="196">
        <v>35.49</v>
      </c>
      <c r="I128" s="197"/>
      <c r="J128" s="198">
        <f>ROUND(I128*H128,2)</f>
        <v>0</v>
      </c>
      <c r="K128" s="194" t="s">
        <v>131</v>
      </c>
      <c r="L128" s="60"/>
      <c r="M128" s="199" t="s">
        <v>22</v>
      </c>
      <c r="N128" s="200" t="s">
        <v>45</v>
      </c>
      <c r="O128" s="41"/>
      <c r="P128" s="201">
        <f>O128*H128</f>
        <v>0</v>
      </c>
      <c r="Q128" s="201">
        <v>0</v>
      </c>
      <c r="R128" s="201">
        <f>Q128*H128</f>
        <v>0</v>
      </c>
      <c r="S128" s="201">
        <v>0</v>
      </c>
      <c r="T128" s="202">
        <f>S128*H128</f>
        <v>0</v>
      </c>
      <c r="AR128" s="23" t="s">
        <v>141</v>
      </c>
      <c r="AT128" s="23" t="s">
        <v>127</v>
      </c>
      <c r="AU128" s="23" t="s">
        <v>83</v>
      </c>
      <c r="AY128" s="23" t="s">
        <v>124</v>
      </c>
      <c r="BE128" s="203">
        <f>IF(N128="základní",J128,0)</f>
        <v>0</v>
      </c>
      <c r="BF128" s="203">
        <f>IF(N128="snížená",J128,0)</f>
        <v>0</v>
      </c>
      <c r="BG128" s="203">
        <f>IF(N128="zákl. přenesená",J128,0)</f>
        <v>0</v>
      </c>
      <c r="BH128" s="203">
        <f>IF(N128="sníž. přenesená",J128,0)</f>
        <v>0</v>
      </c>
      <c r="BI128" s="203">
        <f>IF(N128="nulová",J128,0)</f>
        <v>0</v>
      </c>
      <c r="BJ128" s="23" t="s">
        <v>24</v>
      </c>
      <c r="BK128" s="203">
        <f>ROUND(I128*H128,2)</f>
        <v>0</v>
      </c>
      <c r="BL128" s="23" t="s">
        <v>141</v>
      </c>
      <c r="BM128" s="23" t="s">
        <v>236</v>
      </c>
    </row>
    <row r="129" spans="2:65" s="1" customFormat="1" ht="189">
      <c r="B129" s="40"/>
      <c r="C129" s="62"/>
      <c r="D129" s="211" t="s">
        <v>179</v>
      </c>
      <c r="E129" s="62"/>
      <c r="F129" s="212" t="s">
        <v>237</v>
      </c>
      <c r="G129" s="62"/>
      <c r="H129" s="62"/>
      <c r="I129" s="162"/>
      <c r="J129" s="62"/>
      <c r="K129" s="62"/>
      <c r="L129" s="60"/>
      <c r="M129" s="210"/>
      <c r="N129" s="41"/>
      <c r="O129" s="41"/>
      <c r="P129" s="41"/>
      <c r="Q129" s="41"/>
      <c r="R129" s="41"/>
      <c r="S129" s="41"/>
      <c r="T129" s="77"/>
      <c r="AT129" s="23" t="s">
        <v>179</v>
      </c>
      <c r="AU129" s="23" t="s">
        <v>83</v>
      </c>
    </row>
    <row r="130" spans="2:65" s="11" customFormat="1" ht="13.5">
      <c r="B130" s="213"/>
      <c r="C130" s="214"/>
      <c r="D130" s="211" t="s">
        <v>184</v>
      </c>
      <c r="E130" s="224" t="s">
        <v>22</v>
      </c>
      <c r="F130" s="225" t="s">
        <v>238</v>
      </c>
      <c r="G130" s="214"/>
      <c r="H130" s="226">
        <v>8.1750000000000007</v>
      </c>
      <c r="I130" s="218"/>
      <c r="J130" s="214"/>
      <c r="K130" s="214"/>
      <c r="L130" s="219"/>
      <c r="M130" s="220"/>
      <c r="N130" s="221"/>
      <c r="O130" s="221"/>
      <c r="P130" s="221"/>
      <c r="Q130" s="221"/>
      <c r="R130" s="221"/>
      <c r="S130" s="221"/>
      <c r="T130" s="222"/>
      <c r="AT130" s="223" t="s">
        <v>184</v>
      </c>
      <c r="AU130" s="223" t="s">
        <v>83</v>
      </c>
      <c r="AV130" s="11" t="s">
        <v>83</v>
      </c>
      <c r="AW130" s="11" t="s">
        <v>37</v>
      </c>
      <c r="AX130" s="11" t="s">
        <v>74</v>
      </c>
      <c r="AY130" s="223" t="s">
        <v>124</v>
      </c>
    </row>
    <row r="131" spans="2:65" s="11" customFormat="1" ht="13.5">
      <c r="B131" s="213"/>
      <c r="C131" s="214"/>
      <c r="D131" s="211" t="s">
        <v>184</v>
      </c>
      <c r="E131" s="224" t="s">
        <v>22</v>
      </c>
      <c r="F131" s="225" t="s">
        <v>239</v>
      </c>
      <c r="G131" s="214"/>
      <c r="H131" s="226">
        <v>8.1750000000000007</v>
      </c>
      <c r="I131" s="218"/>
      <c r="J131" s="214"/>
      <c r="K131" s="214"/>
      <c r="L131" s="219"/>
      <c r="M131" s="220"/>
      <c r="N131" s="221"/>
      <c r="O131" s="221"/>
      <c r="P131" s="221"/>
      <c r="Q131" s="221"/>
      <c r="R131" s="221"/>
      <c r="S131" s="221"/>
      <c r="T131" s="222"/>
      <c r="AT131" s="223" t="s">
        <v>184</v>
      </c>
      <c r="AU131" s="223" t="s">
        <v>83</v>
      </c>
      <c r="AV131" s="11" t="s">
        <v>83</v>
      </c>
      <c r="AW131" s="11" t="s">
        <v>37</v>
      </c>
      <c r="AX131" s="11" t="s">
        <v>74</v>
      </c>
      <c r="AY131" s="223" t="s">
        <v>124</v>
      </c>
    </row>
    <row r="132" spans="2:65" s="11" customFormat="1" ht="13.5">
      <c r="B132" s="213"/>
      <c r="C132" s="214"/>
      <c r="D132" s="211" t="s">
        <v>184</v>
      </c>
      <c r="E132" s="224" t="s">
        <v>22</v>
      </c>
      <c r="F132" s="225" t="s">
        <v>240</v>
      </c>
      <c r="G132" s="214"/>
      <c r="H132" s="226">
        <v>8.1750000000000007</v>
      </c>
      <c r="I132" s="218"/>
      <c r="J132" s="214"/>
      <c r="K132" s="214"/>
      <c r="L132" s="219"/>
      <c r="M132" s="220"/>
      <c r="N132" s="221"/>
      <c r="O132" s="221"/>
      <c r="P132" s="221"/>
      <c r="Q132" s="221"/>
      <c r="R132" s="221"/>
      <c r="S132" s="221"/>
      <c r="T132" s="222"/>
      <c r="AT132" s="223" t="s">
        <v>184</v>
      </c>
      <c r="AU132" s="223" t="s">
        <v>83</v>
      </c>
      <c r="AV132" s="11" t="s">
        <v>83</v>
      </c>
      <c r="AW132" s="11" t="s">
        <v>37</v>
      </c>
      <c r="AX132" s="11" t="s">
        <v>74</v>
      </c>
      <c r="AY132" s="223" t="s">
        <v>124</v>
      </c>
    </row>
    <row r="133" spans="2:65" s="11" customFormat="1" ht="13.5">
      <c r="B133" s="213"/>
      <c r="C133" s="214"/>
      <c r="D133" s="211" t="s">
        <v>184</v>
      </c>
      <c r="E133" s="224" t="s">
        <v>22</v>
      </c>
      <c r="F133" s="225" t="s">
        <v>241</v>
      </c>
      <c r="G133" s="214"/>
      <c r="H133" s="226">
        <v>8.1750000000000007</v>
      </c>
      <c r="I133" s="218"/>
      <c r="J133" s="214"/>
      <c r="K133" s="214"/>
      <c r="L133" s="219"/>
      <c r="M133" s="220"/>
      <c r="N133" s="221"/>
      <c r="O133" s="221"/>
      <c r="P133" s="221"/>
      <c r="Q133" s="221"/>
      <c r="R133" s="221"/>
      <c r="S133" s="221"/>
      <c r="T133" s="222"/>
      <c r="AT133" s="223" t="s">
        <v>184</v>
      </c>
      <c r="AU133" s="223" t="s">
        <v>83</v>
      </c>
      <c r="AV133" s="11" t="s">
        <v>83</v>
      </c>
      <c r="AW133" s="11" t="s">
        <v>37</v>
      </c>
      <c r="AX133" s="11" t="s">
        <v>74</v>
      </c>
      <c r="AY133" s="223" t="s">
        <v>124</v>
      </c>
    </row>
    <row r="134" spans="2:65" s="11" customFormat="1" ht="13.5">
      <c r="B134" s="213"/>
      <c r="C134" s="214"/>
      <c r="D134" s="211" t="s">
        <v>184</v>
      </c>
      <c r="E134" s="224" t="s">
        <v>22</v>
      </c>
      <c r="F134" s="225" t="s">
        <v>225</v>
      </c>
      <c r="G134" s="214"/>
      <c r="H134" s="226">
        <v>0.58499999999999996</v>
      </c>
      <c r="I134" s="218"/>
      <c r="J134" s="214"/>
      <c r="K134" s="214"/>
      <c r="L134" s="219"/>
      <c r="M134" s="220"/>
      <c r="N134" s="221"/>
      <c r="O134" s="221"/>
      <c r="P134" s="221"/>
      <c r="Q134" s="221"/>
      <c r="R134" s="221"/>
      <c r="S134" s="221"/>
      <c r="T134" s="222"/>
      <c r="AT134" s="223" t="s">
        <v>184</v>
      </c>
      <c r="AU134" s="223" t="s">
        <v>83</v>
      </c>
      <c r="AV134" s="11" t="s">
        <v>83</v>
      </c>
      <c r="AW134" s="11" t="s">
        <v>37</v>
      </c>
      <c r="AX134" s="11" t="s">
        <v>74</v>
      </c>
      <c r="AY134" s="223" t="s">
        <v>124</v>
      </c>
    </row>
    <row r="135" spans="2:65" s="11" customFormat="1" ht="13.5">
      <c r="B135" s="213"/>
      <c r="C135" s="214"/>
      <c r="D135" s="211" t="s">
        <v>184</v>
      </c>
      <c r="E135" s="224" t="s">
        <v>22</v>
      </c>
      <c r="F135" s="225" t="s">
        <v>226</v>
      </c>
      <c r="G135" s="214"/>
      <c r="H135" s="226">
        <v>2.2050000000000001</v>
      </c>
      <c r="I135" s="218"/>
      <c r="J135" s="214"/>
      <c r="K135" s="214"/>
      <c r="L135" s="219"/>
      <c r="M135" s="220"/>
      <c r="N135" s="221"/>
      <c r="O135" s="221"/>
      <c r="P135" s="221"/>
      <c r="Q135" s="221"/>
      <c r="R135" s="221"/>
      <c r="S135" s="221"/>
      <c r="T135" s="222"/>
      <c r="AT135" s="223" t="s">
        <v>184</v>
      </c>
      <c r="AU135" s="223" t="s">
        <v>83</v>
      </c>
      <c r="AV135" s="11" t="s">
        <v>83</v>
      </c>
      <c r="AW135" s="11" t="s">
        <v>37</v>
      </c>
      <c r="AX135" s="11" t="s">
        <v>74</v>
      </c>
      <c r="AY135" s="223" t="s">
        <v>124</v>
      </c>
    </row>
    <row r="136" spans="2:65" s="12" customFormat="1" ht="13.5">
      <c r="B136" s="227"/>
      <c r="C136" s="228"/>
      <c r="D136" s="208" t="s">
        <v>184</v>
      </c>
      <c r="E136" s="229" t="s">
        <v>22</v>
      </c>
      <c r="F136" s="230" t="s">
        <v>204</v>
      </c>
      <c r="G136" s="228"/>
      <c r="H136" s="231">
        <v>35.49</v>
      </c>
      <c r="I136" s="232"/>
      <c r="J136" s="228"/>
      <c r="K136" s="228"/>
      <c r="L136" s="233"/>
      <c r="M136" s="234"/>
      <c r="N136" s="235"/>
      <c r="O136" s="235"/>
      <c r="P136" s="235"/>
      <c r="Q136" s="235"/>
      <c r="R136" s="235"/>
      <c r="S136" s="235"/>
      <c r="T136" s="236"/>
      <c r="AT136" s="237" t="s">
        <v>184</v>
      </c>
      <c r="AU136" s="237" t="s">
        <v>83</v>
      </c>
      <c r="AV136" s="12" t="s">
        <v>141</v>
      </c>
      <c r="AW136" s="12" t="s">
        <v>37</v>
      </c>
      <c r="AX136" s="12" t="s">
        <v>24</v>
      </c>
      <c r="AY136" s="237" t="s">
        <v>124</v>
      </c>
    </row>
    <row r="137" spans="2:65" s="1" customFormat="1" ht="44.25" customHeight="1">
      <c r="B137" s="40"/>
      <c r="C137" s="192" t="s">
        <v>242</v>
      </c>
      <c r="D137" s="192" t="s">
        <v>127</v>
      </c>
      <c r="E137" s="193" t="s">
        <v>243</v>
      </c>
      <c r="F137" s="194" t="s">
        <v>244</v>
      </c>
      <c r="G137" s="195" t="s">
        <v>213</v>
      </c>
      <c r="H137" s="196">
        <v>64.8</v>
      </c>
      <c r="I137" s="197"/>
      <c r="J137" s="198">
        <f>ROUND(I137*H137,2)</f>
        <v>0</v>
      </c>
      <c r="K137" s="194" t="s">
        <v>131</v>
      </c>
      <c r="L137" s="60"/>
      <c r="M137" s="199" t="s">
        <v>22</v>
      </c>
      <c r="N137" s="200" t="s">
        <v>45</v>
      </c>
      <c r="O137" s="41"/>
      <c r="P137" s="201">
        <f>O137*H137</f>
        <v>0</v>
      </c>
      <c r="Q137" s="201">
        <v>0</v>
      </c>
      <c r="R137" s="201">
        <f>Q137*H137</f>
        <v>0</v>
      </c>
      <c r="S137" s="201">
        <v>0</v>
      </c>
      <c r="T137" s="202">
        <f>S137*H137</f>
        <v>0</v>
      </c>
      <c r="AR137" s="23" t="s">
        <v>141</v>
      </c>
      <c r="AT137" s="23" t="s">
        <v>127</v>
      </c>
      <c r="AU137" s="23" t="s">
        <v>83</v>
      </c>
      <c r="AY137" s="23" t="s">
        <v>124</v>
      </c>
      <c r="BE137" s="203">
        <f>IF(N137="základní",J137,0)</f>
        <v>0</v>
      </c>
      <c r="BF137" s="203">
        <f>IF(N137="snížená",J137,0)</f>
        <v>0</v>
      </c>
      <c r="BG137" s="203">
        <f>IF(N137="zákl. přenesená",J137,0)</f>
        <v>0</v>
      </c>
      <c r="BH137" s="203">
        <f>IF(N137="sníž. přenesená",J137,0)</f>
        <v>0</v>
      </c>
      <c r="BI137" s="203">
        <f>IF(N137="nulová",J137,0)</f>
        <v>0</v>
      </c>
      <c r="BJ137" s="23" t="s">
        <v>24</v>
      </c>
      <c r="BK137" s="203">
        <f>ROUND(I137*H137,2)</f>
        <v>0</v>
      </c>
      <c r="BL137" s="23" t="s">
        <v>141</v>
      </c>
      <c r="BM137" s="23" t="s">
        <v>245</v>
      </c>
    </row>
    <row r="138" spans="2:65" s="1" customFormat="1" ht="189">
      <c r="B138" s="40"/>
      <c r="C138" s="62"/>
      <c r="D138" s="211" t="s">
        <v>179</v>
      </c>
      <c r="E138" s="62"/>
      <c r="F138" s="212" t="s">
        <v>237</v>
      </c>
      <c r="G138" s="62"/>
      <c r="H138" s="62"/>
      <c r="I138" s="162"/>
      <c r="J138" s="62"/>
      <c r="K138" s="62"/>
      <c r="L138" s="60"/>
      <c r="M138" s="210"/>
      <c r="N138" s="41"/>
      <c r="O138" s="41"/>
      <c r="P138" s="41"/>
      <c r="Q138" s="41"/>
      <c r="R138" s="41"/>
      <c r="S138" s="41"/>
      <c r="T138" s="77"/>
      <c r="AT138" s="23" t="s">
        <v>179</v>
      </c>
      <c r="AU138" s="23" t="s">
        <v>83</v>
      </c>
    </row>
    <row r="139" spans="2:65" s="11" customFormat="1" ht="13.5">
      <c r="B139" s="213"/>
      <c r="C139" s="214"/>
      <c r="D139" s="211" t="s">
        <v>184</v>
      </c>
      <c r="E139" s="224" t="s">
        <v>22</v>
      </c>
      <c r="F139" s="225" t="s">
        <v>246</v>
      </c>
      <c r="G139" s="214"/>
      <c r="H139" s="226">
        <v>32.4</v>
      </c>
      <c r="I139" s="218"/>
      <c r="J139" s="214"/>
      <c r="K139" s="214"/>
      <c r="L139" s="219"/>
      <c r="M139" s="220"/>
      <c r="N139" s="221"/>
      <c r="O139" s="221"/>
      <c r="P139" s="221"/>
      <c r="Q139" s="221"/>
      <c r="R139" s="221"/>
      <c r="S139" s="221"/>
      <c r="T139" s="222"/>
      <c r="AT139" s="223" t="s">
        <v>184</v>
      </c>
      <c r="AU139" s="223" t="s">
        <v>83</v>
      </c>
      <c r="AV139" s="11" t="s">
        <v>83</v>
      </c>
      <c r="AW139" s="11" t="s">
        <v>37</v>
      </c>
      <c r="AX139" s="11" t="s">
        <v>74</v>
      </c>
      <c r="AY139" s="223" t="s">
        <v>124</v>
      </c>
    </row>
    <row r="140" spans="2:65" s="11" customFormat="1" ht="13.5">
      <c r="B140" s="213"/>
      <c r="C140" s="214"/>
      <c r="D140" s="211" t="s">
        <v>184</v>
      </c>
      <c r="E140" s="224" t="s">
        <v>22</v>
      </c>
      <c r="F140" s="225" t="s">
        <v>247</v>
      </c>
      <c r="G140" s="214"/>
      <c r="H140" s="226">
        <v>32.4</v>
      </c>
      <c r="I140" s="218"/>
      <c r="J140" s="214"/>
      <c r="K140" s="214"/>
      <c r="L140" s="219"/>
      <c r="M140" s="220"/>
      <c r="N140" s="221"/>
      <c r="O140" s="221"/>
      <c r="P140" s="221"/>
      <c r="Q140" s="221"/>
      <c r="R140" s="221"/>
      <c r="S140" s="221"/>
      <c r="T140" s="222"/>
      <c r="AT140" s="223" t="s">
        <v>184</v>
      </c>
      <c r="AU140" s="223" t="s">
        <v>83</v>
      </c>
      <c r="AV140" s="11" t="s">
        <v>83</v>
      </c>
      <c r="AW140" s="11" t="s">
        <v>37</v>
      </c>
      <c r="AX140" s="11" t="s">
        <v>74</v>
      </c>
      <c r="AY140" s="223" t="s">
        <v>124</v>
      </c>
    </row>
    <row r="141" spans="2:65" s="12" customFormat="1" ht="13.5">
      <c r="B141" s="227"/>
      <c r="C141" s="228"/>
      <c r="D141" s="208" t="s">
        <v>184</v>
      </c>
      <c r="E141" s="229" t="s">
        <v>22</v>
      </c>
      <c r="F141" s="230" t="s">
        <v>204</v>
      </c>
      <c r="G141" s="228"/>
      <c r="H141" s="231">
        <v>64.8</v>
      </c>
      <c r="I141" s="232"/>
      <c r="J141" s="228"/>
      <c r="K141" s="228"/>
      <c r="L141" s="233"/>
      <c r="M141" s="234"/>
      <c r="N141" s="235"/>
      <c r="O141" s="235"/>
      <c r="P141" s="235"/>
      <c r="Q141" s="235"/>
      <c r="R141" s="235"/>
      <c r="S141" s="235"/>
      <c r="T141" s="236"/>
      <c r="AT141" s="237" t="s">
        <v>184</v>
      </c>
      <c r="AU141" s="237" t="s">
        <v>83</v>
      </c>
      <c r="AV141" s="12" t="s">
        <v>141</v>
      </c>
      <c r="AW141" s="12" t="s">
        <v>37</v>
      </c>
      <c r="AX141" s="12" t="s">
        <v>24</v>
      </c>
      <c r="AY141" s="237" t="s">
        <v>124</v>
      </c>
    </row>
    <row r="142" spans="2:65" s="1" customFormat="1" ht="44.25" customHeight="1">
      <c r="B142" s="40"/>
      <c r="C142" s="192" t="s">
        <v>248</v>
      </c>
      <c r="D142" s="192" t="s">
        <v>127</v>
      </c>
      <c r="E142" s="193" t="s">
        <v>249</v>
      </c>
      <c r="F142" s="194" t="s">
        <v>250</v>
      </c>
      <c r="G142" s="195" t="s">
        <v>213</v>
      </c>
      <c r="H142" s="196">
        <v>32.4</v>
      </c>
      <c r="I142" s="197"/>
      <c r="J142" s="198">
        <f>ROUND(I142*H142,2)</f>
        <v>0</v>
      </c>
      <c r="K142" s="194" t="s">
        <v>251</v>
      </c>
      <c r="L142" s="60"/>
      <c r="M142" s="199" t="s">
        <v>22</v>
      </c>
      <c r="N142" s="200" t="s">
        <v>45</v>
      </c>
      <c r="O142" s="41"/>
      <c r="P142" s="201">
        <f>O142*H142</f>
        <v>0</v>
      </c>
      <c r="Q142" s="201">
        <v>0</v>
      </c>
      <c r="R142" s="201">
        <f>Q142*H142</f>
        <v>0</v>
      </c>
      <c r="S142" s="201">
        <v>0</v>
      </c>
      <c r="T142" s="202">
        <f>S142*H142</f>
        <v>0</v>
      </c>
      <c r="AR142" s="23" t="s">
        <v>141</v>
      </c>
      <c r="AT142" s="23" t="s">
        <v>127</v>
      </c>
      <c r="AU142" s="23" t="s">
        <v>83</v>
      </c>
      <c r="AY142" s="23" t="s">
        <v>124</v>
      </c>
      <c r="BE142" s="203">
        <f>IF(N142="základní",J142,0)</f>
        <v>0</v>
      </c>
      <c r="BF142" s="203">
        <f>IF(N142="snížená",J142,0)</f>
        <v>0</v>
      </c>
      <c r="BG142" s="203">
        <f>IF(N142="zákl. přenesená",J142,0)</f>
        <v>0</v>
      </c>
      <c r="BH142" s="203">
        <f>IF(N142="sníž. přenesená",J142,0)</f>
        <v>0</v>
      </c>
      <c r="BI142" s="203">
        <f>IF(N142="nulová",J142,0)</f>
        <v>0</v>
      </c>
      <c r="BJ142" s="23" t="s">
        <v>24</v>
      </c>
      <c r="BK142" s="203">
        <f>ROUND(I142*H142,2)</f>
        <v>0</v>
      </c>
      <c r="BL142" s="23" t="s">
        <v>141</v>
      </c>
      <c r="BM142" s="23" t="s">
        <v>252</v>
      </c>
    </row>
    <row r="143" spans="2:65" s="1" customFormat="1" ht="409.5">
      <c r="B143" s="40"/>
      <c r="C143" s="62"/>
      <c r="D143" s="211" t="s">
        <v>179</v>
      </c>
      <c r="E143" s="62"/>
      <c r="F143" s="212" t="s">
        <v>253</v>
      </c>
      <c r="G143" s="62"/>
      <c r="H143" s="62"/>
      <c r="I143" s="162"/>
      <c r="J143" s="62"/>
      <c r="K143" s="62"/>
      <c r="L143" s="60"/>
      <c r="M143" s="210"/>
      <c r="N143" s="41"/>
      <c r="O143" s="41"/>
      <c r="P143" s="41"/>
      <c r="Q143" s="41"/>
      <c r="R143" s="41"/>
      <c r="S143" s="41"/>
      <c r="T143" s="77"/>
      <c r="AT143" s="23" t="s">
        <v>179</v>
      </c>
      <c r="AU143" s="23" t="s">
        <v>83</v>
      </c>
    </row>
    <row r="144" spans="2:65" s="11" customFormat="1" ht="13.5">
      <c r="B144" s="213"/>
      <c r="C144" s="214"/>
      <c r="D144" s="208" t="s">
        <v>184</v>
      </c>
      <c r="E144" s="215" t="s">
        <v>22</v>
      </c>
      <c r="F144" s="216" t="s">
        <v>254</v>
      </c>
      <c r="G144" s="214"/>
      <c r="H144" s="217">
        <v>32.4</v>
      </c>
      <c r="I144" s="218"/>
      <c r="J144" s="214"/>
      <c r="K144" s="214"/>
      <c r="L144" s="219"/>
      <c r="M144" s="220"/>
      <c r="N144" s="221"/>
      <c r="O144" s="221"/>
      <c r="P144" s="221"/>
      <c r="Q144" s="221"/>
      <c r="R144" s="221"/>
      <c r="S144" s="221"/>
      <c r="T144" s="222"/>
      <c r="AT144" s="223" t="s">
        <v>184</v>
      </c>
      <c r="AU144" s="223" t="s">
        <v>83</v>
      </c>
      <c r="AV144" s="11" t="s">
        <v>83</v>
      </c>
      <c r="AW144" s="11" t="s">
        <v>37</v>
      </c>
      <c r="AX144" s="11" t="s">
        <v>24</v>
      </c>
      <c r="AY144" s="223" t="s">
        <v>124</v>
      </c>
    </row>
    <row r="145" spans="2:65" s="1" customFormat="1" ht="22.5" customHeight="1">
      <c r="B145" s="40"/>
      <c r="C145" s="192" t="s">
        <v>255</v>
      </c>
      <c r="D145" s="192" t="s">
        <v>127</v>
      </c>
      <c r="E145" s="193" t="s">
        <v>256</v>
      </c>
      <c r="F145" s="194" t="s">
        <v>257</v>
      </c>
      <c r="G145" s="195" t="s">
        <v>213</v>
      </c>
      <c r="H145" s="196">
        <v>48.75</v>
      </c>
      <c r="I145" s="197"/>
      <c r="J145" s="198">
        <f>ROUND(I145*H145,2)</f>
        <v>0</v>
      </c>
      <c r="K145" s="194" t="s">
        <v>131</v>
      </c>
      <c r="L145" s="60"/>
      <c r="M145" s="199" t="s">
        <v>22</v>
      </c>
      <c r="N145" s="200" t="s">
        <v>45</v>
      </c>
      <c r="O145" s="41"/>
      <c r="P145" s="201">
        <f>O145*H145</f>
        <v>0</v>
      </c>
      <c r="Q145" s="201">
        <v>0</v>
      </c>
      <c r="R145" s="201">
        <f>Q145*H145</f>
        <v>0</v>
      </c>
      <c r="S145" s="201">
        <v>0</v>
      </c>
      <c r="T145" s="202">
        <f>S145*H145</f>
        <v>0</v>
      </c>
      <c r="AR145" s="23" t="s">
        <v>141</v>
      </c>
      <c r="AT145" s="23" t="s">
        <v>127</v>
      </c>
      <c r="AU145" s="23" t="s">
        <v>83</v>
      </c>
      <c r="AY145" s="23" t="s">
        <v>124</v>
      </c>
      <c r="BE145" s="203">
        <f>IF(N145="základní",J145,0)</f>
        <v>0</v>
      </c>
      <c r="BF145" s="203">
        <f>IF(N145="snížená",J145,0)</f>
        <v>0</v>
      </c>
      <c r="BG145" s="203">
        <f>IF(N145="zákl. přenesená",J145,0)</f>
        <v>0</v>
      </c>
      <c r="BH145" s="203">
        <f>IF(N145="sníž. přenesená",J145,0)</f>
        <v>0</v>
      </c>
      <c r="BI145" s="203">
        <f>IF(N145="nulová",J145,0)</f>
        <v>0</v>
      </c>
      <c r="BJ145" s="23" t="s">
        <v>24</v>
      </c>
      <c r="BK145" s="203">
        <f>ROUND(I145*H145,2)</f>
        <v>0</v>
      </c>
      <c r="BL145" s="23" t="s">
        <v>141</v>
      </c>
      <c r="BM145" s="23" t="s">
        <v>258</v>
      </c>
    </row>
    <row r="146" spans="2:65" s="1" customFormat="1" ht="297">
      <c r="B146" s="40"/>
      <c r="C146" s="62"/>
      <c r="D146" s="211" t="s">
        <v>179</v>
      </c>
      <c r="E146" s="62"/>
      <c r="F146" s="212" t="s">
        <v>259</v>
      </c>
      <c r="G146" s="62"/>
      <c r="H146" s="62"/>
      <c r="I146" s="162"/>
      <c r="J146" s="62"/>
      <c r="K146" s="62"/>
      <c r="L146" s="60"/>
      <c r="M146" s="210"/>
      <c r="N146" s="41"/>
      <c r="O146" s="41"/>
      <c r="P146" s="41"/>
      <c r="Q146" s="41"/>
      <c r="R146" s="41"/>
      <c r="S146" s="41"/>
      <c r="T146" s="77"/>
      <c r="AT146" s="23" t="s">
        <v>179</v>
      </c>
      <c r="AU146" s="23" t="s">
        <v>83</v>
      </c>
    </row>
    <row r="147" spans="2:65" s="11" customFormat="1" ht="13.5">
      <c r="B147" s="213"/>
      <c r="C147" s="214"/>
      <c r="D147" s="211" t="s">
        <v>184</v>
      </c>
      <c r="E147" s="224" t="s">
        <v>22</v>
      </c>
      <c r="F147" s="225" t="s">
        <v>260</v>
      </c>
      <c r="G147" s="214"/>
      <c r="H147" s="226">
        <v>8.1750000000000007</v>
      </c>
      <c r="I147" s="218"/>
      <c r="J147" s="214"/>
      <c r="K147" s="214"/>
      <c r="L147" s="219"/>
      <c r="M147" s="220"/>
      <c r="N147" s="221"/>
      <c r="O147" s="221"/>
      <c r="P147" s="221"/>
      <c r="Q147" s="221"/>
      <c r="R147" s="221"/>
      <c r="S147" s="221"/>
      <c r="T147" s="222"/>
      <c r="AT147" s="223" t="s">
        <v>184</v>
      </c>
      <c r="AU147" s="223" t="s">
        <v>83</v>
      </c>
      <c r="AV147" s="11" t="s">
        <v>83</v>
      </c>
      <c r="AW147" s="11" t="s">
        <v>37</v>
      </c>
      <c r="AX147" s="11" t="s">
        <v>74</v>
      </c>
      <c r="AY147" s="223" t="s">
        <v>124</v>
      </c>
    </row>
    <row r="148" spans="2:65" s="11" customFormat="1" ht="13.5">
      <c r="B148" s="213"/>
      <c r="C148" s="214"/>
      <c r="D148" s="211" t="s">
        <v>184</v>
      </c>
      <c r="E148" s="224" t="s">
        <v>22</v>
      </c>
      <c r="F148" s="225" t="s">
        <v>240</v>
      </c>
      <c r="G148" s="214"/>
      <c r="H148" s="226">
        <v>8.1750000000000007</v>
      </c>
      <c r="I148" s="218"/>
      <c r="J148" s="214"/>
      <c r="K148" s="214"/>
      <c r="L148" s="219"/>
      <c r="M148" s="220"/>
      <c r="N148" s="221"/>
      <c r="O148" s="221"/>
      <c r="P148" s="221"/>
      <c r="Q148" s="221"/>
      <c r="R148" s="221"/>
      <c r="S148" s="221"/>
      <c r="T148" s="222"/>
      <c r="AT148" s="223" t="s">
        <v>184</v>
      </c>
      <c r="AU148" s="223" t="s">
        <v>83</v>
      </c>
      <c r="AV148" s="11" t="s">
        <v>83</v>
      </c>
      <c r="AW148" s="11" t="s">
        <v>37</v>
      </c>
      <c r="AX148" s="11" t="s">
        <v>74</v>
      </c>
      <c r="AY148" s="223" t="s">
        <v>124</v>
      </c>
    </row>
    <row r="149" spans="2:65" s="11" customFormat="1" ht="13.5">
      <c r="B149" s="213"/>
      <c r="C149" s="214"/>
      <c r="D149" s="211" t="s">
        <v>184</v>
      </c>
      <c r="E149" s="224" t="s">
        <v>22</v>
      </c>
      <c r="F149" s="225" t="s">
        <v>261</v>
      </c>
      <c r="G149" s="214"/>
      <c r="H149" s="226">
        <v>32.4</v>
      </c>
      <c r="I149" s="218"/>
      <c r="J149" s="214"/>
      <c r="K149" s="214"/>
      <c r="L149" s="219"/>
      <c r="M149" s="220"/>
      <c r="N149" s="221"/>
      <c r="O149" s="221"/>
      <c r="P149" s="221"/>
      <c r="Q149" s="221"/>
      <c r="R149" s="221"/>
      <c r="S149" s="221"/>
      <c r="T149" s="222"/>
      <c r="AT149" s="223" t="s">
        <v>184</v>
      </c>
      <c r="AU149" s="223" t="s">
        <v>83</v>
      </c>
      <c r="AV149" s="11" t="s">
        <v>83</v>
      </c>
      <c r="AW149" s="11" t="s">
        <v>37</v>
      </c>
      <c r="AX149" s="11" t="s">
        <v>74</v>
      </c>
      <c r="AY149" s="223" t="s">
        <v>124</v>
      </c>
    </row>
    <row r="150" spans="2:65" s="12" customFormat="1" ht="13.5">
      <c r="B150" s="227"/>
      <c r="C150" s="228"/>
      <c r="D150" s="208" t="s">
        <v>184</v>
      </c>
      <c r="E150" s="229" t="s">
        <v>22</v>
      </c>
      <c r="F150" s="230" t="s">
        <v>204</v>
      </c>
      <c r="G150" s="228"/>
      <c r="H150" s="231">
        <v>48.75</v>
      </c>
      <c r="I150" s="232"/>
      <c r="J150" s="228"/>
      <c r="K150" s="228"/>
      <c r="L150" s="233"/>
      <c r="M150" s="234"/>
      <c r="N150" s="235"/>
      <c r="O150" s="235"/>
      <c r="P150" s="235"/>
      <c r="Q150" s="235"/>
      <c r="R150" s="235"/>
      <c r="S150" s="235"/>
      <c r="T150" s="236"/>
      <c r="AT150" s="237" t="s">
        <v>184</v>
      </c>
      <c r="AU150" s="237" t="s">
        <v>83</v>
      </c>
      <c r="AV150" s="12" t="s">
        <v>141</v>
      </c>
      <c r="AW150" s="12" t="s">
        <v>37</v>
      </c>
      <c r="AX150" s="12" t="s">
        <v>24</v>
      </c>
      <c r="AY150" s="237" t="s">
        <v>124</v>
      </c>
    </row>
    <row r="151" spans="2:65" s="1" customFormat="1" ht="31.5" customHeight="1">
      <c r="B151" s="40"/>
      <c r="C151" s="192" t="s">
        <v>262</v>
      </c>
      <c r="D151" s="192" t="s">
        <v>127</v>
      </c>
      <c r="E151" s="193" t="s">
        <v>263</v>
      </c>
      <c r="F151" s="194" t="s">
        <v>264</v>
      </c>
      <c r="G151" s="195" t="s">
        <v>213</v>
      </c>
      <c r="H151" s="196">
        <v>14.148</v>
      </c>
      <c r="I151" s="197"/>
      <c r="J151" s="198">
        <f>ROUND(I151*H151,2)</f>
        <v>0</v>
      </c>
      <c r="K151" s="194" t="s">
        <v>131</v>
      </c>
      <c r="L151" s="60"/>
      <c r="M151" s="199" t="s">
        <v>22</v>
      </c>
      <c r="N151" s="200" t="s">
        <v>45</v>
      </c>
      <c r="O151" s="41"/>
      <c r="P151" s="201">
        <f>O151*H151</f>
        <v>0</v>
      </c>
      <c r="Q151" s="201">
        <v>0</v>
      </c>
      <c r="R151" s="201">
        <f>Q151*H151</f>
        <v>0</v>
      </c>
      <c r="S151" s="201">
        <v>0</v>
      </c>
      <c r="T151" s="202">
        <f>S151*H151</f>
        <v>0</v>
      </c>
      <c r="AR151" s="23" t="s">
        <v>141</v>
      </c>
      <c r="AT151" s="23" t="s">
        <v>127</v>
      </c>
      <c r="AU151" s="23" t="s">
        <v>83</v>
      </c>
      <c r="AY151" s="23" t="s">
        <v>124</v>
      </c>
      <c r="BE151" s="203">
        <f>IF(N151="základní",J151,0)</f>
        <v>0</v>
      </c>
      <c r="BF151" s="203">
        <f>IF(N151="snížená",J151,0)</f>
        <v>0</v>
      </c>
      <c r="BG151" s="203">
        <f>IF(N151="zákl. přenesená",J151,0)</f>
        <v>0</v>
      </c>
      <c r="BH151" s="203">
        <f>IF(N151="sníž. přenesená",J151,0)</f>
        <v>0</v>
      </c>
      <c r="BI151" s="203">
        <f>IF(N151="nulová",J151,0)</f>
        <v>0</v>
      </c>
      <c r="BJ151" s="23" t="s">
        <v>24</v>
      </c>
      <c r="BK151" s="203">
        <f>ROUND(I151*H151,2)</f>
        <v>0</v>
      </c>
      <c r="BL151" s="23" t="s">
        <v>141</v>
      </c>
      <c r="BM151" s="23" t="s">
        <v>265</v>
      </c>
    </row>
    <row r="152" spans="2:65" s="1" customFormat="1" ht="409.5">
      <c r="B152" s="40"/>
      <c r="C152" s="62"/>
      <c r="D152" s="211" t="s">
        <v>179</v>
      </c>
      <c r="E152" s="62"/>
      <c r="F152" s="212" t="s">
        <v>266</v>
      </c>
      <c r="G152" s="62"/>
      <c r="H152" s="62"/>
      <c r="I152" s="162"/>
      <c r="J152" s="62"/>
      <c r="K152" s="62"/>
      <c r="L152" s="60"/>
      <c r="M152" s="210"/>
      <c r="N152" s="41"/>
      <c r="O152" s="41"/>
      <c r="P152" s="41"/>
      <c r="Q152" s="41"/>
      <c r="R152" s="41"/>
      <c r="S152" s="41"/>
      <c r="T152" s="77"/>
      <c r="AT152" s="23" t="s">
        <v>179</v>
      </c>
      <c r="AU152" s="23" t="s">
        <v>83</v>
      </c>
    </row>
    <row r="153" spans="2:65" s="11" customFormat="1" ht="13.5">
      <c r="B153" s="213"/>
      <c r="C153" s="214"/>
      <c r="D153" s="211" t="s">
        <v>184</v>
      </c>
      <c r="E153" s="224" t="s">
        <v>22</v>
      </c>
      <c r="F153" s="225" t="s">
        <v>267</v>
      </c>
      <c r="G153" s="214"/>
      <c r="H153" s="226">
        <v>8.1750000000000007</v>
      </c>
      <c r="I153" s="218"/>
      <c r="J153" s="214"/>
      <c r="K153" s="214"/>
      <c r="L153" s="219"/>
      <c r="M153" s="220"/>
      <c r="N153" s="221"/>
      <c r="O153" s="221"/>
      <c r="P153" s="221"/>
      <c r="Q153" s="221"/>
      <c r="R153" s="221"/>
      <c r="S153" s="221"/>
      <c r="T153" s="222"/>
      <c r="AT153" s="223" t="s">
        <v>184</v>
      </c>
      <c r="AU153" s="223" t="s">
        <v>83</v>
      </c>
      <c r="AV153" s="11" t="s">
        <v>83</v>
      </c>
      <c r="AW153" s="11" t="s">
        <v>37</v>
      </c>
      <c r="AX153" s="11" t="s">
        <v>74</v>
      </c>
      <c r="AY153" s="223" t="s">
        <v>124</v>
      </c>
    </row>
    <row r="154" spans="2:65" s="11" customFormat="1" ht="13.5">
      <c r="B154" s="213"/>
      <c r="C154" s="214"/>
      <c r="D154" s="211" t="s">
        <v>184</v>
      </c>
      <c r="E154" s="224" t="s">
        <v>22</v>
      </c>
      <c r="F154" s="225" t="s">
        <v>268</v>
      </c>
      <c r="G154" s="214"/>
      <c r="H154" s="226">
        <v>5.9729999999999999</v>
      </c>
      <c r="I154" s="218"/>
      <c r="J154" s="214"/>
      <c r="K154" s="214"/>
      <c r="L154" s="219"/>
      <c r="M154" s="220"/>
      <c r="N154" s="221"/>
      <c r="O154" s="221"/>
      <c r="P154" s="221"/>
      <c r="Q154" s="221"/>
      <c r="R154" s="221"/>
      <c r="S154" s="221"/>
      <c r="T154" s="222"/>
      <c r="AT154" s="223" t="s">
        <v>184</v>
      </c>
      <c r="AU154" s="223" t="s">
        <v>83</v>
      </c>
      <c r="AV154" s="11" t="s">
        <v>83</v>
      </c>
      <c r="AW154" s="11" t="s">
        <v>37</v>
      </c>
      <c r="AX154" s="11" t="s">
        <v>74</v>
      </c>
      <c r="AY154" s="223" t="s">
        <v>124</v>
      </c>
    </row>
    <row r="155" spans="2:65" s="12" customFormat="1" ht="13.5">
      <c r="B155" s="227"/>
      <c r="C155" s="228"/>
      <c r="D155" s="208" t="s">
        <v>184</v>
      </c>
      <c r="E155" s="229" t="s">
        <v>22</v>
      </c>
      <c r="F155" s="230" t="s">
        <v>204</v>
      </c>
      <c r="G155" s="228"/>
      <c r="H155" s="231">
        <v>14.148</v>
      </c>
      <c r="I155" s="232"/>
      <c r="J155" s="228"/>
      <c r="K155" s="228"/>
      <c r="L155" s="233"/>
      <c r="M155" s="234"/>
      <c r="N155" s="235"/>
      <c r="O155" s="235"/>
      <c r="P155" s="235"/>
      <c r="Q155" s="235"/>
      <c r="R155" s="235"/>
      <c r="S155" s="235"/>
      <c r="T155" s="236"/>
      <c r="AT155" s="237" t="s">
        <v>184</v>
      </c>
      <c r="AU155" s="237" t="s">
        <v>83</v>
      </c>
      <c r="AV155" s="12" t="s">
        <v>141</v>
      </c>
      <c r="AW155" s="12" t="s">
        <v>37</v>
      </c>
      <c r="AX155" s="12" t="s">
        <v>24</v>
      </c>
      <c r="AY155" s="237" t="s">
        <v>124</v>
      </c>
    </row>
    <row r="156" spans="2:65" s="1" customFormat="1" ht="31.5" customHeight="1">
      <c r="B156" s="40"/>
      <c r="C156" s="192" t="s">
        <v>269</v>
      </c>
      <c r="D156" s="192" t="s">
        <v>127</v>
      </c>
      <c r="E156" s="193" t="s">
        <v>270</v>
      </c>
      <c r="F156" s="194" t="s">
        <v>271</v>
      </c>
      <c r="G156" s="195" t="s">
        <v>177</v>
      </c>
      <c r="H156" s="196">
        <v>73.099999999999994</v>
      </c>
      <c r="I156" s="197"/>
      <c r="J156" s="198">
        <f>ROUND(I156*H156,2)</f>
        <v>0</v>
      </c>
      <c r="K156" s="194" t="s">
        <v>131</v>
      </c>
      <c r="L156" s="60"/>
      <c r="M156" s="199" t="s">
        <v>22</v>
      </c>
      <c r="N156" s="200" t="s">
        <v>45</v>
      </c>
      <c r="O156" s="41"/>
      <c r="P156" s="201">
        <f>O156*H156</f>
        <v>0</v>
      </c>
      <c r="Q156" s="201">
        <v>0</v>
      </c>
      <c r="R156" s="201">
        <f>Q156*H156</f>
        <v>0</v>
      </c>
      <c r="S156" s="201">
        <v>0</v>
      </c>
      <c r="T156" s="202">
        <f>S156*H156</f>
        <v>0</v>
      </c>
      <c r="AR156" s="23" t="s">
        <v>141</v>
      </c>
      <c r="AT156" s="23" t="s">
        <v>127</v>
      </c>
      <c r="AU156" s="23" t="s">
        <v>83</v>
      </c>
      <c r="AY156" s="23" t="s">
        <v>124</v>
      </c>
      <c r="BE156" s="203">
        <f>IF(N156="základní",J156,0)</f>
        <v>0</v>
      </c>
      <c r="BF156" s="203">
        <f>IF(N156="snížená",J156,0)</f>
        <v>0</v>
      </c>
      <c r="BG156" s="203">
        <f>IF(N156="zákl. přenesená",J156,0)</f>
        <v>0</v>
      </c>
      <c r="BH156" s="203">
        <f>IF(N156="sníž. přenesená",J156,0)</f>
        <v>0</v>
      </c>
      <c r="BI156" s="203">
        <f>IF(N156="nulová",J156,0)</f>
        <v>0</v>
      </c>
      <c r="BJ156" s="23" t="s">
        <v>24</v>
      </c>
      <c r="BK156" s="203">
        <f>ROUND(I156*H156,2)</f>
        <v>0</v>
      </c>
      <c r="BL156" s="23" t="s">
        <v>141</v>
      </c>
      <c r="BM156" s="23" t="s">
        <v>272</v>
      </c>
    </row>
    <row r="157" spans="2:65" s="1" customFormat="1" ht="121.5">
      <c r="B157" s="40"/>
      <c r="C157" s="62"/>
      <c r="D157" s="211" t="s">
        <v>179</v>
      </c>
      <c r="E157" s="62"/>
      <c r="F157" s="212" t="s">
        <v>273</v>
      </c>
      <c r="G157" s="62"/>
      <c r="H157" s="62"/>
      <c r="I157" s="162"/>
      <c r="J157" s="62"/>
      <c r="K157" s="62"/>
      <c r="L157" s="60"/>
      <c r="M157" s="210"/>
      <c r="N157" s="41"/>
      <c r="O157" s="41"/>
      <c r="P157" s="41"/>
      <c r="Q157" s="41"/>
      <c r="R157" s="41"/>
      <c r="S157" s="41"/>
      <c r="T157" s="77"/>
      <c r="AT157" s="23" t="s">
        <v>179</v>
      </c>
      <c r="AU157" s="23" t="s">
        <v>83</v>
      </c>
    </row>
    <row r="158" spans="2:65" s="11" customFormat="1" ht="13.5">
      <c r="B158" s="213"/>
      <c r="C158" s="214"/>
      <c r="D158" s="208" t="s">
        <v>184</v>
      </c>
      <c r="E158" s="215" t="s">
        <v>22</v>
      </c>
      <c r="F158" s="216" t="s">
        <v>274</v>
      </c>
      <c r="G158" s="214"/>
      <c r="H158" s="217">
        <v>73.099999999999994</v>
      </c>
      <c r="I158" s="218"/>
      <c r="J158" s="214"/>
      <c r="K158" s="214"/>
      <c r="L158" s="219"/>
      <c r="M158" s="220"/>
      <c r="N158" s="221"/>
      <c r="O158" s="221"/>
      <c r="P158" s="221"/>
      <c r="Q158" s="221"/>
      <c r="R158" s="221"/>
      <c r="S158" s="221"/>
      <c r="T158" s="222"/>
      <c r="AT158" s="223" t="s">
        <v>184</v>
      </c>
      <c r="AU158" s="223" t="s">
        <v>83</v>
      </c>
      <c r="AV158" s="11" t="s">
        <v>83</v>
      </c>
      <c r="AW158" s="11" t="s">
        <v>37</v>
      </c>
      <c r="AX158" s="11" t="s">
        <v>24</v>
      </c>
      <c r="AY158" s="223" t="s">
        <v>124</v>
      </c>
    </row>
    <row r="159" spans="2:65" s="1" customFormat="1" ht="31.5" customHeight="1">
      <c r="B159" s="40"/>
      <c r="C159" s="192" t="s">
        <v>10</v>
      </c>
      <c r="D159" s="192" t="s">
        <v>127</v>
      </c>
      <c r="E159" s="193" t="s">
        <v>275</v>
      </c>
      <c r="F159" s="194" t="s">
        <v>276</v>
      </c>
      <c r="G159" s="195" t="s">
        <v>177</v>
      </c>
      <c r="H159" s="196">
        <v>73.099999999999994</v>
      </c>
      <c r="I159" s="197"/>
      <c r="J159" s="198">
        <f>ROUND(I159*H159,2)</f>
        <v>0</v>
      </c>
      <c r="K159" s="194" t="s">
        <v>131</v>
      </c>
      <c r="L159" s="60"/>
      <c r="M159" s="199" t="s">
        <v>22</v>
      </c>
      <c r="N159" s="200" t="s">
        <v>45</v>
      </c>
      <c r="O159" s="41"/>
      <c r="P159" s="201">
        <f>O159*H159</f>
        <v>0</v>
      </c>
      <c r="Q159" s="201">
        <v>0</v>
      </c>
      <c r="R159" s="201">
        <f>Q159*H159</f>
        <v>0</v>
      </c>
      <c r="S159" s="201">
        <v>0</v>
      </c>
      <c r="T159" s="202">
        <f>S159*H159</f>
        <v>0</v>
      </c>
      <c r="AR159" s="23" t="s">
        <v>141</v>
      </c>
      <c r="AT159" s="23" t="s">
        <v>127</v>
      </c>
      <c r="AU159" s="23" t="s">
        <v>83</v>
      </c>
      <c r="AY159" s="23" t="s">
        <v>124</v>
      </c>
      <c r="BE159" s="203">
        <f>IF(N159="základní",J159,0)</f>
        <v>0</v>
      </c>
      <c r="BF159" s="203">
        <f>IF(N159="snížená",J159,0)</f>
        <v>0</v>
      </c>
      <c r="BG159" s="203">
        <f>IF(N159="zákl. přenesená",J159,0)</f>
        <v>0</v>
      </c>
      <c r="BH159" s="203">
        <f>IF(N159="sníž. přenesená",J159,0)</f>
        <v>0</v>
      </c>
      <c r="BI159" s="203">
        <f>IF(N159="nulová",J159,0)</f>
        <v>0</v>
      </c>
      <c r="BJ159" s="23" t="s">
        <v>24</v>
      </c>
      <c r="BK159" s="203">
        <f>ROUND(I159*H159,2)</f>
        <v>0</v>
      </c>
      <c r="BL159" s="23" t="s">
        <v>141</v>
      </c>
      <c r="BM159" s="23" t="s">
        <v>277</v>
      </c>
    </row>
    <row r="160" spans="2:65" s="1" customFormat="1" ht="121.5">
      <c r="B160" s="40"/>
      <c r="C160" s="62"/>
      <c r="D160" s="211" t="s">
        <v>179</v>
      </c>
      <c r="E160" s="62"/>
      <c r="F160" s="212" t="s">
        <v>278</v>
      </c>
      <c r="G160" s="62"/>
      <c r="H160" s="62"/>
      <c r="I160" s="162"/>
      <c r="J160" s="62"/>
      <c r="K160" s="62"/>
      <c r="L160" s="60"/>
      <c r="M160" s="210"/>
      <c r="N160" s="41"/>
      <c r="O160" s="41"/>
      <c r="P160" s="41"/>
      <c r="Q160" s="41"/>
      <c r="R160" s="41"/>
      <c r="S160" s="41"/>
      <c r="T160" s="77"/>
      <c r="AT160" s="23" t="s">
        <v>179</v>
      </c>
      <c r="AU160" s="23" t="s">
        <v>83</v>
      </c>
    </row>
    <row r="161" spans="2:65" s="11" customFormat="1" ht="13.5">
      <c r="B161" s="213"/>
      <c r="C161" s="214"/>
      <c r="D161" s="208" t="s">
        <v>184</v>
      </c>
      <c r="E161" s="215" t="s">
        <v>22</v>
      </c>
      <c r="F161" s="216" t="s">
        <v>274</v>
      </c>
      <c r="G161" s="214"/>
      <c r="H161" s="217">
        <v>73.099999999999994</v>
      </c>
      <c r="I161" s="218"/>
      <c r="J161" s="214"/>
      <c r="K161" s="214"/>
      <c r="L161" s="219"/>
      <c r="M161" s="220"/>
      <c r="N161" s="221"/>
      <c r="O161" s="221"/>
      <c r="P161" s="221"/>
      <c r="Q161" s="221"/>
      <c r="R161" s="221"/>
      <c r="S161" s="221"/>
      <c r="T161" s="222"/>
      <c r="AT161" s="223" t="s">
        <v>184</v>
      </c>
      <c r="AU161" s="223" t="s">
        <v>83</v>
      </c>
      <c r="AV161" s="11" t="s">
        <v>83</v>
      </c>
      <c r="AW161" s="11" t="s">
        <v>37</v>
      </c>
      <c r="AX161" s="11" t="s">
        <v>24</v>
      </c>
      <c r="AY161" s="223" t="s">
        <v>124</v>
      </c>
    </row>
    <row r="162" spans="2:65" s="1" customFormat="1" ht="22.5" customHeight="1">
      <c r="B162" s="40"/>
      <c r="C162" s="238" t="s">
        <v>279</v>
      </c>
      <c r="D162" s="238" t="s">
        <v>280</v>
      </c>
      <c r="E162" s="239" t="s">
        <v>281</v>
      </c>
      <c r="F162" s="240" t="s">
        <v>282</v>
      </c>
      <c r="G162" s="241" t="s">
        <v>283</v>
      </c>
      <c r="H162" s="242">
        <v>1.097</v>
      </c>
      <c r="I162" s="243"/>
      <c r="J162" s="244">
        <f>ROUND(I162*H162,2)</f>
        <v>0</v>
      </c>
      <c r="K162" s="240" t="s">
        <v>131</v>
      </c>
      <c r="L162" s="245"/>
      <c r="M162" s="246" t="s">
        <v>22</v>
      </c>
      <c r="N162" s="247" t="s">
        <v>45</v>
      </c>
      <c r="O162" s="41"/>
      <c r="P162" s="201">
        <f>O162*H162</f>
        <v>0</v>
      </c>
      <c r="Q162" s="201">
        <v>1E-3</v>
      </c>
      <c r="R162" s="201">
        <f>Q162*H162</f>
        <v>1.0970000000000001E-3</v>
      </c>
      <c r="S162" s="201">
        <v>0</v>
      </c>
      <c r="T162" s="202">
        <f>S162*H162</f>
        <v>0</v>
      </c>
      <c r="AR162" s="23" t="s">
        <v>160</v>
      </c>
      <c r="AT162" s="23" t="s">
        <v>280</v>
      </c>
      <c r="AU162" s="23" t="s">
        <v>83</v>
      </c>
      <c r="AY162" s="23" t="s">
        <v>124</v>
      </c>
      <c r="BE162" s="203">
        <f>IF(N162="základní",J162,0)</f>
        <v>0</v>
      </c>
      <c r="BF162" s="203">
        <f>IF(N162="snížená",J162,0)</f>
        <v>0</v>
      </c>
      <c r="BG162" s="203">
        <f>IF(N162="zákl. přenesená",J162,0)</f>
        <v>0</v>
      </c>
      <c r="BH162" s="203">
        <f>IF(N162="sníž. přenesená",J162,0)</f>
        <v>0</v>
      </c>
      <c r="BI162" s="203">
        <f>IF(N162="nulová",J162,0)</f>
        <v>0</v>
      </c>
      <c r="BJ162" s="23" t="s">
        <v>24</v>
      </c>
      <c r="BK162" s="203">
        <f>ROUND(I162*H162,2)</f>
        <v>0</v>
      </c>
      <c r="BL162" s="23" t="s">
        <v>141</v>
      </c>
      <c r="BM162" s="23" t="s">
        <v>284</v>
      </c>
    </row>
    <row r="163" spans="2:65" s="11" customFormat="1" ht="13.5">
      <c r="B163" s="213"/>
      <c r="C163" s="214"/>
      <c r="D163" s="208" t="s">
        <v>184</v>
      </c>
      <c r="E163" s="214"/>
      <c r="F163" s="216" t="s">
        <v>285</v>
      </c>
      <c r="G163" s="214"/>
      <c r="H163" s="217">
        <v>1.097</v>
      </c>
      <c r="I163" s="218"/>
      <c r="J163" s="214"/>
      <c r="K163" s="214"/>
      <c r="L163" s="219"/>
      <c r="M163" s="220"/>
      <c r="N163" s="221"/>
      <c r="O163" s="221"/>
      <c r="P163" s="221"/>
      <c r="Q163" s="221"/>
      <c r="R163" s="221"/>
      <c r="S163" s="221"/>
      <c r="T163" s="222"/>
      <c r="AT163" s="223" t="s">
        <v>184</v>
      </c>
      <c r="AU163" s="223" t="s">
        <v>83</v>
      </c>
      <c r="AV163" s="11" t="s">
        <v>83</v>
      </c>
      <c r="AW163" s="11" t="s">
        <v>6</v>
      </c>
      <c r="AX163" s="11" t="s">
        <v>24</v>
      </c>
      <c r="AY163" s="223" t="s">
        <v>124</v>
      </c>
    </row>
    <row r="164" spans="2:65" s="1" customFormat="1" ht="22.5" customHeight="1">
      <c r="B164" s="40"/>
      <c r="C164" s="192" t="s">
        <v>286</v>
      </c>
      <c r="D164" s="192" t="s">
        <v>127</v>
      </c>
      <c r="E164" s="193" t="s">
        <v>287</v>
      </c>
      <c r="F164" s="194" t="s">
        <v>288</v>
      </c>
      <c r="G164" s="195" t="s">
        <v>177</v>
      </c>
      <c r="H164" s="196">
        <v>73.099999999999994</v>
      </c>
      <c r="I164" s="197"/>
      <c r="J164" s="198">
        <f>ROUND(I164*H164,2)</f>
        <v>0</v>
      </c>
      <c r="K164" s="194" t="s">
        <v>131</v>
      </c>
      <c r="L164" s="60"/>
      <c r="M164" s="199" t="s">
        <v>22</v>
      </c>
      <c r="N164" s="200" t="s">
        <v>45</v>
      </c>
      <c r="O164" s="41"/>
      <c r="P164" s="201">
        <f>O164*H164</f>
        <v>0</v>
      </c>
      <c r="Q164" s="201">
        <v>0</v>
      </c>
      <c r="R164" s="201">
        <f>Q164*H164</f>
        <v>0</v>
      </c>
      <c r="S164" s="201">
        <v>0</v>
      </c>
      <c r="T164" s="202">
        <f>S164*H164</f>
        <v>0</v>
      </c>
      <c r="AR164" s="23" t="s">
        <v>141</v>
      </c>
      <c r="AT164" s="23" t="s">
        <v>127</v>
      </c>
      <c r="AU164" s="23" t="s">
        <v>83</v>
      </c>
      <c r="AY164" s="23" t="s">
        <v>124</v>
      </c>
      <c r="BE164" s="203">
        <f>IF(N164="základní",J164,0)</f>
        <v>0</v>
      </c>
      <c r="BF164" s="203">
        <f>IF(N164="snížená",J164,0)</f>
        <v>0</v>
      </c>
      <c r="BG164" s="203">
        <f>IF(N164="zákl. přenesená",J164,0)</f>
        <v>0</v>
      </c>
      <c r="BH164" s="203">
        <f>IF(N164="sníž. přenesená",J164,0)</f>
        <v>0</v>
      </c>
      <c r="BI164" s="203">
        <f>IF(N164="nulová",J164,0)</f>
        <v>0</v>
      </c>
      <c r="BJ164" s="23" t="s">
        <v>24</v>
      </c>
      <c r="BK164" s="203">
        <f>ROUND(I164*H164,2)</f>
        <v>0</v>
      </c>
      <c r="BL164" s="23" t="s">
        <v>141</v>
      </c>
      <c r="BM164" s="23" t="s">
        <v>289</v>
      </c>
    </row>
    <row r="165" spans="2:65" s="1" customFormat="1" ht="162">
      <c r="B165" s="40"/>
      <c r="C165" s="62"/>
      <c r="D165" s="211" t="s">
        <v>179</v>
      </c>
      <c r="E165" s="62"/>
      <c r="F165" s="212" t="s">
        <v>290</v>
      </c>
      <c r="G165" s="62"/>
      <c r="H165" s="62"/>
      <c r="I165" s="162"/>
      <c r="J165" s="62"/>
      <c r="K165" s="62"/>
      <c r="L165" s="60"/>
      <c r="M165" s="210"/>
      <c r="N165" s="41"/>
      <c r="O165" s="41"/>
      <c r="P165" s="41"/>
      <c r="Q165" s="41"/>
      <c r="R165" s="41"/>
      <c r="S165" s="41"/>
      <c r="T165" s="77"/>
      <c r="AT165" s="23" t="s">
        <v>179</v>
      </c>
      <c r="AU165" s="23" t="s">
        <v>83</v>
      </c>
    </row>
    <row r="166" spans="2:65" s="11" customFormat="1" ht="13.5">
      <c r="B166" s="213"/>
      <c r="C166" s="214"/>
      <c r="D166" s="208" t="s">
        <v>184</v>
      </c>
      <c r="E166" s="215" t="s">
        <v>22</v>
      </c>
      <c r="F166" s="216" t="s">
        <v>291</v>
      </c>
      <c r="G166" s="214"/>
      <c r="H166" s="217">
        <v>73.099999999999994</v>
      </c>
      <c r="I166" s="218"/>
      <c r="J166" s="214"/>
      <c r="K166" s="214"/>
      <c r="L166" s="219"/>
      <c r="M166" s="220"/>
      <c r="N166" s="221"/>
      <c r="O166" s="221"/>
      <c r="P166" s="221"/>
      <c r="Q166" s="221"/>
      <c r="R166" s="221"/>
      <c r="S166" s="221"/>
      <c r="T166" s="222"/>
      <c r="AT166" s="223" t="s">
        <v>184</v>
      </c>
      <c r="AU166" s="223" t="s">
        <v>83</v>
      </c>
      <c r="AV166" s="11" t="s">
        <v>83</v>
      </c>
      <c r="AW166" s="11" t="s">
        <v>37</v>
      </c>
      <c r="AX166" s="11" t="s">
        <v>24</v>
      </c>
      <c r="AY166" s="223" t="s">
        <v>124</v>
      </c>
    </row>
    <row r="167" spans="2:65" s="1" customFormat="1" ht="22.5" customHeight="1">
      <c r="B167" s="40"/>
      <c r="C167" s="192" t="s">
        <v>292</v>
      </c>
      <c r="D167" s="192" t="s">
        <v>127</v>
      </c>
      <c r="E167" s="193" t="s">
        <v>293</v>
      </c>
      <c r="F167" s="194" t="s">
        <v>294</v>
      </c>
      <c r="G167" s="195" t="s">
        <v>177</v>
      </c>
      <c r="H167" s="196">
        <v>272.39999999999998</v>
      </c>
      <c r="I167" s="197"/>
      <c r="J167" s="198">
        <f>ROUND(I167*H167,2)</f>
        <v>0</v>
      </c>
      <c r="K167" s="194" t="s">
        <v>131</v>
      </c>
      <c r="L167" s="60"/>
      <c r="M167" s="199" t="s">
        <v>22</v>
      </c>
      <c r="N167" s="200" t="s">
        <v>45</v>
      </c>
      <c r="O167" s="41"/>
      <c r="P167" s="201">
        <f>O167*H167</f>
        <v>0</v>
      </c>
      <c r="Q167" s="201">
        <v>0</v>
      </c>
      <c r="R167" s="201">
        <f>Q167*H167</f>
        <v>0</v>
      </c>
      <c r="S167" s="201">
        <v>0</v>
      </c>
      <c r="T167" s="202">
        <f>S167*H167</f>
        <v>0</v>
      </c>
      <c r="AR167" s="23" t="s">
        <v>141</v>
      </c>
      <c r="AT167" s="23" t="s">
        <v>127</v>
      </c>
      <c r="AU167" s="23" t="s">
        <v>83</v>
      </c>
      <c r="AY167" s="23" t="s">
        <v>124</v>
      </c>
      <c r="BE167" s="203">
        <f>IF(N167="základní",J167,0)</f>
        <v>0</v>
      </c>
      <c r="BF167" s="203">
        <f>IF(N167="snížená",J167,0)</f>
        <v>0</v>
      </c>
      <c r="BG167" s="203">
        <f>IF(N167="zákl. přenesená",J167,0)</f>
        <v>0</v>
      </c>
      <c r="BH167" s="203">
        <f>IF(N167="sníž. přenesená",J167,0)</f>
        <v>0</v>
      </c>
      <c r="BI167" s="203">
        <f>IF(N167="nulová",J167,0)</f>
        <v>0</v>
      </c>
      <c r="BJ167" s="23" t="s">
        <v>24</v>
      </c>
      <c r="BK167" s="203">
        <f>ROUND(I167*H167,2)</f>
        <v>0</v>
      </c>
      <c r="BL167" s="23" t="s">
        <v>141</v>
      </c>
      <c r="BM167" s="23" t="s">
        <v>295</v>
      </c>
    </row>
    <row r="168" spans="2:65" s="1" customFormat="1" ht="162">
      <c r="B168" s="40"/>
      <c r="C168" s="62"/>
      <c r="D168" s="211" t="s">
        <v>179</v>
      </c>
      <c r="E168" s="62"/>
      <c r="F168" s="212" t="s">
        <v>290</v>
      </c>
      <c r="G168" s="62"/>
      <c r="H168" s="62"/>
      <c r="I168" s="162"/>
      <c r="J168" s="62"/>
      <c r="K168" s="62"/>
      <c r="L168" s="60"/>
      <c r="M168" s="210"/>
      <c r="N168" s="41"/>
      <c r="O168" s="41"/>
      <c r="P168" s="41"/>
      <c r="Q168" s="41"/>
      <c r="R168" s="41"/>
      <c r="S168" s="41"/>
      <c r="T168" s="77"/>
      <c r="AT168" s="23" t="s">
        <v>179</v>
      </c>
      <c r="AU168" s="23" t="s">
        <v>83</v>
      </c>
    </row>
    <row r="169" spans="2:65" s="11" customFormat="1" ht="13.5">
      <c r="B169" s="213"/>
      <c r="C169" s="214"/>
      <c r="D169" s="211" t="s">
        <v>184</v>
      </c>
      <c r="E169" s="224" t="s">
        <v>22</v>
      </c>
      <c r="F169" s="225" t="s">
        <v>296</v>
      </c>
      <c r="G169" s="214"/>
      <c r="H169" s="226">
        <v>272.39999999999998</v>
      </c>
      <c r="I169" s="218"/>
      <c r="J169" s="214"/>
      <c r="K169" s="214"/>
      <c r="L169" s="219"/>
      <c r="M169" s="220"/>
      <c r="N169" s="221"/>
      <c r="O169" s="221"/>
      <c r="P169" s="221"/>
      <c r="Q169" s="221"/>
      <c r="R169" s="221"/>
      <c r="S169" s="221"/>
      <c r="T169" s="222"/>
      <c r="AT169" s="223" t="s">
        <v>184</v>
      </c>
      <c r="AU169" s="223" t="s">
        <v>83</v>
      </c>
      <c r="AV169" s="11" t="s">
        <v>83</v>
      </c>
      <c r="AW169" s="11" t="s">
        <v>37</v>
      </c>
      <c r="AX169" s="11" t="s">
        <v>24</v>
      </c>
      <c r="AY169" s="223" t="s">
        <v>124</v>
      </c>
    </row>
    <row r="170" spans="2:65" s="10" customFormat="1" ht="29.85" customHeight="1">
      <c r="B170" s="175"/>
      <c r="C170" s="176"/>
      <c r="D170" s="189" t="s">
        <v>73</v>
      </c>
      <c r="E170" s="190" t="s">
        <v>123</v>
      </c>
      <c r="F170" s="190" t="s">
        <v>297</v>
      </c>
      <c r="G170" s="176"/>
      <c r="H170" s="176"/>
      <c r="I170" s="179"/>
      <c r="J170" s="191">
        <f>BK170</f>
        <v>0</v>
      </c>
      <c r="K170" s="176"/>
      <c r="L170" s="181"/>
      <c r="M170" s="182"/>
      <c r="N170" s="183"/>
      <c r="O170" s="183"/>
      <c r="P170" s="184">
        <f>SUM(P171:P197)</f>
        <v>0</v>
      </c>
      <c r="Q170" s="183"/>
      <c r="R170" s="184">
        <f>SUM(R171:R197)</f>
        <v>43.335242000000001</v>
      </c>
      <c r="S170" s="183"/>
      <c r="T170" s="185">
        <f>SUM(T171:T197)</f>
        <v>0</v>
      </c>
      <c r="AR170" s="186" t="s">
        <v>24</v>
      </c>
      <c r="AT170" s="187" t="s">
        <v>73</v>
      </c>
      <c r="AU170" s="187" t="s">
        <v>24</v>
      </c>
      <c r="AY170" s="186" t="s">
        <v>124</v>
      </c>
      <c r="BK170" s="188">
        <f>SUM(BK171:BK197)</f>
        <v>0</v>
      </c>
    </row>
    <row r="171" spans="2:65" s="1" customFormat="1" ht="57" customHeight="1">
      <c r="B171" s="40"/>
      <c r="C171" s="192" t="s">
        <v>298</v>
      </c>
      <c r="D171" s="192" t="s">
        <v>127</v>
      </c>
      <c r="E171" s="193" t="s">
        <v>299</v>
      </c>
      <c r="F171" s="194" t="s">
        <v>300</v>
      </c>
      <c r="G171" s="195" t="s">
        <v>177</v>
      </c>
      <c r="H171" s="196">
        <v>108</v>
      </c>
      <c r="I171" s="197"/>
      <c r="J171" s="198">
        <f>ROUND(I171*H171,2)</f>
        <v>0</v>
      </c>
      <c r="K171" s="194" t="s">
        <v>251</v>
      </c>
      <c r="L171" s="60"/>
      <c r="M171" s="199" t="s">
        <v>22</v>
      </c>
      <c r="N171" s="200" t="s">
        <v>45</v>
      </c>
      <c r="O171" s="41"/>
      <c r="P171" s="201">
        <f>O171*H171</f>
        <v>0</v>
      </c>
      <c r="Q171" s="201">
        <v>0</v>
      </c>
      <c r="R171" s="201">
        <f>Q171*H171</f>
        <v>0</v>
      </c>
      <c r="S171" s="201">
        <v>0</v>
      </c>
      <c r="T171" s="202">
        <f>S171*H171</f>
        <v>0</v>
      </c>
      <c r="AR171" s="23" t="s">
        <v>141</v>
      </c>
      <c r="AT171" s="23" t="s">
        <v>127</v>
      </c>
      <c r="AU171" s="23" t="s">
        <v>83</v>
      </c>
      <c r="AY171" s="23" t="s">
        <v>124</v>
      </c>
      <c r="BE171" s="203">
        <f>IF(N171="základní",J171,0)</f>
        <v>0</v>
      </c>
      <c r="BF171" s="203">
        <f>IF(N171="snížená",J171,0)</f>
        <v>0</v>
      </c>
      <c r="BG171" s="203">
        <f>IF(N171="zákl. přenesená",J171,0)</f>
        <v>0</v>
      </c>
      <c r="BH171" s="203">
        <f>IF(N171="sníž. přenesená",J171,0)</f>
        <v>0</v>
      </c>
      <c r="BI171" s="203">
        <f>IF(N171="nulová",J171,0)</f>
        <v>0</v>
      </c>
      <c r="BJ171" s="23" t="s">
        <v>24</v>
      </c>
      <c r="BK171" s="203">
        <f>ROUND(I171*H171,2)</f>
        <v>0</v>
      </c>
      <c r="BL171" s="23" t="s">
        <v>141</v>
      </c>
      <c r="BM171" s="23" t="s">
        <v>301</v>
      </c>
    </row>
    <row r="172" spans="2:65" s="1" customFormat="1" ht="243">
      <c r="B172" s="40"/>
      <c r="C172" s="62"/>
      <c r="D172" s="211" t="s">
        <v>179</v>
      </c>
      <c r="E172" s="62"/>
      <c r="F172" s="212" t="s">
        <v>302</v>
      </c>
      <c r="G172" s="62"/>
      <c r="H172" s="62"/>
      <c r="I172" s="162"/>
      <c r="J172" s="62"/>
      <c r="K172" s="62"/>
      <c r="L172" s="60"/>
      <c r="M172" s="210"/>
      <c r="N172" s="41"/>
      <c r="O172" s="41"/>
      <c r="P172" s="41"/>
      <c r="Q172" s="41"/>
      <c r="R172" s="41"/>
      <c r="S172" s="41"/>
      <c r="T172" s="77"/>
      <c r="AT172" s="23" t="s">
        <v>179</v>
      </c>
      <c r="AU172" s="23" t="s">
        <v>83</v>
      </c>
    </row>
    <row r="173" spans="2:65" s="11" customFormat="1" ht="13.5">
      <c r="B173" s="213"/>
      <c r="C173" s="214"/>
      <c r="D173" s="208" t="s">
        <v>184</v>
      </c>
      <c r="E173" s="215" t="s">
        <v>22</v>
      </c>
      <c r="F173" s="216" t="s">
        <v>303</v>
      </c>
      <c r="G173" s="214"/>
      <c r="H173" s="217">
        <v>108</v>
      </c>
      <c r="I173" s="218"/>
      <c r="J173" s="214"/>
      <c r="K173" s="214"/>
      <c r="L173" s="219"/>
      <c r="M173" s="220"/>
      <c r="N173" s="221"/>
      <c r="O173" s="221"/>
      <c r="P173" s="221"/>
      <c r="Q173" s="221"/>
      <c r="R173" s="221"/>
      <c r="S173" s="221"/>
      <c r="T173" s="222"/>
      <c r="AT173" s="223" t="s">
        <v>184</v>
      </c>
      <c r="AU173" s="223" t="s">
        <v>83</v>
      </c>
      <c r="AV173" s="11" t="s">
        <v>83</v>
      </c>
      <c r="AW173" s="11" t="s">
        <v>37</v>
      </c>
      <c r="AX173" s="11" t="s">
        <v>24</v>
      </c>
      <c r="AY173" s="223" t="s">
        <v>124</v>
      </c>
    </row>
    <row r="174" spans="2:65" s="1" customFormat="1" ht="22.5" customHeight="1">
      <c r="B174" s="40"/>
      <c r="C174" s="238" t="s">
        <v>304</v>
      </c>
      <c r="D174" s="238" t="s">
        <v>280</v>
      </c>
      <c r="E174" s="239" t="s">
        <v>305</v>
      </c>
      <c r="F174" s="240" t="s">
        <v>306</v>
      </c>
      <c r="G174" s="241" t="s">
        <v>307</v>
      </c>
      <c r="H174" s="242">
        <v>0.97199999999999998</v>
      </c>
      <c r="I174" s="243"/>
      <c r="J174" s="244">
        <f>ROUND(I174*H174,2)</f>
        <v>0</v>
      </c>
      <c r="K174" s="240" t="s">
        <v>251</v>
      </c>
      <c r="L174" s="245"/>
      <c r="M174" s="246" t="s">
        <v>22</v>
      </c>
      <c r="N174" s="247" t="s">
        <v>45</v>
      </c>
      <c r="O174" s="41"/>
      <c r="P174" s="201">
        <f>O174*H174</f>
        <v>0</v>
      </c>
      <c r="Q174" s="201">
        <v>1</v>
      </c>
      <c r="R174" s="201">
        <f>Q174*H174</f>
        <v>0.97199999999999998</v>
      </c>
      <c r="S174" s="201">
        <v>0</v>
      </c>
      <c r="T174" s="202">
        <f>S174*H174</f>
        <v>0</v>
      </c>
      <c r="AR174" s="23" t="s">
        <v>160</v>
      </c>
      <c r="AT174" s="23" t="s">
        <v>280</v>
      </c>
      <c r="AU174" s="23" t="s">
        <v>83</v>
      </c>
      <c r="AY174" s="23" t="s">
        <v>124</v>
      </c>
      <c r="BE174" s="203">
        <f>IF(N174="základní",J174,0)</f>
        <v>0</v>
      </c>
      <c r="BF174" s="203">
        <f>IF(N174="snížená",J174,0)</f>
        <v>0</v>
      </c>
      <c r="BG174" s="203">
        <f>IF(N174="zákl. přenesená",J174,0)</f>
        <v>0</v>
      </c>
      <c r="BH174" s="203">
        <f>IF(N174="sníž. přenesená",J174,0)</f>
        <v>0</v>
      </c>
      <c r="BI174" s="203">
        <f>IF(N174="nulová",J174,0)</f>
        <v>0</v>
      </c>
      <c r="BJ174" s="23" t="s">
        <v>24</v>
      </c>
      <c r="BK174" s="203">
        <f>ROUND(I174*H174,2)</f>
        <v>0</v>
      </c>
      <c r="BL174" s="23" t="s">
        <v>141</v>
      </c>
      <c r="BM174" s="23" t="s">
        <v>308</v>
      </c>
    </row>
    <row r="175" spans="2:65" s="11" customFormat="1" ht="13.5">
      <c r="B175" s="213"/>
      <c r="C175" s="214"/>
      <c r="D175" s="208" t="s">
        <v>184</v>
      </c>
      <c r="E175" s="215" t="s">
        <v>22</v>
      </c>
      <c r="F175" s="216" t="s">
        <v>309</v>
      </c>
      <c r="G175" s="214"/>
      <c r="H175" s="217">
        <v>0.97199999999999998</v>
      </c>
      <c r="I175" s="218"/>
      <c r="J175" s="214"/>
      <c r="K175" s="214"/>
      <c r="L175" s="219"/>
      <c r="M175" s="220"/>
      <c r="N175" s="221"/>
      <c r="O175" s="221"/>
      <c r="P175" s="221"/>
      <c r="Q175" s="221"/>
      <c r="R175" s="221"/>
      <c r="S175" s="221"/>
      <c r="T175" s="222"/>
      <c r="AT175" s="223" t="s">
        <v>184</v>
      </c>
      <c r="AU175" s="223" t="s">
        <v>83</v>
      </c>
      <c r="AV175" s="11" t="s">
        <v>83</v>
      </c>
      <c r="AW175" s="11" t="s">
        <v>37</v>
      </c>
      <c r="AX175" s="11" t="s">
        <v>24</v>
      </c>
      <c r="AY175" s="223" t="s">
        <v>124</v>
      </c>
    </row>
    <row r="176" spans="2:65" s="1" customFormat="1" ht="22.5" customHeight="1">
      <c r="B176" s="40"/>
      <c r="C176" s="192" t="s">
        <v>9</v>
      </c>
      <c r="D176" s="192" t="s">
        <v>127</v>
      </c>
      <c r="E176" s="193" t="s">
        <v>310</v>
      </c>
      <c r="F176" s="194" t="s">
        <v>311</v>
      </c>
      <c r="G176" s="195" t="s">
        <v>177</v>
      </c>
      <c r="H176" s="196">
        <v>468.7</v>
      </c>
      <c r="I176" s="197"/>
      <c r="J176" s="198">
        <f>ROUND(I176*H176,2)</f>
        <v>0</v>
      </c>
      <c r="K176" s="194" t="s">
        <v>131</v>
      </c>
      <c r="L176" s="60"/>
      <c r="M176" s="199" t="s">
        <v>22</v>
      </c>
      <c r="N176" s="200" t="s">
        <v>45</v>
      </c>
      <c r="O176" s="41"/>
      <c r="P176" s="201">
        <f>O176*H176</f>
        <v>0</v>
      </c>
      <c r="Q176" s="201">
        <v>0</v>
      </c>
      <c r="R176" s="201">
        <f>Q176*H176</f>
        <v>0</v>
      </c>
      <c r="S176" s="201">
        <v>0</v>
      </c>
      <c r="T176" s="202">
        <f>S176*H176</f>
        <v>0</v>
      </c>
      <c r="AR176" s="23" t="s">
        <v>141</v>
      </c>
      <c r="AT176" s="23" t="s">
        <v>127</v>
      </c>
      <c r="AU176" s="23" t="s">
        <v>83</v>
      </c>
      <c r="AY176" s="23" t="s">
        <v>124</v>
      </c>
      <c r="BE176" s="203">
        <f>IF(N176="základní",J176,0)</f>
        <v>0</v>
      </c>
      <c r="BF176" s="203">
        <f>IF(N176="snížená",J176,0)</f>
        <v>0</v>
      </c>
      <c r="BG176" s="203">
        <f>IF(N176="zákl. přenesená",J176,0)</f>
        <v>0</v>
      </c>
      <c r="BH176" s="203">
        <f>IF(N176="sníž. přenesená",J176,0)</f>
        <v>0</v>
      </c>
      <c r="BI176" s="203">
        <f>IF(N176="nulová",J176,0)</f>
        <v>0</v>
      </c>
      <c r="BJ176" s="23" t="s">
        <v>24</v>
      </c>
      <c r="BK176" s="203">
        <f>ROUND(I176*H176,2)</f>
        <v>0</v>
      </c>
      <c r="BL176" s="23" t="s">
        <v>141</v>
      </c>
      <c r="BM176" s="23" t="s">
        <v>312</v>
      </c>
    </row>
    <row r="177" spans="2:65" s="11" customFormat="1" ht="13.5">
      <c r="B177" s="213"/>
      <c r="C177" s="214"/>
      <c r="D177" s="208" t="s">
        <v>184</v>
      </c>
      <c r="E177" s="215" t="s">
        <v>22</v>
      </c>
      <c r="F177" s="216" t="s">
        <v>313</v>
      </c>
      <c r="G177" s="214"/>
      <c r="H177" s="217">
        <v>468.7</v>
      </c>
      <c r="I177" s="218"/>
      <c r="J177" s="214"/>
      <c r="K177" s="214"/>
      <c r="L177" s="219"/>
      <c r="M177" s="220"/>
      <c r="N177" s="221"/>
      <c r="O177" s="221"/>
      <c r="P177" s="221"/>
      <c r="Q177" s="221"/>
      <c r="R177" s="221"/>
      <c r="S177" s="221"/>
      <c r="T177" s="222"/>
      <c r="AT177" s="223" t="s">
        <v>184</v>
      </c>
      <c r="AU177" s="223" t="s">
        <v>83</v>
      </c>
      <c r="AV177" s="11" t="s">
        <v>83</v>
      </c>
      <c r="AW177" s="11" t="s">
        <v>37</v>
      </c>
      <c r="AX177" s="11" t="s">
        <v>24</v>
      </c>
      <c r="AY177" s="223" t="s">
        <v>124</v>
      </c>
    </row>
    <row r="178" spans="2:65" s="1" customFormat="1" ht="22.5" customHeight="1">
      <c r="B178" s="40"/>
      <c r="C178" s="192" t="s">
        <v>314</v>
      </c>
      <c r="D178" s="192" t="s">
        <v>127</v>
      </c>
      <c r="E178" s="193" t="s">
        <v>315</v>
      </c>
      <c r="F178" s="194" t="s">
        <v>316</v>
      </c>
      <c r="G178" s="195" t="s">
        <v>177</v>
      </c>
      <c r="H178" s="196">
        <v>19.5</v>
      </c>
      <c r="I178" s="197"/>
      <c r="J178" s="198">
        <f>ROUND(I178*H178,2)</f>
        <v>0</v>
      </c>
      <c r="K178" s="194" t="s">
        <v>22</v>
      </c>
      <c r="L178" s="60"/>
      <c r="M178" s="199" t="s">
        <v>22</v>
      </c>
      <c r="N178" s="200" t="s">
        <v>45</v>
      </c>
      <c r="O178" s="41"/>
      <c r="P178" s="201">
        <f>O178*H178</f>
        <v>0</v>
      </c>
      <c r="Q178" s="201">
        <v>0</v>
      </c>
      <c r="R178" s="201">
        <f>Q178*H178</f>
        <v>0</v>
      </c>
      <c r="S178" s="201">
        <v>0</v>
      </c>
      <c r="T178" s="202">
        <f>S178*H178</f>
        <v>0</v>
      </c>
      <c r="AR178" s="23" t="s">
        <v>141</v>
      </c>
      <c r="AT178" s="23" t="s">
        <v>127</v>
      </c>
      <c r="AU178" s="23" t="s">
        <v>83</v>
      </c>
      <c r="AY178" s="23" t="s">
        <v>124</v>
      </c>
      <c r="BE178" s="203">
        <f>IF(N178="základní",J178,0)</f>
        <v>0</v>
      </c>
      <c r="BF178" s="203">
        <f>IF(N178="snížená",J178,0)</f>
        <v>0</v>
      </c>
      <c r="BG178" s="203">
        <f>IF(N178="zákl. přenesená",J178,0)</f>
        <v>0</v>
      </c>
      <c r="BH178" s="203">
        <f>IF(N178="sníž. přenesená",J178,0)</f>
        <v>0</v>
      </c>
      <c r="BI178" s="203">
        <f>IF(N178="nulová",J178,0)</f>
        <v>0</v>
      </c>
      <c r="BJ178" s="23" t="s">
        <v>24</v>
      </c>
      <c r="BK178" s="203">
        <f>ROUND(I178*H178,2)</f>
        <v>0</v>
      </c>
      <c r="BL178" s="23" t="s">
        <v>141</v>
      </c>
      <c r="BM178" s="23" t="s">
        <v>317</v>
      </c>
    </row>
    <row r="179" spans="2:65" s="11" customFormat="1" ht="13.5">
      <c r="B179" s="213"/>
      <c r="C179" s="214"/>
      <c r="D179" s="208" t="s">
        <v>184</v>
      </c>
      <c r="E179" s="215" t="s">
        <v>22</v>
      </c>
      <c r="F179" s="216" t="s">
        <v>318</v>
      </c>
      <c r="G179" s="214"/>
      <c r="H179" s="217">
        <v>19.5</v>
      </c>
      <c r="I179" s="218"/>
      <c r="J179" s="214"/>
      <c r="K179" s="214"/>
      <c r="L179" s="219"/>
      <c r="M179" s="220"/>
      <c r="N179" s="221"/>
      <c r="O179" s="221"/>
      <c r="P179" s="221"/>
      <c r="Q179" s="221"/>
      <c r="R179" s="221"/>
      <c r="S179" s="221"/>
      <c r="T179" s="222"/>
      <c r="AT179" s="223" t="s">
        <v>184</v>
      </c>
      <c r="AU179" s="223" t="s">
        <v>83</v>
      </c>
      <c r="AV179" s="11" t="s">
        <v>83</v>
      </c>
      <c r="AW179" s="11" t="s">
        <v>37</v>
      </c>
      <c r="AX179" s="11" t="s">
        <v>24</v>
      </c>
      <c r="AY179" s="223" t="s">
        <v>124</v>
      </c>
    </row>
    <row r="180" spans="2:65" s="1" customFormat="1" ht="31.5" customHeight="1">
      <c r="B180" s="40"/>
      <c r="C180" s="192" t="s">
        <v>319</v>
      </c>
      <c r="D180" s="192" t="s">
        <v>127</v>
      </c>
      <c r="E180" s="193" t="s">
        <v>320</v>
      </c>
      <c r="F180" s="194" t="s">
        <v>321</v>
      </c>
      <c r="G180" s="195" t="s">
        <v>177</v>
      </c>
      <c r="H180" s="196">
        <v>216</v>
      </c>
      <c r="I180" s="197"/>
      <c r="J180" s="198">
        <f>ROUND(I180*H180,2)</f>
        <v>0</v>
      </c>
      <c r="K180" s="194" t="s">
        <v>131</v>
      </c>
      <c r="L180" s="60"/>
      <c r="M180" s="199" t="s">
        <v>22</v>
      </c>
      <c r="N180" s="200" t="s">
        <v>45</v>
      </c>
      <c r="O180" s="41"/>
      <c r="P180" s="201">
        <f>O180*H180</f>
        <v>0</v>
      </c>
      <c r="Q180" s="201">
        <v>0</v>
      </c>
      <c r="R180" s="201">
        <f>Q180*H180</f>
        <v>0</v>
      </c>
      <c r="S180" s="201">
        <v>0</v>
      </c>
      <c r="T180" s="202">
        <f>S180*H180</f>
        <v>0</v>
      </c>
      <c r="AR180" s="23" t="s">
        <v>141</v>
      </c>
      <c r="AT180" s="23" t="s">
        <v>127</v>
      </c>
      <c r="AU180" s="23" t="s">
        <v>83</v>
      </c>
      <c r="AY180" s="23" t="s">
        <v>124</v>
      </c>
      <c r="BE180" s="203">
        <f>IF(N180="základní",J180,0)</f>
        <v>0</v>
      </c>
      <c r="BF180" s="203">
        <f>IF(N180="snížená",J180,0)</f>
        <v>0</v>
      </c>
      <c r="BG180" s="203">
        <f>IF(N180="zákl. přenesená",J180,0)</f>
        <v>0</v>
      </c>
      <c r="BH180" s="203">
        <f>IF(N180="sníž. přenesená",J180,0)</f>
        <v>0</v>
      </c>
      <c r="BI180" s="203">
        <f>IF(N180="nulová",J180,0)</f>
        <v>0</v>
      </c>
      <c r="BJ180" s="23" t="s">
        <v>24</v>
      </c>
      <c r="BK180" s="203">
        <f>ROUND(I180*H180,2)</f>
        <v>0</v>
      </c>
      <c r="BL180" s="23" t="s">
        <v>141</v>
      </c>
      <c r="BM180" s="23" t="s">
        <v>322</v>
      </c>
    </row>
    <row r="181" spans="2:65" s="1" customFormat="1" ht="27">
      <c r="B181" s="40"/>
      <c r="C181" s="62"/>
      <c r="D181" s="211" t="s">
        <v>179</v>
      </c>
      <c r="E181" s="62"/>
      <c r="F181" s="212" t="s">
        <v>323</v>
      </c>
      <c r="G181" s="62"/>
      <c r="H181" s="62"/>
      <c r="I181" s="162"/>
      <c r="J181" s="62"/>
      <c r="K181" s="62"/>
      <c r="L181" s="60"/>
      <c r="M181" s="210"/>
      <c r="N181" s="41"/>
      <c r="O181" s="41"/>
      <c r="P181" s="41"/>
      <c r="Q181" s="41"/>
      <c r="R181" s="41"/>
      <c r="S181" s="41"/>
      <c r="T181" s="77"/>
      <c r="AT181" s="23" t="s">
        <v>179</v>
      </c>
      <c r="AU181" s="23" t="s">
        <v>83</v>
      </c>
    </row>
    <row r="182" spans="2:65" s="11" customFormat="1" ht="13.5">
      <c r="B182" s="213"/>
      <c r="C182" s="214"/>
      <c r="D182" s="208" t="s">
        <v>184</v>
      </c>
      <c r="E182" s="215" t="s">
        <v>22</v>
      </c>
      <c r="F182" s="216" t="s">
        <v>324</v>
      </c>
      <c r="G182" s="214"/>
      <c r="H182" s="217">
        <v>216</v>
      </c>
      <c r="I182" s="218"/>
      <c r="J182" s="214"/>
      <c r="K182" s="214"/>
      <c r="L182" s="219"/>
      <c r="M182" s="220"/>
      <c r="N182" s="221"/>
      <c r="O182" s="221"/>
      <c r="P182" s="221"/>
      <c r="Q182" s="221"/>
      <c r="R182" s="221"/>
      <c r="S182" s="221"/>
      <c r="T182" s="222"/>
      <c r="AT182" s="223" t="s">
        <v>184</v>
      </c>
      <c r="AU182" s="223" t="s">
        <v>83</v>
      </c>
      <c r="AV182" s="11" t="s">
        <v>83</v>
      </c>
      <c r="AW182" s="11" t="s">
        <v>37</v>
      </c>
      <c r="AX182" s="11" t="s">
        <v>24</v>
      </c>
      <c r="AY182" s="223" t="s">
        <v>124</v>
      </c>
    </row>
    <row r="183" spans="2:65" s="1" customFormat="1" ht="22.5" customHeight="1">
      <c r="B183" s="40"/>
      <c r="C183" s="192" t="s">
        <v>325</v>
      </c>
      <c r="D183" s="192" t="s">
        <v>127</v>
      </c>
      <c r="E183" s="193" t="s">
        <v>326</v>
      </c>
      <c r="F183" s="194" t="s">
        <v>327</v>
      </c>
      <c r="G183" s="195" t="s">
        <v>177</v>
      </c>
      <c r="H183" s="196">
        <v>216</v>
      </c>
      <c r="I183" s="197"/>
      <c r="J183" s="198">
        <f>ROUND(I183*H183,2)</f>
        <v>0</v>
      </c>
      <c r="K183" s="194" t="s">
        <v>131</v>
      </c>
      <c r="L183" s="60"/>
      <c r="M183" s="199" t="s">
        <v>22</v>
      </c>
      <c r="N183" s="200" t="s">
        <v>45</v>
      </c>
      <c r="O183" s="41"/>
      <c r="P183" s="201">
        <f>O183*H183</f>
        <v>0</v>
      </c>
      <c r="Q183" s="201">
        <v>0</v>
      </c>
      <c r="R183" s="201">
        <f>Q183*H183</f>
        <v>0</v>
      </c>
      <c r="S183" s="201">
        <v>0</v>
      </c>
      <c r="T183" s="202">
        <f>S183*H183</f>
        <v>0</v>
      </c>
      <c r="AR183" s="23" t="s">
        <v>141</v>
      </c>
      <c r="AT183" s="23" t="s">
        <v>127</v>
      </c>
      <c r="AU183" s="23" t="s">
        <v>83</v>
      </c>
      <c r="AY183" s="23" t="s">
        <v>124</v>
      </c>
      <c r="BE183" s="203">
        <f>IF(N183="základní",J183,0)</f>
        <v>0</v>
      </c>
      <c r="BF183" s="203">
        <f>IF(N183="snížená",J183,0)</f>
        <v>0</v>
      </c>
      <c r="BG183" s="203">
        <f>IF(N183="zákl. přenesená",J183,0)</f>
        <v>0</v>
      </c>
      <c r="BH183" s="203">
        <f>IF(N183="sníž. přenesená",J183,0)</f>
        <v>0</v>
      </c>
      <c r="BI183" s="203">
        <f>IF(N183="nulová",J183,0)</f>
        <v>0</v>
      </c>
      <c r="BJ183" s="23" t="s">
        <v>24</v>
      </c>
      <c r="BK183" s="203">
        <f>ROUND(I183*H183,2)</f>
        <v>0</v>
      </c>
      <c r="BL183" s="23" t="s">
        <v>141</v>
      </c>
      <c r="BM183" s="23" t="s">
        <v>328</v>
      </c>
    </row>
    <row r="184" spans="2:65" s="1" customFormat="1" ht="40.5">
      <c r="B184" s="40"/>
      <c r="C184" s="62"/>
      <c r="D184" s="208" t="s">
        <v>179</v>
      </c>
      <c r="E184" s="62"/>
      <c r="F184" s="209" t="s">
        <v>329</v>
      </c>
      <c r="G184" s="62"/>
      <c r="H184" s="62"/>
      <c r="I184" s="162"/>
      <c r="J184" s="62"/>
      <c r="K184" s="62"/>
      <c r="L184" s="60"/>
      <c r="M184" s="210"/>
      <c r="N184" s="41"/>
      <c r="O184" s="41"/>
      <c r="P184" s="41"/>
      <c r="Q184" s="41"/>
      <c r="R184" s="41"/>
      <c r="S184" s="41"/>
      <c r="T184" s="77"/>
      <c r="AT184" s="23" t="s">
        <v>179</v>
      </c>
      <c r="AU184" s="23" t="s">
        <v>83</v>
      </c>
    </row>
    <row r="185" spans="2:65" s="1" customFormat="1" ht="22.5" customHeight="1">
      <c r="B185" s="40"/>
      <c r="C185" s="192" t="s">
        <v>330</v>
      </c>
      <c r="D185" s="192" t="s">
        <v>127</v>
      </c>
      <c r="E185" s="193" t="s">
        <v>331</v>
      </c>
      <c r="F185" s="194" t="s">
        <v>332</v>
      </c>
      <c r="G185" s="195" t="s">
        <v>177</v>
      </c>
      <c r="H185" s="196">
        <v>216</v>
      </c>
      <c r="I185" s="197"/>
      <c r="J185" s="198">
        <f>ROUND(I185*H185,2)</f>
        <v>0</v>
      </c>
      <c r="K185" s="194" t="s">
        <v>131</v>
      </c>
      <c r="L185" s="60"/>
      <c r="M185" s="199" t="s">
        <v>22</v>
      </c>
      <c r="N185" s="200" t="s">
        <v>45</v>
      </c>
      <c r="O185" s="41"/>
      <c r="P185" s="201">
        <f>O185*H185</f>
        <v>0</v>
      </c>
      <c r="Q185" s="201">
        <v>6.0999999999999997E-4</v>
      </c>
      <c r="R185" s="201">
        <f>Q185*H185</f>
        <v>0.13175999999999999</v>
      </c>
      <c r="S185" s="201">
        <v>0</v>
      </c>
      <c r="T185" s="202">
        <f>S185*H185</f>
        <v>0</v>
      </c>
      <c r="AR185" s="23" t="s">
        <v>141</v>
      </c>
      <c r="AT185" s="23" t="s">
        <v>127</v>
      </c>
      <c r="AU185" s="23" t="s">
        <v>83</v>
      </c>
      <c r="AY185" s="23" t="s">
        <v>124</v>
      </c>
      <c r="BE185" s="203">
        <f>IF(N185="základní",J185,0)</f>
        <v>0</v>
      </c>
      <c r="BF185" s="203">
        <f>IF(N185="snížená",J185,0)</f>
        <v>0</v>
      </c>
      <c r="BG185" s="203">
        <f>IF(N185="zákl. přenesená",J185,0)</f>
        <v>0</v>
      </c>
      <c r="BH185" s="203">
        <f>IF(N185="sníž. přenesená",J185,0)</f>
        <v>0</v>
      </c>
      <c r="BI185" s="203">
        <f>IF(N185="nulová",J185,0)</f>
        <v>0</v>
      </c>
      <c r="BJ185" s="23" t="s">
        <v>24</v>
      </c>
      <c r="BK185" s="203">
        <f>ROUND(I185*H185,2)</f>
        <v>0</v>
      </c>
      <c r="BL185" s="23" t="s">
        <v>141</v>
      </c>
      <c r="BM185" s="23" t="s">
        <v>333</v>
      </c>
    </row>
    <row r="186" spans="2:65" s="11" customFormat="1" ht="13.5">
      <c r="B186" s="213"/>
      <c r="C186" s="214"/>
      <c r="D186" s="208" t="s">
        <v>184</v>
      </c>
      <c r="E186" s="215" t="s">
        <v>22</v>
      </c>
      <c r="F186" s="216" t="s">
        <v>334</v>
      </c>
      <c r="G186" s="214"/>
      <c r="H186" s="217">
        <v>216</v>
      </c>
      <c r="I186" s="218"/>
      <c r="J186" s="214"/>
      <c r="K186" s="214"/>
      <c r="L186" s="219"/>
      <c r="M186" s="220"/>
      <c r="N186" s="221"/>
      <c r="O186" s="221"/>
      <c r="P186" s="221"/>
      <c r="Q186" s="221"/>
      <c r="R186" s="221"/>
      <c r="S186" s="221"/>
      <c r="T186" s="222"/>
      <c r="AT186" s="223" t="s">
        <v>184</v>
      </c>
      <c r="AU186" s="223" t="s">
        <v>83</v>
      </c>
      <c r="AV186" s="11" t="s">
        <v>83</v>
      </c>
      <c r="AW186" s="11" t="s">
        <v>37</v>
      </c>
      <c r="AX186" s="11" t="s">
        <v>24</v>
      </c>
      <c r="AY186" s="223" t="s">
        <v>124</v>
      </c>
    </row>
    <row r="187" spans="2:65" s="1" customFormat="1" ht="31.5" customHeight="1">
      <c r="B187" s="40"/>
      <c r="C187" s="192" t="s">
        <v>335</v>
      </c>
      <c r="D187" s="192" t="s">
        <v>127</v>
      </c>
      <c r="E187" s="193" t="s">
        <v>336</v>
      </c>
      <c r="F187" s="194" t="s">
        <v>337</v>
      </c>
      <c r="G187" s="195" t="s">
        <v>177</v>
      </c>
      <c r="H187" s="196">
        <v>216</v>
      </c>
      <c r="I187" s="197"/>
      <c r="J187" s="198">
        <f>ROUND(I187*H187,2)</f>
        <v>0</v>
      </c>
      <c r="K187" s="194" t="s">
        <v>131</v>
      </c>
      <c r="L187" s="60"/>
      <c r="M187" s="199" t="s">
        <v>22</v>
      </c>
      <c r="N187" s="200" t="s">
        <v>45</v>
      </c>
      <c r="O187" s="41"/>
      <c r="P187" s="201">
        <f>O187*H187</f>
        <v>0</v>
      </c>
      <c r="Q187" s="201">
        <v>0.10373</v>
      </c>
      <c r="R187" s="201">
        <f>Q187*H187</f>
        <v>22.40568</v>
      </c>
      <c r="S187" s="201">
        <v>0</v>
      </c>
      <c r="T187" s="202">
        <f>S187*H187</f>
        <v>0</v>
      </c>
      <c r="AR187" s="23" t="s">
        <v>141</v>
      </c>
      <c r="AT187" s="23" t="s">
        <v>127</v>
      </c>
      <c r="AU187" s="23" t="s">
        <v>83</v>
      </c>
      <c r="AY187" s="23" t="s">
        <v>124</v>
      </c>
      <c r="BE187" s="203">
        <f>IF(N187="základní",J187,0)</f>
        <v>0</v>
      </c>
      <c r="BF187" s="203">
        <f>IF(N187="snížená",J187,0)</f>
        <v>0</v>
      </c>
      <c r="BG187" s="203">
        <f>IF(N187="zákl. přenesená",J187,0)</f>
        <v>0</v>
      </c>
      <c r="BH187" s="203">
        <f>IF(N187="sníž. přenesená",J187,0)</f>
        <v>0</v>
      </c>
      <c r="BI187" s="203">
        <f>IF(N187="nulová",J187,0)</f>
        <v>0</v>
      </c>
      <c r="BJ187" s="23" t="s">
        <v>24</v>
      </c>
      <c r="BK187" s="203">
        <f>ROUND(I187*H187,2)</f>
        <v>0</v>
      </c>
      <c r="BL187" s="23" t="s">
        <v>141</v>
      </c>
      <c r="BM187" s="23" t="s">
        <v>338</v>
      </c>
    </row>
    <row r="188" spans="2:65" s="1" customFormat="1" ht="27">
      <c r="B188" s="40"/>
      <c r="C188" s="62"/>
      <c r="D188" s="211" t="s">
        <v>179</v>
      </c>
      <c r="E188" s="62"/>
      <c r="F188" s="212" t="s">
        <v>339</v>
      </c>
      <c r="G188" s="62"/>
      <c r="H188" s="62"/>
      <c r="I188" s="162"/>
      <c r="J188" s="62"/>
      <c r="K188" s="62"/>
      <c r="L188" s="60"/>
      <c r="M188" s="210"/>
      <c r="N188" s="41"/>
      <c r="O188" s="41"/>
      <c r="P188" s="41"/>
      <c r="Q188" s="41"/>
      <c r="R188" s="41"/>
      <c r="S188" s="41"/>
      <c r="T188" s="77"/>
      <c r="AT188" s="23" t="s">
        <v>179</v>
      </c>
      <c r="AU188" s="23" t="s">
        <v>83</v>
      </c>
    </row>
    <row r="189" spans="2:65" s="11" customFormat="1" ht="13.5">
      <c r="B189" s="213"/>
      <c r="C189" s="214"/>
      <c r="D189" s="208" t="s">
        <v>184</v>
      </c>
      <c r="E189" s="215" t="s">
        <v>22</v>
      </c>
      <c r="F189" s="216" t="s">
        <v>340</v>
      </c>
      <c r="G189" s="214"/>
      <c r="H189" s="217">
        <v>216</v>
      </c>
      <c r="I189" s="218"/>
      <c r="J189" s="214"/>
      <c r="K189" s="214"/>
      <c r="L189" s="219"/>
      <c r="M189" s="220"/>
      <c r="N189" s="221"/>
      <c r="O189" s="221"/>
      <c r="P189" s="221"/>
      <c r="Q189" s="221"/>
      <c r="R189" s="221"/>
      <c r="S189" s="221"/>
      <c r="T189" s="222"/>
      <c r="AT189" s="223" t="s">
        <v>184</v>
      </c>
      <c r="AU189" s="223" t="s">
        <v>83</v>
      </c>
      <c r="AV189" s="11" t="s">
        <v>83</v>
      </c>
      <c r="AW189" s="11" t="s">
        <v>37</v>
      </c>
      <c r="AX189" s="11" t="s">
        <v>24</v>
      </c>
      <c r="AY189" s="223" t="s">
        <v>124</v>
      </c>
    </row>
    <row r="190" spans="2:65" s="1" customFormat="1" ht="44.25" customHeight="1">
      <c r="B190" s="40"/>
      <c r="C190" s="192" t="s">
        <v>341</v>
      </c>
      <c r="D190" s="192" t="s">
        <v>127</v>
      </c>
      <c r="E190" s="193" t="s">
        <v>342</v>
      </c>
      <c r="F190" s="194" t="s">
        <v>343</v>
      </c>
      <c r="G190" s="195" t="s">
        <v>177</v>
      </c>
      <c r="H190" s="196">
        <v>36.700000000000003</v>
      </c>
      <c r="I190" s="197"/>
      <c r="J190" s="198">
        <f>ROUND(I190*H190,2)</f>
        <v>0</v>
      </c>
      <c r="K190" s="194" t="s">
        <v>131</v>
      </c>
      <c r="L190" s="60"/>
      <c r="M190" s="199" t="s">
        <v>22</v>
      </c>
      <c r="N190" s="200" t="s">
        <v>45</v>
      </c>
      <c r="O190" s="41"/>
      <c r="P190" s="201">
        <f>O190*H190</f>
        <v>0</v>
      </c>
      <c r="Q190" s="201">
        <v>0.19536000000000001</v>
      </c>
      <c r="R190" s="201">
        <f>Q190*H190</f>
        <v>7.1697120000000005</v>
      </c>
      <c r="S190" s="201">
        <v>0</v>
      </c>
      <c r="T190" s="202">
        <f>S190*H190</f>
        <v>0</v>
      </c>
      <c r="AR190" s="23" t="s">
        <v>141</v>
      </c>
      <c r="AT190" s="23" t="s">
        <v>127</v>
      </c>
      <c r="AU190" s="23" t="s">
        <v>83</v>
      </c>
      <c r="AY190" s="23" t="s">
        <v>124</v>
      </c>
      <c r="BE190" s="203">
        <f>IF(N190="základní",J190,0)</f>
        <v>0</v>
      </c>
      <c r="BF190" s="203">
        <f>IF(N190="snížená",J190,0)</f>
        <v>0</v>
      </c>
      <c r="BG190" s="203">
        <f>IF(N190="zákl. přenesená",J190,0)</f>
        <v>0</v>
      </c>
      <c r="BH190" s="203">
        <f>IF(N190="sníž. přenesená",J190,0)</f>
        <v>0</v>
      </c>
      <c r="BI190" s="203">
        <f>IF(N190="nulová",J190,0)</f>
        <v>0</v>
      </c>
      <c r="BJ190" s="23" t="s">
        <v>24</v>
      </c>
      <c r="BK190" s="203">
        <f>ROUND(I190*H190,2)</f>
        <v>0</v>
      </c>
      <c r="BL190" s="23" t="s">
        <v>141</v>
      </c>
      <c r="BM190" s="23" t="s">
        <v>344</v>
      </c>
    </row>
    <row r="191" spans="2:65" s="1" customFormat="1" ht="148.5">
      <c r="B191" s="40"/>
      <c r="C191" s="62"/>
      <c r="D191" s="208" t="s">
        <v>179</v>
      </c>
      <c r="E191" s="62"/>
      <c r="F191" s="209" t="s">
        <v>345</v>
      </c>
      <c r="G191" s="62"/>
      <c r="H191" s="62"/>
      <c r="I191" s="162"/>
      <c r="J191" s="62"/>
      <c r="K191" s="62"/>
      <c r="L191" s="60"/>
      <c r="M191" s="210"/>
      <c r="N191" s="41"/>
      <c r="O191" s="41"/>
      <c r="P191" s="41"/>
      <c r="Q191" s="41"/>
      <c r="R191" s="41"/>
      <c r="S191" s="41"/>
      <c r="T191" s="77"/>
      <c r="AT191" s="23" t="s">
        <v>179</v>
      </c>
      <c r="AU191" s="23" t="s">
        <v>83</v>
      </c>
    </row>
    <row r="192" spans="2:65" s="1" customFormat="1" ht="22.5" customHeight="1">
      <c r="B192" s="40"/>
      <c r="C192" s="238" t="s">
        <v>346</v>
      </c>
      <c r="D192" s="238" t="s">
        <v>280</v>
      </c>
      <c r="E192" s="239" t="s">
        <v>347</v>
      </c>
      <c r="F192" s="240" t="s">
        <v>348</v>
      </c>
      <c r="G192" s="241" t="s">
        <v>307</v>
      </c>
      <c r="H192" s="242">
        <v>7.34</v>
      </c>
      <c r="I192" s="243"/>
      <c r="J192" s="244">
        <f>ROUND(I192*H192,2)</f>
        <v>0</v>
      </c>
      <c r="K192" s="240" t="s">
        <v>131</v>
      </c>
      <c r="L192" s="245"/>
      <c r="M192" s="246" t="s">
        <v>22</v>
      </c>
      <c r="N192" s="247" t="s">
        <v>45</v>
      </c>
      <c r="O192" s="41"/>
      <c r="P192" s="201">
        <f>O192*H192</f>
        <v>0</v>
      </c>
      <c r="Q192" s="201">
        <v>1</v>
      </c>
      <c r="R192" s="201">
        <f>Q192*H192</f>
        <v>7.34</v>
      </c>
      <c r="S192" s="201">
        <v>0</v>
      </c>
      <c r="T192" s="202">
        <f>S192*H192</f>
        <v>0</v>
      </c>
      <c r="AR192" s="23" t="s">
        <v>160</v>
      </c>
      <c r="AT192" s="23" t="s">
        <v>280</v>
      </c>
      <c r="AU192" s="23" t="s">
        <v>83</v>
      </c>
      <c r="AY192" s="23" t="s">
        <v>124</v>
      </c>
      <c r="BE192" s="203">
        <f>IF(N192="základní",J192,0)</f>
        <v>0</v>
      </c>
      <c r="BF192" s="203">
        <f>IF(N192="snížená",J192,0)</f>
        <v>0</v>
      </c>
      <c r="BG192" s="203">
        <f>IF(N192="zákl. přenesená",J192,0)</f>
        <v>0</v>
      </c>
      <c r="BH192" s="203">
        <f>IF(N192="sníž. přenesená",J192,0)</f>
        <v>0</v>
      </c>
      <c r="BI192" s="203">
        <f>IF(N192="nulová",J192,0)</f>
        <v>0</v>
      </c>
      <c r="BJ192" s="23" t="s">
        <v>24</v>
      </c>
      <c r="BK192" s="203">
        <f>ROUND(I192*H192,2)</f>
        <v>0</v>
      </c>
      <c r="BL192" s="23" t="s">
        <v>141</v>
      </c>
      <c r="BM192" s="23" t="s">
        <v>349</v>
      </c>
    </row>
    <row r="193" spans="2:65" s="11" customFormat="1" ht="13.5">
      <c r="B193" s="213"/>
      <c r="C193" s="214"/>
      <c r="D193" s="208" t="s">
        <v>184</v>
      </c>
      <c r="E193" s="215" t="s">
        <v>22</v>
      </c>
      <c r="F193" s="216" t="s">
        <v>350</v>
      </c>
      <c r="G193" s="214"/>
      <c r="H193" s="217">
        <v>7.34</v>
      </c>
      <c r="I193" s="218"/>
      <c r="J193" s="214"/>
      <c r="K193" s="214"/>
      <c r="L193" s="219"/>
      <c r="M193" s="220"/>
      <c r="N193" s="221"/>
      <c r="O193" s="221"/>
      <c r="P193" s="221"/>
      <c r="Q193" s="221"/>
      <c r="R193" s="221"/>
      <c r="S193" s="221"/>
      <c r="T193" s="222"/>
      <c r="AT193" s="223" t="s">
        <v>184</v>
      </c>
      <c r="AU193" s="223" t="s">
        <v>83</v>
      </c>
      <c r="AV193" s="11" t="s">
        <v>83</v>
      </c>
      <c r="AW193" s="11" t="s">
        <v>37</v>
      </c>
      <c r="AX193" s="11" t="s">
        <v>24</v>
      </c>
      <c r="AY193" s="223" t="s">
        <v>124</v>
      </c>
    </row>
    <row r="194" spans="2:65" s="1" customFormat="1" ht="57" customHeight="1">
      <c r="B194" s="40"/>
      <c r="C194" s="192" t="s">
        <v>351</v>
      </c>
      <c r="D194" s="192" t="s">
        <v>127</v>
      </c>
      <c r="E194" s="193" t="s">
        <v>352</v>
      </c>
      <c r="F194" s="194" t="s">
        <v>353</v>
      </c>
      <c r="G194" s="195" t="s">
        <v>177</v>
      </c>
      <c r="H194" s="196">
        <v>19.5</v>
      </c>
      <c r="I194" s="197"/>
      <c r="J194" s="198">
        <f>ROUND(I194*H194,2)</f>
        <v>0</v>
      </c>
      <c r="K194" s="194" t="s">
        <v>131</v>
      </c>
      <c r="L194" s="60"/>
      <c r="M194" s="199" t="s">
        <v>22</v>
      </c>
      <c r="N194" s="200" t="s">
        <v>45</v>
      </c>
      <c r="O194" s="41"/>
      <c r="P194" s="201">
        <f>O194*H194</f>
        <v>0</v>
      </c>
      <c r="Q194" s="201">
        <v>0.10362</v>
      </c>
      <c r="R194" s="201">
        <f>Q194*H194</f>
        <v>2.0205899999999999</v>
      </c>
      <c r="S194" s="201">
        <v>0</v>
      </c>
      <c r="T194" s="202">
        <f>S194*H194</f>
        <v>0</v>
      </c>
      <c r="AR194" s="23" t="s">
        <v>141</v>
      </c>
      <c r="AT194" s="23" t="s">
        <v>127</v>
      </c>
      <c r="AU194" s="23" t="s">
        <v>83</v>
      </c>
      <c r="AY194" s="23" t="s">
        <v>124</v>
      </c>
      <c r="BE194" s="203">
        <f>IF(N194="základní",J194,0)</f>
        <v>0</v>
      </c>
      <c r="BF194" s="203">
        <f>IF(N194="snížená",J194,0)</f>
        <v>0</v>
      </c>
      <c r="BG194" s="203">
        <f>IF(N194="zákl. přenesená",J194,0)</f>
        <v>0</v>
      </c>
      <c r="BH194" s="203">
        <f>IF(N194="sníž. přenesená",J194,0)</f>
        <v>0</v>
      </c>
      <c r="BI194" s="203">
        <f>IF(N194="nulová",J194,0)</f>
        <v>0</v>
      </c>
      <c r="BJ194" s="23" t="s">
        <v>24</v>
      </c>
      <c r="BK194" s="203">
        <f>ROUND(I194*H194,2)</f>
        <v>0</v>
      </c>
      <c r="BL194" s="23" t="s">
        <v>141</v>
      </c>
      <c r="BM194" s="23" t="s">
        <v>354</v>
      </c>
    </row>
    <row r="195" spans="2:65" s="1" customFormat="1" ht="121.5">
      <c r="B195" s="40"/>
      <c r="C195" s="62"/>
      <c r="D195" s="211" t="s">
        <v>179</v>
      </c>
      <c r="E195" s="62"/>
      <c r="F195" s="212" t="s">
        <v>355</v>
      </c>
      <c r="G195" s="62"/>
      <c r="H195" s="62"/>
      <c r="I195" s="162"/>
      <c r="J195" s="62"/>
      <c r="K195" s="62"/>
      <c r="L195" s="60"/>
      <c r="M195" s="210"/>
      <c r="N195" s="41"/>
      <c r="O195" s="41"/>
      <c r="P195" s="41"/>
      <c r="Q195" s="41"/>
      <c r="R195" s="41"/>
      <c r="S195" s="41"/>
      <c r="T195" s="77"/>
      <c r="AT195" s="23" t="s">
        <v>179</v>
      </c>
      <c r="AU195" s="23" t="s">
        <v>83</v>
      </c>
    </row>
    <row r="196" spans="2:65" s="11" customFormat="1" ht="13.5">
      <c r="B196" s="213"/>
      <c r="C196" s="214"/>
      <c r="D196" s="208" t="s">
        <v>184</v>
      </c>
      <c r="E196" s="215" t="s">
        <v>22</v>
      </c>
      <c r="F196" s="216" t="s">
        <v>356</v>
      </c>
      <c r="G196" s="214"/>
      <c r="H196" s="217">
        <v>19.5</v>
      </c>
      <c r="I196" s="218"/>
      <c r="J196" s="214"/>
      <c r="K196" s="214"/>
      <c r="L196" s="219"/>
      <c r="M196" s="220"/>
      <c r="N196" s="221"/>
      <c r="O196" s="221"/>
      <c r="P196" s="221"/>
      <c r="Q196" s="221"/>
      <c r="R196" s="221"/>
      <c r="S196" s="221"/>
      <c r="T196" s="222"/>
      <c r="AT196" s="223" t="s">
        <v>184</v>
      </c>
      <c r="AU196" s="223" t="s">
        <v>83</v>
      </c>
      <c r="AV196" s="11" t="s">
        <v>83</v>
      </c>
      <c r="AW196" s="11" t="s">
        <v>37</v>
      </c>
      <c r="AX196" s="11" t="s">
        <v>24</v>
      </c>
      <c r="AY196" s="223" t="s">
        <v>124</v>
      </c>
    </row>
    <row r="197" spans="2:65" s="1" customFormat="1" ht="22.5" customHeight="1">
      <c r="B197" s="40"/>
      <c r="C197" s="238" t="s">
        <v>357</v>
      </c>
      <c r="D197" s="238" t="s">
        <v>280</v>
      </c>
      <c r="E197" s="239" t="s">
        <v>358</v>
      </c>
      <c r="F197" s="240" t="s">
        <v>359</v>
      </c>
      <c r="G197" s="241" t="s">
        <v>177</v>
      </c>
      <c r="H197" s="242">
        <v>19.5</v>
      </c>
      <c r="I197" s="243"/>
      <c r="J197" s="244">
        <f>ROUND(I197*H197,2)</f>
        <v>0</v>
      </c>
      <c r="K197" s="240" t="s">
        <v>131</v>
      </c>
      <c r="L197" s="245"/>
      <c r="M197" s="246" t="s">
        <v>22</v>
      </c>
      <c r="N197" s="247" t="s">
        <v>45</v>
      </c>
      <c r="O197" s="41"/>
      <c r="P197" s="201">
        <f>O197*H197</f>
        <v>0</v>
      </c>
      <c r="Q197" s="201">
        <v>0.16900000000000001</v>
      </c>
      <c r="R197" s="201">
        <f>Q197*H197</f>
        <v>3.2955000000000001</v>
      </c>
      <c r="S197" s="201">
        <v>0</v>
      </c>
      <c r="T197" s="202">
        <f>S197*H197</f>
        <v>0</v>
      </c>
      <c r="AR197" s="23" t="s">
        <v>160</v>
      </c>
      <c r="AT197" s="23" t="s">
        <v>280</v>
      </c>
      <c r="AU197" s="23" t="s">
        <v>83</v>
      </c>
      <c r="AY197" s="23" t="s">
        <v>124</v>
      </c>
      <c r="BE197" s="203">
        <f>IF(N197="základní",J197,0)</f>
        <v>0</v>
      </c>
      <c r="BF197" s="203">
        <f>IF(N197="snížená",J197,0)</f>
        <v>0</v>
      </c>
      <c r="BG197" s="203">
        <f>IF(N197="zákl. přenesená",J197,0)</f>
        <v>0</v>
      </c>
      <c r="BH197" s="203">
        <f>IF(N197="sníž. přenesená",J197,0)</f>
        <v>0</v>
      </c>
      <c r="BI197" s="203">
        <f>IF(N197="nulová",J197,0)</f>
        <v>0</v>
      </c>
      <c r="BJ197" s="23" t="s">
        <v>24</v>
      </c>
      <c r="BK197" s="203">
        <f>ROUND(I197*H197,2)</f>
        <v>0</v>
      </c>
      <c r="BL197" s="23" t="s">
        <v>141</v>
      </c>
      <c r="BM197" s="23" t="s">
        <v>360</v>
      </c>
    </row>
    <row r="198" spans="2:65" s="10" customFormat="1" ht="29.85" customHeight="1">
      <c r="B198" s="175"/>
      <c r="C198" s="176"/>
      <c r="D198" s="189" t="s">
        <v>73</v>
      </c>
      <c r="E198" s="190" t="s">
        <v>160</v>
      </c>
      <c r="F198" s="190" t="s">
        <v>361</v>
      </c>
      <c r="G198" s="176"/>
      <c r="H198" s="176"/>
      <c r="I198" s="179"/>
      <c r="J198" s="191">
        <f>BK198</f>
        <v>0</v>
      </c>
      <c r="K198" s="176"/>
      <c r="L198" s="181"/>
      <c r="M198" s="182"/>
      <c r="N198" s="183"/>
      <c r="O198" s="183"/>
      <c r="P198" s="184">
        <f>SUM(P199:P200)</f>
        <v>0</v>
      </c>
      <c r="Q198" s="183"/>
      <c r="R198" s="184">
        <f>SUM(R199:R200)</f>
        <v>0.93324000000000007</v>
      </c>
      <c r="S198" s="183"/>
      <c r="T198" s="185">
        <f>SUM(T199:T200)</f>
        <v>0</v>
      </c>
      <c r="AR198" s="186" t="s">
        <v>24</v>
      </c>
      <c r="AT198" s="187" t="s">
        <v>73</v>
      </c>
      <c r="AU198" s="187" t="s">
        <v>24</v>
      </c>
      <c r="AY198" s="186" t="s">
        <v>124</v>
      </c>
      <c r="BK198" s="188">
        <f>SUM(BK199:BK200)</f>
        <v>0</v>
      </c>
    </row>
    <row r="199" spans="2:65" s="1" customFormat="1" ht="31.5" customHeight="1">
      <c r="B199" s="40"/>
      <c r="C199" s="192" t="s">
        <v>362</v>
      </c>
      <c r="D199" s="192" t="s">
        <v>127</v>
      </c>
      <c r="E199" s="193" t="s">
        <v>363</v>
      </c>
      <c r="F199" s="194" t="s">
        <v>364</v>
      </c>
      <c r="G199" s="195" t="s">
        <v>365</v>
      </c>
      <c r="H199" s="196">
        <v>3</v>
      </c>
      <c r="I199" s="197"/>
      <c r="J199" s="198">
        <f>ROUND(I199*H199,2)</f>
        <v>0</v>
      </c>
      <c r="K199" s="194" t="s">
        <v>131</v>
      </c>
      <c r="L199" s="60"/>
      <c r="M199" s="199" t="s">
        <v>22</v>
      </c>
      <c r="N199" s="200" t="s">
        <v>45</v>
      </c>
      <c r="O199" s="41"/>
      <c r="P199" s="201">
        <f>O199*H199</f>
        <v>0</v>
      </c>
      <c r="Q199" s="201">
        <v>0.31108000000000002</v>
      </c>
      <c r="R199" s="201">
        <f>Q199*H199</f>
        <v>0.93324000000000007</v>
      </c>
      <c r="S199" s="201">
        <v>0</v>
      </c>
      <c r="T199" s="202">
        <f>S199*H199</f>
        <v>0</v>
      </c>
      <c r="AR199" s="23" t="s">
        <v>141</v>
      </c>
      <c r="AT199" s="23" t="s">
        <v>127</v>
      </c>
      <c r="AU199" s="23" t="s">
        <v>83</v>
      </c>
      <c r="AY199" s="23" t="s">
        <v>124</v>
      </c>
      <c r="BE199" s="203">
        <f>IF(N199="základní",J199,0)</f>
        <v>0</v>
      </c>
      <c r="BF199" s="203">
        <f>IF(N199="snížená",J199,0)</f>
        <v>0</v>
      </c>
      <c r="BG199" s="203">
        <f>IF(N199="zákl. přenesená",J199,0)</f>
        <v>0</v>
      </c>
      <c r="BH199" s="203">
        <f>IF(N199="sníž. přenesená",J199,0)</f>
        <v>0</v>
      </c>
      <c r="BI199" s="203">
        <f>IF(N199="nulová",J199,0)</f>
        <v>0</v>
      </c>
      <c r="BJ199" s="23" t="s">
        <v>24</v>
      </c>
      <c r="BK199" s="203">
        <f>ROUND(I199*H199,2)</f>
        <v>0</v>
      </c>
      <c r="BL199" s="23" t="s">
        <v>141</v>
      </c>
      <c r="BM199" s="23" t="s">
        <v>366</v>
      </c>
    </row>
    <row r="200" spans="2:65" s="1" customFormat="1" ht="108">
      <c r="B200" s="40"/>
      <c r="C200" s="62"/>
      <c r="D200" s="211" t="s">
        <v>179</v>
      </c>
      <c r="E200" s="62"/>
      <c r="F200" s="212" t="s">
        <v>367</v>
      </c>
      <c r="G200" s="62"/>
      <c r="H200" s="62"/>
      <c r="I200" s="162"/>
      <c r="J200" s="62"/>
      <c r="K200" s="62"/>
      <c r="L200" s="60"/>
      <c r="M200" s="210"/>
      <c r="N200" s="41"/>
      <c r="O200" s="41"/>
      <c r="P200" s="41"/>
      <c r="Q200" s="41"/>
      <c r="R200" s="41"/>
      <c r="S200" s="41"/>
      <c r="T200" s="77"/>
      <c r="AT200" s="23" t="s">
        <v>179</v>
      </c>
      <c r="AU200" s="23" t="s">
        <v>83</v>
      </c>
    </row>
    <row r="201" spans="2:65" s="10" customFormat="1" ht="29.85" customHeight="1">
      <c r="B201" s="175"/>
      <c r="C201" s="176"/>
      <c r="D201" s="189" t="s">
        <v>73</v>
      </c>
      <c r="E201" s="190" t="s">
        <v>217</v>
      </c>
      <c r="F201" s="190" t="s">
        <v>368</v>
      </c>
      <c r="G201" s="176"/>
      <c r="H201" s="176"/>
      <c r="I201" s="179"/>
      <c r="J201" s="191">
        <f>BK201</f>
        <v>0</v>
      </c>
      <c r="K201" s="176"/>
      <c r="L201" s="181"/>
      <c r="M201" s="182"/>
      <c r="N201" s="183"/>
      <c r="O201" s="183"/>
      <c r="P201" s="184">
        <f>SUM(P202:P218)</f>
        <v>0</v>
      </c>
      <c r="Q201" s="183"/>
      <c r="R201" s="184">
        <f>SUM(R202:R218)</f>
        <v>18.101430000000001</v>
      </c>
      <c r="S201" s="183"/>
      <c r="T201" s="185">
        <f>SUM(T202:T218)</f>
        <v>9.5250000000000004</v>
      </c>
      <c r="AR201" s="186" t="s">
        <v>24</v>
      </c>
      <c r="AT201" s="187" t="s">
        <v>73</v>
      </c>
      <c r="AU201" s="187" t="s">
        <v>24</v>
      </c>
      <c r="AY201" s="186" t="s">
        <v>124</v>
      </c>
      <c r="BK201" s="188">
        <f>SUM(BK202:BK218)</f>
        <v>0</v>
      </c>
    </row>
    <row r="202" spans="2:65" s="1" customFormat="1" ht="22.5" customHeight="1">
      <c r="B202" s="40"/>
      <c r="C202" s="192" t="s">
        <v>369</v>
      </c>
      <c r="D202" s="192" t="s">
        <v>127</v>
      </c>
      <c r="E202" s="193" t="s">
        <v>370</v>
      </c>
      <c r="F202" s="194" t="s">
        <v>371</v>
      </c>
      <c r="G202" s="195" t="s">
        <v>130</v>
      </c>
      <c r="H202" s="196">
        <v>1</v>
      </c>
      <c r="I202" s="197"/>
      <c r="J202" s="198">
        <f>ROUND(I202*H202,2)</f>
        <v>0</v>
      </c>
      <c r="K202" s="194" t="s">
        <v>22</v>
      </c>
      <c r="L202" s="60"/>
      <c r="M202" s="199" t="s">
        <v>22</v>
      </c>
      <c r="N202" s="200" t="s">
        <v>45</v>
      </c>
      <c r="O202" s="41"/>
      <c r="P202" s="201">
        <f>O202*H202</f>
        <v>0</v>
      </c>
      <c r="Q202" s="201">
        <v>0</v>
      </c>
      <c r="R202" s="201">
        <f>Q202*H202</f>
        <v>0</v>
      </c>
      <c r="S202" s="201">
        <v>0</v>
      </c>
      <c r="T202" s="202">
        <f>S202*H202</f>
        <v>0</v>
      </c>
      <c r="AR202" s="23" t="s">
        <v>141</v>
      </c>
      <c r="AT202" s="23" t="s">
        <v>127</v>
      </c>
      <c r="AU202" s="23" t="s">
        <v>83</v>
      </c>
      <c r="AY202" s="23" t="s">
        <v>124</v>
      </c>
      <c r="BE202" s="203">
        <f>IF(N202="základní",J202,0)</f>
        <v>0</v>
      </c>
      <c r="BF202" s="203">
        <f>IF(N202="snížená",J202,0)</f>
        <v>0</v>
      </c>
      <c r="BG202" s="203">
        <f>IF(N202="zákl. přenesená",J202,0)</f>
        <v>0</v>
      </c>
      <c r="BH202" s="203">
        <f>IF(N202="sníž. přenesená",J202,0)</f>
        <v>0</v>
      </c>
      <c r="BI202" s="203">
        <f>IF(N202="nulová",J202,0)</f>
        <v>0</v>
      </c>
      <c r="BJ202" s="23" t="s">
        <v>24</v>
      </c>
      <c r="BK202" s="203">
        <f>ROUND(I202*H202,2)</f>
        <v>0</v>
      </c>
      <c r="BL202" s="23" t="s">
        <v>141</v>
      </c>
      <c r="BM202" s="23" t="s">
        <v>372</v>
      </c>
    </row>
    <row r="203" spans="2:65" s="1" customFormat="1" ht="44.25" customHeight="1">
      <c r="B203" s="40"/>
      <c r="C203" s="192" t="s">
        <v>373</v>
      </c>
      <c r="D203" s="192" t="s">
        <v>127</v>
      </c>
      <c r="E203" s="193" t="s">
        <v>374</v>
      </c>
      <c r="F203" s="194" t="s">
        <v>375</v>
      </c>
      <c r="G203" s="195" t="s">
        <v>207</v>
      </c>
      <c r="H203" s="196">
        <v>100</v>
      </c>
      <c r="I203" s="197"/>
      <c r="J203" s="198">
        <f>ROUND(I203*H203,2)</f>
        <v>0</v>
      </c>
      <c r="K203" s="194" t="s">
        <v>131</v>
      </c>
      <c r="L203" s="60"/>
      <c r="M203" s="199" t="s">
        <v>22</v>
      </c>
      <c r="N203" s="200" t="s">
        <v>45</v>
      </c>
      <c r="O203" s="41"/>
      <c r="P203" s="201">
        <f>O203*H203</f>
        <v>0</v>
      </c>
      <c r="Q203" s="201">
        <v>0.1295</v>
      </c>
      <c r="R203" s="201">
        <f>Q203*H203</f>
        <v>12.950000000000001</v>
      </c>
      <c r="S203" s="201">
        <v>0</v>
      </c>
      <c r="T203" s="202">
        <f>S203*H203</f>
        <v>0</v>
      </c>
      <c r="AR203" s="23" t="s">
        <v>141</v>
      </c>
      <c r="AT203" s="23" t="s">
        <v>127</v>
      </c>
      <c r="AU203" s="23" t="s">
        <v>83</v>
      </c>
      <c r="AY203" s="23" t="s">
        <v>124</v>
      </c>
      <c r="BE203" s="203">
        <f>IF(N203="základní",J203,0)</f>
        <v>0</v>
      </c>
      <c r="BF203" s="203">
        <f>IF(N203="snížená",J203,0)</f>
        <v>0</v>
      </c>
      <c r="BG203" s="203">
        <f>IF(N203="zákl. přenesená",J203,0)</f>
        <v>0</v>
      </c>
      <c r="BH203" s="203">
        <f>IF(N203="sníž. přenesená",J203,0)</f>
        <v>0</v>
      </c>
      <c r="BI203" s="203">
        <f>IF(N203="nulová",J203,0)</f>
        <v>0</v>
      </c>
      <c r="BJ203" s="23" t="s">
        <v>24</v>
      </c>
      <c r="BK203" s="203">
        <f>ROUND(I203*H203,2)</f>
        <v>0</v>
      </c>
      <c r="BL203" s="23" t="s">
        <v>141</v>
      </c>
      <c r="BM203" s="23" t="s">
        <v>376</v>
      </c>
    </row>
    <row r="204" spans="2:65" s="1" customFormat="1" ht="94.5">
      <c r="B204" s="40"/>
      <c r="C204" s="62"/>
      <c r="D204" s="211" t="s">
        <v>179</v>
      </c>
      <c r="E204" s="62"/>
      <c r="F204" s="212" t="s">
        <v>377</v>
      </c>
      <c r="G204" s="62"/>
      <c r="H204" s="62"/>
      <c r="I204" s="162"/>
      <c r="J204" s="62"/>
      <c r="K204" s="62"/>
      <c r="L204" s="60"/>
      <c r="M204" s="210"/>
      <c r="N204" s="41"/>
      <c r="O204" s="41"/>
      <c r="P204" s="41"/>
      <c r="Q204" s="41"/>
      <c r="R204" s="41"/>
      <c r="S204" s="41"/>
      <c r="T204" s="77"/>
      <c r="AT204" s="23" t="s">
        <v>179</v>
      </c>
      <c r="AU204" s="23" t="s">
        <v>83</v>
      </c>
    </row>
    <row r="205" spans="2:65" s="11" customFormat="1" ht="13.5">
      <c r="B205" s="213"/>
      <c r="C205" s="214"/>
      <c r="D205" s="208" t="s">
        <v>184</v>
      </c>
      <c r="E205" s="215" t="s">
        <v>22</v>
      </c>
      <c r="F205" s="216" t="s">
        <v>378</v>
      </c>
      <c r="G205" s="214"/>
      <c r="H205" s="217">
        <v>100</v>
      </c>
      <c r="I205" s="218"/>
      <c r="J205" s="214"/>
      <c r="K205" s="214"/>
      <c r="L205" s="219"/>
      <c r="M205" s="220"/>
      <c r="N205" s="221"/>
      <c r="O205" s="221"/>
      <c r="P205" s="221"/>
      <c r="Q205" s="221"/>
      <c r="R205" s="221"/>
      <c r="S205" s="221"/>
      <c r="T205" s="222"/>
      <c r="AT205" s="223" t="s">
        <v>184</v>
      </c>
      <c r="AU205" s="223" t="s">
        <v>83</v>
      </c>
      <c r="AV205" s="11" t="s">
        <v>83</v>
      </c>
      <c r="AW205" s="11" t="s">
        <v>37</v>
      </c>
      <c r="AX205" s="11" t="s">
        <v>24</v>
      </c>
      <c r="AY205" s="223" t="s">
        <v>124</v>
      </c>
    </row>
    <row r="206" spans="2:65" s="1" customFormat="1" ht="22.5" customHeight="1">
      <c r="B206" s="40"/>
      <c r="C206" s="238" t="s">
        <v>379</v>
      </c>
      <c r="D206" s="238" t="s">
        <v>280</v>
      </c>
      <c r="E206" s="239" t="s">
        <v>380</v>
      </c>
      <c r="F206" s="240" t="s">
        <v>381</v>
      </c>
      <c r="G206" s="241" t="s">
        <v>365</v>
      </c>
      <c r="H206" s="242">
        <v>100</v>
      </c>
      <c r="I206" s="243"/>
      <c r="J206" s="244">
        <f>ROUND(I206*H206,2)</f>
        <v>0</v>
      </c>
      <c r="K206" s="240" t="s">
        <v>131</v>
      </c>
      <c r="L206" s="245"/>
      <c r="M206" s="246" t="s">
        <v>22</v>
      </c>
      <c r="N206" s="247" t="s">
        <v>45</v>
      </c>
      <c r="O206" s="41"/>
      <c r="P206" s="201">
        <f>O206*H206</f>
        <v>0</v>
      </c>
      <c r="Q206" s="201">
        <v>5.1499999999999997E-2</v>
      </c>
      <c r="R206" s="201">
        <f>Q206*H206</f>
        <v>5.1499999999999995</v>
      </c>
      <c r="S206" s="201">
        <v>0</v>
      </c>
      <c r="T206" s="202">
        <f>S206*H206</f>
        <v>0</v>
      </c>
      <c r="AR206" s="23" t="s">
        <v>160</v>
      </c>
      <c r="AT206" s="23" t="s">
        <v>280</v>
      </c>
      <c r="AU206" s="23" t="s">
        <v>83</v>
      </c>
      <c r="AY206" s="23" t="s">
        <v>124</v>
      </c>
      <c r="BE206" s="203">
        <f>IF(N206="základní",J206,0)</f>
        <v>0</v>
      </c>
      <c r="BF206" s="203">
        <f>IF(N206="snížená",J206,0)</f>
        <v>0</v>
      </c>
      <c r="BG206" s="203">
        <f>IF(N206="zákl. přenesená",J206,0)</f>
        <v>0</v>
      </c>
      <c r="BH206" s="203">
        <f>IF(N206="sníž. přenesená",J206,0)</f>
        <v>0</v>
      </c>
      <c r="BI206" s="203">
        <f>IF(N206="nulová",J206,0)</f>
        <v>0</v>
      </c>
      <c r="BJ206" s="23" t="s">
        <v>24</v>
      </c>
      <c r="BK206" s="203">
        <f>ROUND(I206*H206,2)</f>
        <v>0</v>
      </c>
      <c r="BL206" s="23" t="s">
        <v>141</v>
      </c>
      <c r="BM206" s="23" t="s">
        <v>382</v>
      </c>
    </row>
    <row r="207" spans="2:65" s="11" customFormat="1" ht="13.5">
      <c r="B207" s="213"/>
      <c r="C207" s="214"/>
      <c r="D207" s="208" t="s">
        <v>184</v>
      </c>
      <c r="E207" s="215" t="s">
        <v>22</v>
      </c>
      <c r="F207" s="216" t="s">
        <v>378</v>
      </c>
      <c r="G207" s="214"/>
      <c r="H207" s="217">
        <v>100</v>
      </c>
      <c r="I207" s="218"/>
      <c r="J207" s="214"/>
      <c r="K207" s="214"/>
      <c r="L207" s="219"/>
      <c r="M207" s="220"/>
      <c r="N207" s="221"/>
      <c r="O207" s="221"/>
      <c r="P207" s="221"/>
      <c r="Q207" s="221"/>
      <c r="R207" s="221"/>
      <c r="S207" s="221"/>
      <c r="T207" s="222"/>
      <c r="AT207" s="223" t="s">
        <v>184</v>
      </c>
      <c r="AU207" s="223" t="s">
        <v>83</v>
      </c>
      <c r="AV207" s="11" t="s">
        <v>83</v>
      </c>
      <c r="AW207" s="11" t="s">
        <v>37</v>
      </c>
      <c r="AX207" s="11" t="s">
        <v>24</v>
      </c>
      <c r="AY207" s="223" t="s">
        <v>124</v>
      </c>
    </row>
    <row r="208" spans="2:65" s="1" customFormat="1" ht="31.5" customHeight="1">
      <c r="B208" s="40"/>
      <c r="C208" s="192" t="s">
        <v>383</v>
      </c>
      <c r="D208" s="192" t="s">
        <v>127</v>
      </c>
      <c r="E208" s="193" t="s">
        <v>384</v>
      </c>
      <c r="F208" s="194" t="s">
        <v>385</v>
      </c>
      <c r="G208" s="195" t="s">
        <v>207</v>
      </c>
      <c r="H208" s="196">
        <v>13</v>
      </c>
      <c r="I208" s="197"/>
      <c r="J208" s="198">
        <f>ROUND(I208*H208,2)</f>
        <v>0</v>
      </c>
      <c r="K208" s="194" t="s">
        <v>131</v>
      </c>
      <c r="L208" s="60"/>
      <c r="M208" s="199" t="s">
        <v>22</v>
      </c>
      <c r="N208" s="200" t="s">
        <v>45</v>
      </c>
      <c r="O208" s="41"/>
      <c r="P208" s="201">
        <f>O208*H208</f>
        <v>0</v>
      </c>
      <c r="Q208" s="201">
        <v>0</v>
      </c>
      <c r="R208" s="201">
        <f>Q208*H208</f>
        <v>0</v>
      </c>
      <c r="S208" s="201">
        <v>0</v>
      </c>
      <c r="T208" s="202">
        <f>S208*H208</f>
        <v>0</v>
      </c>
      <c r="AR208" s="23" t="s">
        <v>141</v>
      </c>
      <c r="AT208" s="23" t="s">
        <v>127</v>
      </c>
      <c r="AU208" s="23" t="s">
        <v>83</v>
      </c>
      <c r="AY208" s="23" t="s">
        <v>124</v>
      </c>
      <c r="BE208" s="203">
        <f>IF(N208="základní",J208,0)</f>
        <v>0</v>
      </c>
      <c r="BF208" s="203">
        <f>IF(N208="snížená",J208,0)</f>
        <v>0</v>
      </c>
      <c r="BG208" s="203">
        <f>IF(N208="zákl. přenesená",J208,0)</f>
        <v>0</v>
      </c>
      <c r="BH208" s="203">
        <f>IF(N208="sníž. přenesená",J208,0)</f>
        <v>0</v>
      </c>
      <c r="BI208" s="203">
        <f>IF(N208="nulová",J208,0)</f>
        <v>0</v>
      </c>
      <c r="BJ208" s="23" t="s">
        <v>24</v>
      </c>
      <c r="BK208" s="203">
        <f>ROUND(I208*H208,2)</f>
        <v>0</v>
      </c>
      <c r="BL208" s="23" t="s">
        <v>141</v>
      </c>
      <c r="BM208" s="23" t="s">
        <v>386</v>
      </c>
    </row>
    <row r="209" spans="2:65" s="1" customFormat="1" ht="27">
      <c r="B209" s="40"/>
      <c r="C209" s="62"/>
      <c r="D209" s="211" t="s">
        <v>179</v>
      </c>
      <c r="E209" s="62"/>
      <c r="F209" s="212" t="s">
        <v>387</v>
      </c>
      <c r="G209" s="62"/>
      <c r="H209" s="62"/>
      <c r="I209" s="162"/>
      <c r="J209" s="62"/>
      <c r="K209" s="62"/>
      <c r="L209" s="60"/>
      <c r="M209" s="210"/>
      <c r="N209" s="41"/>
      <c r="O209" s="41"/>
      <c r="P209" s="41"/>
      <c r="Q209" s="41"/>
      <c r="R209" s="41"/>
      <c r="S209" s="41"/>
      <c r="T209" s="77"/>
      <c r="AT209" s="23" t="s">
        <v>179</v>
      </c>
      <c r="AU209" s="23" t="s">
        <v>83</v>
      </c>
    </row>
    <row r="210" spans="2:65" s="11" customFormat="1" ht="13.5">
      <c r="B210" s="213"/>
      <c r="C210" s="214"/>
      <c r="D210" s="208" t="s">
        <v>184</v>
      </c>
      <c r="E210" s="215" t="s">
        <v>22</v>
      </c>
      <c r="F210" s="216" t="s">
        <v>388</v>
      </c>
      <c r="G210" s="214"/>
      <c r="H210" s="217">
        <v>13</v>
      </c>
      <c r="I210" s="218"/>
      <c r="J210" s="214"/>
      <c r="K210" s="214"/>
      <c r="L210" s="219"/>
      <c r="M210" s="220"/>
      <c r="N210" s="221"/>
      <c r="O210" s="221"/>
      <c r="P210" s="221"/>
      <c r="Q210" s="221"/>
      <c r="R210" s="221"/>
      <c r="S210" s="221"/>
      <c r="T210" s="222"/>
      <c r="AT210" s="223" t="s">
        <v>184</v>
      </c>
      <c r="AU210" s="223" t="s">
        <v>83</v>
      </c>
      <c r="AV210" s="11" t="s">
        <v>83</v>
      </c>
      <c r="AW210" s="11" t="s">
        <v>37</v>
      </c>
      <c r="AX210" s="11" t="s">
        <v>24</v>
      </c>
      <c r="AY210" s="223" t="s">
        <v>124</v>
      </c>
    </row>
    <row r="211" spans="2:65" s="1" customFormat="1" ht="44.25" customHeight="1">
      <c r="B211" s="40"/>
      <c r="C211" s="192" t="s">
        <v>389</v>
      </c>
      <c r="D211" s="192" t="s">
        <v>127</v>
      </c>
      <c r="E211" s="193" t="s">
        <v>390</v>
      </c>
      <c r="F211" s="194" t="s">
        <v>391</v>
      </c>
      <c r="G211" s="195" t="s">
        <v>207</v>
      </c>
      <c r="H211" s="196">
        <v>13</v>
      </c>
      <c r="I211" s="197"/>
      <c r="J211" s="198">
        <f>ROUND(I211*H211,2)</f>
        <v>0</v>
      </c>
      <c r="K211" s="194" t="s">
        <v>131</v>
      </c>
      <c r="L211" s="60"/>
      <c r="M211" s="199" t="s">
        <v>22</v>
      </c>
      <c r="N211" s="200" t="s">
        <v>45</v>
      </c>
      <c r="O211" s="41"/>
      <c r="P211" s="201">
        <f>O211*H211</f>
        <v>0</v>
      </c>
      <c r="Q211" s="201">
        <v>1.1E-4</v>
      </c>
      <c r="R211" s="201">
        <f>Q211*H211</f>
        <v>1.4300000000000001E-3</v>
      </c>
      <c r="S211" s="201">
        <v>0</v>
      </c>
      <c r="T211" s="202">
        <f>S211*H211</f>
        <v>0</v>
      </c>
      <c r="AR211" s="23" t="s">
        <v>141</v>
      </c>
      <c r="AT211" s="23" t="s">
        <v>127</v>
      </c>
      <c r="AU211" s="23" t="s">
        <v>83</v>
      </c>
      <c r="AY211" s="23" t="s">
        <v>124</v>
      </c>
      <c r="BE211" s="203">
        <f>IF(N211="základní",J211,0)</f>
        <v>0</v>
      </c>
      <c r="BF211" s="203">
        <f>IF(N211="snížená",J211,0)</f>
        <v>0</v>
      </c>
      <c r="BG211" s="203">
        <f>IF(N211="zákl. přenesená",J211,0)</f>
        <v>0</v>
      </c>
      <c r="BH211" s="203">
        <f>IF(N211="sníž. přenesená",J211,0)</f>
        <v>0</v>
      </c>
      <c r="BI211" s="203">
        <f>IF(N211="nulová",J211,0)</f>
        <v>0</v>
      </c>
      <c r="BJ211" s="23" t="s">
        <v>24</v>
      </c>
      <c r="BK211" s="203">
        <f>ROUND(I211*H211,2)</f>
        <v>0</v>
      </c>
      <c r="BL211" s="23" t="s">
        <v>141</v>
      </c>
      <c r="BM211" s="23" t="s">
        <v>392</v>
      </c>
    </row>
    <row r="212" spans="2:65" s="1" customFormat="1" ht="40.5">
      <c r="B212" s="40"/>
      <c r="C212" s="62"/>
      <c r="D212" s="211" t="s">
        <v>179</v>
      </c>
      <c r="E212" s="62"/>
      <c r="F212" s="212" t="s">
        <v>393</v>
      </c>
      <c r="G212" s="62"/>
      <c r="H212" s="62"/>
      <c r="I212" s="162"/>
      <c r="J212" s="62"/>
      <c r="K212" s="62"/>
      <c r="L212" s="60"/>
      <c r="M212" s="210"/>
      <c r="N212" s="41"/>
      <c r="O212" s="41"/>
      <c r="P212" s="41"/>
      <c r="Q212" s="41"/>
      <c r="R212" s="41"/>
      <c r="S212" s="41"/>
      <c r="T212" s="77"/>
      <c r="AT212" s="23" t="s">
        <v>179</v>
      </c>
      <c r="AU212" s="23" t="s">
        <v>83</v>
      </c>
    </row>
    <row r="213" spans="2:65" s="11" customFormat="1" ht="13.5">
      <c r="B213" s="213"/>
      <c r="C213" s="214"/>
      <c r="D213" s="208" t="s">
        <v>184</v>
      </c>
      <c r="E213" s="215" t="s">
        <v>22</v>
      </c>
      <c r="F213" s="216" t="s">
        <v>388</v>
      </c>
      <c r="G213" s="214"/>
      <c r="H213" s="217">
        <v>13</v>
      </c>
      <c r="I213" s="218"/>
      <c r="J213" s="214"/>
      <c r="K213" s="214"/>
      <c r="L213" s="219"/>
      <c r="M213" s="220"/>
      <c r="N213" s="221"/>
      <c r="O213" s="221"/>
      <c r="P213" s="221"/>
      <c r="Q213" s="221"/>
      <c r="R213" s="221"/>
      <c r="S213" s="221"/>
      <c r="T213" s="222"/>
      <c r="AT213" s="223" t="s">
        <v>184</v>
      </c>
      <c r="AU213" s="223" t="s">
        <v>83</v>
      </c>
      <c r="AV213" s="11" t="s">
        <v>83</v>
      </c>
      <c r="AW213" s="11" t="s">
        <v>37</v>
      </c>
      <c r="AX213" s="11" t="s">
        <v>24</v>
      </c>
      <c r="AY213" s="223" t="s">
        <v>124</v>
      </c>
    </row>
    <row r="214" spans="2:65" s="1" customFormat="1" ht="22.5" customHeight="1">
      <c r="B214" s="40"/>
      <c r="C214" s="192" t="s">
        <v>394</v>
      </c>
      <c r="D214" s="192" t="s">
        <v>127</v>
      </c>
      <c r="E214" s="193" t="s">
        <v>395</v>
      </c>
      <c r="F214" s="194" t="s">
        <v>396</v>
      </c>
      <c r="G214" s="195" t="s">
        <v>207</v>
      </c>
      <c r="H214" s="196">
        <v>13</v>
      </c>
      <c r="I214" s="197"/>
      <c r="J214" s="198">
        <f>ROUND(I214*H214,2)</f>
        <v>0</v>
      </c>
      <c r="K214" s="194" t="s">
        <v>131</v>
      </c>
      <c r="L214" s="60"/>
      <c r="M214" s="199" t="s">
        <v>22</v>
      </c>
      <c r="N214" s="200" t="s">
        <v>45</v>
      </c>
      <c r="O214" s="41"/>
      <c r="P214" s="201">
        <f>O214*H214</f>
        <v>0</v>
      </c>
      <c r="Q214" s="201">
        <v>0</v>
      </c>
      <c r="R214" s="201">
        <f>Q214*H214</f>
        <v>0</v>
      </c>
      <c r="S214" s="201">
        <v>0</v>
      </c>
      <c r="T214" s="202">
        <f>S214*H214</f>
        <v>0</v>
      </c>
      <c r="AR214" s="23" t="s">
        <v>141</v>
      </c>
      <c r="AT214" s="23" t="s">
        <v>127</v>
      </c>
      <c r="AU214" s="23" t="s">
        <v>83</v>
      </c>
      <c r="AY214" s="23" t="s">
        <v>124</v>
      </c>
      <c r="BE214" s="203">
        <f>IF(N214="základní",J214,0)</f>
        <v>0</v>
      </c>
      <c r="BF214" s="203">
        <f>IF(N214="snížená",J214,0)</f>
        <v>0</v>
      </c>
      <c r="BG214" s="203">
        <f>IF(N214="zákl. přenesená",J214,0)</f>
        <v>0</v>
      </c>
      <c r="BH214" s="203">
        <f>IF(N214="sníž. přenesená",J214,0)</f>
        <v>0</v>
      </c>
      <c r="BI214" s="203">
        <f>IF(N214="nulová",J214,0)</f>
        <v>0</v>
      </c>
      <c r="BJ214" s="23" t="s">
        <v>24</v>
      </c>
      <c r="BK214" s="203">
        <f>ROUND(I214*H214,2)</f>
        <v>0</v>
      </c>
      <c r="BL214" s="23" t="s">
        <v>141</v>
      </c>
      <c r="BM214" s="23" t="s">
        <v>397</v>
      </c>
    </row>
    <row r="215" spans="2:65" s="1" customFormat="1" ht="27">
      <c r="B215" s="40"/>
      <c r="C215" s="62"/>
      <c r="D215" s="211" t="s">
        <v>179</v>
      </c>
      <c r="E215" s="62"/>
      <c r="F215" s="212" t="s">
        <v>398</v>
      </c>
      <c r="G215" s="62"/>
      <c r="H215" s="62"/>
      <c r="I215" s="162"/>
      <c r="J215" s="62"/>
      <c r="K215" s="62"/>
      <c r="L215" s="60"/>
      <c r="M215" s="210"/>
      <c r="N215" s="41"/>
      <c r="O215" s="41"/>
      <c r="P215" s="41"/>
      <c r="Q215" s="41"/>
      <c r="R215" s="41"/>
      <c r="S215" s="41"/>
      <c r="T215" s="77"/>
      <c r="AT215" s="23" t="s">
        <v>179</v>
      </c>
      <c r="AU215" s="23" t="s">
        <v>83</v>
      </c>
    </row>
    <row r="216" spans="2:65" s="11" customFormat="1" ht="13.5">
      <c r="B216" s="213"/>
      <c r="C216" s="214"/>
      <c r="D216" s="208" t="s">
        <v>184</v>
      </c>
      <c r="E216" s="215" t="s">
        <v>22</v>
      </c>
      <c r="F216" s="216" t="s">
        <v>399</v>
      </c>
      <c r="G216" s="214"/>
      <c r="H216" s="217">
        <v>13</v>
      </c>
      <c r="I216" s="218"/>
      <c r="J216" s="214"/>
      <c r="K216" s="214"/>
      <c r="L216" s="219"/>
      <c r="M216" s="220"/>
      <c r="N216" s="221"/>
      <c r="O216" s="221"/>
      <c r="P216" s="221"/>
      <c r="Q216" s="221"/>
      <c r="R216" s="221"/>
      <c r="S216" s="221"/>
      <c r="T216" s="222"/>
      <c r="AT216" s="223" t="s">
        <v>184</v>
      </c>
      <c r="AU216" s="223" t="s">
        <v>83</v>
      </c>
      <c r="AV216" s="11" t="s">
        <v>83</v>
      </c>
      <c r="AW216" s="11" t="s">
        <v>37</v>
      </c>
      <c r="AX216" s="11" t="s">
        <v>24</v>
      </c>
      <c r="AY216" s="223" t="s">
        <v>124</v>
      </c>
    </row>
    <row r="217" spans="2:65" s="1" customFormat="1" ht="44.25" customHeight="1">
      <c r="B217" s="40"/>
      <c r="C217" s="192" t="s">
        <v>400</v>
      </c>
      <c r="D217" s="192" t="s">
        <v>127</v>
      </c>
      <c r="E217" s="193" t="s">
        <v>401</v>
      </c>
      <c r="F217" s="194" t="s">
        <v>402</v>
      </c>
      <c r="G217" s="195" t="s">
        <v>207</v>
      </c>
      <c r="H217" s="196">
        <v>38.1</v>
      </c>
      <c r="I217" s="197"/>
      <c r="J217" s="198">
        <f>ROUND(I217*H217,2)</f>
        <v>0</v>
      </c>
      <c r="K217" s="194" t="s">
        <v>131</v>
      </c>
      <c r="L217" s="60"/>
      <c r="M217" s="199" t="s">
        <v>22</v>
      </c>
      <c r="N217" s="200" t="s">
        <v>45</v>
      </c>
      <c r="O217" s="41"/>
      <c r="P217" s="201">
        <f>O217*H217</f>
        <v>0</v>
      </c>
      <c r="Q217" s="201">
        <v>0</v>
      </c>
      <c r="R217" s="201">
        <f>Q217*H217</f>
        <v>0</v>
      </c>
      <c r="S217" s="201">
        <v>0.25</v>
      </c>
      <c r="T217" s="202">
        <f>S217*H217</f>
        <v>9.5250000000000004</v>
      </c>
      <c r="AR217" s="23" t="s">
        <v>141</v>
      </c>
      <c r="AT217" s="23" t="s">
        <v>127</v>
      </c>
      <c r="AU217" s="23" t="s">
        <v>83</v>
      </c>
      <c r="AY217" s="23" t="s">
        <v>124</v>
      </c>
      <c r="BE217" s="203">
        <f>IF(N217="základní",J217,0)</f>
        <v>0</v>
      </c>
      <c r="BF217" s="203">
        <f>IF(N217="snížená",J217,0)</f>
        <v>0</v>
      </c>
      <c r="BG217" s="203">
        <f>IF(N217="zákl. přenesená",J217,0)</f>
        <v>0</v>
      </c>
      <c r="BH217" s="203">
        <f>IF(N217="sníž. přenesená",J217,0)</f>
        <v>0</v>
      </c>
      <c r="BI217" s="203">
        <f>IF(N217="nulová",J217,0)</f>
        <v>0</v>
      </c>
      <c r="BJ217" s="23" t="s">
        <v>24</v>
      </c>
      <c r="BK217" s="203">
        <f>ROUND(I217*H217,2)</f>
        <v>0</v>
      </c>
      <c r="BL217" s="23" t="s">
        <v>141</v>
      </c>
      <c r="BM217" s="23" t="s">
        <v>403</v>
      </c>
    </row>
    <row r="218" spans="2:65" s="1" customFormat="1" ht="67.5">
      <c r="B218" s="40"/>
      <c r="C218" s="62"/>
      <c r="D218" s="211" t="s">
        <v>179</v>
      </c>
      <c r="E218" s="62"/>
      <c r="F218" s="212" t="s">
        <v>404</v>
      </c>
      <c r="G218" s="62"/>
      <c r="H218" s="62"/>
      <c r="I218" s="162"/>
      <c r="J218" s="62"/>
      <c r="K218" s="62"/>
      <c r="L218" s="60"/>
      <c r="M218" s="210"/>
      <c r="N218" s="41"/>
      <c r="O218" s="41"/>
      <c r="P218" s="41"/>
      <c r="Q218" s="41"/>
      <c r="R218" s="41"/>
      <c r="S218" s="41"/>
      <c r="T218" s="77"/>
      <c r="AT218" s="23" t="s">
        <v>179</v>
      </c>
      <c r="AU218" s="23" t="s">
        <v>83</v>
      </c>
    </row>
    <row r="219" spans="2:65" s="10" customFormat="1" ht="29.85" customHeight="1">
      <c r="B219" s="175"/>
      <c r="C219" s="176"/>
      <c r="D219" s="189" t="s">
        <v>73</v>
      </c>
      <c r="E219" s="190" t="s">
        <v>405</v>
      </c>
      <c r="F219" s="190" t="s">
        <v>406</v>
      </c>
      <c r="G219" s="176"/>
      <c r="H219" s="176"/>
      <c r="I219" s="179"/>
      <c r="J219" s="191">
        <f>BK219</f>
        <v>0</v>
      </c>
      <c r="K219" s="176"/>
      <c r="L219" s="181"/>
      <c r="M219" s="182"/>
      <c r="N219" s="183"/>
      <c r="O219" s="183"/>
      <c r="P219" s="184">
        <f>SUM(P220:P247)</f>
        <v>0</v>
      </c>
      <c r="Q219" s="183"/>
      <c r="R219" s="184">
        <f>SUM(R220:R247)</f>
        <v>0</v>
      </c>
      <c r="S219" s="183"/>
      <c r="T219" s="185">
        <f>SUM(T220:T247)</f>
        <v>0</v>
      </c>
      <c r="AR219" s="186" t="s">
        <v>24</v>
      </c>
      <c r="AT219" s="187" t="s">
        <v>73</v>
      </c>
      <c r="AU219" s="187" t="s">
        <v>24</v>
      </c>
      <c r="AY219" s="186" t="s">
        <v>124</v>
      </c>
      <c r="BK219" s="188">
        <f>SUM(BK220:BK247)</f>
        <v>0</v>
      </c>
    </row>
    <row r="220" spans="2:65" s="1" customFormat="1" ht="31.5" customHeight="1">
      <c r="B220" s="40"/>
      <c r="C220" s="192" t="s">
        <v>407</v>
      </c>
      <c r="D220" s="192" t="s">
        <v>127</v>
      </c>
      <c r="E220" s="193" t="s">
        <v>408</v>
      </c>
      <c r="F220" s="194" t="s">
        <v>409</v>
      </c>
      <c r="G220" s="195" t="s">
        <v>307</v>
      </c>
      <c r="H220" s="196">
        <v>140.249</v>
      </c>
      <c r="I220" s="197"/>
      <c r="J220" s="198">
        <f>ROUND(I220*H220,2)</f>
        <v>0</v>
      </c>
      <c r="K220" s="194" t="s">
        <v>131</v>
      </c>
      <c r="L220" s="60"/>
      <c r="M220" s="199" t="s">
        <v>22</v>
      </c>
      <c r="N220" s="200" t="s">
        <v>45</v>
      </c>
      <c r="O220" s="41"/>
      <c r="P220" s="201">
        <f>O220*H220</f>
        <v>0</v>
      </c>
      <c r="Q220" s="201">
        <v>0</v>
      </c>
      <c r="R220" s="201">
        <f>Q220*H220</f>
        <v>0</v>
      </c>
      <c r="S220" s="201">
        <v>0</v>
      </c>
      <c r="T220" s="202">
        <f>S220*H220</f>
        <v>0</v>
      </c>
      <c r="AR220" s="23" t="s">
        <v>141</v>
      </c>
      <c r="AT220" s="23" t="s">
        <v>127</v>
      </c>
      <c r="AU220" s="23" t="s">
        <v>83</v>
      </c>
      <c r="AY220" s="23" t="s">
        <v>124</v>
      </c>
      <c r="BE220" s="203">
        <f>IF(N220="základní",J220,0)</f>
        <v>0</v>
      </c>
      <c r="BF220" s="203">
        <f>IF(N220="snížená",J220,0)</f>
        <v>0</v>
      </c>
      <c r="BG220" s="203">
        <f>IF(N220="zákl. přenesená",J220,0)</f>
        <v>0</v>
      </c>
      <c r="BH220" s="203">
        <f>IF(N220="sníž. přenesená",J220,0)</f>
        <v>0</v>
      </c>
      <c r="BI220" s="203">
        <f>IF(N220="nulová",J220,0)</f>
        <v>0</v>
      </c>
      <c r="BJ220" s="23" t="s">
        <v>24</v>
      </c>
      <c r="BK220" s="203">
        <f>ROUND(I220*H220,2)</f>
        <v>0</v>
      </c>
      <c r="BL220" s="23" t="s">
        <v>141</v>
      </c>
      <c r="BM220" s="23" t="s">
        <v>410</v>
      </c>
    </row>
    <row r="221" spans="2:65" s="1" customFormat="1" ht="94.5">
      <c r="B221" s="40"/>
      <c r="C221" s="62"/>
      <c r="D221" s="211" t="s">
        <v>179</v>
      </c>
      <c r="E221" s="62"/>
      <c r="F221" s="212" t="s">
        <v>411</v>
      </c>
      <c r="G221" s="62"/>
      <c r="H221" s="62"/>
      <c r="I221" s="162"/>
      <c r="J221" s="62"/>
      <c r="K221" s="62"/>
      <c r="L221" s="60"/>
      <c r="M221" s="210"/>
      <c r="N221" s="41"/>
      <c r="O221" s="41"/>
      <c r="P221" s="41"/>
      <c r="Q221" s="41"/>
      <c r="R221" s="41"/>
      <c r="S221" s="41"/>
      <c r="T221" s="77"/>
      <c r="AT221" s="23" t="s">
        <v>179</v>
      </c>
      <c r="AU221" s="23" t="s">
        <v>83</v>
      </c>
    </row>
    <row r="222" spans="2:65" s="11" customFormat="1" ht="13.5">
      <c r="B222" s="213"/>
      <c r="C222" s="214"/>
      <c r="D222" s="208" t="s">
        <v>184</v>
      </c>
      <c r="E222" s="215" t="s">
        <v>22</v>
      </c>
      <c r="F222" s="216" t="s">
        <v>412</v>
      </c>
      <c r="G222" s="214"/>
      <c r="H222" s="217">
        <v>140.249</v>
      </c>
      <c r="I222" s="218"/>
      <c r="J222" s="214"/>
      <c r="K222" s="214"/>
      <c r="L222" s="219"/>
      <c r="M222" s="220"/>
      <c r="N222" s="221"/>
      <c r="O222" s="221"/>
      <c r="P222" s="221"/>
      <c r="Q222" s="221"/>
      <c r="R222" s="221"/>
      <c r="S222" s="221"/>
      <c r="T222" s="222"/>
      <c r="AT222" s="223" t="s">
        <v>184</v>
      </c>
      <c r="AU222" s="223" t="s">
        <v>83</v>
      </c>
      <c r="AV222" s="11" t="s">
        <v>83</v>
      </c>
      <c r="AW222" s="11" t="s">
        <v>37</v>
      </c>
      <c r="AX222" s="11" t="s">
        <v>24</v>
      </c>
      <c r="AY222" s="223" t="s">
        <v>124</v>
      </c>
    </row>
    <row r="223" spans="2:65" s="1" customFormat="1" ht="31.5" customHeight="1">
      <c r="B223" s="40"/>
      <c r="C223" s="192" t="s">
        <v>413</v>
      </c>
      <c r="D223" s="192" t="s">
        <v>127</v>
      </c>
      <c r="E223" s="193" t="s">
        <v>414</v>
      </c>
      <c r="F223" s="194" t="s">
        <v>415</v>
      </c>
      <c r="G223" s="195" t="s">
        <v>307</v>
      </c>
      <c r="H223" s="196">
        <v>2664.7310000000002</v>
      </c>
      <c r="I223" s="197"/>
      <c r="J223" s="198">
        <f>ROUND(I223*H223,2)</f>
        <v>0</v>
      </c>
      <c r="K223" s="194" t="s">
        <v>131</v>
      </c>
      <c r="L223" s="60"/>
      <c r="M223" s="199" t="s">
        <v>22</v>
      </c>
      <c r="N223" s="200" t="s">
        <v>45</v>
      </c>
      <c r="O223" s="41"/>
      <c r="P223" s="201">
        <f>O223*H223</f>
        <v>0</v>
      </c>
      <c r="Q223" s="201">
        <v>0</v>
      </c>
      <c r="R223" s="201">
        <f>Q223*H223</f>
        <v>0</v>
      </c>
      <c r="S223" s="201">
        <v>0</v>
      </c>
      <c r="T223" s="202">
        <f>S223*H223</f>
        <v>0</v>
      </c>
      <c r="AR223" s="23" t="s">
        <v>141</v>
      </c>
      <c r="AT223" s="23" t="s">
        <v>127</v>
      </c>
      <c r="AU223" s="23" t="s">
        <v>83</v>
      </c>
      <c r="AY223" s="23" t="s">
        <v>124</v>
      </c>
      <c r="BE223" s="203">
        <f>IF(N223="základní",J223,0)</f>
        <v>0</v>
      </c>
      <c r="BF223" s="203">
        <f>IF(N223="snížená",J223,0)</f>
        <v>0</v>
      </c>
      <c r="BG223" s="203">
        <f>IF(N223="zákl. přenesená",J223,0)</f>
        <v>0</v>
      </c>
      <c r="BH223" s="203">
        <f>IF(N223="sníž. přenesená",J223,0)</f>
        <v>0</v>
      </c>
      <c r="BI223" s="203">
        <f>IF(N223="nulová",J223,0)</f>
        <v>0</v>
      </c>
      <c r="BJ223" s="23" t="s">
        <v>24</v>
      </c>
      <c r="BK223" s="203">
        <f>ROUND(I223*H223,2)</f>
        <v>0</v>
      </c>
      <c r="BL223" s="23" t="s">
        <v>141</v>
      </c>
      <c r="BM223" s="23" t="s">
        <v>416</v>
      </c>
    </row>
    <row r="224" spans="2:65" s="1" customFormat="1" ht="94.5">
      <c r="B224" s="40"/>
      <c r="C224" s="62"/>
      <c r="D224" s="211" t="s">
        <v>179</v>
      </c>
      <c r="E224" s="62"/>
      <c r="F224" s="212" t="s">
        <v>411</v>
      </c>
      <c r="G224" s="62"/>
      <c r="H224" s="62"/>
      <c r="I224" s="162"/>
      <c r="J224" s="62"/>
      <c r="K224" s="62"/>
      <c r="L224" s="60"/>
      <c r="M224" s="210"/>
      <c r="N224" s="41"/>
      <c r="O224" s="41"/>
      <c r="P224" s="41"/>
      <c r="Q224" s="41"/>
      <c r="R224" s="41"/>
      <c r="S224" s="41"/>
      <c r="T224" s="77"/>
      <c r="AT224" s="23" t="s">
        <v>179</v>
      </c>
      <c r="AU224" s="23" t="s">
        <v>83</v>
      </c>
    </row>
    <row r="225" spans="2:65" s="11" customFormat="1" ht="13.5">
      <c r="B225" s="213"/>
      <c r="C225" s="214"/>
      <c r="D225" s="211" t="s">
        <v>184</v>
      </c>
      <c r="E225" s="224" t="s">
        <v>22</v>
      </c>
      <c r="F225" s="225" t="s">
        <v>412</v>
      </c>
      <c r="G225" s="214"/>
      <c r="H225" s="226">
        <v>140.249</v>
      </c>
      <c r="I225" s="218"/>
      <c r="J225" s="214"/>
      <c r="K225" s="214"/>
      <c r="L225" s="219"/>
      <c r="M225" s="220"/>
      <c r="N225" s="221"/>
      <c r="O225" s="221"/>
      <c r="P225" s="221"/>
      <c r="Q225" s="221"/>
      <c r="R225" s="221"/>
      <c r="S225" s="221"/>
      <c r="T225" s="222"/>
      <c r="AT225" s="223" t="s">
        <v>184</v>
      </c>
      <c r="AU225" s="223" t="s">
        <v>83</v>
      </c>
      <c r="AV225" s="11" t="s">
        <v>83</v>
      </c>
      <c r="AW225" s="11" t="s">
        <v>37</v>
      </c>
      <c r="AX225" s="11" t="s">
        <v>24</v>
      </c>
      <c r="AY225" s="223" t="s">
        <v>124</v>
      </c>
    </row>
    <row r="226" spans="2:65" s="11" customFormat="1" ht="13.5">
      <c r="B226" s="213"/>
      <c r="C226" s="214"/>
      <c r="D226" s="208" t="s">
        <v>184</v>
      </c>
      <c r="E226" s="214"/>
      <c r="F226" s="216" t="s">
        <v>417</v>
      </c>
      <c r="G226" s="214"/>
      <c r="H226" s="217">
        <v>2664.7310000000002</v>
      </c>
      <c r="I226" s="218"/>
      <c r="J226" s="214"/>
      <c r="K226" s="214"/>
      <c r="L226" s="219"/>
      <c r="M226" s="220"/>
      <c r="N226" s="221"/>
      <c r="O226" s="221"/>
      <c r="P226" s="221"/>
      <c r="Q226" s="221"/>
      <c r="R226" s="221"/>
      <c r="S226" s="221"/>
      <c r="T226" s="222"/>
      <c r="AT226" s="223" t="s">
        <v>184</v>
      </c>
      <c r="AU226" s="223" t="s">
        <v>83</v>
      </c>
      <c r="AV226" s="11" t="s">
        <v>83</v>
      </c>
      <c r="AW226" s="11" t="s">
        <v>6</v>
      </c>
      <c r="AX226" s="11" t="s">
        <v>24</v>
      </c>
      <c r="AY226" s="223" t="s">
        <v>124</v>
      </c>
    </row>
    <row r="227" spans="2:65" s="1" customFormat="1" ht="31.5" customHeight="1">
      <c r="B227" s="40"/>
      <c r="C227" s="192" t="s">
        <v>418</v>
      </c>
      <c r="D227" s="192" t="s">
        <v>127</v>
      </c>
      <c r="E227" s="193" t="s">
        <v>419</v>
      </c>
      <c r="F227" s="194" t="s">
        <v>420</v>
      </c>
      <c r="G227" s="195" t="s">
        <v>307</v>
      </c>
      <c r="H227" s="196">
        <v>85.638999999999996</v>
      </c>
      <c r="I227" s="197"/>
      <c r="J227" s="198">
        <f>ROUND(I227*H227,2)</f>
        <v>0</v>
      </c>
      <c r="K227" s="194" t="s">
        <v>131</v>
      </c>
      <c r="L227" s="60"/>
      <c r="M227" s="199" t="s">
        <v>22</v>
      </c>
      <c r="N227" s="200" t="s">
        <v>45</v>
      </c>
      <c r="O227" s="41"/>
      <c r="P227" s="201">
        <f>O227*H227</f>
        <v>0</v>
      </c>
      <c r="Q227" s="201">
        <v>0</v>
      </c>
      <c r="R227" s="201">
        <f>Q227*H227</f>
        <v>0</v>
      </c>
      <c r="S227" s="201">
        <v>0</v>
      </c>
      <c r="T227" s="202">
        <f>S227*H227</f>
        <v>0</v>
      </c>
      <c r="AR227" s="23" t="s">
        <v>141</v>
      </c>
      <c r="AT227" s="23" t="s">
        <v>127</v>
      </c>
      <c r="AU227" s="23" t="s">
        <v>83</v>
      </c>
      <c r="AY227" s="23" t="s">
        <v>124</v>
      </c>
      <c r="BE227" s="203">
        <f>IF(N227="základní",J227,0)</f>
        <v>0</v>
      </c>
      <c r="BF227" s="203">
        <f>IF(N227="snížená",J227,0)</f>
        <v>0</v>
      </c>
      <c r="BG227" s="203">
        <f>IF(N227="zákl. přenesená",J227,0)</f>
        <v>0</v>
      </c>
      <c r="BH227" s="203">
        <f>IF(N227="sníž. přenesená",J227,0)</f>
        <v>0</v>
      </c>
      <c r="BI227" s="203">
        <f>IF(N227="nulová",J227,0)</f>
        <v>0</v>
      </c>
      <c r="BJ227" s="23" t="s">
        <v>24</v>
      </c>
      <c r="BK227" s="203">
        <f>ROUND(I227*H227,2)</f>
        <v>0</v>
      </c>
      <c r="BL227" s="23" t="s">
        <v>141</v>
      </c>
      <c r="BM227" s="23" t="s">
        <v>421</v>
      </c>
    </row>
    <row r="228" spans="2:65" s="1" customFormat="1" ht="67.5">
      <c r="B228" s="40"/>
      <c r="C228" s="62"/>
      <c r="D228" s="211" t="s">
        <v>179</v>
      </c>
      <c r="E228" s="62"/>
      <c r="F228" s="212" t="s">
        <v>422</v>
      </c>
      <c r="G228" s="62"/>
      <c r="H228" s="62"/>
      <c r="I228" s="162"/>
      <c r="J228" s="62"/>
      <c r="K228" s="62"/>
      <c r="L228" s="60"/>
      <c r="M228" s="210"/>
      <c r="N228" s="41"/>
      <c r="O228" s="41"/>
      <c r="P228" s="41"/>
      <c r="Q228" s="41"/>
      <c r="R228" s="41"/>
      <c r="S228" s="41"/>
      <c r="T228" s="77"/>
      <c r="AT228" s="23" t="s">
        <v>179</v>
      </c>
      <c r="AU228" s="23" t="s">
        <v>83</v>
      </c>
    </row>
    <row r="229" spans="2:65" s="11" customFormat="1" ht="13.5">
      <c r="B229" s="213"/>
      <c r="C229" s="214"/>
      <c r="D229" s="208" t="s">
        <v>184</v>
      </c>
      <c r="E229" s="215" t="s">
        <v>22</v>
      </c>
      <c r="F229" s="216" t="s">
        <v>423</v>
      </c>
      <c r="G229" s="214"/>
      <c r="H229" s="217">
        <v>85.638999999999996</v>
      </c>
      <c r="I229" s="218"/>
      <c r="J229" s="214"/>
      <c r="K229" s="214"/>
      <c r="L229" s="219"/>
      <c r="M229" s="220"/>
      <c r="N229" s="221"/>
      <c r="O229" s="221"/>
      <c r="P229" s="221"/>
      <c r="Q229" s="221"/>
      <c r="R229" s="221"/>
      <c r="S229" s="221"/>
      <c r="T229" s="222"/>
      <c r="AT229" s="223" t="s">
        <v>184</v>
      </c>
      <c r="AU229" s="223" t="s">
        <v>83</v>
      </c>
      <c r="AV229" s="11" t="s">
        <v>83</v>
      </c>
      <c r="AW229" s="11" t="s">
        <v>37</v>
      </c>
      <c r="AX229" s="11" t="s">
        <v>24</v>
      </c>
      <c r="AY229" s="223" t="s">
        <v>124</v>
      </c>
    </row>
    <row r="230" spans="2:65" s="1" customFormat="1" ht="31.5" customHeight="1">
      <c r="B230" s="40"/>
      <c r="C230" s="192" t="s">
        <v>424</v>
      </c>
      <c r="D230" s="192" t="s">
        <v>127</v>
      </c>
      <c r="E230" s="193" t="s">
        <v>425</v>
      </c>
      <c r="F230" s="194" t="s">
        <v>426</v>
      </c>
      <c r="G230" s="195" t="s">
        <v>307</v>
      </c>
      <c r="H230" s="196">
        <v>1627.1410000000001</v>
      </c>
      <c r="I230" s="197"/>
      <c r="J230" s="198">
        <f>ROUND(I230*H230,2)</f>
        <v>0</v>
      </c>
      <c r="K230" s="194" t="s">
        <v>131</v>
      </c>
      <c r="L230" s="60"/>
      <c r="M230" s="199" t="s">
        <v>22</v>
      </c>
      <c r="N230" s="200" t="s">
        <v>45</v>
      </c>
      <c r="O230" s="41"/>
      <c r="P230" s="201">
        <f>O230*H230</f>
        <v>0</v>
      </c>
      <c r="Q230" s="201">
        <v>0</v>
      </c>
      <c r="R230" s="201">
        <f>Q230*H230</f>
        <v>0</v>
      </c>
      <c r="S230" s="201">
        <v>0</v>
      </c>
      <c r="T230" s="202">
        <f>S230*H230</f>
        <v>0</v>
      </c>
      <c r="AR230" s="23" t="s">
        <v>141</v>
      </c>
      <c r="AT230" s="23" t="s">
        <v>127</v>
      </c>
      <c r="AU230" s="23" t="s">
        <v>83</v>
      </c>
      <c r="AY230" s="23" t="s">
        <v>124</v>
      </c>
      <c r="BE230" s="203">
        <f>IF(N230="základní",J230,0)</f>
        <v>0</v>
      </c>
      <c r="BF230" s="203">
        <f>IF(N230="snížená",J230,0)</f>
        <v>0</v>
      </c>
      <c r="BG230" s="203">
        <f>IF(N230="zákl. přenesená",J230,0)</f>
        <v>0</v>
      </c>
      <c r="BH230" s="203">
        <f>IF(N230="sníž. přenesená",J230,0)</f>
        <v>0</v>
      </c>
      <c r="BI230" s="203">
        <f>IF(N230="nulová",J230,0)</f>
        <v>0</v>
      </c>
      <c r="BJ230" s="23" t="s">
        <v>24</v>
      </c>
      <c r="BK230" s="203">
        <f>ROUND(I230*H230,2)</f>
        <v>0</v>
      </c>
      <c r="BL230" s="23" t="s">
        <v>141</v>
      </c>
      <c r="BM230" s="23" t="s">
        <v>427</v>
      </c>
    </row>
    <row r="231" spans="2:65" s="1" customFormat="1" ht="67.5">
      <c r="B231" s="40"/>
      <c r="C231" s="62"/>
      <c r="D231" s="211" t="s">
        <v>179</v>
      </c>
      <c r="E231" s="62"/>
      <c r="F231" s="212" t="s">
        <v>422</v>
      </c>
      <c r="G231" s="62"/>
      <c r="H231" s="62"/>
      <c r="I231" s="162"/>
      <c r="J231" s="62"/>
      <c r="K231" s="62"/>
      <c r="L231" s="60"/>
      <c r="M231" s="210"/>
      <c r="N231" s="41"/>
      <c r="O231" s="41"/>
      <c r="P231" s="41"/>
      <c r="Q231" s="41"/>
      <c r="R231" s="41"/>
      <c r="S231" s="41"/>
      <c r="T231" s="77"/>
      <c r="AT231" s="23" t="s">
        <v>179</v>
      </c>
      <c r="AU231" s="23" t="s">
        <v>83</v>
      </c>
    </row>
    <row r="232" spans="2:65" s="11" customFormat="1" ht="13.5">
      <c r="B232" s="213"/>
      <c r="C232" s="214"/>
      <c r="D232" s="211" t="s">
        <v>184</v>
      </c>
      <c r="E232" s="224" t="s">
        <v>22</v>
      </c>
      <c r="F232" s="225" t="s">
        <v>423</v>
      </c>
      <c r="G232" s="214"/>
      <c r="H232" s="226">
        <v>85.638999999999996</v>
      </c>
      <c r="I232" s="218"/>
      <c r="J232" s="214"/>
      <c r="K232" s="214"/>
      <c r="L232" s="219"/>
      <c r="M232" s="220"/>
      <c r="N232" s="221"/>
      <c r="O232" s="221"/>
      <c r="P232" s="221"/>
      <c r="Q232" s="221"/>
      <c r="R232" s="221"/>
      <c r="S232" s="221"/>
      <c r="T232" s="222"/>
      <c r="AT232" s="223" t="s">
        <v>184</v>
      </c>
      <c r="AU232" s="223" t="s">
        <v>83</v>
      </c>
      <c r="AV232" s="11" t="s">
        <v>83</v>
      </c>
      <c r="AW232" s="11" t="s">
        <v>37</v>
      </c>
      <c r="AX232" s="11" t="s">
        <v>24</v>
      </c>
      <c r="AY232" s="223" t="s">
        <v>124</v>
      </c>
    </row>
    <row r="233" spans="2:65" s="11" customFormat="1" ht="13.5">
      <c r="B233" s="213"/>
      <c r="C233" s="214"/>
      <c r="D233" s="208" t="s">
        <v>184</v>
      </c>
      <c r="E233" s="214"/>
      <c r="F233" s="216" t="s">
        <v>428</v>
      </c>
      <c r="G233" s="214"/>
      <c r="H233" s="217">
        <v>1627.1410000000001</v>
      </c>
      <c r="I233" s="218"/>
      <c r="J233" s="214"/>
      <c r="K233" s="214"/>
      <c r="L233" s="219"/>
      <c r="M233" s="220"/>
      <c r="N233" s="221"/>
      <c r="O233" s="221"/>
      <c r="P233" s="221"/>
      <c r="Q233" s="221"/>
      <c r="R233" s="221"/>
      <c r="S233" s="221"/>
      <c r="T233" s="222"/>
      <c r="AT233" s="223" t="s">
        <v>184</v>
      </c>
      <c r="AU233" s="223" t="s">
        <v>83</v>
      </c>
      <c r="AV233" s="11" t="s">
        <v>83</v>
      </c>
      <c r="AW233" s="11" t="s">
        <v>6</v>
      </c>
      <c r="AX233" s="11" t="s">
        <v>24</v>
      </c>
      <c r="AY233" s="223" t="s">
        <v>124</v>
      </c>
    </row>
    <row r="234" spans="2:65" s="1" customFormat="1" ht="22.5" customHeight="1">
      <c r="B234" s="40"/>
      <c r="C234" s="192" t="s">
        <v>429</v>
      </c>
      <c r="D234" s="192" t="s">
        <v>127</v>
      </c>
      <c r="E234" s="193" t="s">
        <v>430</v>
      </c>
      <c r="F234" s="194" t="s">
        <v>431</v>
      </c>
      <c r="G234" s="195" t="s">
        <v>307</v>
      </c>
      <c r="H234" s="196">
        <v>140.249</v>
      </c>
      <c r="I234" s="197"/>
      <c r="J234" s="198">
        <f>ROUND(I234*H234,2)</f>
        <v>0</v>
      </c>
      <c r="K234" s="194" t="s">
        <v>131</v>
      </c>
      <c r="L234" s="60"/>
      <c r="M234" s="199" t="s">
        <v>22</v>
      </c>
      <c r="N234" s="200" t="s">
        <v>45</v>
      </c>
      <c r="O234" s="41"/>
      <c r="P234" s="201">
        <f>O234*H234</f>
        <v>0</v>
      </c>
      <c r="Q234" s="201">
        <v>0</v>
      </c>
      <c r="R234" s="201">
        <f>Q234*H234</f>
        <v>0</v>
      </c>
      <c r="S234" s="201">
        <v>0</v>
      </c>
      <c r="T234" s="202">
        <f>S234*H234</f>
        <v>0</v>
      </c>
      <c r="AR234" s="23" t="s">
        <v>141</v>
      </c>
      <c r="AT234" s="23" t="s">
        <v>127</v>
      </c>
      <c r="AU234" s="23" t="s">
        <v>83</v>
      </c>
      <c r="AY234" s="23" t="s">
        <v>124</v>
      </c>
      <c r="BE234" s="203">
        <f>IF(N234="základní",J234,0)</f>
        <v>0</v>
      </c>
      <c r="BF234" s="203">
        <f>IF(N234="snížená",J234,0)</f>
        <v>0</v>
      </c>
      <c r="BG234" s="203">
        <f>IF(N234="zákl. přenesená",J234,0)</f>
        <v>0</v>
      </c>
      <c r="BH234" s="203">
        <f>IF(N234="sníž. přenesená",J234,0)</f>
        <v>0</v>
      </c>
      <c r="BI234" s="203">
        <f>IF(N234="nulová",J234,0)</f>
        <v>0</v>
      </c>
      <c r="BJ234" s="23" t="s">
        <v>24</v>
      </c>
      <c r="BK234" s="203">
        <f>ROUND(I234*H234,2)</f>
        <v>0</v>
      </c>
      <c r="BL234" s="23" t="s">
        <v>141</v>
      </c>
      <c r="BM234" s="23" t="s">
        <v>432</v>
      </c>
    </row>
    <row r="235" spans="2:65" s="1" customFormat="1" ht="40.5">
      <c r="B235" s="40"/>
      <c r="C235" s="62"/>
      <c r="D235" s="211" t="s">
        <v>179</v>
      </c>
      <c r="E235" s="62"/>
      <c r="F235" s="212" t="s">
        <v>433</v>
      </c>
      <c r="G235" s="62"/>
      <c r="H235" s="62"/>
      <c r="I235" s="162"/>
      <c r="J235" s="62"/>
      <c r="K235" s="62"/>
      <c r="L235" s="60"/>
      <c r="M235" s="210"/>
      <c r="N235" s="41"/>
      <c r="O235" s="41"/>
      <c r="P235" s="41"/>
      <c r="Q235" s="41"/>
      <c r="R235" s="41"/>
      <c r="S235" s="41"/>
      <c r="T235" s="77"/>
      <c r="AT235" s="23" t="s">
        <v>179</v>
      </c>
      <c r="AU235" s="23" t="s">
        <v>83</v>
      </c>
    </row>
    <row r="236" spans="2:65" s="11" customFormat="1" ht="13.5">
      <c r="B236" s="213"/>
      <c r="C236" s="214"/>
      <c r="D236" s="208" t="s">
        <v>184</v>
      </c>
      <c r="E236" s="215" t="s">
        <v>22</v>
      </c>
      <c r="F236" s="216" t="s">
        <v>412</v>
      </c>
      <c r="G236" s="214"/>
      <c r="H236" s="217">
        <v>140.249</v>
      </c>
      <c r="I236" s="218"/>
      <c r="J236" s="214"/>
      <c r="K236" s="214"/>
      <c r="L236" s="219"/>
      <c r="M236" s="220"/>
      <c r="N236" s="221"/>
      <c r="O236" s="221"/>
      <c r="P236" s="221"/>
      <c r="Q236" s="221"/>
      <c r="R236" s="221"/>
      <c r="S236" s="221"/>
      <c r="T236" s="222"/>
      <c r="AT236" s="223" t="s">
        <v>184</v>
      </c>
      <c r="AU236" s="223" t="s">
        <v>83</v>
      </c>
      <c r="AV236" s="11" t="s">
        <v>83</v>
      </c>
      <c r="AW236" s="11" t="s">
        <v>37</v>
      </c>
      <c r="AX236" s="11" t="s">
        <v>24</v>
      </c>
      <c r="AY236" s="223" t="s">
        <v>124</v>
      </c>
    </row>
    <row r="237" spans="2:65" s="1" customFormat="1" ht="22.5" customHeight="1">
      <c r="B237" s="40"/>
      <c r="C237" s="192" t="s">
        <v>434</v>
      </c>
      <c r="D237" s="192" t="s">
        <v>127</v>
      </c>
      <c r="E237" s="193" t="s">
        <v>435</v>
      </c>
      <c r="F237" s="194" t="s">
        <v>436</v>
      </c>
      <c r="G237" s="195" t="s">
        <v>307</v>
      </c>
      <c r="H237" s="196">
        <v>85.638999999999996</v>
      </c>
      <c r="I237" s="197"/>
      <c r="J237" s="198">
        <f>ROUND(I237*H237,2)</f>
        <v>0</v>
      </c>
      <c r="K237" s="194" t="s">
        <v>131</v>
      </c>
      <c r="L237" s="60"/>
      <c r="M237" s="199" t="s">
        <v>22</v>
      </c>
      <c r="N237" s="200" t="s">
        <v>45</v>
      </c>
      <c r="O237" s="41"/>
      <c r="P237" s="201">
        <f>O237*H237</f>
        <v>0</v>
      </c>
      <c r="Q237" s="201">
        <v>0</v>
      </c>
      <c r="R237" s="201">
        <f>Q237*H237</f>
        <v>0</v>
      </c>
      <c r="S237" s="201">
        <v>0</v>
      </c>
      <c r="T237" s="202">
        <f>S237*H237</f>
        <v>0</v>
      </c>
      <c r="AR237" s="23" t="s">
        <v>141</v>
      </c>
      <c r="AT237" s="23" t="s">
        <v>127</v>
      </c>
      <c r="AU237" s="23" t="s">
        <v>83</v>
      </c>
      <c r="AY237" s="23" t="s">
        <v>124</v>
      </c>
      <c r="BE237" s="203">
        <f>IF(N237="základní",J237,0)</f>
        <v>0</v>
      </c>
      <c r="BF237" s="203">
        <f>IF(N237="snížená",J237,0)</f>
        <v>0</v>
      </c>
      <c r="BG237" s="203">
        <f>IF(N237="zákl. přenesená",J237,0)</f>
        <v>0</v>
      </c>
      <c r="BH237" s="203">
        <f>IF(N237="sníž. přenesená",J237,0)</f>
        <v>0</v>
      </c>
      <c r="BI237" s="203">
        <f>IF(N237="nulová",J237,0)</f>
        <v>0</v>
      </c>
      <c r="BJ237" s="23" t="s">
        <v>24</v>
      </c>
      <c r="BK237" s="203">
        <f>ROUND(I237*H237,2)</f>
        <v>0</v>
      </c>
      <c r="BL237" s="23" t="s">
        <v>141</v>
      </c>
      <c r="BM237" s="23" t="s">
        <v>437</v>
      </c>
    </row>
    <row r="238" spans="2:65" s="1" customFormat="1" ht="40.5">
      <c r="B238" s="40"/>
      <c r="C238" s="62"/>
      <c r="D238" s="211" t="s">
        <v>179</v>
      </c>
      <c r="E238" s="62"/>
      <c r="F238" s="212" t="s">
        <v>433</v>
      </c>
      <c r="G238" s="62"/>
      <c r="H238" s="62"/>
      <c r="I238" s="162"/>
      <c r="J238" s="62"/>
      <c r="K238" s="62"/>
      <c r="L238" s="60"/>
      <c r="M238" s="210"/>
      <c r="N238" s="41"/>
      <c r="O238" s="41"/>
      <c r="P238" s="41"/>
      <c r="Q238" s="41"/>
      <c r="R238" s="41"/>
      <c r="S238" s="41"/>
      <c r="T238" s="77"/>
      <c r="AT238" s="23" t="s">
        <v>179</v>
      </c>
      <c r="AU238" s="23" t="s">
        <v>83</v>
      </c>
    </row>
    <row r="239" spans="2:65" s="11" customFormat="1" ht="13.5">
      <c r="B239" s="213"/>
      <c r="C239" s="214"/>
      <c r="D239" s="208" t="s">
        <v>184</v>
      </c>
      <c r="E239" s="215" t="s">
        <v>22</v>
      </c>
      <c r="F239" s="216" t="s">
        <v>423</v>
      </c>
      <c r="G239" s="214"/>
      <c r="H239" s="217">
        <v>85.638999999999996</v>
      </c>
      <c r="I239" s="218"/>
      <c r="J239" s="214"/>
      <c r="K239" s="214"/>
      <c r="L239" s="219"/>
      <c r="M239" s="220"/>
      <c r="N239" s="221"/>
      <c r="O239" s="221"/>
      <c r="P239" s="221"/>
      <c r="Q239" s="221"/>
      <c r="R239" s="221"/>
      <c r="S239" s="221"/>
      <c r="T239" s="222"/>
      <c r="AT239" s="223" t="s">
        <v>184</v>
      </c>
      <c r="AU239" s="223" t="s">
        <v>83</v>
      </c>
      <c r="AV239" s="11" t="s">
        <v>83</v>
      </c>
      <c r="AW239" s="11" t="s">
        <v>37</v>
      </c>
      <c r="AX239" s="11" t="s">
        <v>24</v>
      </c>
      <c r="AY239" s="223" t="s">
        <v>124</v>
      </c>
    </row>
    <row r="240" spans="2:65" s="1" customFormat="1" ht="22.5" customHeight="1">
      <c r="B240" s="40"/>
      <c r="C240" s="192" t="s">
        <v>438</v>
      </c>
      <c r="D240" s="192" t="s">
        <v>127</v>
      </c>
      <c r="E240" s="193" t="s">
        <v>439</v>
      </c>
      <c r="F240" s="194" t="s">
        <v>440</v>
      </c>
      <c r="G240" s="195" t="s">
        <v>307</v>
      </c>
      <c r="H240" s="196">
        <v>103.07</v>
      </c>
      <c r="I240" s="197"/>
      <c r="J240" s="198">
        <f>ROUND(I240*H240,2)</f>
        <v>0</v>
      </c>
      <c r="K240" s="194" t="s">
        <v>131</v>
      </c>
      <c r="L240" s="60"/>
      <c r="M240" s="199" t="s">
        <v>22</v>
      </c>
      <c r="N240" s="200" t="s">
        <v>45</v>
      </c>
      <c r="O240" s="41"/>
      <c r="P240" s="201">
        <f>O240*H240</f>
        <v>0</v>
      </c>
      <c r="Q240" s="201">
        <v>0</v>
      </c>
      <c r="R240" s="201">
        <f>Q240*H240</f>
        <v>0</v>
      </c>
      <c r="S240" s="201">
        <v>0</v>
      </c>
      <c r="T240" s="202">
        <f>S240*H240</f>
        <v>0</v>
      </c>
      <c r="AR240" s="23" t="s">
        <v>141</v>
      </c>
      <c r="AT240" s="23" t="s">
        <v>127</v>
      </c>
      <c r="AU240" s="23" t="s">
        <v>83</v>
      </c>
      <c r="AY240" s="23" t="s">
        <v>124</v>
      </c>
      <c r="BE240" s="203">
        <f>IF(N240="základní",J240,0)</f>
        <v>0</v>
      </c>
      <c r="BF240" s="203">
        <f>IF(N240="snížená",J240,0)</f>
        <v>0</v>
      </c>
      <c r="BG240" s="203">
        <f>IF(N240="zákl. přenesená",J240,0)</f>
        <v>0</v>
      </c>
      <c r="BH240" s="203">
        <f>IF(N240="sníž. přenesená",J240,0)</f>
        <v>0</v>
      </c>
      <c r="BI240" s="203">
        <f>IF(N240="nulová",J240,0)</f>
        <v>0</v>
      </c>
      <c r="BJ240" s="23" t="s">
        <v>24</v>
      </c>
      <c r="BK240" s="203">
        <f>ROUND(I240*H240,2)</f>
        <v>0</v>
      </c>
      <c r="BL240" s="23" t="s">
        <v>141</v>
      </c>
      <c r="BM240" s="23" t="s">
        <v>441</v>
      </c>
    </row>
    <row r="241" spans="2:65" s="1" customFormat="1" ht="67.5">
      <c r="B241" s="40"/>
      <c r="C241" s="62"/>
      <c r="D241" s="211" t="s">
        <v>179</v>
      </c>
      <c r="E241" s="62"/>
      <c r="F241" s="212" t="s">
        <v>442</v>
      </c>
      <c r="G241" s="62"/>
      <c r="H241" s="62"/>
      <c r="I241" s="162"/>
      <c r="J241" s="62"/>
      <c r="K241" s="62"/>
      <c r="L241" s="60"/>
      <c r="M241" s="210"/>
      <c r="N241" s="41"/>
      <c r="O241" s="41"/>
      <c r="P241" s="41"/>
      <c r="Q241" s="41"/>
      <c r="R241" s="41"/>
      <c r="S241" s="41"/>
      <c r="T241" s="77"/>
      <c r="AT241" s="23" t="s">
        <v>179</v>
      </c>
      <c r="AU241" s="23" t="s">
        <v>83</v>
      </c>
    </row>
    <row r="242" spans="2:65" s="11" customFormat="1" ht="13.5">
      <c r="B242" s="213"/>
      <c r="C242" s="214"/>
      <c r="D242" s="208" t="s">
        <v>184</v>
      </c>
      <c r="E242" s="215" t="s">
        <v>22</v>
      </c>
      <c r="F242" s="216" t="s">
        <v>443</v>
      </c>
      <c r="G242" s="214"/>
      <c r="H242" s="217">
        <v>103.07</v>
      </c>
      <c r="I242" s="218"/>
      <c r="J242" s="214"/>
      <c r="K242" s="214"/>
      <c r="L242" s="219"/>
      <c r="M242" s="220"/>
      <c r="N242" s="221"/>
      <c r="O242" s="221"/>
      <c r="P242" s="221"/>
      <c r="Q242" s="221"/>
      <c r="R242" s="221"/>
      <c r="S242" s="221"/>
      <c r="T242" s="222"/>
      <c r="AT242" s="223" t="s">
        <v>184</v>
      </c>
      <c r="AU242" s="223" t="s">
        <v>83</v>
      </c>
      <c r="AV242" s="11" t="s">
        <v>83</v>
      </c>
      <c r="AW242" s="11" t="s">
        <v>37</v>
      </c>
      <c r="AX242" s="11" t="s">
        <v>24</v>
      </c>
      <c r="AY242" s="223" t="s">
        <v>124</v>
      </c>
    </row>
    <row r="243" spans="2:65" s="1" customFormat="1" ht="22.5" customHeight="1">
      <c r="B243" s="40"/>
      <c r="C243" s="192" t="s">
        <v>444</v>
      </c>
      <c r="D243" s="192" t="s">
        <v>127</v>
      </c>
      <c r="E243" s="193" t="s">
        <v>445</v>
      </c>
      <c r="F243" s="194" t="s">
        <v>446</v>
      </c>
      <c r="G243" s="195" t="s">
        <v>307</v>
      </c>
      <c r="H243" s="196">
        <v>9.8279999999999994</v>
      </c>
      <c r="I243" s="197"/>
      <c r="J243" s="198">
        <f>ROUND(I243*H243,2)</f>
        <v>0</v>
      </c>
      <c r="K243" s="194" t="s">
        <v>131</v>
      </c>
      <c r="L243" s="60"/>
      <c r="M243" s="199" t="s">
        <v>22</v>
      </c>
      <c r="N243" s="200" t="s">
        <v>45</v>
      </c>
      <c r="O243" s="41"/>
      <c r="P243" s="201">
        <f>O243*H243</f>
        <v>0</v>
      </c>
      <c r="Q243" s="201">
        <v>0</v>
      </c>
      <c r="R243" s="201">
        <f>Q243*H243</f>
        <v>0</v>
      </c>
      <c r="S243" s="201">
        <v>0</v>
      </c>
      <c r="T243" s="202">
        <f>S243*H243</f>
        <v>0</v>
      </c>
      <c r="AR243" s="23" t="s">
        <v>141</v>
      </c>
      <c r="AT243" s="23" t="s">
        <v>127</v>
      </c>
      <c r="AU243" s="23" t="s">
        <v>83</v>
      </c>
      <c r="AY243" s="23" t="s">
        <v>124</v>
      </c>
      <c r="BE243" s="203">
        <f>IF(N243="základní",J243,0)</f>
        <v>0</v>
      </c>
      <c r="BF243" s="203">
        <f>IF(N243="snížená",J243,0)</f>
        <v>0</v>
      </c>
      <c r="BG243" s="203">
        <f>IF(N243="zákl. přenesená",J243,0)</f>
        <v>0</v>
      </c>
      <c r="BH243" s="203">
        <f>IF(N243="sníž. přenesená",J243,0)</f>
        <v>0</v>
      </c>
      <c r="BI243" s="203">
        <f>IF(N243="nulová",J243,0)</f>
        <v>0</v>
      </c>
      <c r="BJ243" s="23" t="s">
        <v>24</v>
      </c>
      <c r="BK243" s="203">
        <f>ROUND(I243*H243,2)</f>
        <v>0</v>
      </c>
      <c r="BL243" s="23" t="s">
        <v>141</v>
      </c>
      <c r="BM243" s="23" t="s">
        <v>447</v>
      </c>
    </row>
    <row r="244" spans="2:65" s="1" customFormat="1" ht="67.5">
      <c r="B244" s="40"/>
      <c r="C244" s="62"/>
      <c r="D244" s="208" t="s">
        <v>179</v>
      </c>
      <c r="E244" s="62"/>
      <c r="F244" s="209" t="s">
        <v>442</v>
      </c>
      <c r="G244" s="62"/>
      <c r="H244" s="62"/>
      <c r="I244" s="162"/>
      <c r="J244" s="62"/>
      <c r="K244" s="62"/>
      <c r="L244" s="60"/>
      <c r="M244" s="210"/>
      <c r="N244" s="41"/>
      <c r="O244" s="41"/>
      <c r="P244" s="41"/>
      <c r="Q244" s="41"/>
      <c r="R244" s="41"/>
      <c r="S244" s="41"/>
      <c r="T244" s="77"/>
      <c r="AT244" s="23" t="s">
        <v>179</v>
      </c>
      <c r="AU244" s="23" t="s">
        <v>83</v>
      </c>
    </row>
    <row r="245" spans="2:65" s="1" customFormat="1" ht="22.5" customHeight="1">
      <c r="B245" s="40"/>
      <c r="C245" s="192" t="s">
        <v>448</v>
      </c>
      <c r="D245" s="192" t="s">
        <v>127</v>
      </c>
      <c r="E245" s="193" t="s">
        <v>449</v>
      </c>
      <c r="F245" s="194" t="s">
        <v>450</v>
      </c>
      <c r="G245" s="195" t="s">
        <v>307</v>
      </c>
      <c r="H245" s="196">
        <v>112.99</v>
      </c>
      <c r="I245" s="197"/>
      <c r="J245" s="198">
        <f>ROUND(I245*H245,2)</f>
        <v>0</v>
      </c>
      <c r="K245" s="194" t="s">
        <v>131</v>
      </c>
      <c r="L245" s="60"/>
      <c r="M245" s="199" t="s">
        <v>22</v>
      </c>
      <c r="N245" s="200" t="s">
        <v>45</v>
      </c>
      <c r="O245" s="41"/>
      <c r="P245" s="201">
        <f>O245*H245</f>
        <v>0</v>
      </c>
      <c r="Q245" s="201">
        <v>0</v>
      </c>
      <c r="R245" s="201">
        <f>Q245*H245</f>
        <v>0</v>
      </c>
      <c r="S245" s="201">
        <v>0</v>
      </c>
      <c r="T245" s="202">
        <f>S245*H245</f>
        <v>0</v>
      </c>
      <c r="AR245" s="23" t="s">
        <v>141</v>
      </c>
      <c r="AT245" s="23" t="s">
        <v>127</v>
      </c>
      <c r="AU245" s="23" t="s">
        <v>83</v>
      </c>
      <c r="AY245" s="23" t="s">
        <v>124</v>
      </c>
      <c r="BE245" s="203">
        <f>IF(N245="základní",J245,0)</f>
        <v>0</v>
      </c>
      <c r="BF245" s="203">
        <f>IF(N245="snížená",J245,0)</f>
        <v>0</v>
      </c>
      <c r="BG245" s="203">
        <f>IF(N245="zákl. přenesená",J245,0)</f>
        <v>0</v>
      </c>
      <c r="BH245" s="203">
        <f>IF(N245="sníž. přenesená",J245,0)</f>
        <v>0</v>
      </c>
      <c r="BI245" s="203">
        <f>IF(N245="nulová",J245,0)</f>
        <v>0</v>
      </c>
      <c r="BJ245" s="23" t="s">
        <v>24</v>
      </c>
      <c r="BK245" s="203">
        <f>ROUND(I245*H245,2)</f>
        <v>0</v>
      </c>
      <c r="BL245" s="23" t="s">
        <v>141</v>
      </c>
      <c r="BM245" s="23" t="s">
        <v>451</v>
      </c>
    </row>
    <row r="246" spans="2:65" s="1" customFormat="1" ht="67.5">
      <c r="B246" s="40"/>
      <c r="C246" s="62"/>
      <c r="D246" s="211" t="s">
        <v>179</v>
      </c>
      <c r="E246" s="62"/>
      <c r="F246" s="212" t="s">
        <v>442</v>
      </c>
      <c r="G246" s="62"/>
      <c r="H246" s="62"/>
      <c r="I246" s="162"/>
      <c r="J246" s="62"/>
      <c r="K246" s="62"/>
      <c r="L246" s="60"/>
      <c r="M246" s="210"/>
      <c r="N246" s="41"/>
      <c r="O246" s="41"/>
      <c r="P246" s="41"/>
      <c r="Q246" s="41"/>
      <c r="R246" s="41"/>
      <c r="S246" s="41"/>
      <c r="T246" s="77"/>
      <c r="AT246" s="23" t="s">
        <v>179</v>
      </c>
      <c r="AU246" s="23" t="s">
        <v>83</v>
      </c>
    </row>
    <row r="247" spans="2:65" s="11" customFormat="1" ht="13.5">
      <c r="B247" s="213"/>
      <c r="C247" s="214"/>
      <c r="D247" s="211" t="s">
        <v>184</v>
      </c>
      <c r="E247" s="224" t="s">
        <v>22</v>
      </c>
      <c r="F247" s="225" t="s">
        <v>452</v>
      </c>
      <c r="G247" s="214"/>
      <c r="H247" s="226">
        <v>112.99</v>
      </c>
      <c r="I247" s="218"/>
      <c r="J247" s="214"/>
      <c r="K247" s="214"/>
      <c r="L247" s="219"/>
      <c r="M247" s="220"/>
      <c r="N247" s="221"/>
      <c r="O247" s="221"/>
      <c r="P247" s="221"/>
      <c r="Q247" s="221"/>
      <c r="R247" s="221"/>
      <c r="S247" s="221"/>
      <c r="T247" s="222"/>
      <c r="AT247" s="223" t="s">
        <v>184</v>
      </c>
      <c r="AU247" s="223" t="s">
        <v>83</v>
      </c>
      <c r="AV247" s="11" t="s">
        <v>83</v>
      </c>
      <c r="AW247" s="11" t="s">
        <v>37</v>
      </c>
      <c r="AX247" s="11" t="s">
        <v>24</v>
      </c>
      <c r="AY247" s="223" t="s">
        <v>124</v>
      </c>
    </row>
    <row r="248" spans="2:65" s="10" customFormat="1" ht="29.85" customHeight="1">
      <c r="B248" s="175"/>
      <c r="C248" s="176"/>
      <c r="D248" s="189" t="s">
        <v>73</v>
      </c>
      <c r="E248" s="190" t="s">
        <v>453</v>
      </c>
      <c r="F248" s="190" t="s">
        <v>454</v>
      </c>
      <c r="G248" s="176"/>
      <c r="H248" s="176"/>
      <c r="I248" s="179"/>
      <c r="J248" s="191">
        <f>BK248</f>
        <v>0</v>
      </c>
      <c r="K248" s="176"/>
      <c r="L248" s="181"/>
      <c r="M248" s="182"/>
      <c r="N248" s="183"/>
      <c r="O248" s="183"/>
      <c r="P248" s="184">
        <f>SUM(P249:P252)</f>
        <v>0</v>
      </c>
      <c r="Q248" s="183"/>
      <c r="R248" s="184">
        <f>SUM(R249:R252)</f>
        <v>0</v>
      </c>
      <c r="S248" s="183"/>
      <c r="T248" s="185">
        <f>SUM(T249:T252)</f>
        <v>0</v>
      </c>
      <c r="AR248" s="186" t="s">
        <v>24</v>
      </c>
      <c r="AT248" s="187" t="s">
        <v>73</v>
      </c>
      <c r="AU248" s="187" t="s">
        <v>24</v>
      </c>
      <c r="AY248" s="186" t="s">
        <v>124</v>
      </c>
      <c r="BK248" s="188">
        <f>SUM(BK249:BK252)</f>
        <v>0</v>
      </c>
    </row>
    <row r="249" spans="2:65" s="1" customFormat="1" ht="31.5" customHeight="1">
      <c r="B249" s="40"/>
      <c r="C249" s="192" t="s">
        <v>455</v>
      </c>
      <c r="D249" s="192" t="s">
        <v>127</v>
      </c>
      <c r="E249" s="193" t="s">
        <v>456</v>
      </c>
      <c r="F249" s="194" t="s">
        <v>457</v>
      </c>
      <c r="G249" s="195" t="s">
        <v>307</v>
      </c>
      <c r="H249" s="196">
        <v>62.371000000000002</v>
      </c>
      <c r="I249" s="197"/>
      <c r="J249" s="198">
        <f>ROUND(I249*H249,2)</f>
        <v>0</v>
      </c>
      <c r="K249" s="194" t="s">
        <v>131</v>
      </c>
      <c r="L249" s="60"/>
      <c r="M249" s="199" t="s">
        <v>22</v>
      </c>
      <c r="N249" s="200" t="s">
        <v>45</v>
      </c>
      <c r="O249" s="41"/>
      <c r="P249" s="201">
        <f>O249*H249</f>
        <v>0</v>
      </c>
      <c r="Q249" s="201">
        <v>0</v>
      </c>
      <c r="R249" s="201">
        <f>Q249*H249</f>
        <v>0</v>
      </c>
      <c r="S249" s="201">
        <v>0</v>
      </c>
      <c r="T249" s="202">
        <f>S249*H249</f>
        <v>0</v>
      </c>
      <c r="AR249" s="23" t="s">
        <v>141</v>
      </c>
      <c r="AT249" s="23" t="s">
        <v>127</v>
      </c>
      <c r="AU249" s="23" t="s">
        <v>83</v>
      </c>
      <c r="AY249" s="23" t="s">
        <v>124</v>
      </c>
      <c r="BE249" s="203">
        <f>IF(N249="základní",J249,0)</f>
        <v>0</v>
      </c>
      <c r="BF249" s="203">
        <f>IF(N249="snížená",J249,0)</f>
        <v>0</v>
      </c>
      <c r="BG249" s="203">
        <f>IF(N249="zákl. přenesená",J249,0)</f>
        <v>0</v>
      </c>
      <c r="BH249" s="203">
        <f>IF(N249="sníž. přenesená",J249,0)</f>
        <v>0</v>
      </c>
      <c r="BI249" s="203">
        <f>IF(N249="nulová",J249,0)</f>
        <v>0</v>
      </c>
      <c r="BJ249" s="23" t="s">
        <v>24</v>
      </c>
      <c r="BK249" s="203">
        <f>ROUND(I249*H249,2)</f>
        <v>0</v>
      </c>
      <c r="BL249" s="23" t="s">
        <v>141</v>
      </c>
      <c r="BM249" s="23" t="s">
        <v>458</v>
      </c>
    </row>
    <row r="250" spans="2:65" s="1" customFormat="1" ht="27">
      <c r="B250" s="40"/>
      <c r="C250" s="62"/>
      <c r="D250" s="208" t="s">
        <v>179</v>
      </c>
      <c r="E250" s="62"/>
      <c r="F250" s="209" t="s">
        <v>459</v>
      </c>
      <c r="G250" s="62"/>
      <c r="H250" s="62"/>
      <c r="I250" s="162"/>
      <c r="J250" s="62"/>
      <c r="K250" s="62"/>
      <c r="L250" s="60"/>
      <c r="M250" s="210"/>
      <c r="N250" s="41"/>
      <c r="O250" s="41"/>
      <c r="P250" s="41"/>
      <c r="Q250" s="41"/>
      <c r="R250" s="41"/>
      <c r="S250" s="41"/>
      <c r="T250" s="77"/>
      <c r="AT250" s="23" t="s">
        <v>179</v>
      </c>
      <c r="AU250" s="23" t="s">
        <v>83</v>
      </c>
    </row>
    <row r="251" spans="2:65" s="1" customFormat="1" ht="44.25" customHeight="1">
      <c r="B251" s="40"/>
      <c r="C251" s="192" t="s">
        <v>460</v>
      </c>
      <c r="D251" s="192" t="s">
        <v>127</v>
      </c>
      <c r="E251" s="193" t="s">
        <v>461</v>
      </c>
      <c r="F251" s="194" t="s">
        <v>462</v>
      </c>
      <c r="G251" s="195" t="s">
        <v>307</v>
      </c>
      <c r="H251" s="196">
        <v>62.371000000000002</v>
      </c>
      <c r="I251" s="197"/>
      <c r="J251" s="198">
        <f>ROUND(I251*H251,2)</f>
        <v>0</v>
      </c>
      <c r="K251" s="194" t="s">
        <v>131</v>
      </c>
      <c r="L251" s="60"/>
      <c r="M251" s="199" t="s">
        <v>22</v>
      </c>
      <c r="N251" s="200" t="s">
        <v>45</v>
      </c>
      <c r="O251" s="41"/>
      <c r="P251" s="201">
        <f>O251*H251</f>
        <v>0</v>
      </c>
      <c r="Q251" s="201">
        <v>0</v>
      </c>
      <c r="R251" s="201">
        <f>Q251*H251</f>
        <v>0</v>
      </c>
      <c r="S251" s="201">
        <v>0</v>
      </c>
      <c r="T251" s="202">
        <f>S251*H251</f>
        <v>0</v>
      </c>
      <c r="AR251" s="23" t="s">
        <v>141</v>
      </c>
      <c r="AT251" s="23" t="s">
        <v>127</v>
      </c>
      <c r="AU251" s="23" t="s">
        <v>83</v>
      </c>
      <c r="AY251" s="23" t="s">
        <v>124</v>
      </c>
      <c r="BE251" s="203">
        <f>IF(N251="základní",J251,0)</f>
        <v>0</v>
      </c>
      <c r="BF251" s="203">
        <f>IF(N251="snížená",J251,0)</f>
        <v>0</v>
      </c>
      <c r="BG251" s="203">
        <f>IF(N251="zákl. přenesená",J251,0)</f>
        <v>0</v>
      </c>
      <c r="BH251" s="203">
        <f>IF(N251="sníž. přenesená",J251,0)</f>
        <v>0</v>
      </c>
      <c r="BI251" s="203">
        <f>IF(N251="nulová",J251,0)</f>
        <v>0</v>
      </c>
      <c r="BJ251" s="23" t="s">
        <v>24</v>
      </c>
      <c r="BK251" s="203">
        <f>ROUND(I251*H251,2)</f>
        <v>0</v>
      </c>
      <c r="BL251" s="23" t="s">
        <v>141</v>
      </c>
      <c r="BM251" s="23" t="s">
        <v>463</v>
      </c>
    </row>
    <row r="252" spans="2:65" s="1" customFormat="1" ht="27">
      <c r="B252" s="40"/>
      <c r="C252" s="62"/>
      <c r="D252" s="211" t="s">
        <v>179</v>
      </c>
      <c r="E252" s="62"/>
      <c r="F252" s="212" t="s">
        <v>459</v>
      </c>
      <c r="G252" s="62"/>
      <c r="H252" s="62"/>
      <c r="I252" s="162"/>
      <c r="J252" s="62"/>
      <c r="K252" s="62"/>
      <c r="L252" s="60"/>
      <c r="M252" s="248"/>
      <c r="N252" s="205"/>
      <c r="O252" s="205"/>
      <c r="P252" s="205"/>
      <c r="Q252" s="205"/>
      <c r="R252" s="205"/>
      <c r="S252" s="205"/>
      <c r="T252" s="249"/>
      <c r="AT252" s="23" t="s">
        <v>179</v>
      </c>
      <c r="AU252" s="23" t="s">
        <v>83</v>
      </c>
    </row>
    <row r="253" spans="2:65" s="1" customFormat="1" ht="6.95" customHeight="1">
      <c r="B253" s="55"/>
      <c r="C253" s="56"/>
      <c r="D253" s="56"/>
      <c r="E253" s="56"/>
      <c r="F253" s="56"/>
      <c r="G253" s="56"/>
      <c r="H253" s="56"/>
      <c r="I253" s="138"/>
      <c r="J253" s="56"/>
      <c r="K253" s="56"/>
      <c r="L253" s="60"/>
    </row>
  </sheetData>
  <sheetProtection algorithmName="SHA-512" hashValue="DxhPLs9gYvO5YPSQD7k4EL7Es6NdqPHfvAM5ytl5IrbifUYkkNxNkHI4Wbe3uVm99J6fZuq7dCh1S7pL2oEWyQ==" saltValue="xxs+6oxQ/+X6S48I8Tw1Yw==" spinCount="100000" sheet="1" objects="1" scenarios="1" formatCells="0" formatColumns="0" formatRows="0" sort="0" autoFilter="0"/>
  <autoFilter ref="C82:K252"/>
  <mergeCells count="9">
    <mergeCell ref="E73:H73"/>
    <mergeCell ref="E75:H7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5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90</v>
      </c>
      <c r="G1" s="384" t="s">
        <v>91</v>
      </c>
      <c r="H1" s="384"/>
      <c r="I1" s="114"/>
      <c r="J1" s="113" t="s">
        <v>92</v>
      </c>
      <c r="K1" s="112" t="s">
        <v>93</v>
      </c>
      <c r="L1" s="113" t="s">
        <v>94</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6"/>
      <c r="M2" s="376"/>
      <c r="N2" s="376"/>
      <c r="O2" s="376"/>
      <c r="P2" s="376"/>
      <c r="Q2" s="376"/>
      <c r="R2" s="376"/>
      <c r="S2" s="376"/>
      <c r="T2" s="376"/>
      <c r="U2" s="376"/>
      <c r="V2" s="376"/>
      <c r="AT2" s="23" t="s">
        <v>89</v>
      </c>
    </row>
    <row r="3" spans="1:70" ht="6.95" customHeight="1">
      <c r="B3" s="24"/>
      <c r="C3" s="25"/>
      <c r="D3" s="25"/>
      <c r="E3" s="25"/>
      <c r="F3" s="25"/>
      <c r="G3" s="25"/>
      <c r="H3" s="25"/>
      <c r="I3" s="115"/>
      <c r="J3" s="25"/>
      <c r="K3" s="26"/>
      <c r="AT3" s="23" t="s">
        <v>83</v>
      </c>
    </row>
    <row r="4" spans="1:70" ht="36.950000000000003" customHeight="1">
      <c r="B4" s="27"/>
      <c r="C4" s="28"/>
      <c r="D4" s="29" t="s">
        <v>95</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7" t="str">
        <f>'Rekapitulace stavby'!K6</f>
        <v>Přestavba místní panelové komunikace Luční – výměna povrchu</v>
      </c>
      <c r="F7" s="378"/>
      <c r="G7" s="378"/>
      <c r="H7" s="378"/>
      <c r="I7" s="116"/>
      <c r="J7" s="28"/>
      <c r="K7" s="30"/>
    </row>
    <row r="8" spans="1:70" s="1" customFormat="1">
      <c r="B8" s="40"/>
      <c r="C8" s="41"/>
      <c r="D8" s="36" t="s">
        <v>96</v>
      </c>
      <c r="E8" s="41"/>
      <c r="F8" s="41"/>
      <c r="G8" s="41"/>
      <c r="H8" s="41"/>
      <c r="I8" s="117"/>
      <c r="J8" s="41"/>
      <c r="K8" s="44"/>
    </row>
    <row r="9" spans="1:70" s="1" customFormat="1" ht="36.950000000000003" customHeight="1">
      <c r="B9" s="40"/>
      <c r="C9" s="41"/>
      <c r="D9" s="41"/>
      <c r="E9" s="379" t="s">
        <v>464</v>
      </c>
      <c r="F9" s="380"/>
      <c r="G9" s="380"/>
      <c r="H9" s="380"/>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07.11.2016</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6" t="s">
        <v>22</v>
      </c>
      <c r="F24" s="346"/>
      <c r="G24" s="346"/>
      <c r="H24" s="34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ROUND(J83,2)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ROUND(SUM(BE83:BE155), 2)</f>
        <v>0</v>
      </c>
      <c r="G30" s="41"/>
      <c r="H30" s="41"/>
      <c r="I30" s="130">
        <v>0.21</v>
      </c>
      <c r="J30" s="129">
        <f>ROUND(ROUND((SUM(BE83:BE155)), 2)*I30, 2)</f>
        <v>0</v>
      </c>
      <c r="K30" s="44"/>
    </row>
    <row r="31" spans="2:11" s="1" customFormat="1" ht="14.45" customHeight="1">
      <c r="B31" s="40"/>
      <c r="C31" s="41"/>
      <c r="D31" s="41"/>
      <c r="E31" s="48" t="s">
        <v>46</v>
      </c>
      <c r="F31" s="129">
        <f>ROUND(SUM(BF83:BF155), 2)</f>
        <v>0</v>
      </c>
      <c r="G31" s="41"/>
      <c r="H31" s="41"/>
      <c r="I31" s="130">
        <v>0.15</v>
      </c>
      <c r="J31" s="129">
        <f>ROUND(ROUND((SUM(BF83:BF155)), 2)*I31, 2)</f>
        <v>0</v>
      </c>
      <c r="K31" s="44"/>
    </row>
    <row r="32" spans="2:11" s="1" customFormat="1" ht="14.45" hidden="1" customHeight="1">
      <c r="B32" s="40"/>
      <c r="C32" s="41"/>
      <c r="D32" s="41"/>
      <c r="E32" s="48" t="s">
        <v>47</v>
      </c>
      <c r="F32" s="129">
        <f>ROUND(SUM(BG83:BG155), 2)</f>
        <v>0</v>
      </c>
      <c r="G32" s="41"/>
      <c r="H32" s="41"/>
      <c r="I32" s="130">
        <v>0.21</v>
      </c>
      <c r="J32" s="129">
        <v>0</v>
      </c>
      <c r="K32" s="44"/>
    </row>
    <row r="33" spans="2:11" s="1" customFormat="1" ht="14.45" hidden="1" customHeight="1">
      <c r="B33" s="40"/>
      <c r="C33" s="41"/>
      <c r="D33" s="41"/>
      <c r="E33" s="48" t="s">
        <v>48</v>
      </c>
      <c r="F33" s="129">
        <f>ROUND(SUM(BH83:BH155), 2)</f>
        <v>0</v>
      </c>
      <c r="G33" s="41"/>
      <c r="H33" s="41"/>
      <c r="I33" s="130">
        <v>0.15</v>
      </c>
      <c r="J33" s="129">
        <v>0</v>
      </c>
      <c r="K33" s="44"/>
    </row>
    <row r="34" spans="2:11" s="1" customFormat="1" ht="14.45" hidden="1" customHeight="1">
      <c r="B34" s="40"/>
      <c r="C34" s="41"/>
      <c r="D34" s="41"/>
      <c r="E34" s="48" t="s">
        <v>49</v>
      </c>
      <c r="F34" s="129">
        <f>ROUND(SUM(BI83:BI155),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98</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7" t="str">
        <f>E7</f>
        <v>Přestavba místní panelové komunikace Luční – výměna povrchu</v>
      </c>
      <c r="F45" s="378"/>
      <c r="G45" s="378"/>
      <c r="H45" s="378"/>
      <c r="I45" s="117"/>
      <c r="J45" s="41"/>
      <c r="K45" s="44"/>
    </row>
    <row r="46" spans="2:11" s="1" customFormat="1" ht="14.45" customHeight="1">
      <c r="B46" s="40"/>
      <c r="C46" s="36" t="s">
        <v>96</v>
      </c>
      <c r="D46" s="41"/>
      <c r="E46" s="41"/>
      <c r="F46" s="41"/>
      <c r="G46" s="41"/>
      <c r="H46" s="41"/>
      <c r="I46" s="117"/>
      <c r="J46" s="41"/>
      <c r="K46" s="44"/>
    </row>
    <row r="47" spans="2:11" s="1" customFormat="1" ht="23.25" customHeight="1">
      <c r="B47" s="40"/>
      <c r="C47" s="41"/>
      <c r="D47" s="41"/>
      <c r="E47" s="379" t="str">
        <f>E9</f>
        <v>SO 131 - Horská vpust</v>
      </c>
      <c r="F47" s="380"/>
      <c r="G47" s="380"/>
      <c r="H47" s="380"/>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07.11.2016</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99</v>
      </c>
      <c r="D54" s="131"/>
      <c r="E54" s="131"/>
      <c r="F54" s="131"/>
      <c r="G54" s="131"/>
      <c r="H54" s="131"/>
      <c r="I54" s="144"/>
      <c r="J54" s="145" t="s">
        <v>100</v>
      </c>
      <c r="K54" s="146"/>
    </row>
    <row r="55" spans="2:47" s="1" customFormat="1" ht="10.35" customHeight="1">
      <c r="B55" s="40"/>
      <c r="C55" s="41"/>
      <c r="D55" s="41"/>
      <c r="E55" s="41"/>
      <c r="F55" s="41"/>
      <c r="G55" s="41"/>
      <c r="H55" s="41"/>
      <c r="I55" s="117"/>
      <c r="J55" s="41"/>
      <c r="K55" s="44"/>
    </row>
    <row r="56" spans="2:47" s="1" customFormat="1" ht="29.25" customHeight="1">
      <c r="B56" s="40"/>
      <c r="C56" s="147" t="s">
        <v>101</v>
      </c>
      <c r="D56" s="41"/>
      <c r="E56" s="41"/>
      <c r="F56" s="41"/>
      <c r="G56" s="41"/>
      <c r="H56" s="41"/>
      <c r="I56" s="117"/>
      <c r="J56" s="127">
        <f>J83</f>
        <v>0</v>
      </c>
      <c r="K56" s="44"/>
      <c r="AU56" s="23" t="s">
        <v>102</v>
      </c>
    </row>
    <row r="57" spans="2:47" s="7" customFormat="1" ht="24.95" customHeight="1">
      <c r="B57" s="148"/>
      <c r="C57" s="149"/>
      <c r="D57" s="150" t="s">
        <v>165</v>
      </c>
      <c r="E57" s="151"/>
      <c r="F57" s="151"/>
      <c r="G57" s="151"/>
      <c r="H57" s="151"/>
      <c r="I57" s="152"/>
      <c r="J57" s="153">
        <f>J84</f>
        <v>0</v>
      </c>
      <c r="K57" s="154"/>
    </row>
    <row r="58" spans="2:47" s="8" customFormat="1" ht="19.899999999999999" customHeight="1">
      <c r="B58" s="155"/>
      <c r="C58" s="156"/>
      <c r="D58" s="157" t="s">
        <v>166</v>
      </c>
      <c r="E58" s="158"/>
      <c r="F58" s="158"/>
      <c r="G58" s="158"/>
      <c r="H58" s="158"/>
      <c r="I58" s="159"/>
      <c r="J58" s="160">
        <f>J85</f>
        <v>0</v>
      </c>
      <c r="K58" s="161"/>
    </row>
    <row r="59" spans="2:47" s="8" customFormat="1" ht="19.899999999999999" customHeight="1">
      <c r="B59" s="155"/>
      <c r="C59" s="156"/>
      <c r="D59" s="157" t="s">
        <v>465</v>
      </c>
      <c r="E59" s="158"/>
      <c r="F59" s="158"/>
      <c r="G59" s="158"/>
      <c r="H59" s="158"/>
      <c r="I59" s="159"/>
      <c r="J59" s="160">
        <f>J118</f>
        <v>0</v>
      </c>
      <c r="K59" s="161"/>
    </row>
    <row r="60" spans="2:47" s="8" customFormat="1" ht="19.899999999999999" customHeight="1">
      <c r="B60" s="155"/>
      <c r="C60" s="156"/>
      <c r="D60" s="157" t="s">
        <v>466</v>
      </c>
      <c r="E60" s="158"/>
      <c r="F60" s="158"/>
      <c r="G60" s="158"/>
      <c r="H60" s="158"/>
      <c r="I60" s="159"/>
      <c r="J60" s="160">
        <f>J127</f>
        <v>0</v>
      </c>
      <c r="K60" s="161"/>
    </row>
    <row r="61" spans="2:47" s="8" customFormat="1" ht="19.899999999999999" customHeight="1">
      <c r="B61" s="155"/>
      <c r="C61" s="156"/>
      <c r="D61" s="157" t="s">
        <v>168</v>
      </c>
      <c r="E61" s="158"/>
      <c r="F61" s="158"/>
      <c r="G61" s="158"/>
      <c r="H61" s="158"/>
      <c r="I61" s="159"/>
      <c r="J61" s="160">
        <f>J130</f>
        <v>0</v>
      </c>
      <c r="K61" s="161"/>
    </row>
    <row r="62" spans="2:47" s="8" customFormat="1" ht="19.899999999999999" customHeight="1">
      <c r="B62" s="155"/>
      <c r="C62" s="156"/>
      <c r="D62" s="157" t="s">
        <v>170</v>
      </c>
      <c r="E62" s="158"/>
      <c r="F62" s="158"/>
      <c r="G62" s="158"/>
      <c r="H62" s="158"/>
      <c r="I62" s="159"/>
      <c r="J62" s="160">
        <f>J141</f>
        <v>0</v>
      </c>
      <c r="K62" s="161"/>
    </row>
    <row r="63" spans="2:47" s="8" customFormat="1" ht="19.899999999999999" customHeight="1">
      <c r="B63" s="155"/>
      <c r="C63" s="156"/>
      <c r="D63" s="157" t="s">
        <v>171</v>
      </c>
      <c r="E63" s="158"/>
      <c r="F63" s="158"/>
      <c r="G63" s="158"/>
      <c r="H63" s="158"/>
      <c r="I63" s="159"/>
      <c r="J63" s="160">
        <f>J151</f>
        <v>0</v>
      </c>
      <c r="K63" s="161"/>
    </row>
    <row r="64" spans="2:47" s="1" customFormat="1" ht="21.75" customHeight="1">
      <c r="B64" s="40"/>
      <c r="C64" s="41"/>
      <c r="D64" s="41"/>
      <c r="E64" s="41"/>
      <c r="F64" s="41"/>
      <c r="G64" s="41"/>
      <c r="H64" s="41"/>
      <c r="I64" s="117"/>
      <c r="J64" s="41"/>
      <c r="K64" s="44"/>
    </row>
    <row r="65" spans="2:12" s="1" customFormat="1" ht="6.95" customHeight="1">
      <c r="B65" s="55"/>
      <c r="C65" s="56"/>
      <c r="D65" s="56"/>
      <c r="E65" s="56"/>
      <c r="F65" s="56"/>
      <c r="G65" s="56"/>
      <c r="H65" s="56"/>
      <c r="I65" s="138"/>
      <c r="J65" s="56"/>
      <c r="K65" s="57"/>
    </row>
    <row r="69" spans="2:12" s="1" customFormat="1" ht="6.95" customHeight="1">
      <c r="B69" s="58"/>
      <c r="C69" s="59"/>
      <c r="D69" s="59"/>
      <c r="E69" s="59"/>
      <c r="F69" s="59"/>
      <c r="G69" s="59"/>
      <c r="H69" s="59"/>
      <c r="I69" s="141"/>
      <c r="J69" s="59"/>
      <c r="K69" s="59"/>
      <c r="L69" s="60"/>
    </row>
    <row r="70" spans="2:12" s="1" customFormat="1" ht="36.950000000000003" customHeight="1">
      <c r="B70" s="40"/>
      <c r="C70" s="61" t="s">
        <v>107</v>
      </c>
      <c r="D70" s="62"/>
      <c r="E70" s="62"/>
      <c r="F70" s="62"/>
      <c r="G70" s="62"/>
      <c r="H70" s="62"/>
      <c r="I70" s="162"/>
      <c r="J70" s="62"/>
      <c r="K70" s="62"/>
      <c r="L70" s="60"/>
    </row>
    <row r="71" spans="2:12" s="1" customFormat="1" ht="6.95" customHeight="1">
      <c r="B71" s="40"/>
      <c r="C71" s="62"/>
      <c r="D71" s="62"/>
      <c r="E71" s="62"/>
      <c r="F71" s="62"/>
      <c r="G71" s="62"/>
      <c r="H71" s="62"/>
      <c r="I71" s="162"/>
      <c r="J71" s="62"/>
      <c r="K71" s="62"/>
      <c r="L71" s="60"/>
    </row>
    <row r="72" spans="2:12" s="1" customFormat="1" ht="14.45" customHeight="1">
      <c r="B72" s="40"/>
      <c r="C72" s="64" t="s">
        <v>18</v>
      </c>
      <c r="D72" s="62"/>
      <c r="E72" s="62"/>
      <c r="F72" s="62"/>
      <c r="G72" s="62"/>
      <c r="H72" s="62"/>
      <c r="I72" s="162"/>
      <c r="J72" s="62"/>
      <c r="K72" s="62"/>
      <c r="L72" s="60"/>
    </row>
    <row r="73" spans="2:12" s="1" customFormat="1" ht="22.5" customHeight="1">
      <c r="B73" s="40"/>
      <c r="C73" s="62"/>
      <c r="D73" s="62"/>
      <c r="E73" s="381" t="str">
        <f>E7</f>
        <v>Přestavba místní panelové komunikace Luční – výměna povrchu</v>
      </c>
      <c r="F73" s="382"/>
      <c r="G73" s="382"/>
      <c r="H73" s="382"/>
      <c r="I73" s="162"/>
      <c r="J73" s="62"/>
      <c r="K73" s="62"/>
      <c r="L73" s="60"/>
    </row>
    <row r="74" spans="2:12" s="1" customFormat="1" ht="14.45" customHeight="1">
      <c r="B74" s="40"/>
      <c r="C74" s="64" t="s">
        <v>96</v>
      </c>
      <c r="D74" s="62"/>
      <c r="E74" s="62"/>
      <c r="F74" s="62"/>
      <c r="G74" s="62"/>
      <c r="H74" s="62"/>
      <c r="I74" s="162"/>
      <c r="J74" s="62"/>
      <c r="K74" s="62"/>
      <c r="L74" s="60"/>
    </row>
    <row r="75" spans="2:12" s="1" customFormat="1" ht="23.25" customHeight="1">
      <c r="B75" s="40"/>
      <c r="C75" s="62"/>
      <c r="D75" s="62"/>
      <c r="E75" s="357" t="str">
        <f>E9</f>
        <v>SO 131 - Horská vpust</v>
      </c>
      <c r="F75" s="383"/>
      <c r="G75" s="383"/>
      <c r="H75" s="383"/>
      <c r="I75" s="162"/>
      <c r="J75" s="62"/>
      <c r="K75" s="62"/>
      <c r="L75" s="60"/>
    </row>
    <row r="76" spans="2:12" s="1" customFormat="1" ht="6.95" customHeight="1">
      <c r="B76" s="40"/>
      <c r="C76" s="62"/>
      <c r="D76" s="62"/>
      <c r="E76" s="62"/>
      <c r="F76" s="62"/>
      <c r="G76" s="62"/>
      <c r="H76" s="62"/>
      <c r="I76" s="162"/>
      <c r="J76" s="62"/>
      <c r="K76" s="62"/>
      <c r="L76" s="60"/>
    </row>
    <row r="77" spans="2:12" s="1" customFormat="1" ht="18" customHeight="1">
      <c r="B77" s="40"/>
      <c r="C77" s="64" t="s">
        <v>25</v>
      </c>
      <c r="D77" s="62"/>
      <c r="E77" s="62"/>
      <c r="F77" s="163" t="str">
        <f>F12</f>
        <v xml:space="preserve"> </v>
      </c>
      <c r="G77" s="62"/>
      <c r="H77" s="62"/>
      <c r="I77" s="164" t="s">
        <v>27</v>
      </c>
      <c r="J77" s="72" t="str">
        <f>IF(J12="","",J12)</f>
        <v>07.11.2016</v>
      </c>
      <c r="K77" s="62"/>
      <c r="L77" s="60"/>
    </row>
    <row r="78" spans="2:12" s="1" customFormat="1" ht="6.95" customHeight="1">
      <c r="B78" s="40"/>
      <c r="C78" s="62"/>
      <c r="D78" s="62"/>
      <c r="E78" s="62"/>
      <c r="F78" s="62"/>
      <c r="G78" s="62"/>
      <c r="H78" s="62"/>
      <c r="I78" s="162"/>
      <c r="J78" s="62"/>
      <c r="K78" s="62"/>
      <c r="L78" s="60"/>
    </row>
    <row r="79" spans="2:12" s="1" customFormat="1">
      <c r="B79" s="40"/>
      <c r="C79" s="64" t="s">
        <v>31</v>
      </c>
      <c r="D79" s="62"/>
      <c r="E79" s="62"/>
      <c r="F79" s="163" t="str">
        <f>E15</f>
        <v xml:space="preserve"> </v>
      </c>
      <c r="G79" s="62"/>
      <c r="H79" s="62"/>
      <c r="I79" s="164" t="s">
        <v>36</v>
      </c>
      <c r="J79" s="163" t="str">
        <f>E21</f>
        <v xml:space="preserve"> </v>
      </c>
      <c r="K79" s="62"/>
      <c r="L79" s="60"/>
    </row>
    <row r="80" spans="2:12" s="1" customFormat="1" ht="14.45" customHeight="1">
      <c r="B80" s="40"/>
      <c r="C80" s="64" t="s">
        <v>34</v>
      </c>
      <c r="D80" s="62"/>
      <c r="E80" s="62"/>
      <c r="F80" s="163" t="str">
        <f>IF(E18="","",E18)</f>
        <v/>
      </c>
      <c r="G80" s="62"/>
      <c r="H80" s="62"/>
      <c r="I80" s="162"/>
      <c r="J80" s="62"/>
      <c r="K80" s="62"/>
      <c r="L80" s="60"/>
    </row>
    <row r="81" spans="2:65" s="1" customFormat="1" ht="10.35" customHeight="1">
      <c r="B81" s="40"/>
      <c r="C81" s="62"/>
      <c r="D81" s="62"/>
      <c r="E81" s="62"/>
      <c r="F81" s="62"/>
      <c r="G81" s="62"/>
      <c r="H81" s="62"/>
      <c r="I81" s="162"/>
      <c r="J81" s="62"/>
      <c r="K81" s="62"/>
      <c r="L81" s="60"/>
    </row>
    <row r="82" spans="2:65" s="9" customFormat="1" ht="29.25" customHeight="1">
      <c r="B82" s="165"/>
      <c r="C82" s="166" t="s">
        <v>108</v>
      </c>
      <c r="D82" s="167" t="s">
        <v>59</v>
      </c>
      <c r="E82" s="167" t="s">
        <v>55</v>
      </c>
      <c r="F82" s="167" t="s">
        <v>109</v>
      </c>
      <c r="G82" s="167" t="s">
        <v>110</v>
      </c>
      <c r="H82" s="167" t="s">
        <v>111</v>
      </c>
      <c r="I82" s="168" t="s">
        <v>112</v>
      </c>
      <c r="J82" s="167" t="s">
        <v>100</v>
      </c>
      <c r="K82" s="169" t="s">
        <v>113</v>
      </c>
      <c r="L82" s="170"/>
      <c r="M82" s="80" t="s">
        <v>114</v>
      </c>
      <c r="N82" s="81" t="s">
        <v>44</v>
      </c>
      <c r="O82" s="81" t="s">
        <v>115</v>
      </c>
      <c r="P82" s="81" t="s">
        <v>116</v>
      </c>
      <c r="Q82" s="81" t="s">
        <v>117</v>
      </c>
      <c r="R82" s="81" t="s">
        <v>118</v>
      </c>
      <c r="S82" s="81" t="s">
        <v>119</v>
      </c>
      <c r="T82" s="82" t="s">
        <v>120</v>
      </c>
    </row>
    <row r="83" spans="2:65" s="1" customFormat="1" ht="29.25" customHeight="1">
      <c r="B83" s="40"/>
      <c r="C83" s="86" t="s">
        <v>101</v>
      </c>
      <c r="D83" s="62"/>
      <c r="E83" s="62"/>
      <c r="F83" s="62"/>
      <c r="G83" s="62"/>
      <c r="H83" s="62"/>
      <c r="I83" s="162"/>
      <c r="J83" s="171">
        <f>BK83</f>
        <v>0</v>
      </c>
      <c r="K83" s="62"/>
      <c r="L83" s="60"/>
      <c r="M83" s="83"/>
      <c r="N83" s="84"/>
      <c r="O83" s="84"/>
      <c r="P83" s="172">
        <f>P84</f>
        <v>0</v>
      </c>
      <c r="Q83" s="84"/>
      <c r="R83" s="172">
        <f>R84</f>
        <v>22.286960000000001</v>
      </c>
      <c r="S83" s="84"/>
      <c r="T83" s="173">
        <f>T84</f>
        <v>2.0680000000000001</v>
      </c>
      <c r="AT83" s="23" t="s">
        <v>73</v>
      </c>
      <c r="AU83" s="23" t="s">
        <v>102</v>
      </c>
      <c r="BK83" s="174">
        <f>BK84</f>
        <v>0</v>
      </c>
    </row>
    <row r="84" spans="2:65" s="10" customFormat="1" ht="37.35" customHeight="1">
      <c r="B84" s="175"/>
      <c r="C84" s="176"/>
      <c r="D84" s="177" t="s">
        <v>73</v>
      </c>
      <c r="E84" s="178" t="s">
        <v>172</v>
      </c>
      <c r="F84" s="178" t="s">
        <v>173</v>
      </c>
      <c r="G84" s="176"/>
      <c r="H84" s="176"/>
      <c r="I84" s="179"/>
      <c r="J84" s="180">
        <f>BK84</f>
        <v>0</v>
      </c>
      <c r="K84" s="176"/>
      <c r="L84" s="181"/>
      <c r="M84" s="182"/>
      <c r="N84" s="183"/>
      <c r="O84" s="183"/>
      <c r="P84" s="184">
        <f>P85+P118+P127+P130+P141+P151</f>
        <v>0</v>
      </c>
      <c r="Q84" s="183"/>
      <c r="R84" s="184">
        <f>R85+R118+R127+R130+R141+R151</f>
        <v>22.286960000000001</v>
      </c>
      <c r="S84" s="183"/>
      <c r="T84" s="185">
        <f>T85+T118+T127+T130+T141+T151</f>
        <v>2.0680000000000001</v>
      </c>
      <c r="AR84" s="186" t="s">
        <v>24</v>
      </c>
      <c r="AT84" s="187" t="s">
        <v>73</v>
      </c>
      <c r="AU84" s="187" t="s">
        <v>74</v>
      </c>
      <c r="AY84" s="186" t="s">
        <v>124</v>
      </c>
      <c r="BK84" s="188">
        <f>BK85+BK118+BK127+BK130+BK141+BK151</f>
        <v>0</v>
      </c>
    </row>
    <row r="85" spans="2:65" s="10" customFormat="1" ht="19.899999999999999" customHeight="1">
      <c r="B85" s="175"/>
      <c r="C85" s="176"/>
      <c r="D85" s="189" t="s">
        <v>73</v>
      </c>
      <c r="E85" s="190" t="s">
        <v>24</v>
      </c>
      <c r="F85" s="190" t="s">
        <v>174</v>
      </c>
      <c r="G85" s="176"/>
      <c r="H85" s="176"/>
      <c r="I85" s="179"/>
      <c r="J85" s="191">
        <f>BK85</f>
        <v>0</v>
      </c>
      <c r="K85" s="176"/>
      <c r="L85" s="181"/>
      <c r="M85" s="182"/>
      <c r="N85" s="183"/>
      <c r="O85" s="183"/>
      <c r="P85" s="184">
        <f>SUM(P86:P117)</f>
        <v>0</v>
      </c>
      <c r="Q85" s="183"/>
      <c r="R85" s="184">
        <f>SUM(R86:R117)</f>
        <v>12.06006</v>
      </c>
      <c r="S85" s="183"/>
      <c r="T85" s="185">
        <f>SUM(T86:T117)</f>
        <v>2.0680000000000001</v>
      </c>
      <c r="AR85" s="186" t="s">
        <v>24</v>
      </c>
      <c r="AT85" s="187" t="s">
        <v>73</v>
      </c>
      <c r="AU85" s="187" t="s">
        <v>24</v>
      </c>
      <c r="AY85" s="186" t="s">
        <v>124</v>
      </c>
      <c r="BK85" s="188">
        <f>SUM(BK86:BK117)</f>
        <v>0</v>
      </c>
    </row>
    <row r="86" spans="2:65" s="1" customFormat="1" ht="44.25" customHeight="1">
      <c r="B86" s="40"/>
      <c r="C86" s="192" t="s">
        <v>24</v>
      </c>
      <c r="D86" s="192" t="s">
        <v>127</v>
      </c>
      <c r="E86" s="193" t="s">
        <v>467</v>
      </c>
      <c r="F86" s="194" t="s">
        <v>468</v>
      </c>
      <c r="G86" s="195" t="s">
        <v>177</v>
      </c>
      <c r="H86" s="196">
        <v>8.8000000000000007</v>
      </c>
      <c r="I86" s="197"/>
      <c r="J86" s="198">
        <f>ROUND(I86*H86,2)</f>
        <v>0</v>
      </c>
      <c r="K86" s="194" t="s">
        <v>131</v>
      </c>
      <c r="L86" s="60"/>
      <c r="M86" s="199" t="s">
        <v>22</v>
      </c>
      <c r="N86" s="200" t="s">
        <v>45</v>
      </c>
      <c r="O86" s="41"/>
      <c r="P86" s="201">
        <f>O86*H86</f>
        <v>0</v>
      </c>
      <c r="Q86" s="201">
        <v>0</v>
      </c>
      <c r="R86" s="201">
        <f>Q86*H86</f>
        <v>0</v>
      </c>
      <c r="S86" s="201">
        <v>0.23499999999999999</v>
      </c>
      <c r="T86" s="202">
        <f>S86*H86</f>
        <v>2.0680000000000001</v>
      </c>
      <c r="AR86" s="23" t="s">
        <v>141</v>
      </c>
      <c r="AT86" s="23" t="s">
        <v>127</v>
      </c>
      <c r="AU86" s="23" t="s">
        <v>83</v>
      </c>
      <c r="AY86" s="23" t="s">
        <v>124</v>
      </c>
      <c r="BE86" s="203">
        <f>IF(N86="základní",J86,0)</f>
        <v>0</v>
      </c>
      <c r="BF86" s="203">
        <f>IF(N86="snížená",J86,0)</f>
        <v>0</v>
      </c>
      <c r="BG86" s="203">
        <f>IF(N86="zákl. přenesená",J86,0)</f>
        <v>0</v>
      </c>
      <c r="BH86" s="203">
        <f>IF(N86="sníž. přenesená",J86,0)</f>
        <v>0</v>
      </c>
      <c r="BI86" s="203">
        <f>IF(N86="nulová",J86,0)</f>
        <v>0</v>
      </c>
      <c r="BJ86" s="23" t="s">
        <v>24</v>
      </c>
      <c r="BK86" s="203">
        <f>ROUND(I86*H86,2)</f>
        <v>0</v>
      </c>
      <c r="BL86" s="23" t="s">
        <v>141</v>
      </c>
      <c r="BM86" s="23" t="s">
        <v>469</v>
      </c>
    </row>
    <row r="87" spans="2:65" s="1" customFormat="1" ht="256.5">
      <c r="B87" s="40"/>
      <c r="C87" s="62"/>
      <c r="D87" s="208" t="s">
        <v>179</v>
      </c>
      <c r="E87" s="62"/>
      <c r="F87" s="209" t="s">
        <v>189</v>
      </c>
      <c r="G87" s="62"/>
      <c r="H87" s="62"/>
      <c r="I87" s="162"/>
      <c r="J87" s="62"/>
      <c r="K87" s="62"/>
      <c r="L87" s="60"/>
      <c r="M87" s="210"/>
      <c r="N87" s="41"/>
      <c r="O87" s="41"/>
      <c r="P87" s="41"/>
      <c r="Q87" s="41"/>
      <c r="R87" s="41"/>
      <c r="S87" s="41"/>
      <c r="T87" s="77"/>
      <c r="AT87" s="23" t="s">
        <v>179</v>
      </c>
      <c r="AU87" s="23" t="s">
        <v>83</v>
      </c>
    </row>
    <row r="88" spans="2:65" s="1" customFormat="1" ht="31.5" customHeight="1">
      <c r="B88" s="40"/>
      <c r="C88" s="192" t="s">
        <v>83</v>
      </c>
      <c r="D88" s="192" t="s">
        <v>127</v>
      </c>
      <c r="E88" s="193" t="s">
        <v>211</v>
      </c>
      <c r="F88" s="194" t="s">
        <v>212</v>
      </c>
      <c r="G88" s="195" t="s">
        <v>213</v>
      </c>
      <c r="H88" s="196">
        <v>1.1850000000000001</v>
      </c>
      <c r="I88" s="197"/>
      <c r="J88" s="198">
        <f>ROUND(I88*H88,2)</f>
        <v>0</v>
      </c>
      <c r="K88" s="194" t="s">
        <v>131</v>
      </c>
      <c r="L88" s="60"/>
      <c r="M88" s="199" t="s">
        <v>22</v>
      </c>
      <c r="N88" s="200" t="s">
        <v>45</v>
      </c>
      <c r="O88" s="41"/>
      <c r="P88" s="201">
        <f>O88*H88</f>
        <v>0</v>
      </c>
      <c r="Q88" s="201">
        <v>0</v>
      </c>
      <c r="R88" s="201">
        <f>Q88*H88</f>
        <v>0</v>
      </c>
      <c r="S88" s="201">
        <v>0</v>
      </c>
      <c r="T88" s="202">
        <f>S88*H88</f>
        <v>0</v>
      </c>
      <c r="AR88" s="23" t="s">
        <v>141</v>
      </c>
      <c r="AT88" s="23" t="s">
        <v>127</v>
      </c>
      <c r="AU88" s="23" t="s">
        <v>83</v>
      </c>
      <c r="AY88" s="23" t="s">
        <v>124</v>
      </c>
      <c r="BE88" s="203">
        <f>IF(N88="základní",J88,0)</f>
        <v>0</v>
      </c>
      <c r="BF88" s="203">
        <f>IF(N88="snížená",J88,0)</f>
        <v>0</v>
      </c>
      <c r="BG88" s="203">
        <f>IF(N88="zákl. přenesená",J88,0)</f>
        <v>0</v>
      </c>
      <c r="BH88" s="203">
        <f>IF(N88="sníž. přenesená",J88,0)</f>
        <v>0</v>
      </c>
      <c r="BI88" s="203">
        <f>IF(N88="nulová",J88,0)</f>
        <v>0</v>
      </c>
      <c r="BJ88" s="23" t="s">
        <v>24</v>
      </c>
      <c r="BK88" s="203">
        <f>ROUND(I88*H88,2)</f>
        <v>0</v>
      </c>
      <c r="BL88" s="23" t="s">
        <v>141</v>
      </c>
      <c r="BM88" s="23" t="s">
        <v>470</v>
      </c>
    </row>
    <row r="89" spans="2:65" s="1" customFormat="1" ht="229.5">
      <c r="B89" s="40"/>
      <c r="C89" s="62"/>
      <c r="D89" s="211" t="s">
        <v>179</v>
      </c>
      <c r="E89" s="62"/>
      <c r="F89" s="212" t="s">
        <v>215</v>
      </c>
      <c r="G89" s="62"/>
      <c r="H89" s="62"/>
      <c r="I89" s="162"/>
      <c r="J89" s="62"/>
      <c r="K89" s="62"/>
      <c r="L89" s="60"/>
      <c r="M89" s="210"/>
      <c r="N89" s="41"/>
      <c r="O89" s="41"/>
      <c r="P89" s="41"/>
      <c r="Q89" s="41"/>
      <c r="R89" s="41"/>
      <c r="S89" s="41"/>
      <c r="T89" s="77"/>
      <c r="AT89" s="23" t="s">
        <v>179</v>
      </c>
      <c r="AU89" s="23" t="s">
        <v>83</v>
      </c>
    </row>
    <row r="90" spans="2:65" s="11" customFormat="1" ht="13.5">
      <c r="B90" s="213"/>
      <c r="C90" s="214"/>
      <c r="D90" s="208" t="s">
        <v>184</v>
      </c>
      <c r="E90" s="215" t="s">
        <v>22</v>
      </c>
      <c r="F90" s="216" t="s">
        <v>471</v>
      </c>
      <c r="G90" s="214"/>
      <c r="H90" s="217">
        <v>1.1850000000000001</v>
      </c>
      <c r="I90" s="218"/>
      <c r="J90" s="214"/>
      <c r="K90" s="214"/>
      <c r="L90" s="219"/>
      <c r="M90" s="220"/>
      <c r="N90" s="221"/>
      <c r="O90" s="221"/>
      <c r="P90" s="221"/>
      <c r="Q90" s="221"/>
      <c r="R90" s="221"/>
      <c r="S90" s="221"/>
      <c r="T90" s="222"/>
      <c r="AT90" s="223" t="s">
        <v>184</v>
      </c>
      <c r="AU90" s="223" t="s">
        <v>83</v>
      </c>
      <c r="AV90" s="11" t="s">
        <v>83</v>
      </c>
      <c r="AW90" s="11" t="s">
        <v>37</v>
      </c>
      <c r="AX90" s="11" t="s">
        <v>24</v>
      </c>
      <c r="AY90" s="223" t="s">
        <v>124</v>
      </c>
    </row>
    <row r="91" spans="2:65" s="1" customFormat="1" ht="31.5" customHeight="1">
      <c r="B91" s="40"/>
      <c r="C91" s="192" t="s">
        <v>137</v>
      </c>
      <c r="D91" s="192" t="s">
        <v>127</v>
      </c>
      <c r="E91" s="193" t="s">
        <v>472</v>
      </c>
      <c r="F91" s="194" t="s">
        <v>473</v>
      </c>
      <c r="G91" s="195" t="s">
        <v>213</v>
      </c>
      <c r="H91" s="196">
        <v>19.239999999999998</v>
      </c>
      <c r="I91" s="197"/>
      <c r="J91" s="198">
        <f>ROUND(I91*H91,2)</f>
        <v>0</v>
      </c>
      <c r="K91" s="194" t="s">
        <v>131</v>
      </c>
      <c r="L91" s="60"/>
      <c r="M91" s="199" t="s">
        <v>22</v>
      </c>
      <c r="N91" s="200" t="s">
        <v>45</v>
      </c>
      <c r="O91" s="41"/>
      <c r="P91" s="201">
        <f>O91*H91</f>
        <v>0</v>
      </c>
      <c r="Q91" s="201">
        <v>0</v>
      </c>
      <c r="R91" s="201">
        <f>Q91*H91</f>
        <v>0</v>
      </c>
      <c r="S91" s="201">
        <v>0</v>
      </c>
      <c r="T91" s="202">
        <f>S91*H91</f>
        <v>0</v>
      </c>
      <c r="AR91" s="23" t="s">
        <v>141</v>
      </c>
      <c r="AT91" s="23" t="s">
        <v>127</v>
      </c>
      <c r="AU91" s="23" t="s">
        <v>83</v>
      </c>
      <c r="AY91" s="23" t="s">
        <v>124</v>
      </c>
      <c r="BE91" s="203">
        <f>IF(N91="základní",J91,0)</f>
        <v>0</v>
      </c>
      <c r="BF91" s="203">
        <f>IF(N91="snížená",J91,0)</f>
        <v>0</v>
      </c>
      <c r="BG91" s="203">
        <f>IF(N91="zákl. přenesená",J91,0)</f>
        <v>0</v>
      </c>
      <c r="BH91" s="203">
        <f>IF(N91="sníž. přenesená",J91,0)</f>
        <v>0</v>
      </c>
      <c r="BI91" s="203">
        <f>IF(N91="nulová",J91,0)</f>
        <v>0</v>
      </c>
      <c r="BJ91" s="23" t="s">
        <v>24</v>
      </c>
      <c r="BK91" s="203">
        <f>ROUND(I91*H91,2)</f>
        <v>0</v>
      </c>
      <c r="BL91" s="23" t="s">
        <v>141</v>
      </c>
      <c r="BM91" s="23" t="s">
        <v>474</v>
      </c>
    </row>
    <row r="92" spans="2:65" s="1" customFormat="1" ht="202.5">
      <c r="B92" s="40"/>
      <c r="C92" s="62"/>
      <c r="D92" s="211" t="s">
        <v>179</v>
      </c>
      <c r="E92" s="62"/>
      <c r="F92" s="212" t="s">
        <v>475</v>
      </c>
      <c r="G92" s="62"/>
      <c r="H92" s="62"/>
      <c r="I92" s="162"/>
      <c r="J92" s="62"/>
      <c r="K92" s="62"/>
      <c r="L92" s="60"/>
      <c r="M92" s="210"/>
      <c r="N92" s="41"/>
      <c r="O92" s="41"/>
      <c r="P92" s="41"/>
      <c r="Q92" s="41"/>
      <c r="R92" s="41"/>
      <c r="S92" s="41"/>
      <c r="T92" s="77"/>
      <c r="AT92" s="23" t="s">
        <v>179</v>
      </c>
      <c r="AU92" s="23" t="s">
        <v>83</v>
      </c>
    </row>
    <row r="93" spans="2:65" s="11" customFormat="1" ht="13.5">
      <c r="B93" s="213"/>
      <c r="C93" s="214"/>
      <c r="D93" s="208" t="s">
        <v>184</v>
      </c>
      <c r="E93" s="215" t="s">
        <v>22</v>
      </c>
      <c r="F93" s="216" t="s">
        <v>476</v>
      </c>
      <c r="G93" s="214"/>
      <c r="H93" s="217">
        <v>19.239999999999998</v>
      </c>
      <c r="I93" s="218"/>
      <c r="J93" s="214"/>
      <c r="K93" s="214"/>
      <c r="L93" s="219"/>
      <c r="M93" s="220"/>
      <c r="N93" s="221"/>
      <c r="O93" s="221"/>
      <c r="P93" s="221"/>
      <c r="Q93" s="221"/>
      <c r="R93" s="221"/>
      <c r="S93" s="221"/>
      <c r="T93" s="222"/>
      <c r="AT93" s="223" t="s">
        <v>184</v>
      </c>
      <c r="AU93" s="223" t="s">
        <v>83</v>
      </c>
      <c r="AV93" s="11" t="s">
        <v>83</v>
      </c>
      <c r="AW93" s="11" t="s">
        <v>37</v>
      </c>
      <c r="AX93" s="11" t="s">
        <v>24</v>
      </c>
      <c r="AY93" s="223" t="s">
        <v>124</v>
      </c>
    </row>
    <row r="94" spans="2:65" s="1" customFormat="1" ht="31.5" customHeight="1">
      <c r="B94" s="40"/>
      <c r="C94" s="192" t="s">
        <v>141</v>
      </c>
      <c r="D94" s="192" t="s">
        <v>127</v>
      </c>
      <c r="E94" s="193" t="s">
        <v>477</v>
      </c>
      <c r="F94" s="194" t="s">
        <v>478</v>
      </c>
      <c r="G94" s="195" t="s">
        <v>213</v>
      </c>
      <c r="H94" s="196">
        <v>9.6199999999999992</v>
      </c>
      <c r="I94" s="197"/>
      <c r="J94" s="198">
        <f>ROUND(I94*H94,2)</f>
        <v>0</v>
      </c>
      <c r="K94" s="194" t="s">
        <v>131</v>
      </c>
      <c r="L94" s="60"/>
      <c r="M94" s="199" t="s">
        <v>22</v>
      </c>
      <c r="N94" s="200" t="s">
        <v>45</v>
      </c>
      <c r="O94" s="41"/>
      <c r="P94" s="201">
        <f>O94*H94</f>
        <v>0</v>
      </c>
      <c r="Q94" s="201">
        <v>0</v>
      </c>
      <c r="R94" s="201">
        <f>Q94*H94</f>
        <v>0</v>
      </c>
      <c r="S94" s="201">
        <v>0</v>
      </c>
      <c r="T94" s="202">
        <f>S94*H94</f>
        <v>0</v>
      </c>
      <c r="AR94" s="23" t="s">
        <v>141</v>
      </c>
      <c r="AT94" s="23" t="s">
        <v>127</v>
      </c>
      <c r="AU94" s="23" t="s">
        <v>83</v>
      </c>
      <c r="AY94" s="23" t="s">
        <v>124</v>
      </c>
      <c r="BE94" s="203">
        <f>IF(N94="základní",J94,0)</f>
        <v>0</v>
      </c>
      <c r="BF94" s="203">
        <f>IF(N94="snížená",J94,0)</f>
        <v>0</v>
      </c>
      <c r="BG94" s="203">
        <f>IF(N94="zákl. přenesená",J94,0)</f>
        <v>0</v>
      </c>
      <c r="BH94" s="203">
        <f>IF(N94="sníž. přenesená",J94,0)</f>
        <v>0</v>
      </c>
      <c r="BI94" s="203">
        <f>IF(N94="nulová",J94,0)</f>
        <v>0</v>
      </c>
      <c r="BJ94" s="23" t="s">
        <v>24</v>
      </c>
      <c r="BK94" s="203">
        <f>ROUND(I94*H94,2)</f>
        <v>0</v>
      </c>
      <c r="BL94" s="23" t="s">
        <v>141</v>
      </c>
      <c r="BM94" s="23" t="s">
        <v>479</v>
      </c>
    </row>
    <row r="95" spans="2:65" s="1" customFormat="1" ht="202.5">
      <c r="B95" s="40"/>
      <c r="C95" s="62"/>
      <c r="D95" s="211" t="s">
        <v>179</v>
      </c>
      <c r="E95" s="62"/>
      <c r="F95" s="212" t="s">
        <v>475</v>
      </c>
      <c r="G95" s="62"/>
      <c r="H95" s="62"/>
      <c r="I95" s="162"/>
      <c r="J95" s="62"/>
      <c r="K95" s="62"/>
      <c r="L95" s="60"/>
      <c r="M95" s="210"/>
      <c r="N95" s="41"/>
      <c r="O95" s="41"/>
      <c r="P95" s="41"/>
      <c r="Q95" s="41"/>
      <c r="R95" s="41"/>
      <c r="S95" s="41"/>
      <c r="T95" s="77"/>
      <c r="AT95" s="23" t="s">
        <v>179</v>
      </c>
      <c r="AU95" s="23" t="s">
        <v>83</v>
      </c>
    </row>
    <row r="96" spans="2:65" s="11" customFormat="1" ht="13.5">
      <c r="B96" s="213"/>
      <c r="C96" s="214"/>
      <c r="D96" s="208" t="s">
        <v>184</v>
      </c>
      <c r="E96" s="214"/>
      <c r="F96" s="216" t="s">
        <v>480</v>
      </c>
      <c r="G96" s="214"/>
      <c r="H96" s="217">
        <v>9.6199999999999992</v>
      </c>
      <c r="I96" s="218"/>
      <c r="J96" s="214"/>
      <c r="K96" s="214"/>
      <c r="L96" s="219"/>
      <c r="M96" s="220"/>
      <c r="N96" s="221"/>
      <c r="O96" s="221"/>
      <c r="P96" s="221"/>
      <c r="Q96" s="221"/>
      <c r="R96" s="221"/>
      <c r="S96" s="221"/>
      <c r="T96" s="222"/>
      <c r="AT96" s="223" t="s">
        <v>184</v>
      </c>
      <c r="AU96" s="223" t="s">
        <v>83</v>
      </c>
      <c r="AV96" s="11" t="s">
        <v>83</v>
      </c>
      <c r="AW96" s="11" t="s">
        <v>6</v>
      </c>
      <c r="AX96" s="11" t="s">
        <v>24</v>
      </c>
      <c r="AY96" s="223" t="s">
        <v>124</v>
      </c>
    </row>
    <row r="97" spans="2:65" s="1" customFormat="1" ht="44.25" customHeight="1">
      <c r="B97" s="40"/>
      <c r="C97" s="192" t="s">
        <v>123</v>
      </c>
      <c r="D97" s="192" t="s">
        <v>127</v>
      </c>
      <c r="E97" s="193" t="s">
        <v>481</v>
      </c>
      <c r="F97" s="194" t="s">
        <v>482</v>
      </c>
      <c r="G97" s="195" t="s">
        <v>213</v>
      </c>
      <c r="H97" s="196">
        <v>6.681</v>
      </c>
      <c r="I97" s="197"/>
      <c r="J97" s="198">
        <f>ROUND(I97*H97,2)</f>
        <v>0</v>
      </c>
      <c r="K97" s="194" t="s">
        <v>131</v>
      </c>
      <c r="L97" s="60"/>
      <c r="M97" s="199" t="s">
        <v>22</v>
      </c>
      <c r="N97" s="200" t="s">
        <v>45</v>
      </c>
      <c r="O97" s="41"/>
      <c r="P97" s="201">
        <f>O97*H97</f>
        <v>0</v>
      </c>
      <c r="Q97" s="201">
        <v>0</v>
      </c>
      <c r="R97" s="201">
        <f>Q97*H97</f>
        <v>0</v>
      </c>
      <c r="S97" s="201">
        <v>0</v>
      </c>
      <c r="T97" s="202">
        <f>S97*H97</f>
        <v>0</v>
      </c>
      <c r="AR97" s="23" t="s">
        <v>141</v>
      </c>
      <c r="AT97" s="23" t="s">
        <v>127</v>
      </c>
      <c r="AU97" s="23" t="s">
        <v>83</v>
      </c>
      <c r="AY97" s="23" t="s">
        <v>124</v>
      </c>
      <c r="BE97" s="203">
        <f>IF(N97="základní",J97,0)</f>
        <v>0</v>
      </c>
      <c r="BF97" s="203">
        <f>IF(N97="snížená",J97,0)</f>
        <v>0</v>
      </c>
      <c r="BG97" s="203">
        <f>IF(N97="zákl. přenesená",J97,0)</f>
        <v>0</v>
      </c>
      <c r="BH97" s="203">
        <f>IF(N97="sníž. přenesená",J97,0)</f>
        <v>0</v>
      </c>
      <c r="BI97" s="203">
        <f>IF(N97="nulová",J97,0)</f>
        <v>0</v>
      </c>
      <c r="BJ97" s="23" t="s">
        <v>24</v>
      </c>
      <c r="BK97" s="203">
        <f>ROUND(I97*H97,2)</f>
        <v>0</v>
      </c>
      <c r="BL97" s="23" t="s">
        <v>141</v>
      </c>
      <c r="BM97" s="23" t="s">
        <v>483</v>
      </c>
    </row>
    <row r="98" spans="2:65" s="1" customFormat="1" ht="378">
      <c r="B98" s="40"/>
      <c r="C98" s="62"/>
      <c r="D98" s="211" t="s">
        <v>179</v>
      </c>
      <c r="E98" s="62"/>
      <c r="F98" s="212" t="s">
        <v>484</v>
      </c>
      <c r="G98" s="62"/>
      <c r="H98" s="62"/>
      <c r="I98" s="162"/>
      <c r="J98" s="62"/>
      <c r="K98" s="62"/>
      <c r="L98" s="60"/>
      <c r="M98" s="210"/>
      <c r="N98" s="41"/>
      <c r="O98" s="41"/>
      <c r="P98" s="41"/>
      <c r="Q98" s="41"/>
      <c r="R98" s="41"/>
      <c r="S98" s="41"/>
      <c r="T98" s="77"/>
      <c r="AT98" s="23" t="s">
        <v>179</v>
      </c>
      <c r="AU98" s="23" t="s">
        <v>83</v>
      </c>
    </row>
    <row r="99" spans="2:65" s="11" customFormat="1" ht="13.5">
      <c r="B99" s="213"/>
      <c r="C99" s="214"/>
      <c r="D99" s="208" t="s">
        <v>184</v>
      </c>
      <c r="E99" s="215" t="s">
        <v>22</v>
      </c>
      <c r="F99" s="216" t="s">
        <v>485</v>
      </c>
      <c r="G99" s="214"/>
      <c r="H99" s="217">
        <v>6.681</v>
      </c>
      <c r="I99" s="218"/>
      <c r="J99" s="214"/>
      <c r="K99" s="214"/>
      <c r="L99" s="219"/>
      <c r="M99" s="220"/>
      <c r="N99" s="221"/>
      <c r="O99" s="221"/>
      <c r="P99" s="221"/>
      <c r="Q99" s="221"/>
      <c r="R99" s="221"/>
      <c r="S99" s="221"/>
      <c r="T99" s="222"/>
      <c r="AT99" s="223" t="s">
        <v>184</v>
      </c>
      <c r="AU99" s="223" t="s">
        <v>83</v>
      </c>
      <c r="AV99" s="11" t="s">
        <v>83</v>
      </c>
      <c r="AW99" s="11" t="s">
        <v>37</v>
      </c>
      <c r="AX99" s="11" t="s">
        <v>24</v>
      </c>
      <c r="AY99" s="223" t="s">
        <v>124</v>
      </c>
    </row>
    <row r="100" spans="2:65" s="1" customFormat="1" ht="44.25" customHeight="1">
      <c r="B100" s="40"/>
      <c r="C100" s="192" t="s">
        <v>150</v>
      </c>
      <c r="D100" s="192" t="s">
        <v>127</v>
      </c>
      <c r="E100" s="193" t="s">
        <v>486</v>
      </c>
      <c r="F100" s="194" t="s">
        <v>487</v>
      </c>
      <c r="G100" s="195" t="s">
        <v>213</v>
      </c>
      <c r="H100" s="196">
        <v>6.03</v>
      </c>
      <c r="I100" s="197"/>
      <c r="J100" s="198">
        <f>ROUND(I100*H100,2)</f>
        <v>0</v>
      </c>
      <c r="K100" s="194" t="s">
        <v>131</v>
      </c>
      <c r="L100" s="60"/>
      <c r="M100" s="199" t="s">
        <v>22</v>
      </c>
      <c r="N100" s="200" t="s">
        <v>45</v>
      </c>
      <c r="O100" s="41"/>
      <c r="P100" s="201">
        <f>O100*H100</f>
        <v>0</v>
      </c>
      <c r="Q100" s="201">
        <v>0</v>
      </c>
      <c r="R100" s="201">
        <f>Q100*H100</f>
        <v>0</v>
      </c>
      <c r="S100" s="201">
        <v>0</v>
      </c>
      <c r="T100" s="202">
        <f>S100*H100</f>
        <v>0</v>
      </c>
      <c r="AR100" s="23" t="s">
        <v>141</v>
      </c>
      <c r="AT100" s="23" t="s">
        <v>127</v>
      </c>
      <c r="AU100" s="23" t="s">
        <v>83</v>
      </c>
      <c r="AY100" s="23" t="s">
        <v>124</v>
      </c>
      <c r="BE100" s="203">
        <f>IF(N100="základní",J100,0)</f>
        <v>0</v>
      </c>
      <c r="BF100" s="203">
        <f>IF(N100="snížená",J100,0)</f>
        <v>0</v>
      </c>
      <c r="BG100" s="203">
        <f>IF(N100="zákl. přenesená",J100,0)</f>
        <v>0</v>
      </c>
      <c r="BH100" s="203">
        <f>IF(N100="sníž. přenesená",J100,0)</f>
        <v>0</v>
      </c>
      <c r="BI100" s="203">
        <f>IF(N100="nulová",J100,0)</f>
        <v>0</v>
      </c>
      <c r="BJ100" s="23" t="s">
        <v>24</v>
      </c>
      <c r="BK100" s="203">
        <f>ROUND(I100*H100,2)</f>
        <v>0</v>
      </c>
      <c r="BL100" s="23" t="s">
        <v>141</v>
      </c>
      <c r="BM100" s="23" t="s">
        <v>488</v>
      </c>
    </row>
    <row r="101" spans="2:65" s="1" customFormat="1" ht="108">
      <c r="B101" s="40"/>
      <c r="C101" s="62"/>
      <c r="D101" s="211" t="s">
        <v>179</v>
      </c>
      <c r="E101" s="62"/>
      <c r="F101" s="212" t="s">
        <v>489</v>
      </c>
      <c r="G101" s="62"/>
      <c r="H101" s="62"/>
      <c r="I101" s="162"/>
      <c r="J101" s="62"/>
      <c r="K101" s="62"/>
      <c r="L101" s="60"/>
      <c r="M101" s="210"/>
      <c r="N101" s="41"/>
      <c r="O101" s="41"/>
      <c r="P101" s="41"/>
      <c r="Q101" s="41"/>
      <c r="R101" s="41"/>
      <c r="S101" s="41"/>
      <c r="T101" s="77"/>
      <c r="AT101" s="23" t="s">
        <v>179</v>
      </c>
      <c r="AU101" s="23" t="s">
        <v>83</v>
      </c>
    </row>
    <row r="102" spans="2:65" s="11" customFormat="1" ht="13.5">
      <c r="B102" s="213"/>
      <c r="C102" s="214"/>
      <c r="D102" s="208" t="s">
        <v>184</v>
      </c>
      <c r="E102" s="215" t="s">
        <v>22</v>
      </c>
      <c r="F102" s="216" t="s">
        <v>490</v>
      </c>
      <c r="G102" s="214"/>
      <c r="H102" s="217">
        <v>6.03</v>
      </c>
      <c r="I102" s="218"/>
      <c r="J102" s="214"/>
      <c r="K102" s="214"/>
      <c r="L102" s="219"/>
      <c r="M102" s="220"/>
      <c r="N102" s="221"/>
      <c r="O102" s="221"/>
      <c r="P102" s="221"/>
      <c r="Q102" s="221"/>
      <c r="R102" s="221"/>
      <c r="S102" s="221"/>
      <c r="T102" s="222"/>
      <c r="AT102" s="223" t="s">
        <v>184</v>
      </c>
      <c r="AU102" s="223" t="s">
        <v>83</v>
      </c>
      <c r="AV102" s="11" t="s">
        <v>83</v>
      </c>
      <c r="AW102" s="11" t="s">
        <v>37</v>
      </c>
      <c r="AX102" s="11" t="s">
        <v>24</v>
      </c>
      <c r="AY102" s="223" t="s">
        <v>124</v>
      </c>
    </row>
    <row r="103" spans="2:65" s="1" customFormat="1" ht="22.5" customHeight="1">
      <c r="B103" s="40"/>
      <c r="C103" s="238" t="s">
        <v>156</v>
      </c>
      <c r="D103" s="238" t="s">
        <v>280</v>
      </c>
      <c r="E103" s="239" t="s">
        <v>491</v>
      </c>
      <c r="F103" s="240" t="s">
        <v>492</v>
      </c>
      <c r="G103" s="241" t="s">
        <v>307</v>
      </c>
      <c r="H103" s="242">
        <v>12.06</v>
      </c>
      <c r="I103" s="243"/>
      <c r="J103" s="244">
        <f>ROUND(I103*H103,2)</f>
        <v>0</v>
      </c>
      <c r="K103" s="240" t="s">
        <v>131</v>
      </c>
      <c r="L103" s="245"/>
      <c r="M103" s="246" t="s">
        <v>22</v>
      </c>
      <c r="N103" s="247" t="s">
        <v>45</v>
      </c>
      <c r="O103" s="41"/>
      <c r="P103" s="201">
        <f>O103*H103</f>
        <v>0</v>
      </c>
      <c r="Q103" s="201">
        <v>1</v>
      </c>
      <c r="R103" s="201">
        <f>Q103*H103</f>
        <v>12.06</v>
      </c>
      <c r="S103" s="201">
        <v>0</v>
      </c>
      <c r="T103" s="202">
        <f>S103*H103</f>
        <v>0</v>
      </c>
      <c r="AR103" s="23" t="s">
        <v>160</v>
      </c>
      <c r="AT103" s="23" t="s">
        <v>280</v>
      </c>
      <c r="AU103" s="23" t="s">
        <v>83</v>
      </c>
      <c r="AY103" s="23" t="s">
        <v>124</v>
      </c>
      <c r="BE103" s="203">
        <f>IF(N103="základní",J103,0)</f>
        <v>0</v>
      </c>
      <c r="BF103" s="203">
        <f>IF(N103="snížená",J103,0)</f>
        <v>0</v>
      </c>
      <c r="BG103" s="203">
        <f>IF(N103="zákl. přenesená",J103,0)</f>
        <v>0</v>
      </c>
      <c r="BH103" s="203">
        <f>IF(N103="sníž. přenesená",J103,0)</f>
        <v>0</v>
      </c>
      <c r="BI103" s="203">
        <f>IF(N103="nulová",J103,0)</f>
        <v>0</v>
      </c>
      <c r="BJ103" s="23" t="s">
        <v>24</v>
      </c>
      <c r="BK103" s="203">
        <f>ROUND(I103*H103,2)</f>
        <v>0</v>
      </c>
      <c r="BL103" s="23" t="s">
        <v>141</v>
      </c>
      <c r="BM103" s="23" t="s">
        <v>493</v>
      </c>
    </row>
    <row r="104" spans="2:65" s="11" customFormat="1" ht="13.5">
      <c r="B104" s="213"/>
      <c r="C104" s="214"/>
      <c r="D104" s="208" t="s">
        <v>184</v>
      </c>
      <c r="E104" s="214"/>
      <c r="F104" s="216" t="s">
        <v>494</v>
      </c>
      <c r="G104" s="214"/>
      <c r="H104" s="217">
        <v>12.06</v>
      </c>
      <c r="I104" s="218"/>
      <c r="J104" s="214"/>
      <c r="K104" s="214"/>
      <c r="L104" s="219"/>
      <c r="M104" s="220"/>
      <c r="N104" s="221"/>
      <c r="O104" s="221"/>
      <c r="P104" s="221"/>
      <c r="Q104" s="221"/>
      <c r="R104" s="221"/>
      <c r="S104" s="221"/>
      <c r="T104" s="222"/>
      <c r="AT104" s="223" t="s">
        <v>184</v>
      </c>
      <c r="AU104" s="223" t="s">
        <v>83</v>
      </c>
      <c r="AV104" s="11" t="s">
        <v>83</v>
      </c>
      <c r="AW104" s="11" t="s">
        <v>6</v>
      </c>
      <c r="AX104" s="11" t="s">
        <v>24</v>
      </c>
      <c r="AY104" s="223" t="s">
        <v>124</v>
      </c>
    </row>
    <row r="105" spans="2:65" s="1" customFormat="1" ht="31.5" customHeight="1">
      <c r="B105" s="40"/>
      <c r="C105" s="192" t="s">
        <v>160</v>
      </c>
      <c r="D105" s="192" t="s">
        <v>127</v>
      </c>
      <c r="E105" s="193" t="s">
        <v>495</v>
      </c>
      <c r="F105" s="194" t="s">
        <v>496</v>
      </c>
      <c r="G105" s="195" t="s">
        <v>177</v>
      </c>
      <c r="H105" s="196">
        <v>4</v>
      </c>
      <c r="I105" s="197"/>
      <c r="J105" s="198">
        <f>ROUND(I105*H105,2)</f>
        <v>0</v>
      </c>
      <c r="K105" s="194" t="s">
        <v>131</v>
      </c>
      <c r="L105" s="60"/>
      <c r="M105" s="199" t="s">
        <v>22</v>
      </c>
      <c r="N105" s="200" t="s">
        <v>45</v>
      </c>
      <c r="O105" s="41"/>
      <c r="P105" s="201">
        <f>O105*H105</f>
        <v>0</v>
      </c>
      <c r="Q105" s="201">
        <v>0</v>
      </c>
      <c r="R105" s="201">
        <f>Q105*H105</f>
        <v>0</v>
      </c>
      <c r="S105" s="201">
        <v>0</v>
      </c>
      <c r="T105" s="202">
        <f>S105*H105</f>
        <v>0</v>
      </c>
      <c r="AR105" s="23" t="s">
        <v>141</v>
      </c>
      <c r="AT105" s="23" t="s">
        <v>127</v>
      </c>
      <c r="AU105" s="23" t="s">
        <v>83</v>
      </c>
      <c r="AY105" s="23" t="s">
        <v>124</v>
      </c>
      <c r="BE105" s="203">
        <f>IF(N105="základní",J105,0)</f>
        <v>0</v>
      </c>
      <c r="BF105" s="203">
        <f>IF(N105="snížená",J105,0)</f>
        <v>0</v>
      </c>
      <c r="BG105" s="203">
        <f>IF(N105="zákl. přenesená",J105,0)</f>
        <v>0</v>
      </c>
      <c r="BH105" s="203">
        <f>IF(N105="sníž. přenesená",J105,0)</f>
        <v>0</v>
      </c>
      <c r="BI105" s="203">
        <f>IF(N105="nulová",J105,0)</f>
        <v>0</v>
      </c>
      <c r="BJ105" s="23" t="s">
        <v>24</v>
      </c>
      <c r="BK105" s="203">
        <f>ROUND(I105*H105,2)</f>
        <v>0</v>
      </c>
      <c r="BL105" s="23" t="s">
        <v>141</v>
      </c>
      <c r="BM105" s="23" t="s">
        <v>497</v>
      </c>
    </row>
    <row r="106" spans="2:65" s="1" customFormat="1" ht="121.5">
      <c r="B106" s="40"/>
      <c r="C106" s="62"/>
      <c r="D106" s="208" t="s">
        <v>179</v>
      </c>
      <c r="E106" s="62"/>
      <c r="F106" s="209" t="s">
        <v>278</v>
      </c>
      <c r="G106" s="62"/>
      <c r="H106" s="62"/>
      <c r="I106" s="162"/>
      <c r="J106" s="62"/>
      <c r="K106" s="62"/>
      <c r="L106" s="60"/>
      <c r="M106" s="210"/>
      <c r="N106" s="41"/>
      <c r="O106" s="41"/>
      <c r="P106" s="41"/>
      <c r="Q106" s="41"/>
      <c r="R106" s="41"/>
      <c r="S106" s="41"/>
      <c r="T106" s="77"/>
      <c r="AT106" s="23" t="s">
        <v>179</v>
      </c>
      <c r="AU106" s="23" t="s">
        <v>83</v>
      </c>
    </row>
    <row r="107" spans="2:65" s="1" customFormat="1" ht="22.5" customHeight="1">
      <c r="B107" s="40"/>
      <c r="C107" s="238" t="s">
        <v>217</v>
      </c>
      <c r="D107" s="238" t="s">
        <v>280</v>
      </c>
      <c r="E107" s="239" t="s">
        <v>281</v>
      </c>
      <c r="F107" s="240" t="s">
        <v>282</v>
      </c>
      <c r="G107" s="241" t="s">
        <v>283</v>
      </c>
      <c r="H107" s="242">
        <v>0.06</v>
      </c>
      <c r="I107" s="243"/>
      <c r="J107" s="244">
        <f>ROUND(I107*H107,2)</f>
        <v>0</v>
      </c>
      <c r="K107" s="240" t="s">
        <v>131</v>
      </c>
      <c r="L107" s="245"/>
      <c r="M107" s="246" t="s">
        <v>22</v>
      </c>
      <c r="N107" s="247" t="s">
        <v>45</v>
      </c>
      <c r="O107" s="41"/>
      <c r="P107" s="201">
        <f>O107*H107</f>
        <v>0</v>
      </c>
      <c r="Q107" s="201">
        <v>1E-3</v>
      </c>
      <c r="R107" s="201">
        <f>Q107*H107</f>
        <v>6.0000000000000002E-5</v>
      </c>
      <c r="S107" s="201">
        <v>0</v>
      </c>
      <c r="T107" s="202">
        <f>S107*H107</f>
        <v>0</v>
      </c>
      <c r="AR107" s="23" t="s">
        <v>160</v>
      </c>
      <c r="AT107" s="23" t="s">
        <v>280</v>
      </c>
      <c r="AU107" s="23" t="s">
        <v>83</v>
      </c>
      <c r="AY107" s="23" t="s">
        <v>124</v>
      </c>
      <c r="BE107" s="203">
        <f>IF(N107="základní",J107,0)</f>
        <v>0</v>
      </c>
      <c r="BF107" s="203">
        <f>IF(N107="snížená",J107,0)</f>
        <v>0</v>
      </c>
      <c r="BG107" s="203">
        <f>IF(N107="zákl. přenesená",J107,0)</f>
        <v>0</v>
      </c>
      <c r="BH107" s="203">
        <f>IF(N107="sníž. přenesená",J107,0)</f>
        <v>0</v>
      </c>
      <c r="BI107" s="203">
        <f>IF(N107="nulová",J107,0)</f>
        <v>0</v>
      </c>
      <c r="BJ107" s="23" t="s">
        <v>24</v>
      </c>
      <c r="BK107" s="203">
        <f>ROUND(I107*H107,2)</f>
        <v>0</v>
      </c>
      <c r="BL107" s="23" t="s">
        <v>141</v>
      </c>
      <c r="BM107" s="23" t="s">
        <v>498</v>
      </c>
    </row>
    <row r="108" spans="2:65" s="11" customFormat="1" ht="13.5">
      <c r="B108" s="213"/>
      <c r="C108" s="214"/>
      <c r="D108" s="208" t="s">
        <v>184</v>
      </c>
      <c r="E108" s="214"/>
      <c r="F108" s="216" t="s">
        <v>499</v>
      </c>
      <c r="G108" s="214"/>
      <c r="H108" s="217">
        <v>0.06</v>
      </c>
      <c r="I108" s="218"/>
      <c r="J108" s="214"/>
      <c r="K108" s="214"/>
      <c r="L108" s="219"/>
      <c r="M108" s="220"/>
      <c r="N108" s="221"/>
      <c r="O108" s="221"/>
      <c r="P108" s="221"/>
      <c r="Q108" s="221"/>
      <c r="R108" s="221"/>
      <c r="S108" s="221"/>
      <c r="T108" s="222"/>
      <c r="AT108" s="223" t="s">
        <v>184</v>
      </c>
      <c r="AU108" s="223" t="s">
        <v>83</v>
      </c>
      <c r="AV108" s="11" t="s">
        <v>83</v>
      </c>
      <c r="AW108" s="11" t="s">
        <v>6</v>
      </c>
      <c r="AX108" s="11" t="s">
        <v>24</v>
      </c>
      <c r="AY108" s="223" t="s">
        <v>124</v>
      </c>
    </row>
    <row r="109" spans="2:65" s="1" customFormat="1" ht="22.5" customHeight="1">
      <c r="B109" s="40"/>
      <c r="C109" s="192" t="s">
        <v>29</v>
      </c>
      <c r="D109" s="192" t="s">
        <v>127</v>
      </c>
      <c r="E109" s="193" t="s">
        <v>287</v>
      </c>
      <c r="F109" s="194" t="s">
        <v>288</v>
      </c>
      <c r="G109" s="195" t="s">
        <v>177</v>
      </c>
      <c r="H109" s="196">
        <v>7.9</v>
      </c>
      <c r="I109" s="197"/>
      <c r="J109" s="198">
        <f>ROUND(I109*H109,2)</f>
        <v>0</v>
      </c>
      <c r="K109" s="194" t="s">
        <v>131</v>
      </c>
      <c r="L109" s="60"/>
      <c r="M109" s="199" t="s">
        <v>22</v>
      </c>
      <c r="N109" s="200" t="s">
        <v>45</v>
      </c>
      <c r="O109" s="41"/>
      <c r="P109" s="201">
        <f>O109*H109</f>
        <v>0</v>
      </c>
      <c r="Q109" s="201">
        <v>0</v>
      </c>
      <c r="R109" s="201">
        <f>Q109*H109</f>
        <v>0</v>
      </c>
      <c r="S109" s="201">
        <v>0</v>
      </c>
      <c r="T109" s="202">
        <f>S109*H109</f>
        <v>0</v>
      </c>
      <c r="AR109" s="23" t="s">
        <v>141</v>
      </c>
      <c r="AT109" s="23" t="s">
        <v>127</v>
      </c>
      <c r="AU109" s="23" t="s">
        <v>83</v>
      </c>
      <c r="AY109" s="23" t="s">
        <v>124</v>
      </c>
      <c r="BE109" s="203">
        <f>IF(N109="základní",J109,0)</f>
        <v>0</v>
      </c>
      <c r="BF109" s="203">
        <f>IF(N109="snížená",J109,0)</f>
        <v>0</v>
      </c>
      <c r="BG109" s="203">
        <f>IF(N109="zákl. přenesená",J109,0)</f>
        <v>0</v>
      </c>
      <c r="BH109" s="203">
        <f>IF(N109="sníž. přenesená",J109,0)</f>
        <v>0</v>
      </c>
      <c r="BI109" s="203">
        <f>IF(N109="nulová",J109,0)</f>
        <v>0</v>
      </c>
      <c r="BJ109" s="23" t="s">
        <v>24</v>
      </c>
      <c r="BK109" s="203">
        <f>ROUND(I109*H109,2)</f>
        <v>0</v>
      </c>
      <c r="BL109" s="23" t="s">
        <v>141</v>
      </c>
      <c r="BM109" s="23" t="s">
        <v>500</v>
      </c>
    </row>
    <row r="110" spans="2:65" s="1" customFormat="1" ht="162">
      <c r="B110" s="40"/>
      <c r="C110" s="62"/>
      <c r="D110" s="208" t="s">
        <v>179</v>
      </c>
      <c r="E110" s="62"/>
      <c r="F110" s="209" t="s">
        <v>290</v>
      </c>
      <c r="G110" s="62"/>
      <c r="H110" s="62"/>
      <c r="I110" s="162"/>
      <c r="J110" s="62"/>
      <c r="K110" s="62"/>
      <c r="L110" s="60"/>
      <c r="M110" s="210"/>
      <c r="N110" s="41"/>
      <c r="O110" s="41"/>
      <c r="P110" s="41"/>
      <c r="Q110" s="41"/>
      <c r="R110" s="41"/>
      <c r="S110" s="41"/>
      <c r="T110" s="77"/>
      <c r="AT110" s="23" t="s">
        <v>179</v>
      </c>
      <c r="AU110" s="23" t="s">
        <v>83</v>
      </c>
    </row>
    <row r="111" spans="2:65" s="1" customFormat="1" ht="22.5" customHeight="1">
      <c r="B111" s="40"/>
      <c r="C111" s="192" t="s">
        <v>233</v>
      </c>
      <c r="D111" s="192" t="s">
        <v>127</v>
      </c>
      <c r="E111" s="193" t="s">
        <v>293</v>
      </c>
      <c r="F111" s="194" t="s">
        <v>294</v>
      </c>
      <c r="G111" s="195" t="s">
        <v>177</v>
      </c>
      <c r="H111" s="196">
        <v>8.5</v>
      </c>
      <c r="I111" s="197"/>
      <c r="J111" s="198">
        <f>ROUND(I111*H111,2)</f>
        <v>0</v>
      </c>
      <c r="K111" s="194" t="s">
        <v>131</v>
      </c>
      <c r="L111" s="60"/>
      <c r="M111" s="199" t="s">
        <v>22</v>
      </c>
      <c r="N111" s="200" t="s">
        <v>45</v>
      </c>
      <c r="O111" s="41"/>
      <c r="P111" s="201">
        <f>O111*H111</f>
        <v>0</v>
      </c>
      <c r="Q111" s="201">
        <v>0</v>
      </c>
      <c r="R111" s="201">
        <f>Q111*H111</f>
        <v>0</v>
      </c>
      <c r="S111" s="201">
        <v>0</v>
      </c>
      <c r="T111" s="202">
        <f>S111*H111</f>
        <v>0</v>
      </c>
      <c r="AR111" s="23" t="s">
        <v>141</v>
      </c>
      <c r="AT111" s="23" t="s">
        <v>127</v>
      </c>
      <c r="AU111" s="23" t="s">
        <v>83</v>
      </c>
      <c r="AY111" s="23" t="s">
        <v>124</v>
      </c>
      <c r="BE111" s="203">
        <f>IF(N111="základní",J111,0)</f>
        <v>0</v>
      </c>
      <c r="BF111" s="203">
        <f>IF(N111="snížená",J111,0)</f>
        <v>0</v>
      </c>
      <c r="BG111" s="203">
        <f>IF(N111="zákl. přenesená",J111,0)</f>
        <v>0</v>
      </c>
      <c r="BH111" s="203">
        <f>IF(N111="sníž. přenesená",J111,0)</f>
        <v>0</v>
      </c>
      <c r="BI111" s="203">
        <f>IF(N111="nulová",J111,0)</f>
        <v>0</v>
      </c>
      <c r="BJ111" s="23" t="s">
        <v>24</v>
      </c>
      <c r="BK111" s="203">
        <f>ROUND(I111*H111,2)</f>
        <v>0</v>
      </c>
      <c r="BL111" s="23" t="s">
        <v>141</v>
      </c>
      <c r="BM111" s="23" t="s">
        <v>501</v>
      </c>
    </row>
    <row r="112" spans="2:65" s="1" customFormat="1" ht="162">
      <c r="B112" s="40"/>
      <c r="C112" s="62"/>
      <c r="D112" s="211" t="s">
        <v>179</v>
      </c>
      <c r="E112" s="62"/>
      <c r="F112" s="212" t="s">
        <v>290</v>
      </c>
      <c r="G112" s="62"/>
      <c r="H112" s="62"/>
      <c r="I112" s="162"/>
      <c r="J112" s="62"/>
      <c r="K112" s="62"/>
      <c r="L112" s="60"/>
      <c r="M112" s="210"/>
      <c r="N112" s="41"/>
      <c r="O112" s="41"/>
      <c r="P112" s="41"/>
      <c r="Q112" s="41"/>
      <c r="R112" s="41"/>
      <c r="S112" s="41"/>
      <c r="T112" s="77"/>
      <c r="AT112" s="23" t="s">
        <v>179</v>
      </c>
      <c r="AU112" s="23" t="s">
        <v>83</v>
      </c>
    </row>
    <row r="113" spans="2:65" s="11" customFormat="1" ht="13.5">
      <c r="B113" s="213"/>
      <c r="C113" s="214"/>
      <c r="D113" s="208" t="s">
        <v>184</v>
      </c>
      <c r="E113" s="215" t="s">
        <v>22</v>
      </c>
      <c r="F113" s="216" t="s">
        <v>502</v>
      </c>
      <c r="G113" s="214"/>
      <c r="H113" s="217">
        <v>8.5</v>
      </c>
      <c r="I113" s="218"/>
      <c r="J113" s="214"/>
      <c r="K113" s="214"/>
      <c r="L113" s="219"/>
      <c r="M113" s="220"/>
      <c r="N113" s="221"/>
      <c r="O113" s="221"/>
      <c r="P113" s="221"/>
      <c r="Q113" s="221"/>
      <c r="R113" s="221"/>
      <c r="S113" s="221"/>
      <c r="T113" s="222"/>
      <c r="AT113" s="223" t="s">
        <v>184</v>
      </c>
      <c r="AU113" s="223" t="s">
        <v>83</v>
      </c>
      <c r="AV113" s="11" t="s">
        <v>83</v>
      </c>
      <c r="AW113" s="11" t="s">
        <v>37</v>
      </c>
      <c r="AX113" s="11" t="s">
        <v>24</v>
      </c>
      <c r="AY113" s="223" t="s">
        <v>124</v>
      </c>
    </row>
    <row r="114" spans="2:65" s="1" customFormat="1" ht="31.5" customHeight="1">
      <c r="B114" s="40"/>
      <c r="C114" s="192" t="s">
        <v>255</v>
      </c>
      <c r="D114" s="192" t="s">
        <v>127</v>
      </c>
      <c r="E114" s="193" t="s">
        <v>503</v>
      </c>
      <c r="F114" s="194" t="s">
        <v>504</v>
      </c>
      <c r="G114" s="195" t="s">
        <v>177</v>
      </c>
      <c r="H114" s="196">
        <v>4</v>
      </c>
      <c r="I114" s="197"/>
      <c r="J114" s="198">
        <f>ROUND(I114*H114,2)</f>
        <v>0</v>
      </c>
      <c r="K114" s="194" t="s">
        <v>131</v>
      </c>
      <c r="L114" s="60"/>
      <c r="M114" s="199" t="s">
        <v>22</v>
      </c>
      <c r="N114" s="200" t="s">
        <v>45</v>
      </c>
      <c r="O114" s="41"/>
      <c r="P114" s="201">
        <f>O114*H114</f>
        <v>0</v>
      </c>
      <c r="Q114" s="201">
        <v>0</v>
      </c>
      <c r="R114" s="201">
        <f>Q114*H114</f>
        <v>0</v>
      </c>
      <c r="S114" s="201">
        <v>0</v>
      </c>
      <c r="T114" s="202">
        <f>S114*H114</f>
        <v>0</v>
      </c>
      <c r="AR114" s="23" t="s">
        <v>141</v>
      </c>
      <c r="AT114" s="23" t="s">
        <v>127</v>
      </c>
      <c r="AU114" s="23" t="s">
        <v>83</v>
      </c>
      <c r="AY114" s="23" t="s">
        <v>124</v>
      </c>
      <c r="BE114" s="203">
        <f>IF(N114="základní",J114,0)</f>
        <v>0</v>
      </c>
      <c r="BF114" s="203">
        <f>IF(N114="snížená",J114,0)</f>
        <v>0</v>
      </c>
      <c r="BG114" s="203">
        <f>IF(N114="zákl. přenesená",J114,0)</f>
        <v>0</v>
      </c>
      <c r="BH114" s="203">
        <f>IF(N114="sníž. přenesená",J114,0)</f>
        <v>0</v>
      </c>
      <c r="BI114" s="203">
        <f>IF(N114="nulová",J114,0)</f>
        <v>0</v>
      </c>
      <c r="BJ114" s="23" t="s">
        <v>24</v>
      </c>
      <c r="BK114" s="203">
        <f>ROUND(I114*H114,2)</f>
        <v>0</v>
      </c>
      <c r="BL114" s="23" t="s">
        <v>141</v>
      </c>
      <c r="BM114" s="23" t="s">
        <v>505</v>
      </c>
    </row>
    <row r="115" spans="2:65" s="1" customFormat="1" ht="121.5">
      <c r="B115" s="40"/>
      <c r="C115" s="62"/>
      <c r="D115" s="208" t="s">
        <v>179</v>
      </c>
      <c r="E115" s="62"/>
      <c r="F115" s="209" t="s">
        <v>506</v>
      </c>
      <c r="G115" s="62"/>
      <c r="H115" s="62"/>
      <c r="I115" s="162"/>
      <c r="J115" s="62"/>
      <c r="K115" s="62"/>
      <c r="L115" s="60"/>
      <c r="M115" s="210"/>
      <c r="N115" s="41"/>
      <c r="O115" s="41"/>
      <c r="P115" s="41"/>
      <c r="Q115" s="41"/>
      <c r="R115" s="41"/>
      <c r="S115" s="41"/>
      <c r="T115" s="77"/>
      <c r="AT115" s="23" t="s">
        <v>179</v>
      </c>
      <c r="AU115" s="23" t="s">
        <v>83</v>
      </c>
    </row>
    <row r="116" spans="2:65" s="1" customFormat="1" ht="22.5" customHeight="1">
      <c r="B116" s="40"/>
      <c r="C116" s="192" t="s">
        <v>262</v>
      </c>
      <c r="D116" s="192" t="s">
        <v>127</v>
      </c>
      <c r="E116" s="193" t="s">
        <v>507</v>
      </c>
      <c r="F116" s="194" t="s">
        <v>508</v>
      </c>
      <c r="G116" s="195" t="s">
        <v>177</v>
      </c>
      <c r="H116" s="196">
        <v>4</v>
      </c>
      <c r="I116" s="197"/>
      <c r="J116" s="198">
        <f>ROUND(I116*H116,2)</f>
        <v>0</v>
      </c>
      <c r="K116" s="194" t="s">
        <v>131</v>
      </c>
      <c r="L116" s="60"/>
      <c r="M116" s="199" t="s">
        <v>22</v>
      </c>
      <c r="N116" s="200" t="s">
        <v>45</v>
      </c>
      <c r="O116" s="41"/>
      <c r="P116" s="201">
        <f>O116*H116</f>
        <v>0</v>
      </c>
      <c r="Q116" s="201">
        <v>0</v>
      </c>
      <c r="R116" s="201">
        <f>Q116*H116</f>
        <v>0</v>
      </c>
      <c r="S116" s="201">
        <v>0</v>
      </c>
      <c r="T116" s="202">
        <f>S116*H116</f>
        <v>0</v>
      </c>
      <c r="AR116" s="23" t="s">
        <v>141</v>
      </c>
      <c r="AT116" s="23" t="s">
        <v>127</v>
      </c>
      <c r="AU116" s="23" t="s">
        <v>83</v>
      </c>
      <c r="AY116" s="23" t="s">
        <v>124</v>
      </c>
      <c r="BE116" s="203">
        <f>IF(N116="základní",J116,0)</f>
        <v>0</v>
      </c>
      <c r="BF116" s="203">
        <f>IF(N116="snížená",J116,0)</f>
        <v>0</v>
      </c>
      <c r="BG116" s="203">
        <f>IF(N116="zákl. přenesená",J116,0)</f>
        <v>0</v>
      </c>
      <c r="BH116" s="203">
        <f>IF(N116="sníž. přenesená",J116,0)</f>
        <v>0</v>
      </c>
      <c r="BI116" s="203">
        <f>IF(N116="nulová",J116,0)</f>
        <v>0</v>
      </c>
      <c r="BJ116" s="23" t="s">
        <v>24</v>
      </c>
      <c r="BK116" s="203">
        <f>ROUND(I116*H116,2)</f>
        <v>0</v>
      </c>
      <c r="BL116" s="23" t="s">
        <v>141</v>
      </c>
      <c r="BM116" s="23" t="s">
        <v>509</v>
      </c>
    </row>
    <row r="117" spans="2:65" s="1" customFormat="1" ht="121.5">
      <c r="B117" s="40"/>
      <c r="C117" s="62"/>
      <c r="D117" s="211" t="s">
        <v>179</v>
      </c>
      <c r="E117" s="62"/>
      <c r="F117" s="212" t="s">
        <v>510</v>
      </c>
      <c r="G117" s="62"/>
      <c r="H117" s="62"/>
      <c r="I117" s="162"/>
      <c r="J117" s="62"/>
      <c r="K117" s="62"/>
      <c r="L117" s="60"/>
      <c r="M117" s="210"/>
      <c r="N117" s="41"/>
      <c r="O117" s="41"/>
      <c r="P117" s="41"/>
      <c r="Q117" s="41"/>
      <c r="R117" s="41"/>
      <c r="S117" s="41"/>
      <c r="T117" s="77"/>
      <c r="AT117" s="23" t="s">
        <v>179</v>
      </c>
      <c r="AU117" s="23" t="s">
        <v>83</v>
      </c>
    </row>
    <row r="118" spans="2:65" s="10" customFormat="1" ht="29.85" customHeight="1">
      <c r="B118" s="175"/>
      <c r="C118" s="176"/>
      <c r="D118" s="189" t="s">
        <v>73</v>
      </c>
      <c r="E118" s="190" t="s">
        <v>141</v>
      </c>
      <c r="F118" s="190" t="s">
        <v>511</v>
      </c>
      <c r="G118" s="176"/>
      <c r="H118" s="176"/>
      <c r="I118" s="179"/>
      <c r="J118" s="191">
        <f>BK118</f>
        <v>0</v>
      </c>
      <c r="K118" s="176"/>
      <c r="L118" s="181"/>
      <c r="M118" s="182"/>
      <c r="N118" s="183"/>
      <c r="O118" s="183"/>
      <c r="P118" s="184">
        <f>SUM(P119:P126)</f>
        <v>0</v>
      </c>
      <c r="Q118" s="183"/>
      <c r="R118" s="184">
        <f>SUM(R119:R126)</f>
        <v>10.197900000000001</v>
      </c>
      <c r="S118" s="183"/>
      <c r="T118" s="185">
        <f>SUM(T119:T126)</f>
        <v>0</v>
      </c>
      <c r="AR118" s="186" t="s">
        <v>24</v>
      </c>
      <c r="AT118" s="187" t="s">
        <v>73</v>
      </c>
      <c r="AU118" s="187" t="s">
        <v>24</v>
      </c>
      <c r="AY118" s="186" t="s">
        <v>124</v>
      </c>
      <c r="BK118" s="188">
        <f>SUM(BK119:BK126)</f>
        <v>0</v>
      </c>
    </row>
    <row r="119" spans="2:65" s="1" customFormat="1" ht="22.5" customHeight="1">
      <c r="B119" s="40"/>
      <c r="C119" s="192" t="s">
        <v>269</v>
      </c>
      <c r="D119" s="192" t="s">
        <v>127</v>
      </c>
      <c r="E119" s="193" t="s">
        <v>512</v>
      </c>
      <c r="F119" s="194" t="s">
        <v>513</v>
      </c>
      <c r="G119" s="195" t="s">
        <v>177</v>
      </c>
      <c r="H119" s="196">
        <v>7.5</v>
      </c>
      <c r="I119" s="197"/>
      <c r="J119" s="198">
        <f>ROUND(I119*H119,2)</f>
        <v>0</v>
      </c>
      <c r="K119" s="194" t="s">
        <v>131</v>
      </c>
      <c r="L119" s="60"/>
      <c r="M119" s="199" t="s">
        <v>22</v>
      </c>
      <c r="N119" s="200" t="s">
        <v>45</v>
      </c>
      <c r="O119" s="41"/>
      <c r="P119" s="201">
        <f>O119*H119</f>
        <v>0</v>
      </c>
      <c r="Q119" s="201">
        <v>0.18729999999999999</v>
      </c>
      <c r="R119" s="201">
        <f>Q119*H119</f>
        <v>1.4047499999999999</v>
      </c>
      <c r="S119" s="201">
        <v>0</v>
      </c>
      <c r="T119" s="202">
        <f>S119*H119</f>
        <v>0</v>
      </c>
      <c r="AR119" s="23" t="s">
        <v>141</v>
      </c>
      <c r="AT119" s="23" t="s">
        <v>127</v>
      </c>
      <c r="AU119" s="23" t="s">
        <v>83</v>
      </c>
      <c r="AY119" s="23" t="s">
        <v>124</v>
      </c>
      <c r="BE119" s="203">
        <f>IF(N119="základní",J119,0)</f>
        <v>0</v>
      </c>
      <c r="BF119" s="203">
        <f>IF(N119="snížená",J119,0)</f>
        <v>0</v>
      </c>
      <c r="BG119" s="203">
        <f>IF(N119="zákl. přenesená",J119,0)</f>
        <v>0</v>
      </c>
      <c r="BH119" s="203">
        <f>IF(N119="sníž. přenesená",J119,0)</f>
        <v>0</v>
      </c>
      <c r="BI119" s="203">
        <f>IF(N119="nulová",J119,0)</f>
        <v>0</v>
      </c>
      <c r="BJ119" s="23" t="s">
        <v>24</v>
      </c>
      <c r="BK119" s="203">
        <f>ROUND(I119*H119,2)</f>
        <v>0</v>
      </c>
      <c r="BL119" s="23" t="s">
        <v>141</v>
      </c>
      <c r="BM119" s="23" t="s">
        <v>514</v>
      </c>
    </row>
    <row r="120" spans="2:65" s="1" customFormat="1" ht="40.5">
      <c r="B120" s="40"/>
      <c r="C120" s="62"/>
      <c r="D120" s="208" t="s">
        <v>179</v>
      </c>
      <c r="E120" s="62"/>
      <c r="F120" s="209" t="s">
        <v>515</v>
      </c>
      <c r="G120" s="62"/>
      <c r="H120" s="62"/>
      <c r="I120" s="162"/>
      <c r="J120" s="62"/>
      <c r="K120" s="62"/>
      <c r="L120" s="60"/>
      <c r="M120" s="210"/>
      <c r="N120" s="41"/>
      <c r="O120" s="41"/>
      <c r="P120" s="41"/>
      <c r="Q120" s="41"/>
      <c r="R120" s="41"/>
      <c r="S120" s="41"/>
      <c r="T120" s="77"/>
      <c r="AT120" s="23" t="s">
        <v>179</v>
      </c>
      <c r="AU120" s="23" t="s">
        <v>83</v>
      </c>
    </row>
    <row r="121" spans="2:65" s="1" customFormat="1" ht="31.5" customHeight="1">
      <c r="B121" s="40"/>
      <c r="C121" s="192" t="s">
        <v>10</v>
      </c>
      <c r="D121" s="192" t="s">
        <v>127</v>
      </c>
      <c r="E121" s="193" t="s">
        <v>516</v>
      </c>
      <c r="F121" s="194" t="s">
        <v>517</v>
      </c>
      <c r="G121" s="195" t="s">
        <v>213</v>
      </c>
      <c r="H121" s="196">
        <v>1.34</v>
      </c>
      <c r="I121" s="197"/>
      <c r="J121" s="198">
        <f>ROUND(I121*H121,2)</f>
        <v>0</v>
      </c>
      <c r="K121" s="194" t="s">
        <v>131</v>
      </c>
      <c r="L121" s="60"/>
      <c r="M121" s="199" t="s">
        <v>22</v>
      </c>
      <c r="N121" s="200" t="s">
        <v>45</v>
      </c>
      <c r="O121" s="41"/>
      <c r="P121" s="201">
        <f>O121*H121</f>
        <v>0</v>
      </c>
      <c r="Q121" s="201">
        <v>0</v>
      </c>
      <c r="R121" s="201">
        <f>Q121*H121</f>
        <v>0</v>
      </c>
      <c r="S121" s="201">
        <v>0</v>
      </c>
      <c r="T121" s="202">
        <f>S121*H121</f>
        <v>0</v>
      </c>
      <c r="AR121" s="23" t="s">
        <v>141</v>
      </c>
      <c r="AT121" s="23" t="s">
        <v>127</v>
      </c>
      <c r="AU121" s="23" t="s">
        <v>83</v>
      </c>
      <c r="AY121" s="23" t="s">
        <v>124</v>
      </c>
      <c r="BE121" s="203">
        <f>IF(N121="základní",J121,0)</f>
        <v>0</v>
      </c>
      <c r="BF121" s="203">
        <f>IF(N121="snížená",J121,0)</f>
        <v>0</v>
      </c>
      <c r="BG121" s="203">
        <f>IF(N121="zákl. přenesená",J121,0)</f>
        <v>0</v>
      </c>
      <c r="BH121" s="203">
        <f>IF(N121="sníž. přenesená",J121,0)</f>
        <v>0</v>
      </c>
      <c r="BI121" s="203">
        <f>IF(N121="nulová",J121,0)</f>
        <v>0</v>
      </c>
      <c r="BJ121" s="23" t="s">
        <v>24</v>
      </c>
      <c r="BK121" s="203">
        <f>ROUND(I121*H121,2)</f>
        <v>0</v>
      </c>
      <c r="BL121" s="23" t="s">
        <v>141</v>
      </c>
      <c r="BM121" s="23" t="s">
        <v>518</v>
      </c>
    </row>
    <row r="122" spans="2:65" s="1" customFormat="1" ht="54">
      <c r="B122" s="40"/>
      <c r="C122" s="62"/>
      <c r="D122" s="211" t="s">
        <v>179</v>
      </c>
      <c r="E122" s="62"/>
      <c r="F122" s="212" t="s">
        <v>519</v>
      </c>
      <c r="G122" s="62"/>
      <c r="H122" s="62"/>
      <c r="I122" s="162"/>
      <c r="J122" s="62"/>
      <c r="K122" s="62"/>
      <c r="L122" s="60"/>
      <c r="M122" s="210"/>
      <c r="N122" s="41"/>
      <c r="O122" s="41"/>
      <c r="P122" s="41"/>
      <c r="Q122" s="41"/>
      <c r="R122" s="41"/>
      <c r="S122" s="41"/>
      <c r="T122" s="77"/>
      <c r="AT122" s="23" t="s">
        <v>179</v>
      </c>
      <c r="AU122" s="23" t="s">
        <v>83</v>
      </c>
    </row>
    <row r="123" spans="2:65" s="11" customFormat="1" ht="13.5">
      <c r="B123" s="213"/>
      <c r="C123" s="214"/>
      <c r="D123" s="208" t="s">
        <v>184</v>
      </c>
      <c r="E123" s="215" t="s">
        <v>22</v>
      </c>
      <c r="F123" s="216" t="s">
        <v>520</v>
      </c>
      <c r="G123" s="214"/>
      <c r="H123" s="217">
        <v>1.34</v>
      </c>
      <c r="I123" s="218"/>
      <c r="J123" s="214"/>
      <c r="K123" s="214"/>
      <c r="L123" s="219"/>
      <c r="M123" s="220"/>
      <c r="N123" s="221"/>
      <c r="O123" s="221"/>
      <c r="P123" s="221"/>
      <c r="Q123" s="221"/>
      <c r="R123" s="221"/>
      <c r="S123" s="221"/>
      <c r="T123" s="222"/>
      <c r="AT123" s="223" t="s">
        <v>184</v>
      </c>
      <c r="AU123" s="223" t="s">
        <v>83</v>
      </c>
      <c r="AV123" s="11" t="s">
        <v>83</v>
      </c>
      <c r="AW123" s="11" t="s">
        <v>37</v>
      </c>
      <c r="AX123" s="11" t="s">
        <v>24</v>
      </c>
      <c r="AY123" s="223" t="s">
        <v>124</v>
      </c>
    </row>
    <row r="124" spans="2:65" s="1" customFormat="1" ht="44.25" customHeight="1">
      <c r="B124" s="40"/>
      <c r="C124" s="192" t="s">
        <v>279</v>
      </c>
      <c r="D124" s="192" t="s">
        <v>127</v>
      </c>
      <c r="E124" s="193" t="s">
        <v>521</v>
      </c>
      <c r="F124" s="194" t="s">
        <v>522</v>
      </c>
      <c r="G124" s="195" t="s">
        <v>177</v>
      </c>
      <c r="H124" s="196">
        <v>7.5</v>
      </c>
      <c r="I124" s="197"/>
      <c r="J124" s="198">
        <f>ROUND(I124*H124,2)</f>
        <v>0</v>
      </c>
      <c r="K124" s="194" t="s">
        <v>131</v>
      </c>
      <c r="L124" s="60"/>
      <c r="M124" s="199" t="s">
        <v>22</v>
      </c>
      <c r="N124" s="200" t="s">
        <v>45</v>
      </c>
      <c r="O124" s="41"/>
      <c r="P124" s="201">
        <f>O124*H124</f>
        <v>0</v>
      </c>
      <c r="Q124" s="201">
        <v>0.40242</v>
      </c>
      <c r="R124" s="201">
        <f>Q124*H124</f>
        <v>3.0181499999999999</v>
      </c>
      <c r="S124" s="201">
        <v>0</v>
      </c>
      <c r="T124" s="202">
        <f>S124*H124</f>
        <v>0</v>
      </c>
      <c r="AR124" s="23" t="s">
        <v>141</v>
      </c>
      <c r="AT124" s="23" t="s">
        <v>127</v>
      </c>
      <c r="AU124" s="23" t="s">
        <v>83</v>
      </c>
      <c r="AY124" s="23" t="s">
        <v>124</v>
      </c>
      <c r="BE124" s="203">
        <f>IF(N124="základní",J124,0)</f>
        <v>0</v>
      </c>
      <c r="BF124" s="203">
        <f>IF(N124="snížená",J124,0)</f>
        <v>0</v>
      </c>
      <c r="BG124" s="203">
        <f>IF(N124="zákl. přenesená",J124,0)</f>
        <v>0</v>
      </c>
      <c r="BH124" s="203">
        <f>IF(N124="sníž. přenesená",J124,0)</f>
        <v>0</v>
      </c>
      <c r="BI124" s="203">
        <f>IF(N124="nulová",J124,0)</f>
        <v>0</v>
      </c>
      <c r="BJ124" s="23" t="s">
        <v>24</v>
      </c>
      <c r="BK124" s="203">
        <f>ROUND(I124*H124,2)</f>
        <v>0</v>
      </c>
      <c r="BL124" s="23" t="s">
        <v>141</v>
      </c>
      <c r="BM124" s="23" t="s">
        <v>523</v>
      </c>
    </row>
    <row r="125" spans="2:65" s="1" customFormat="1" ht="81">
      <c r="B125" s="40"/>
      <c r="C125" s="62"/>
      <c r="D125" s="208" t="s">
        <v>179</v>
      </c>
      <c r="E125" s="62"/>
      <c r="F125" s="209" t="s">
        <v>524</v>
      </c>
      <c r="G125" s="62"/>
      <c r="H125" s="62"/>
      <c r="I125" s="162"/>
      <c r="J125" s="62"/>
      <c r="K125" s="62"/>
      <c r="L125" s="60"/>
      <c r="M125" s="210"/>
      <c r="N125" s="41"/>
      <c r="O125" s="41"/>
      <c r="P125" s="41"/>
      <c r="Q125" s="41"/>
      <c r="R125" s="41"/>
      <c r="S125" s="41"/>
      <c r="T125" s="77"/>
      <c r="AT125" s="23" t="s">
        <v>179</v>
      </c>
      <c r="AU125" s="23" t="s">
        <v>83</v>
      </c>
    </row>
    <row r="126" spans="2:65" s="1" customFormat="1" ht="22.5" customHeight="1">
      <c r="B126" s="40"/>
      <c r="C126" s="238" t="s">
        <v>286</v>
      </c>
      <c r="D126" s="238" t="s">
        <v>280</v>
      </c>
      <c r="E126" s="239" t="s">
        <v>525</v>
      </c>
      <c r="F126" s="240" t="s">
        <v>526</v>
      </c>
      <c r="G126" s="241" t="s">
        <v>177</v>
      </c>
      <c r="H126" s="242">
        <v>7.5</v>
      </c>
      <c r="I126" s="243"/>
      <c r="J126" s="244">
        <f>ROUND(I126*H126,2)</f>
        <v>0</v>
      </c>
      <c r="K126" s="240" t="s">
        <v>131</v>
      </c>
      <c r="L126" s="245"/>
      <c r="M126" s="246" t="s">
        <v>22</v>
      </c>
      <c r="N126" s="247" t="s">
        <v>45</v>
      </c>
      <c r="O126" s="41"/>
      <c r="P126" s="201">
        <f>O126*H126</f>
        <v>0</v>
      </c>
      <c r="Q126" s="201">
        <v>0.77</v>
      </c>
      <c r="R126" s="201">
        <f>Q126*H126</f>
        <v>5.7750000000000004</v>
      </c>
      <c r="S126" s="201">
        <v>0</v>
      </c>
      <c r="T126" s="202">
        <f>S126*H126</f>
        <v>0</v>
      </c>
      <c r="AR126" s="23" t="s">
        <v>160</v>
      </c>
      <c r="AT126" s="23" t="s">
        <v>280</v>
      </c>
      <c r="AU126" s="23" t="s">
        <v>83</v>
      </c>
      <c r="AY126" s="23" t="s">
        <v>124</v>
      </c>
      <c r="BE126" s="203">
        <f>IF(N126="základní",J126,0)</f>
        <v>0</v>
      </c>
      <c r="BF126" s="203">
        <f>IF(N126="snížená",J126,0)</f>
        <v>0</v>
      </c>
      <c r="BG126" s="203">
        <f>IF(N126="zákl. přenesená",J126,0)</f>
        <v>0</v>
      </c>
      <c r="BH126" s="203">
        <f>IF(N126="sníž. přenesená",J126,0)</f>
        <v>0</v>
      </c>
      <c r="BI126" s="203">
        <f>IF(N126="nulová",J126,0)</f>
        <v>0</v>
      </c>
      <c r="BJ126" s="23" t="s">
        <v>24</v>
      </c>
      <c r="BK126" s="203">
        <f>ROUND(I126*H126,2)</f>
        <v>0</v>
      </c>
      <c r="BL126" s="23" t="s">
        <v>141</v>
      </c>
      <c r="BM126" s="23" t="s">
        <v>527</v>
      </c>
    </row>
    <row r="127" spans="2:65" s="10" customFormat="1" ht="29.85" customHeight="1">
      <c r="B127" s="175"/>
      <c r="C127" s="176"/>
      <c r="D127" s="189" t="s">
        <v>73</v>
      </c>
      <c r="E127" s="190" t="s">
        <v>123</v>
      </c>
      <c r="F127" s="190" t="s">
        <v>528</v>
      </c>
      <c r="G127" s="176"/>
      <c r="H127" s="176"/>
      <c r="I127" s="179"/>
      <c r="J127" s="191">
        <f>BK127</f>
        <v>0</v>
      </c>
      <c r="K127" s="176"/>
      <c r="L127" s="181"/>
      <c r="M127" s="182"/>
      <c r="N127" s="183"/>
      <c r="O127" s="183"/>
      <c r="P127" s="184">
        <f>SUM(P128:P129)</f>
        <v>0</v>
      </c>
      <c r="Q127" s="183"/>
      <c r="R127" s="184">
        <f>SUM(R128:R129)</f>
        <v>0</v>
      </c>
      <c r="S127" s="183"/>
      <c r="T127" s="185">
        <f>SUM(T128:T129)</f>
        <v>0</v>
      </c>
      <c r="AR127" s="186" t="s">
        <v>24</v>
      </c>
      <c r="AT127" s="187" t="s">
        <v>73</v>
      </c>
      <c r="AU127" s="187" t="s">
        <v>24</v>
      </c>
      <c r="AY127" s="186" t="s">
        <v>124</v>
      </c>
      <c r="BK127" s="188">
        <f>SUM(BK128:BK129)</f>
        <v>0</v>
      </c>
    </row>
    <row r="128" spans="2:65" s="1" customFormat="1" ht="22.5" customHeight="1">
      <c r="B128" s="40"/>
      <c r="C128" s="192" t="s">
        <v>292</v>
      </c>
      <c r="D128" s="192" t="s">
        <v>127</v>
      </c>
      <c r="E128" s="193" t="s">
        <v>529</v>
      </c>
      <c r="F128" s="194" t="s">
        <v>530</v>
      </c>
      <c r="G128" s="195" t="s">
        <v>177</v>
      </c>
      <c r="H128" s="196">
        <v>17</v>
      </c>
      <c r="I128" s="197"/>
      <c r="J128" s="198">
        <f>ROUND(I128*H128,2)</f>
        <v>0</v>
      </c>
      <c r="K128" s="194" t="s">
        <v>131</v>
      </c>
      <c r="L128" s="60"/>
      <c r="M128" s="199" t="s">
        <v>22</v>
      </c>
      <c r="N128" s="200" t="s">
        <v>45</v>
      </c>
      <c r="O128" s="41"/>
      <c r="P128" s="201">
        <f>O128*H128</f>
        <v>0</v>
      </c>
      <c r="Q128" s="201">
        <v>0</v>
      </c>
      <c r="R128" s="201">
        <f>Q128*H128</f>
        <v>0</v>
      </c>
      <c r="S128" s="201">
        <v>0</v>
      </c>
      <c r="T128" s="202">
        <f>S128*H128</f>
        <v>0</v>
      </c>
      <c r="AR128" s="23" t="s">
        <v>141</v>
      </c>
      <c r="AT128" s="23" t="s">
        <v>127</v>
      </c>
      <c r="AU128" s="23" t="s">
        <v>83</v>
      </c>
      <c r="AY128" s="23" t="s">
        <v>124</v>
      </c>
      <c r="BE128" s="203">
        <f>IF(N128="základní",J128,0)</f>
        <v>0</v>
      </c>
      <c r="BF128" s="203">
        <f>IF(N128="snížená",J128,0)</f>
        <v>0</v>
      </c>
      <c r="BG128" s="203">
        <f>IF(N128="zákl. přenesená",J128,0)</f>
        <v>0</v>
      </c>
      <c r="BH128" s="203">
        <f>IF(N128="sníž. přenesená",J128,0)</f>
        <v>0</v>
      </c>
      <c r="BI128" s="203">
        <f>IF(N128="nulová",J128,0)</f>
        <v>0</v>
      </c>
      <c r="BJ128" s="23" t="s">
        <v>24</v>
      </c>
      <c r="BK128" s="203">
        <f>ROUND(I128*H128,2)</f>
        <v>0</v>
      </c>
      <c r="BL128" s="23" t="s">
        <v>141</v>
      </c>
      <c r="BM128" s="23" t="s">
        <v>531</v>
      </c>
    </row>
    <row r="129" spans="2:65" s="11" customFormat="1" ht="13.5">
      <c r="B129" s="213"/>
      <c r="C129" s="214"/>
      <c r="D129" s="211" t="s">
        <v>184</v>
      </c>
      <c r="E129" s="224" t="s">
        <v>22</v>
      </c>
      <c r="F129" s="225" t="s">
        <v>532</v>
      </c>
      <c r="G129" s="214"/>
      <c r="H129" s="226">
        <v>17</v>
      </c>
      <c r="I129" s="218"/>
      <c r="J129" s="214"/>
      <c r="K129" s="214"/>
      <c r="L129" s="219"/>
      <c r="M129" s="220"/>
      <c r="N129" s="221"/>
      <c r="O129" s="221"/>
      <c r="P129" s="221"/>
      <c r="Q129" s="221"/>
      <c r="R129" s="221"/>
      <c r="S129" s="221"/>
      <c r="T129" s="222"/>
      <c r="AT129" s="223" t="s">
        <v>184</v>
      </c>
      <c r="AU129" s="223" t="s">
        <v>83</v>
      </c>
      <c r="AV129" s="11" t="s">
        <v>83</v>
      </c>
      <c r="AW129" s="11" t="s">
        <v>37</v>
      </c>
      <c r="AX129" s="11" t="s">
        <v>24</v>
      </c>
      <c r="AY129" s="223" t="s">
        <v>124</v>
      </c>
    </row>
    <row r="130" spans="2:65" s="10" customFormat="1" ht="29.85" customHeight="1">
      <c r="B130" s="175"/>
      <c r="C130" s="176"/>
      <c r="D130" s="189" t="s">
        <v>73</v>
      </c>
      <c r="E130" s="190" t="s">
        <v>160</v>
      </c>
      <c r="F130" s="190" t="s">
        <v>361</v>
      </c>
      <c r="G130" s="176"/>
      <c r="H130" s="176"/>
      <c r="I130" s="179"/>
      <c r="J130" s="191">
        <f>BK130</f>
        <v>0</v>
      </c>
      <c r="K130" s="176"/>
      <c r="L130" s="181"/>
      <c r="M130" s="182"/>
      <c r="N130" s="183"/>
      <c r="O130" s="183"/>
      <c r="P130" s="184">
        <f>SUM(P131:P140)</f>
        <v>0</v>
      </c>
      <c r="Q130" s="183"/>
      <c r="R130" s="184">
        <f>SUM(R131:R140)</f>
        <v>2.9000000000000001E-2</v>
      </c>
      <c r="S130" s="183"/>
      <c r="T130" s="185">
        <f>SUM(T131:T140)</f>
        <v>0</v>
      </c>
      <c r="AR130" s="186" t="s">
        <v>24</v>
      </c>
      <c r="AT130" s="187" t="s">
        <v>73</v>
      </c>
      <c r="AU130" s="187" t="s">
        <v>24</v>
      </c>
      <c r="AY130" s="186" t="s">
        <v>124</v>
      </c>
      <c r="BK130" s="188">
        <f>SUM(BK131:BK140)</f>
        <v>0</v>
      </c>
    </row>
    <row r="131" spans="2:65" s="1" customFormat="1" ht="22.5" customHeight="1">
      <c r="B131" s="40"/>
      <c r="C131" s="192" t="s">
        <v>298</v>
      </c>
      <c r="D131" s="192" t="s">
        <v>127</v>
      </c>
      <c r="E131" s="193" t="s">
        <v>533</v>
      </c>
      <c r="F131" s="194" t="s">
        <v>534</v>
      </c>
      <c r="G131" s="195" t="s">
        <v>207</v>
      </c>
      <c r="H131" s="196">
        <v>11.5</v>
      </c>
      <c r="I131" s="197"/>
      <c r="J131" s="198">
        <f>ROUND(I131*H131,2)</f>
        <v>0</v>
      </c>
      <c r="K131" s="194" t="s">
        <v>131</v>
      </c>
      <c r="L131" s="60"/>
      <c r="M131" s="199" t="s">
        <v>22</v>
      </c>
      <c r="N131" s="200" t="s">
        <v>45</v>
      </c>
      <c r="O131" s="41"/>
      <c r="P131" s="201">
        <f>O131*H131</f>
        <v>0</v>
      </c>
      <c r="Q131" s="201">
        <v>0</v>
      </c>
      <c r="R131" s="201">
        <f>Q131*H131</f>
        <v>0</v>
      </c>
      <c r="S131" s="201">
        <v>0</v>
      </c>
      <c r="T131" s="202">
        <f>S131*H131</f>
        <v>0</v>
      </c>
      <c r="AR131" s="23" t="s">
        <v>141</v>
      </c>
      <c r="AT131" s="23" t="s">
        <v>127</v>
      </c>
      <c r="AU131" s="23" t="s">
        <v>83</v>
      </c>
      <c r="AY131" s="23" t="s">
        <v>124</v>
      </c>
      <c r="BE131" s="203">
        <f>IF(N131="základní",J131,0)</f>
        <v>0</v>
      </c>
      <c r="BF131" s="203">
        <f>IF(N131="snížená",J131,0)</f>
        <v>0</v>
      </c>
      <c r="BG131" s="203">
        <f>IF(N131="zákl. přenesená",J131,0)</f>
        <v>0</v>
      </c>
      <c r="BH131" s="203">
        <f>IF(N131="sníž. přenesená",J131,0)</f>
        <v>0</v>
      </c>
      <c r="BI131" s="203">
        <f>IF(N131="nulová",J131,0)</f>
        <v>0</v>
      </c>
      <c r="BJ131" s="23" t="s">
        <v>24</v>
      </c>
      <c r="BK131" s="203">
        <f>ROUND(I131*H131,2)</f>
        <v>0</v>
      </c>
      <c r="BL131" s="23" t="s">
        <v>141</v>
      </c>
      <c r="BM131" s="23" t="s">
        <v>535</v>
      </c>
    </row>
    <row r="132" spans="2:65" s="1" customFormat="1" ht="94.5">
      <c r="B132" s="40"/>
      <c r="C132" s="62"/>
      <c r="D132" s="208" t="s">
        <v>179</v>
      </c>
      <c r="E132" s="62"/>
      <c r="F132" s="209" t="s">
        <v>536</v>
      </c>
      <c r="G132" s="62"/>
      <c r="H132" s="62"/>
      <c r="I132" s="162"/>
      <c r="J132" s="62"/>
      <c r="K132" s="62"/>
      <c r="L132" s="60"/>
      <c r="M132" s="210"/>
      <c r="N132" s="41"/>
      <c r="O132" s="41"/>
      <c r="P132" s="41"/>
      <c r="Q132" s="41"/>
      <c r="R132" s="41"/>
      <c r="S132" s="41"/>
      <c r="T132" s="77"/>
      <c r="AT132" s="23" t="s">
        <v>179</v>
      </c>
      <c r="AU132" s="23" t="s">
        <v>83</v>
      </c>
    </row>
    <row r="133" spans="2:65" s="1" customFormat="1" ht="22.5" customHeight="1">
      <c r="B133" s="40"/>
      <c r="C133" s="238" t="s">
        <v>304</v>
      </c>
      <c r="D133" s="238" t="s">
        <v>280</v>
      </c>
      <c r="E133" s="239" t="s">
        <v>537</v>
      </c>
      <c r="F133" s="240" t="s">
        <v>538</v>
      </c>
      <c r="G133" s="241" t="s">
        <v>365</v>
      </c>
      <c r="H133" s="242">
        <v>2</v>
      </c>
      <c r="I133" s="243"/>
      <c r="J133" s="244">
        <f>ROUND(I133*H133,2)</f>
        <v>0</v>
      </c>
      <c r="K133" s="240" t="s">
        <v>131</v>
      </c>
      <c r="L133" s="245"/>
      <c r="M133" s="246" t="s">
        <v>22</v>
      </c>
      <c r="N133" s="247" t="s">
        <v>45</v>
      </c>
      <c r="O133" s="41"/>
      <c r="P133" s="201">
        <f>O133*H133</f>
        <v>0</v>
      </c>
      <c r="Q133" s="201">
        <v>1.4500000000000001E-2</v>
      </c>
      <c r="R133" s="201">
        <f>Q133*H133</f>
        <v>2.9000000000000001E-2</v>
      </c>
      <c r="S133" s="201">
        <v>0</v>
      </c>
      <c r="T133" s="202">
        <f>S133*H133</f>
        <v>0</v>
      </c>
      <c r="AR133" s="23" t="s">
        <v>160</v>
      </c>
      <c r="AT133" s="23" t="s">
        <v>280</v>
      </c>
      <c r="AU133" s="23" t="s">
        <v>83</v>
      </c>
      <c r="AY133" s="23" t="s">
        <v>124</v>
      </c>
      <c r="BE133" s="203">
        <f>IF(N133="základní",J133,0)</f>
        <v>0</v>
      </c>
      <c r="BF133" s="203">
        <f>IF(N133="snížená",J133,0)</f>
        <v>0</v>
      </c>
      <c r="BG133" s="203">
        <f>IF(N133="zákl. přenesená",J133,0)</f>
        <v>0</v>
      </c>
      <c r="BH133" s="203">
        <f>IF(N133="sníž. přenesená",J133,0)</f>
        <v>0</v>
      </c>
      <c r="BI133" s="203">
        <f>IF(N133="nulová",J133,0)</f>
        <v>0</v>
      </c>
      <c r="BJ133" s="23" t="s">
        <v>24</v>
      </c>
      <c r="BK133" s="203">
        <f>ROUND(I133*H133,2)</f>
        <v>0</v>
      </c>
      <c r="BL133" s="23" t="s">
        <v>141</v>
      </c>
      <c r="BM133" s="23" t="s">
        <v>539</v>
      </c>
    </row>
    <row r="134" spans="2:65" s="1" customFormat="1" ht="22.5" customHeight="1">
      <c r="B134" s="40"/>
      <c r="C134" s="192" t="s">
        <v>9</v>
      </c>
      <c r="D134" s="192" t="s">
        <v>127</v>
      </c>
      <c r="E134" s="193" t="s">
        <v>540</v>
      </c>
      <c r="F134" s="194" t="s">
        <v>541</v>
      </c>
      <c r="G134" s="195" t="s">
        <v>542</v>
      </c>
      <c r="H134" s="196">
        <v>1</v>
      </c>
      <c r="I134" s="197"/>
      <c r="J134" s="198">
        <f>ROUND(I134*H134,2)</f>
        <v>0</v>
      </c>
      <c r="K134" s="194" t="s">
        <v>22</v>
      </c>
      <c r="L134" s="60"/>
      <c r="M134" s="199" t="s">
        <v>22</v>
      </c>
      <c r="N134" s="200" t="s">
        <v>45</v>
      </c>
      <c r="O134" s="41"/>
      <c r="P134" s="201">
        <f>O134*H134</f>
        <v>0</v>
      </c>
      <c r="Q134" s="201">
        <v>0</v>
      </c>
      <c r="R134" s="201">
        <f>Q134*H134</f>
        <v>0</v>
      </c>
      <c r="S134" s="201">
        <v>0</v>
      </c>
      <c r="T134" s="202">
        <f>S134*H134</f>
        <v>0</v>
      </c>
      <c r="AR134" s="23" t="s">
        <v>543</v>
      </c>
      <c r="AT134" s="23" t="s">
        <v>127</v>
      </c>
      <c r="AU134" s="23" t="s">
        <v>83</v>
      </c>
      <c r="AY134" s="23" t="s">
        <v>124</v>
      </c>
      <c r="BE134" s="203">
        <f>IF(N134="základní",J134,0)</f>
        <v>0</v>
      </c>
      <c r="BF134" s="203">
        <f>IF(N134="snížená",J134,0)</f>
        <v>0</v>
      </c>
      <c r="BG134" s="203">
        <f>IF(N134="zákl. přenesená",J134,0)</f>
        <v>0</v>
      </c>
      <c r="BH134" s="203">
        <f>IF(N134="sníž. přenesená",J134,0)</f>
        <v>0</v>
      </c>
      <c r="BI134" s="203">
        <f>IF(N134="nulová",J134,0)</f>
        <v>0</v>
      </c>
      <c r="BJ134" s="23" t="s">
        <v>24</v>
      </c>
      <c r="BK134" s="203">
        <f>ROUND(I134*H134,2)</f>
        <v>0</v>
      </c>
      <c r="BL134" s="23" t="s">
        <v>543</v>
      </c>
      <c r="BM134" s="23" t="s">
        <v>544</v>
      </c>
    </row>
    <row r="135" spans="2:65" s="13" customFormat="1" ht="13.5">
      <c r="B135" s="250"/>
      <c r="C135" s="251"/>
      <c r="D135" s="211" t="s">
        <v>184</v>
      </c>
      <c r="E135" s="252" t="s">
        <v>22</v>
      </c>
      <c r="F135" s="253" t="s">
        <v>545</v>
      </c>
      <c r="G135" s="251"/>
      <c r="H135" s="254" t="s">
        <v>22</v>
      </c>
      <c r="I135" s="255"/>
      <c r="J135" s="251"/>
      <c r="K135" s="251"/>
      <c r="L135" s="256"/>
      <c r="M135" s="257"/>
      <c r="N135" s="258"/>
      <c r="O135" s="258"/>
      <c r="P135" s="258"/>
      <c r="Q135" s="258"/>
      <c r="R135" s="258"/>
      <c r="S135" s="258"/>
      <c r="T135" s="259"/>
      <c r="AT135" s="260" t="s">
        <v>184</v>
      </c>
      <c r="AU135" s="260" t="s">
        <v>83</v>
      </c>
      <c r="AV135" s="13" t="s">
        <v>24</v>
      </c>
      <c r="AW135" s="13" t="s">
        <v>37</v>
      </c>
      <c r="AX135" s="13" t="s">
        <v>74</v>
      </c>
      <c r="AY135" s="260" t="s">
        <v>124</v>
      </c>
    </row>
    <row r="136" spans="2:65" s="13" customFormat="1" ht="13.5">
      <c r="B136" s="250"/>
      <c r="C136" s="251"/>
      <c r="D136" s="211" t="s">
        <v>184</v>
      </c>
      <c r="E136" s="252" t="s">
        <v>22</v>
      </c>
      <c r="F136" s="253" t="s">
        <v>546</v>
      </c>
      <c r="G136" s="251"/>
      <c r="H136" s="254" t="s">
        <v>22</v>
      </c>
      <c r="I136" s="255"/>
      <c r="J136" s="251"/>
      <c r="K136" s="251"/>
      <c r="L136" s="256"/>
      <c r="M136" s="257"/>
      <c r="N136" s="258"/>
      <c r="O136" s="258"/>
      <c r="P136" s="258"/>
      <c r="Q136" s="258"/>
      <c r="R136" s="258"/>
      <c r="S136" s="258"/>
      <c r="T136" s="259"/>
      <c r="AT136" s="260" t="s">
        <v>184</v>
      </c>
      <c r="AU136" s="260" t="s">
        <v>83</v>
      </c>
      <c r="AV136" s="13" t="s">
        <v>24</v>
      </c>
      <c r="AW136" s="13" t="s">
        <v>37</v>
      </c>
      <c r="AX136" s="13" t="s">
        <v>74</v>
      </c>
      <c r="AY136" s="260" t="s">
        <v>124</v>
      </c>
    </row>
    <row r="137" spans="2:65" s="13" customFormat="1" ht="13.5">
      <c r="B137" s="250"/>
      <c r="C137" s="251"/>
      <c r="D137" s="211" t="s">
        <v>184</v>
      </c>
      <c r="E137" s="252" t="s">
        <v>22</v>
      </c>
      <c r="F137" s="253" t="s">
        <v>547</v>
      </c>
      <c r="G137" s="251"/>
      <c r="H137" s="254" t="s">
        <v>22</v>
      </c>
      <c r="I137" s="255"/>
      <c r="J137" s="251"/>
      <c r="K137" s="251"/>
      <c r="L137" s="256"/>
      <c r="M137" s="257"/>
      <c r="N137" s="258"/>
      <c r="O137" s="258"/>
      <c r="P137" s="258"/>
      <c r="Q137" s="258"/>
      <c r="R137" s="258"/>
      <c r="S137" s="258"/>
      <c r="T137" s="259"/>
      <c r="AT137" s="260" t="s">
        <v>184</v>
      </c>
      <c r="AU137" s="260" t="s">
        <v>83</v>
      </c>
      <c r="AV137" s="13" t="s">
        <v>24</v>
      </c>
      <c r="AW137" s="13" t="s">
        <v>37</v>
      </c>
      <c r="AX137" s="13" t="s">
        <v>74</v>
      </c>
      <c r="AY137" s="260" t="s">
        <v>124</v>
      </c>
    </row>
    <row r="138" spans="2:65" s="11" customFormat="1" ht="13.5">
      <c r="B138" s="213"/>
      <c r="C138" s="214"/>
      <c r="D138" s="208" t="s">
        <v>184</v>
      </c>
      <c r="E138" s="215" t="s">
        <v>22</v>
      </c>
      <c r="F138" s="216" t="s">
        <v>548</v>
      </c>
      <c r="G138" s="214"/>
      <c r="H138" s="217">
        <v>1</v>
      </c>
      <c r="I138" s="218"/>
      <c r="J138" s="214"/>
      <c r="K138" s="214"/>
      <c r="L138" s="219"/>
      <c r="M138" s="220"/>
      <c r="N138" s="221"/>
      <c r="O138" s="221"/>
      <c r="P138" s="221"/>
      <c r="Q138" s="221"/>
      <c r="R138" s="221"/>
      <c r="S138" s="221"/>
      <c r="T138" s="222"/>
      <c r="AT138" s="223" t="s">
        <v>184</v>
      </c>
      <c r="AU138" s="223" t="s">
        <v>83</v>
      </c>
      <c r="AV138" s="11" t="s">
        <v>83</v>
      </c>
      <c r="AW138" s="11" t="s">
        <v>37</v>
      </c>
      <c r="AX138" s="11" t="s">
        <v>24</v>
      </c>
      <c r="AY138" s="223" t="s">
        <v>124</v>
      </c>
    </row>
    <row r="139" spans="2:65" s="1" customFormat="1" ht="22.5" customHeight="1">
      <c r="B139" s="40"/>
      <c r="C139" s="192" t="s">
        <v>314</v>
      </c>
      <c r="D139" s="192" t="s">
        <v>127</v>
      </c>
      <c r="E139" s="193" t="s">
        <v>549</v>
      </c>
      <c r="F139" s="194" t="s">
        <v>550</v>
      </c>
      <c r="G139" s="195" t="s">
        <v>542</v>
      </c>
      <c r="H139" s="196">
        <v>1</v>
      </c>
      <c r="I139" s="197"/>
      <c r="J139" s="198">
        <f>ROUND(I139*H139,2)</f>
        <v>0</v>
      </c>
      <c r="K139" s="194" t="s">
        <v>22</v>
      </c>
      <c r="L139" s="60"/>
      <c r="M139" s="199" t="s">
        <v>22</v>
      </c>
      <c r="N139" s="200" t="s">
        <v>45</v>
      </c>
      <c r="O139" s="41"/>
      <c r="P139" s="201">
        <f>O139*H139</f>
        <v>0</v>
      </c>
      <c r="Q139" s="201">
        <v>0</v>
      </c>
      <c r="R139" s="201">
        <f>Q139*H139</f>
        <v>0</v>
      </c>
      <c r="S139" s="201">
        <v>0</v>
      </c>
      <c r="T139" s="202">
        <f>S139*H139</f>
        <v>0</v>
      </c>
      <c r="AR139" s="23" t="s">
        <v>543</v>
      </c>
      <c r="AT139" s="23" t="s">
        <v>127</v>
      </c>
      <c r="AU139" s="23" t="s">
        <v>83</v>
      </c>
      <c r="AY139" s="23" t="s">
        <v>124</v>
      </c>
      <c r="BE139" s="203">
        <f>IF(N139="základní",J139,0)</f>
        <v>0</v>
      </c>
      <c r="BF139" s="203">
        <f>IF(N139="snížená",J139,0)</f>
        <v>0</v>
      </c>
      <c r="BG139" s="203">
        <f>IF(N139="zákl. přenesená",J139,0)</f>
        <v>0</v>
      </c>
      <c r="BH139" s="203">
        <f>IF(N139="sníž. přenesená",J139,0)</f>
        <v>0</v>
      </c>
      <c r="BI139" s="203">
        <f>IF(N139="nulová",J139,0)</f>
        <v>0</v>
      </c>
      <c r="BJ139" s="23" t="s">
        <v>24</v>
      </c>
      <c r="BK139" s="203">
        <f>ROUND(I139*H139,2)</f>
        <v>0</v>
      </c>
      <c r="BL139" s="23" t="s">
        <v>543</v>
      </c>
      <c r="BM139" s="23" t="s">
        <v>551</v>
      </c>
    </row>
    <row r="140" spans="2:65" s="11" customFormat="1" ht="13.5">
      <c r="B140" s="213"/>
      <c r="C140" s="214"/>
      <c r="D140" s="211" t="s">
        <v>184</v>
      </c>
      <c r="E140" s="224" t="s">
        <v>22</v>
      </c>
      <c r="F140" s="225" t="s">
        <v>552</v>
      </c>
      <c r="G140" s="214"/>
      <c r="H140" s="226">
        <v>1</v>
      </c>
      <c r="I140" s="218"/>
      <c r="J140" s="214"/>
      <c r="K140" s="214"/>
      <c r="L140" s="219"/>
      <c r="M140" s="220"/>
      <c r="N140" s="221"/>
      <c r="O140" s="221"/>
      <c r="P140" s="221"/>
      <c r="Q140" s="221"/>
      <c r="R140" s="221"/>
      <c r="S140" s="221"/>
      <c r="T140" s="222"/>
      <c r="AT140" s="223" t="s">
        <v>184</v>
      </c>
      <c r="AU140" s="223" t="s">
        <v>83</v>
      </c>
      <c r="AV140" s="11" t="s">
        <v>83</v>
      </c>
      <c r="AW140" s="11" t="s">
        <v>37</v>
      </c>
      <c r="AX140" s="11" t="s">
        <v>24</v>
      </c>
      <c r="AY140" s="223" t="s">
        <v>124</v>
      </c>
    </row>
    <row r="141" spans="2:65" s="10" customFormat="1" ht="29.85" customHeight="1">
      <c r="B141" s="175"/>
      <c r="C141" s="176"/>
      <c r="D141" s="189" t="s">
        <v>73</v>
      </c>
      <c r="E141" s="190" t="s">
        <v>405</v>
      </c>
      <c r="F141" s="190" t="s">
        <v>406</v>
      </c>
      <c r="G141" s="176"/>
      <c r="H141" s="176"/>
      <c r="I141" s="179"/>
      <c r="J141" s="191">
        <f>BK141</f>
        <v>0</v>
      </c>
      <c r="K141" s="176"/>
      <c r="L141" s="181"/>
      <c r="M141" s="182"/>
      <c r="N141" s="183"/>
      <c r="O141" s="183"/>
      <c r="P141" s="184">
        <f>SUM(P142:P150)</f>
        <v>0</v>
      </c>
      <c r="Q141" s="183"/>
      <c r="R141" s="184">
        <f>SUM(R142:R150)</f>
        <v>0</v>
      </c>
      <c r="S141" s="183"/>
      <c r="T141" s="185">
        <f>SUM(T142:T150)</f>
        <v>0</v>
      </c>
      <c r="AR141" s="186" t="s">
        <v>24</v>
      </c>
      <c r="AT141" s="187" t="s">
        <v>73</v>
      </c>
      <c r="AU141" s="187" t="s">
        <v>24</v>
      </c>
      <c r="AY141" s="186" t="s">
        <v>124</v>
      </c>
      <c r="BK141" s="188">
        <f>SUM(BK142:BK150)</f>
        <v>0</v>
      </c>
    </row>
    <row r="142" spans="2:65" s="1" customFormat="1" ht="31.5" customHeight="1">
      <c r="B142" s="40"/>
      <c r="C142" s="192" t="s">
        <v>319</v>
      </c>
      <c r="D142" s="192" t="s">
        <v>127</v>
      </c>
      <c r="E142" s="193" t="s">
        <v>408</v>
      </c>
      <c r="F142" s="194" t="s">
        <v>409</v>
      </c>
      <c r="G142" s="195" t="s">
        <v>307</v>
      </c>
      <c r="H142" s="196">
        <v>2.0680000000000001</v>
      </c>
      <c r="I142" s="197"/>
      <c r="J142" s="198">
        <f>ROUND(I142*H142,2)</f>
        <v>0</v>
      </c>
      <c r="K142" s="194" t="s">
        <v>131</v>
      </c>
      <c r="L142" s="60"/>
      <c r="M142" s="199" t="s">
        <v>22</v>
      </c>
      <c r="N142" s="200" t="s">
        <v>45</v>
      </c>
      <c r="O142" s="41"/>
      <c r="P142" s="201">
        <f>O142*H142</f>
        <v>0</v>
      </c>
      <c r="Q142" s="201">
        <v>0</v>
      </c>
      <c r="R142" s="201">
        <f>Q142*H142</f>
        <v>0</v>
      </c>
      <c r="S142" s="201">
        <v>0</v>
      </c>
      <c r="T142" s="202">
        <f>S142*H142</f>
        <v>0</v>
      </c>
      <c r="AR142" s="23" t="s">
        <v>141</v>
      </c>
      <c r="AT142" s="23" t="s">
        <v>127</v>
      </c>
      <c r="AU142" s="23" t="s">
        <v>83</v>
      </c>
      <c r="AY142" s="23" t="s">
        <v>124</v>
      </c>
      <c r="BE142" s="203">
        <f>IF(N142="základní",J142,0)</f>
        <v>0</v>
      </c>
      <c r="BF142" s="203">
        <f>IF(N142="snížená",J142,0)</f>
        <v>0</v>
      </c>
      <c r="BG142" s="203">
        <f>IF(N142="zákl. přenesená",J142,0)</f>
        <v>0</v>
      </c>
      <c r="BH142" s="203">
        <f>IF(N142="sníž. přenesená",J142,0)</f>
        <v>0</v>
      </c>
      <c r="BI142" s="203">
        <f>IF(N142="nulová",J142,0)</f>
        <v>0</v>
      </c>
      <c r="BJ142" s="23" t="s">
        <v>24</v>
      </c>
      <c r="BK142" s="203">
        <f>ROUND(I142*H142,2)</f>
        <v>0</v>
      </c>
      <c r="BL142" s="23" t="s">
        <v>141</v>
      </c>
      <c r="BM142" s="23" t="s">
        <v>553</v>
      </c>
    </row>
    <row r="143" spans="2:65" s="1" customFormat="1" ht="94.5">
      <c r="B143" s="40"/>
      <c r="C143" s="62"/>
      <c r="D143" s="208" t="s">
        <v>179</v>
      </c>
      <c r="E143" s="62"/>
      <c r="F143" s="209" t="s">
        <v>411</v>
      </c>
      <c r="G143" s="62"/>
      <c r="H143" s="62"/>
      <c r="I143" s="162"/>
      <c r="J143" s="62"/>
      <c r="K143" s="62"/>
      <c r="L143" s="60"/>
      <c r="M143" s="210"/>
      <c r="N143" s="41"/>
      <c r="O143" s="41"/>
      <c r="P143" s="41"/>
      <c r="Q143" s="41"/>
      <c r="R143" s="41"/>
      <c r="S143" s="41"/>
      <c r="T143" s="77"/>
      <c r="AT143" s="23" t="s">
        <v>179</v>
      </c>
      <c r="AU143" s="23" t="s">
        <v>83</v>
      </c>
    </row>
    <row r="144" spans="2:65" s="1" customFormat="1" ht="31.5" customHeight="1">
      <c r="B144" s="40"/>
      <c r="C144" s="192" t="s">
        <v>325</v>
      </c>
      <c r="D144" s="192" t="s">
        <v>127</v>
      </c>
      <c r="E144" s="193" t="s">
        <v>414</v>
      </c>
      <c r="F144" s="194" t="s">
        <v>415</v>
      </c>
      <c r="G144" s="195" t="s">
        <v>307</v>
      </c>
      <c r="H144" s="196">
        <v>39.292000000000002</v>
      </c>
      <c r="I144" s="197"/>
      <c r="J144" s="198">
        <f>ROUND(I144*H144,2)</f>
        <v>0</v>
      </c>
      <c r="K144" s="194" t="s">
        <v>131</v>
      </c>
      <c r="L144" s="60"/>
      <c r="M144" s="199" t="s">
        <v>22</v>
      </c>
      <c r="N144" s="200" t="s">
        <v>45</v>
      </c>
      <c r="O144" s="41"/>
      <c r="P144" s="201">
        <f>O144*H144</f>
        <v>0</v>
      </c>
      <c r="Q144" s="201">
        <v>0</v>
      </c>
      <c r="R144" s="201">
        <f>Q144*H144</f>
        <v>0</v>
      </c>
      <c r="S144" s="201">
        <v>0</v>
      </c>
      <c r="T144" s="202">
        <f>S144*H144</f>
        <v>0</v>
      </c>
      <c r="AR144" s="23" t="s">
        <v>141</v>
      </c>
      <c r="AT144" s="23" t="s">
        <v>127</v>
      </c>
      <c r="AU144" s="23" t="s">
        <v>83</v>
      </c>
      <c r="AY144" s="23" t="s">
        <v>124</v>
      </c>
      <c r="BE144" s="203">
        <f>IF(N144="základní",J144,0)</f>
        <v>0</v>
      </c>
      <c r="BF144" s="203">
        <f>IF(N144="snížená",J144,0)</f>
        <v>0</v>
      </c>
      <c r="BG144" s="203">
        <f>IF(N144="zákl. přenesená",J144,0)</f>
        <v>0</v>
      </c>
      <c r="BH144" s="203">
        <f>IF(N144="sníž. přenesená",J144,0)</f>
        <v>0</v>
      </c>
      <c r="BI144" s="203">
        <f>IF(N144="nulová",J144,0)</f>
        <v>0</v>
      </c>
      <c r="BJ144" s="23" t="s">
        <v>24</v>
      </c>
      <c r="BK144" s="203">
        <f>ROUND(I144*H144,2)</f>
        <v>0</v>
      </c>
      <c r="BL144" s="23" t="s">
        <v>141</v>
      </c>
      <c r="BM144" s="23" t="s">
        <v>554</v>
      </c>
    </row>
    <row r="145" spans="2:65" s="1" customFormat="1" ht="94.5">
      <c r="B145" s="40"/>
      <c r="C145" s="62"/>
      <c r="D145" s="211" t="s">
        <v>179</v>
      </c>
      <c r="E145" s="62"/>
      <c r="F145" s="212" t="s">
        <v>411</v>
      </c>
      <c r="G145" s="62"/>
      <c r="H145" s="62"/>
      <c r="I145" s="162"/>
      <c r="J145" s="62"/>
      <c r="K145" s="62"/>
      <c r="L145" s="60"/>
      <c r="M145" s="210"/>
      <c r="N145" s="41"/>
      <c r="O145" s="41"/>
      <c r="P145" s="41"/>
      <c r="Q145" s="41"/>
      <c r="R145" s="41"/>
      <c r="S145" s="41"/>
      <c r="T145" s="77"/>
      <c r="AT145" s="23" t="s">
        <v>179</v>
      </c>
      <c r="AU145" s="23" t="s">
        <v>83</v>
      </c>
    </row>
    <row r="146" spans="2:65" s="11" customFormat="1" ht="13.5">
      <c r="B146" s="213"/>
      <c r="C146" s="214"/>
      <c r="D146" s="208" t="s">
        <v>184</v>
      </c>
      <c r="E146" s="214"/>
      <c r="F146" s="216" t="s">
        <v>555</v>
      </c>
      <c r="G146" s="214"/>
      <c r="H146" s="217">
        <v>39.292000000000002</v>
      </c>
      <c r="I146" s="218"/>
      <c r="J146" s="214"/>
      <c r="K146" s="214"/>
      <c r="L146" s="219"/>
      <c r="M146" s="220"/>
      <c r="N146" s="221"/>
      <c r="O146" s="221"/>
      <c r="P146" s="221"/>
      <c r="Q146" s="221"/>
      <c r="R146" s="221"/>
      <c r="S146" s="221"/>
      <c r="T146" s="222"/>
      <c r="AT146" s="223" t="s">
        <v>184</v>
      </c>
      <c r="AU146" s="223" t="s">
        <v>83</v>
      </c>
      <c r="AV146" s="11" t="s">
        <v>83</v>
      </c>
      <c r="AW146" s="11" t="s">
        <v>6</v>
      </c>
      <c r="AX146" s="11" t="s">
        <v>24</v>
      </c>
      <c r="AY146" s="223" t="s">
        <v>124</v>
      </c>
    </row>
    <row r="147" spans="2:65" s="1" customFormat="1" ht="22.5" customHeight="1">
      <c r="B147" s="40"/>
      <c r="C147" s="192" t="s">
        <v>330</v>
      </c>
      <c r="D147" s="192" t="s">
        <v>127</v>
      </c>
      <c r="E147" s="193" t="s">
        <v>430</v>
      </c>
      <c r="F147" s="194" t="s">
        <v>431</v>
      </c>
      <c r="G147" s="195" t="s">
        <v>307</v>
      </c>
      <c r="H147" s="196">
        <v>2.0680000000000001</v>
      </c>
      <c r="I147" s="197"/>
      <c r="J147" s="198">
        <f>ROUND(I147*H147,2)</f>
        <v>0</v>
      </c>
      <c r="K147" s="194" t="s">
        <v>131</v>
      </c>
      <c r="L147" s="60"/>
      <c r="M147" s="199" t="s">
        <v>22</v>
      </c>
      <c r="N147" s="200" t="s">
        <v>45</v>
      </c>
      <c r="O147" s="41"/>
      <c r="P147" s="201">
        <f>O147*H147</f>
        <v>0</v>
      </c>
      <c r="Q147" s="201">
        <v>0</v>
      </c>
      <c r="R147" s="201">
        <f>Q147*H147</f>
        <v>0</v>
      </c>
      <c r="S147" s="201">
        <v>0</v>
      </c>
      <c r="T147" s="202">
        <f>S147*H147</f>
        <v>0</v>
      </c>
      <c r="AR147" s="23" t="s">
        <v>141</v>
      </c>
      <c r="AT147" s="23" t="s">
        <v>127</v>
      </c>
      <c r="AU147" s="23" t="s">
        <v>83</v>
      </c>
      <c r="AY147" s="23" t="s">
        <v>124</v>
      </c>
      <c r="BE147" s="203">
        <f>IF(N147="základní",J147,0)</f>
        <v>0</v>
      </c>
      <c r="BF147" s="203">
        <f>IF(N147="snížená",J147,0)</f>
        <v>0</v>
      </c>
      <c r="BG147" s="203">
        <f>IF(N147="zákl. přenesená",J147,0)</f>
        <v>0</v>
      </c>
      <c r="BH147" s="203">
        <f>IF(N147="sníž. přenesená",J147,0)</f>
        <v>0</v>
      </c>
      <c r="BI147" s="203">
        <f>IF(N147="nulová",J147,0)</f>
        <v>0</v>
      </c>
      <c r="BJ147" s="23" t="s">
        <v>24</v>
      </c>
      <c r="BK147" s="203">
        <f>ROUND(I147*H147,2)</f>
        <v>0</v>
      </c>
      <c r="BL147" s="23" t="s">
        <v>141</v>
      </c>
      <c r="BM147" s="23" t="s">
        <v>556</v>
      </c>
    </row>
    <row r="148" spans="2:65" s="1" customFormat="1" ht="40.5">
      <c r="B148" s="40"/>
      <c r="C148" s="62"/>
      <c r="D148" s="208" t="s">
        <v>179</v>
      </c>
      <c r="E148" s="62"/>
      <c r="F148" s="209" t="s">
        <v>433</v>
      </c>
      <c r="G148" s="62"/>
      <c r="H148" s="62"/>
      <c r="I148" s="162"/>
      <c r="J148" s="62"/>
      <c r="K148" s="62"/>
      <c r="L148" s="60"/>
      <c r="M148" s="210"/>
      <c r="N148" s="41"/>
      <c r="O148" s="41"/>
      <c r="P148" s="41"/>
      <c r="Q148" s="41"/>
      <c r="R148" s="41"/>
      <c r="S148" s="41"/>
      <c r="T148" s="77"/>
      <c r="AT148" s="23" t="s">
        <v>179</v>
      </c>
      <c r="AU148" s="23" t="s">
        <v>83</v>
      </c>
    </row>
    <row r="149" spans="2:65" s="1" customFormat="1" ht="22.5" customHeight="1">
      <c r="B149" s="40"/>
      <c r="C149" s="192" t="s">
        <v>335</v>
      </c>
      <c r="D149" s="192" t="s">
        <v>127</v>
      </c>
      <c r="E149" s="193" t="s">
        <v>449</v>
      </c>
      <c r="F149" s="194" t="s">
        <v>450</v>
      </c>
      <c r="G149" s="195" t="s">
        <v>307</v>
      </c>
      <c r="H149" s="196">
        <v>2.0680000000000001</v>
      </c>
      <c r="I149" s="197"/>
      <c r="J149" s="198">
        <f>ROUND(I149*H149,2)</f>
        <v>0</v>
      </c>
      <c r="K149" s="194" t="s">
        <v>131</v>
      </c>
      <c r="L149" s="60"/>
      <c r="M149" s="199" t="s">
        <v>22</v>
      </c>
      <c r="N149" s="200" t="s">
        <v>45</v>
      </c>
      <c r="O149" s="41"/>
      <c r="P149" s="201">
        <f>O149*H149</f>
        <v>0</v>
      </c>
      <c r="Q149" s="201">
        <v>0</v>
      </c>
      <c r="R149" s="201">
        <f>Q149*H149</f>
        <v>0</v>
      </c>
      <c r="S149" s="201">
        <v>0</v>
      </c>
      <c r="T149" s="202">
        <f>S149*H149</f>
        <v>0</v>
      </c>
      <c r="AR149" s="23" t="s">
        <v>141</v>
      </c>
      <c r="AT149" s="23" t="s">
        <v>127</v>
      </c>
      <c r="AU149" s="23" t="s">
        <v>83</v>
      </c>
      <c r="AY149" s="23" t="s">
        <v>124</v>
      </c>
      <c r="BE149" s="203">
        <f>IF(N149="základní",J149,0)</f>
        <v>0</v>
      </c>
      <c r="BF149" s="203">
        <f>IF(N149="snížená",J149,0)</f>
        <v>0</v>
      </c>
      <c r="BG149" s="203">
        <f>IF(N149="zákl. přenesená",J149,0)</f>
        <v>0</v>
      </c>
      <c r="BH149" s="203">
        <f>IF(N149="sníž. přenesená",J149,0)</f>
        <v>0</v>
      </c>
      <c r="BI149" s="203">
        <f>IF(N149="nulová",J149,0)</f>
        <v>0</v>
      </c>
      <c r="BJ149" s="23" t="s">
        <v>24</v>
      </c>
      <c r="BK149" s="203">
        <f>ROUND(I149*H149,2)</f>
        <v>0</v>
      </c>
      <c r="BL149" s="23" t="s">
        <v>141</v>
      </c>
      <c r="BM149" s="23" t="s">
        <v>557</v>
      </c>
    </row>
    <row r="150" spans="2:65" s="1" customFormat="1" ht="67.5">
      <c r="B150" s="40"/>
      <c r="C150" s="62"/>
      <c r="D150" s="211" t="s">
        <v>179</v>
      </c>
      <c r="E150" s="62"/>
      <c r="F150" s="212" t="s">
        <v>442</v>
      </c>
      <c r="G150" s="62"/>
      <c r="H150" s="62"/>
      <c r="I150" s="162"/>
      <c r="J150" s="62"/>
      <c r="K150" s="62"/>
      <c r="L150" s="60"/>
      <c r="M150" s="210"/>
      <c r="N150" s="41"/>
      <c r="O150" s="41"/>
      <c r="P150" s="41"/>
      <c r="Q150" s="41"/>
      <c r="R150" s="41"/>
      <c r="S150" s="41"/>
      <c r="T150" s="77"/>
      <c r="AT150" s="23" t="s">
        <v>179</v>
      </c>
      <c r="AU150" s="23" t="s">
        <v>83</v>
      </c>
    </row>
    <row r="151" spans="2:65" s="10" customFormat="1" ht="29.85" customHeight="1">
      <c r="B151" s="175"/>
      <c r="C151" s="176"/>
      <c r="D151" s="189" t="s">
        <v>73</v>
      </c>
      <c r="E151" s="190" t="s">
        <v>453</v>
      </c>
      <c r="F151" s="190" t="s">
        <v>454</v>
      </c>
      <c r="G151" s="176"/>
      <c r="H151" s="176"/>
      <c r="I151" s="179"/>
      <c r="J151" s="191">
        <f>BK151</f>
        <v>0</v>
      </c>
      <c r="K151" s="176"/>
      <c r="L151" s="181"/>
      <c r="M151" s="182"/>
      <c r="N151" s="183"/>
      <c r="O151" s="183"/>
      <c r="P151" s="184">
        <f>SUM(P152:P155)</f>
        <v>0</v>
      </c>
      <c r="Q151" s="183"/>
      <c r="R151" s="184">
        <f>SUM(R152:R155)</f>
        <v>0</v>
      </c>
      <c r="S151" s="183"/>
      <c r="T151" s="185">
        <f>SUM(T152:T155)</f>
        <v>0</v>
      </c>
      <c r="AR151" s="186" t="s">
        <v>24</v>
      </c>
      <c r="AT151" s="187" t="s">
        <v>73</v>
      </c>
      <c r="AU151" s="187" t="s">
        <v>24</v>
      </c>
      <c r="AY151" s="186" t="s">
        <v>124</v>
      </c>
      <c r="BK151" s="188">
        <f>SUM(BK152:BK155)</f>
        <v>0</v>
      </c>
    </row>
    <row r="152" spans="2:65" s="1" customFormat="1" ht="31.5" customHeight="1">
      <c r="B152" s="40"/>
      <c r="C152" s="192" t="s">
        <v>341</v>
      </c>
      <c r="D152" s="192" t="s">
        <v>127</v>
      </c>
      <c r="E152" s="193" t="s">
        <v>456</v>
      </c>
      <c r="F152" s="194" t="s">
        <v>457</v>
      </c>
      <c r="G152" s="195" t="s">
        <v>307</v>
      </c>
      <c r="H152" s="196">
        <v>22.286999999999999</v>
      </c>
      <c r="I152" s="197"/>
      <c r="J152" s="198">
        <f>ROUND(I152*H152,2)</f>
        <v>0</v>
      </c>
      <c r="K152" s="194" t="s">
        <v>131</v>
      </c>
      <c r="L152" s="60"/>
      <c r="M152" s="199" t="s">
        <v>22</v>
      </c>
      <c r="N152" s="200" t="s">
        <v>45</v>
      </c>
      <c r="O152" s="41"/>
      <c r="P152" s="201">
        <f>O152*H152</f>
        <v>0</v>
      </c>
      <c r="Q152" s="201">
        <v>0</v>
      </c>
      <c r="R152" s="201">
        <f>Q152*H152</f>
        <v>0</v>
      </c>
      <c r="S152" s="201">
        <v>0</v>
      </c>
      <c r="T152" s="202">
        <f>S152*H152</f>
        <v>0</v>
      </c>
      <c r="AR152" s="23" t="s">
        <v>141</v>
      </c>
      <c r="AT152" s="23" t="s">
        <v>127</v>
      </c>
      <c r="AU152" s="23" t="s">
        <v>83</v>
      </c>
      <c r="AY152" s="23" t="s">
        <v>124</v>
      </c>
      <c r="BE152" s="203">
        <f>IF(N152="základní",J152,0)</f>
        <v>0</v>
      </c>
      <c r="BF152" s="203">
        <f>IF(N152="snížená",J152,0)</f>
        <v>0</v>
      </c>
      <c r="BG152" s="203">
        <f>IF(N152="zákl. přenesená",J152,0)</f>
        <v>0</v>
      </c>
      <c r="BH152" s="203">
        <f>IF(N152="sníž. přenesená",J152,0)</f>
        <v>0</v>
      </c>
      <c r="BI152" s="203">
        <f>IF(N152="nulová",J152,0)</f>
        <v>0</v>
      </c>
      <c r="BJ152" s="23" t="s">
        <v>24</v>
      </c>
      <c r="BK152" s="203">
        <f>ROUND(I152*H152,2)</f>
        <v>0</v>
      </c>
      <c r="BL152" s="23" t="s">
        <v>141</v>
      </c>
      <c r="BM152" s="23" t="s">
        <v>558</v>
      </c>
    </row>
    <row r="153" spans="2:65" s="1" customFormat="1" ht="27">
      <c r="B153" s="40"/>
      <c r="C153" s="62"/>
      <c r="D153" s="208" t="s">
        <v>179</v>
      </c>
      <c r="E153" s="62"/>
      <c r="F153" s="209" t="s">
        <v>459</v>
      </c>
      <c r="G153" s="62"/>
      <c r="H153" s="62"/>
      <c r="I153" s="162"/>
      <c r="J153" s="62"/>
      <c r="K153" s="62"/>
      <c r="L153" s="60"/>
      <c r="M153" s="210"/>
      <c r="N153" s="41"/>
      <c r="O153" s="41"/>
      <c r="P153" s="41"/>
      <c r="Q153" s="41"/>
      <c r="R153" s="41"/>
      <c r="S153" s="41"/>
      <c r="T153" s="77"/>
      <c r="AT153" s="23" t="s">
        <v>179</v>
      </c>
      <c r="AU153" s="23" t="s">
        <v>83</v>
      </c>
    </row>
    <row r="154" spans="2:65" s="1" customFormat="1" ht="44.25" customHeight="1">
      <c r="B154" s="40"/>
      <c r="C154" s="192" t="s">
        <v>346</v>
      </c>
      <c r="D154" s="192" t="s">
        <v>127</v>
      </c>
      <c r="E154" s="193" t="s">
        <v>461</v>
      </c>
      <c r="F154" s="194" t="s">
        <v>462</v>
      </c>
      <c r="G154" s="195" t="s">
        <v>307</v>
      </c>
      <c r="H154" s="196">
        <v>22.286999999999999</v>
      </c>
      <c r="I154" s="197"/>
      <c r="J154" s="198">
        <f>ROUND(I154*H154,2)</f>
        <v>0</v>
      </c>
      <c r="K154" s="194" t="s">
        <v>131</v>
      </c>
      <c r="L154" s="60"/>
      <c r="M154" s="199" t="s">
        <v>22</v>
      </c>
      <c r="N154" s="200" t="s">
        <v>45</v>
      </c>
      <c r="O154" s="41"/>
      <c r="P154" s="201">
        <f>O154*H154</f>
        <v>0</v>
      </c>
      <c r="Q154" s="201">
        <v>0</v>
      </c>
      <c r="R154" s="201">
        <f>Q154*H154</f>
        <v>0</v>
      </c>
      <c r="S154" s="201">
        <v>0</v>
      </c>
      <c r="T154" s="202">
        <f>S154*H154</f>
        <v>0</v>
      </c>
      <c r="AR154" s="23" t="s">
        <v>141</v>
      </c>
      <c r="AT154" s="23" t="s">
        <v>127</v>
      </c>
      <c r="AU154" s="23" t="s">
        <v>83</v>
      </c>
      <c r="AY154" s="23" t="s">
        <v>124</v>
      </c>
      <c r="BE154" s="203">
        <f>IF(N154="základní",J154,0)</f>
        <v>0</v>
      </c>
      <c r="BF154" s="203">
        <f>IF(N154="snížená",J154,0)</f>
        <v>0</v>
      </c>
      <c r="BG154" s="203">
        <f>IF(N154="zákl. přenesená",J154,0)</f>
        <v>0</v>
      </c>
      <c r="BH154" s="203">
        <f>IF(N154="sníž. přenesená",J154,0)</f>
        <v>0</v>
      </c>
      <c r="BI154" s="203">
        <f>IF(N154="nulová",J154,0)</f>
        <v>0</v>
      </c>
      <c r="BJ154" s="23" t="s">
        <v>24</v>
      </c>
      <c r="BK154" s="203">
        <f>ROUND(I154*H154,2)</f>
        <v>0</v>
      </c>
      <c r="BL154" s="23" t="s">
        <v>141</v>
      </c>
      <c r="BM154" s="23" t="s">
        <v>559</v>
      </c>
    </row>
    <row r="155" spans="2:65" s="1" customFormat="1" ht="27">
      <c r="B155" s="40"/>
      <c r="C155" s="62"/>
      <c r="D155" s="211" t="s">
        <v>179</v>
      </c>
      <c r="E155" s="62"/>
      <c r="F155" s="212" t="s">
        <v>459</v>
      </c>
      <c r="G155" s="62"/>
      <c r="H155" s="62"/>
      <c r="I155" s="162"/>
      <c r="J155" s="62"/>
      <c r="K155" s="62"/>
      <c r="L155" s="60"/>
      <c r="M155" s="248"/>
      <c r="N155" s="205"/>
      <c r="O155" s="205"/>
      <c r="P155" s="205"/>
      <c r="Q155" s="205"/>
      <c r="R155" s="205"/>
      <c r="S155" s="205"/>
      <c r="T155" s="249"/>
      <c r="AT155" s="23" t="s">
        <v>179</v>
      </c>
      <c r="AU155" s="23" t="s">
        <v>83</v>
      </c>
    </row>
    <row r="156" spans="2:65" s="1" customFormat="1" ht="6.95" customHeight="1">
      <c r="B156" s="55"/>
      <c r="C156" s="56"/>
      <c r="D156" s="56"/>
      <c r="E156" s="56"/>
      <c r="F156" s="56"/>
      <c r="G156" s="56"/>
      <c r="H156" s="56"/>
      <c r="I156" s="138"/>
      <c r="J156" s="56"/>
      <c r="K156" s="56"/>
      <c r="L156" s="60"/>
    </row>
  </sheetData>
  <sheetProtection algorithmName="SHA-512" hashValue="jM39P0AkyyoJEEJgBF87WmGHAc417Q1sBmo0sfzj2juWrJYSHoz3NbzKZ8cwfpnt8Vw+u6F2HzT9PURDB9GD+A==" saltValue="IG+NWQ7kF8Va/2swtvnA6g==" spinCount="100000" sheet="1" objects="1" scenarios="1" formatCells="0" formatColumns="0" formatRows="0" sort="0" autoFilter="0"/>
  <autoFilter ref="C82:K155"/>
  <mergeCells count="9">
    <mergeCell ref="E73:H73"/>
    <mergeCell ref="E75:H7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61" customWidth="1"/>
    <col min="2" max="2" width="1.6640625" style="261" customWidth="1"/>
    <col min="3" max="4" width="5" style="261" customWidth="1"/>
    <col min="5" max="5" width="11.6640625" style="261" customWidth="1"/>
    <col min="6" max="6" width="9.1640625" style="261" customWidth="1"/>
    <col min="7" max="7" width="5" style="261" customWidth="1"/>
    <col min="8" max="8" width="77.83203125" style="261" customWidth="1"/>
    <col min="9" max="10" width="20" style="261" customWidth="1"/>
    <col min="11" max="11" width="1.6640625" style="261" customWidth="1"/>
  </cols>
  <sheetData>
    <row r="1" spans="2:11" ht="37.5" customHeight="1"/>
    <row r="2" spans="2:11" ht="7.5" customHeight="1">
      <c r="B2" s="262"/>
      <c r="C2" s="263"/>
      <c r="D2" s="263"/>
      <c r="E2" s="263"/>
      <c r="F2" s="263"/>
      <c r="G2" s="263"/>
      <c r="H2" s="263"/>
      <c r="I2" s="263"/>
      <c r="J2" s="263"/>
      <c r="K2" s="264"/>
    </row>
    <row r="3" spans="2:11" s="14" customFormat="1" ht="45" customHeight="1">
      <c r="B3" s="265"/>
      <c r="C3" s="388" t="s">
        <v>560</v>
      </c>
      <c r="D3" s="388"/>
      <c r="E3" s="388"/>
      <c r="F3" s="388"/>
      <c r="G3" s="388"/>
      <c r="H3" s="388"/>
      <c r="I3" s="388"/>
      <c r="J3" s="388"/>
      <c r="K3" s="266"/>
    </row>
    <row r="4" spans="2:11" ht="25.5" customHeight="1">
      <c r="B4" s="267"/>
      <c r="C4" s="392" t="s">
        <v>561</v>
      </c>
      <c r="D4" s="392"/>
      <c r="E4" s="392"/>
      <c r="F4" s="392"/>
      <c r="G4" s="392"/>
      <c r="H4" s="392"/>
      <c r="I4" s="392"/>
      <c r="J4" s="392"/>
      <c r="K4" s="268"/>
    </row>
    <row r="5" spans="2:11" ht="5.25" customHeight="1">
      <c r="B5" s="267"/>
      <c r="C5" s="269"/>
      <c r="D5" s="269"/>
      <c r="E5" s="269"/>
      <c r="F5" s="269"/>
      <c r="G5" s="269"/>
      <c r="H5" s="269"/>
      <c r="I5" s="269"/>
      <c r="J5" s="269"/>
      <c r="K5" s="268"/>
    </row>
    <row r="6" spans="2:11" ht="15" customHeight="1">
      <c r="B6" s="267"/>
      <c r="C6" s="391" t="s">
        <v>562</v>
      </c>
      <c r="D6" s="391"/>
      <c r="E6" s="391"/>
      <c r="F6" s="391"/>
      <c r="G6" s="391"/>
      <c r="H6" s="391"/>
      <c r="I6" s="391"/>
      <c r="J6" s="391"/>
      <c r="K6" s="268"/>
    </row>
    <row r="7" spans="2:11" ht="15" customHeight="1">
      <c r="B7" s="271"/>
      <c r="C7" s="391" t="s">
        <v>563</v>
      </c>
      <c r="D7" s="391"/>
      <c r="E7" s="391"/>
      <c r="F7" s="391"/>
      <c r="G7" s="391"/>
      <c r="H7" s="391"/>
      <c r="I7" s="391"/>
      <c r="J7" s="391"/>
      <c r="K7" s="268"/>
    </row>
    <row r="8" spans="2:11" ht="12.75" customHeight="1">
      <c r="B8" s="271"/>
      <c r="C8" s="270"/>
      <c r="D8" s="270"/>
      <c r="E8" s="270"/>
      <c r="F8" s="270"/>
      <c r="G8" s="270"/>
      <c r="H8" s="270"/>
      <c r="I8" s="270"/>
      <c r="J8" s="270"/>
      <c r="K8" s="268"/>
    </row>
    <row r="9" spans="2:11" ht="15" customHeight="1">
      <c r="B9" s="271"/>
      <c r="C9" s="391" t="s">
        <v>564</v>
      </c>
      <c r="D9" s="391"/>
      <c r="E9" s="391"/>
      <c r="F9" s="391"/>
      <c r="G9" s="391"/>
      <c r="H9" s="391"/>
      <c r="I9" s="391"/>
      <c r="J9" s="391"/>
      <c r="K9" s="268"/>
    </row>
    <row r="10" spans="2:11" ht="15" customHeight="1">
      <c r="B10" s="271"/>
      <c r="C10" s="270"/>
      <c r="D10" s="391" t="s">
        <v>565</v>
      </c>
      <c r="E10" s="391"/>
      <c r="F10" s="391"/>
      <c r="G10" s="391"/>
      <c r="H10" s="391"/>
      <c r="I10" s="391"/>
      <c r="J10" s="391"/>
      <c r="K10" s="268"/>
    </row>
    <row r="11" spans="2:11" ht="15" customHeight="1">
      <c r="B11" s="271"/>
      <c r="C11" s="272"/>
      <c r="D11" s="391" t="s">
        <v>566</v>
      </c>
      <c r="E11" s="391"/>
      <c r="F11" s="391"/>
      <c r="G11" s="391"/>
      <c r="H11" s="391"/>
      <c r="I11" s="391"/>
      <c r="J11" s="391"/>
      <c r="K11" s="268"/>
    </row>
    <row r="12" spans="2:11" ht="12.75" customHeight="1">
      <c r="B12" s="271"/>
      <c r="C12" s="272"/>
      <c r="D12" s="272"/>
      <c r="E12" s="272"/>
      <c r="F12" s="272"/>
      <c r="G12" s="272"/>
      <c r="H12" s="272"/>
      <c r="I12" s="272"/>
      <c r="J12" s="272"/>
      <c r="K12" s="268"/>
    </row>
    <row r="13" spans="2:11" ht="15" customHeight="1">
      <c r="B13" s="271"/>
      <c r="C13" s="272"/>
      <c r="D13" s="391" t="s">
        <v>567</v>
      </c>
      <c r="E13" s="391"/>
      <c r="F13" s="391"/>
      <c r="G13" s="391"/>
      <c r="H13" s="391"/>
      <c r="I13" s="391"/>
      <c r="J13" s="391"/>
      <c r="K13" s="268"/>
    </row>
    <row r="14" spans="2:11" ht="15" customHeight="1">
      <c r="B14" s="271"/>
      <c r="C14" s="272"/>
      <c r="D14" s="391" t="s">
        <v>568</v>
      </c>
      <c r="E14" s="391"/>
      <c r="F14" s="391"/>
      <c r="G14" s="391"/>
      <c r="H14" s="391"/>
      <c r="I14" s="391"/>
      <c r="J14" s="391"/>
      <c r="K14" s="268"/>
    </row>
    <row r="15" spans="2:11" ht="15" customHeight="1">
      <c r="B15" s="271"/>
      <c r="C15" s="272"/>
      <c r="D15" s="391" t="s">
        <v>569</v>
      </c>
      <c r="E15" s="391"/>
      <c r="F15" s="391"/>
      <c r="G15" s="391"/>
      <c r="H15" s="391"/>
      <c r="I15" s="391"/>
      <c r="J15" s="391"/>
      <c r="K15" s="268"/>
    </row>
    <row r="16" spans="2:11" ht="15" customHeight="1">
      <c r="B16" s="271"/>
      <c r="C16" s="272"/>
      <c r="D16" s="272"/>
      <c r="E16" s="273" t="s">
        <v>81</v>
      </c>
      <c r="F16" s="391" t="s">
        <v>570</v>
      </c>
      <c r="G16" s="391"/>
      <c r="H16" s="391"/>
      <c r="I16" s="391"/>
      <c r="J16" s="391"/>
      <c r="K16" s="268"/>
    </row>
    <row r="17" spans="2:11" ht="15" customHeight="1">
      <c r="B17" s="271"/>
      <c r="C17" s="272"/>
      <c r="D17" s="272"/>
      <c r="E17" s="273" t="s">
        <v>571</v>
      </c>
      <c r="F17" s="391" t="s">
        <v>572</v>
      </c>
      <c r="G17" s="391"/>
      <c r="H17" s="391"/>
      <c r="I17" s="391"/>
      <c r="J17" s="391"/>
      <c r="K17" s="268"/>
    </row>
    <row r="18" spans="2:11" ht="15" customHeight="1">
      <c r="B18" s="271"/>
      <c r="C18" s="272"/>
      <c r="D18" s="272"/>
      <c r="E18" s="273" t="s">
        <v>573</v>
      </c>
      <c r="F18" s="391" t="s">
        <v>574</v>
      </c>
      <c r="G18" s="391"/>
      <c r="H18" s="391"/>
      <c r="I18" s="391"/>
      <c r="J18" s="391"/>
      <c r="K18" s="268"/>
    </row>
    <row r="19" spans="2:11" ht="15" customHeight="1">
      <c r="B19" s="271"/>
      <c r="C19" s="272"/>
      <c r="D19" s="272"/>
      <c r="E19" s="273" t="s">
        <v>575</v>
      </c>
      <c r="F19" s="391" t="s">
        <v>576</v>
      </c>
      <c r="G19" s="391"/>
      <c r="H19" s="391"/>
      <c r="I19" s="391"/>
      <c r="J19" s="391"/>
      <c r="K19" s="268"/>
    </row>
    <row r="20" spans="2:11" ht="15" customHeight="1">
      <c r="B20" s="271"/>
      <c r="C20" s="272"/>
      <c r="D20" s="272"/>
      <c r="E20" s="273" t="s">
        <v>577</v>
      </c>
      <c r="F20" s="391" t="s">
        <v>578</v>
      </c>
      <c r="G20" s="391"/>
      <c r="H20" s="391"/>
      <c r="I20" s="391"/>
      <c r="J20" s="391"/>
      <c r="K20" s="268"/>
    </row>
    <row r="21" spans="2:11" ht="15" customHeight="1">
      <c r="B21" s="271"/>
      <c r="C21" s="272"/>
      <c r="D21" s="272"/>
      <c r="E21" s="273" t="s">
        <v>579</v>
      </c>
      <c r="F21" s="391" t="s">
        <v>580</v>
      </c>
      <c r="G21" s="391"/>
      <c r="H21" s="391"/>
      <c r="I21" s="391"/>
      <c r="J21" s="391"/>
      <c r="K21" s="268"/>
    </row>
    <row r="22" spans="2:11" ht="12.75" customHeight="1">
      <c r="B22" s="271"/>
      <c r="C22" s="272"/>
      <c r="D22" s="272"/>
      <c r="E22" s="272"/>
      <c r="F22" s="272"/>
      <c r="G22" s="272"/>
      <c r="H22" s="272"/>
      <c r="I22" s="272"/>
      <c r="J22" s="272"/>
      <c r="K22" s="268"/>
    </row>
    <row r="23" spans="2:11" ht="15" customHeight="1">
      <c r="B23" s="271"/>
      <c r="C23" s="391" t="s">
        <v>581</v>
      </c>
      <c r="D23" s="391"/>
      <c r="E23" s="391"/>
      <c r="F23" s="391"/>
      <c r="G23" s="391"/>
      <c r="H23" s="391"/>
      <c r="I23" s="391"/>
      <c r="J23" s="391"/>
      <c r="K23" s="268"/>
    </row>
    <row r="24" spans="2:11" ht="15" customHeight="1">
      <c r="B24" s="271"/>
      <c r="C24" s="391" t="s">
        <v>582</v>
      </c>
      <c r="D24" s="391"/>
      <c r="E24" s="391"/>
      <c r="F24" s="391"/>
      <c r="G24" s="391"/>
      <c r="H24" s="391"/>
      <c r="I24" s="391"/>
      <c r="J24" s="391"/>
      <c r="K24" s="268"/>
    </row>
    <row r="25" spans="2:11" ht="15" customHeight="1">
      <c r="B25" s="271"/>
      <c r="C25" s="270"/>
      <c r="D25" s="391" t="s">
        <v>583</v>
      </c>
      <c r="E25" s="391"/>
      <c r="F25" s="391"/>
      <c r="G25" s="391"/>
      <c r="H25" s="391"/>
      <c r="I25" s="391"/>
      <c r="J25" s="391"/>
      <c r="K25" s="268"/>
    </row>
    <row r="26" spans="2:11" ht="15" customHeight="1">
      <c r="B26" s="271"/>
      <c r="C26" s="272"/>
      <c r="D26" s="391" t="s">
        <v>584</v>
      </c>
      <c r="E26" s="391"/>
      <c r="F26" s="391"/>
      <c r="G26" s="391"/>
      <c r="H26" s="391"/>
      <c r="I26" s="391"/>
      <c r="J26" s="391"/>
      <c r="K26" s="268"/>
    </row>
    <row r="27" spans="2:11" ht="12.75" customHeight="1">
      <c r="B27" s="271"/>
      <c r="C27" s="272"/>
      <c r="D27" s="272"/>
      <c r="E27" s="272"/>
      <c r="F27" s="272"/>
      <c r="G27" s="272"/>
      <c r="H27" s="272"/>
      <c r="I27" s="272"/>
      <c r="J27" s="272"/>
      <c r="K27" s="268"/>
    </row>
    <row r="28" spans="2:11" ht="15" customHeight="1">
      <c r="B28" s="271"/>
      <c r="C28" s="272"/>
      <c r="D28" s="391" t="s">
        <v>585</v>
      </c>
      <c r="E28" s="391"/>
      <c r="F28" s="391"/>
      <c r="G28" s="391"/>
      <c r="H28" s="391"/>
      <c r="I28" s="391"/>
      <c r="J28" s="391"/>
      <c r="K28" s="268"/>
    </row>
    <row r="29" spans="2:11" ht="15" customHeight="1">
      <c r="B29" s="271"/>
      <c r="C29" s="272"/>
      <c r="D29" s="391" t="s">
        <v>586</v>
      </c>
      <c r="E29" s="391"/>
      <c r="F29" s="391"/>
      <c r="G29" s="391"/>
      <c r="H29" s="391"/>
      <c r="I29" s="391"/>
      <c r="J29" s="391"/>
      <c r="K29" s="268"/>
    </row>
    <row r="30" spans="2:11" ht="12.75" customHeight="1">
      <c r="B30" s="271"/>
      <c r="C30" s="272"/>
      <c r="D30" s="272"/>
      <c r="E30" s="272"/>
      <c r="F30" s="272"/>
      <c r="G30" s="272"/>
      <c r="H30" s="272"/>
      <c r="I30" s="272"/>
      <c r="J30" s="272"/>
      <c r="K30" s="268"/>
    </row>
    <row r="31" spans="2:11" ht="15" customHeight="1">
      <c r="B31" s="271"/>
      <c r="C31" s="272"/>
      <c r="D31" s="391" t="s">
        <v>587</v>
      </c>
      <c r="E31" s="391"/>
      <c r="F31" s="391"/>
      <c r="G31" s="391"/>
      <c r="H31" s="391"/>
      <c r="I31" s="391"/>
      <c r="J31" s="391"/>
      <c r="K31" s="268"/>
    </row>
    <row r="32" spans="2:11" ht="15" customHeight="1">
      <c r="B32" s="271"/>
      <c r="C32" s="272"/>
      <c r="D32" s="391" t="s">
        <v>588</v>
      </c>
      <c r="E32" s="391"/>
      <c r="F32" s="391"/>
      <c r="G32" s="391"/>
      <c r="H32" s="391"/>
      <c r="I32" s="391"/>
      <c r="J32" s="391"/>
      <c r="K32" s="268"/>
    </row>
    <row r="33" spans="2:11" ht="15" customHeight="1">
      <c r="B33" s="271"/>
      <c r="C33" s="272"/>
      <c r="D33" s="391" t="s">
        <v>589</v>
      </c>
      <c r="E33" s="391"/>
      <c r="F33" s="391"/>
      <c r="G33" s="391"/>
      <c r="H33" s="391"/>
      <c r="I33" s="391"/>
      <c r="J33" s="391"/>
      <c r="K33" s="268"/>
    </row>
    <row r="34" spans="2:11" ht="15" customHeight="1">
      <c r="B34" s="271"/>
      <c r="C34" s="272"/>
      <c r="D34" s="270"/>
      <c r="E34" s="274" t="s">
        <v>108</v>
      </c>
      <c r="F34" s="270"/>
      <c r="G34" s="391" t="s">
        <v>590</v>
      </c>
      <c r="H34" s="391"/>
      <c r="I34" s="391"/>
      <c r="J34" s="391"/>
      <c r="K34" s="268"/>
    </row>
    <row r="35" spans="2:11" ht="30.75" customHeight="1">
      <c r="B35" s="271"/>
      <c r="C35" s="272"/>
      <c r="D35" s="270"/>
      <c r="E35" s="274" t="s">
        <v>591</v>
      </c>
      <c r="F35" s="270"/>
      <c r="G35" s="391" t="s">
        <v>592</v>
      </c>
      <c r="H35" s="391"/>
      <c r="I35" s="391"/>
      <c r="J35" s="391"/>
      <c r="K35" s="268"/>
    </row>
    <row r="36" spans="2:11" ht="15" customHeight="1">
      <c r="B36" s="271"/>
      <c r="C36" s="272"/>
      <c r="D36" s="270"/>
      <c r="E36" s="274" t="s">
        <v>55</v>
      </c>
      <c r="F36" s="270"/>
      <c r="G36" s="391" t="s">
        <v>593</v>
      </c>
      <c r="H36" s="391"/>
      <c r="I36" s="391"/>
      <c r="J36" s="391"/>
      <c r="K36" s="268"/>
    </row>
    <row r="37" spans="2:11" ht="15" customHeight="1">
      <c r="B37" s="271"/>
      <c r="C37" s="272"/>
      <c r="D37" s="270"/>
      <c r="E37" s="274" t="s">
        <v>109</v>
      </c>
      <c r="F37" s="270"/>
      <c r="G37" s="391" t="s">
        <v>594</v>
      </c>
      <c r="H37" s="391"/>
      <c r="I37" s="391"/>
      <c r="J37" s="391"/>
      <c r="K37" s="268"/>
    </row>
    <row r="38" spans="2:11" ht="15" customHeight="1">
      <c r="B38" s="271"/>
      <c r="C38" s="272"/>
      <c r="D38" s="270"/>
      <c r="E38" s="274" t="s">
        <v>110</v>
      </c>
      <c r="F38" s="270"/>
      <c r="G38" s="391" t="s">
        <v>595</v>
      </c>
      <c r="H38" s="391"/>
      <c r="I38" s="391"/>
      <c r="J38" s="391"/>
      <c r="K38" s="268"/>
    </row>
    <row r="39" spans="2:11" ht="15" customHeight="1">
      <c r="B39" s="271"/>
      <c r="C39" s="272"/>
      <c r="D39" s="270"/>
      <c r="E39" s="274" t="s">
        <v>111</v>
      </c>
      <c r="F39" s="270"/>
      <c r="G39" s="391" t="s">
        <v>596</v>
      </c>
      <c r="H39" s="391"/>
      <c r="I39" s="391"/>
      <c r="J39" s="391"/>
      <c r="K39" s="268"/>
    </row>
    <row r="40" spans="2:11" ht="15" customHeight="1">
      <c r="B40" s="271"/>
      <c r="C40" s="272"/>
      <c r="D40" s="270"/>
      <c r="E40" s="274" t="s">
        <v>597</v>
      </c>
      <c r="F40" s="270"/>
      <c r="G40" s="391" t="s">
        <v>598</v>
      </c>
      <c r="H40" s="391"/>
      <c r="I40" s="391"/>
      <c r="J40" s="391"/>
      <c r="K40" s="268"/>
    </row>
    <row r="41" spans="2:11" ht="15" customHeight="1">
      <c r="B41" s="271"/>
      <c r="C41" s="272"/>
      <c r="D41" s="270"/>
      <c r="E41" s="274"/>
      <c r="F41" s="270"/>
      <c r="G41" s="391" t="s">
        <v>599</v>
      </c>
      <c r="H41" s="391"/>
      <c r="I41" s="391"/>
      <c r="J41" s="391"/>
      <c r="K41" s="268"/>
    </row>
    <row r="42" spans="2:11" ht="15" customHeight="1">
      <c r="B42" s="271"/>
      <c r="C42" s="272"/>
      <c r="D42" s="270"/>
      <c r="E42" s="274" t="s">
        <v>600</v>
      </c>
      <c r="F42" s="270"/>
      <c r="G42" s="391" t="s">
        <v>601</v>
      </c>
      <c r="H42" s="391"/>
      <c r="I42" s="391"/>
      <c r="J42" s="391"/>
      <c r="K42" s="268"/>
    </row>
    <row r="43" spans="2:11" ht="15" customHeight="1">
      <c r="B43" s="271"/>
      <c r="C43" s="272"/>
      <c r="D43" s="270"/>
      <c r="E43" s="274" t="s">
        <v>113</v>
      </c>
      <c r="F43" s="270"/>
      <c r="G43" s="391" t="s">
        <v>602</v>
      </c>
      <c r="H43" s="391"/>
      <c r="I43" s="391"/>
      <c r="J43" s="391"/>
      <c r="K43" s="268"/>
    </row>
    <row r="44" spans="2:11" ht="12.75" customHeight="1">
      <c r="B44" s="271"/>
      <c r="C44" s="272"/>
      <c r="D44" s="270"/>
      <c r="E44" s="270"/>
      <c r="F44" s="270"/>
      <c r="G44" s="270"/>
      <c r="H44" s="270"/>
      <c r="I44" s="270"/>
      <c r="J44" s="270"/>
      <c r="K44" s="268"/>
    </row>
    <row r="45" spans="2:11" ht="15" customHeight="1">
      <c r="B45" s="271"/>
      <c r="C45" s="272"/>
      <c r="D45" s="391" t="s">
        <v>603</v>
      </c>
      <c r="E45" s="391"/>
      <c r="F45" s="391"/>
      <c r="G45" s="391"/>
      <c r="H45" s="391"/>
      <c r="I45" s="391"/>
      <c r="J45" s="391"/>
      <c r="K45" s="268"/>
    </row>
    <row r="46" spans="2:11" ht="15" customHeight="1">
      <c r="B46" s="271"/>
      <c r="C46" s="272"/>
      <c r="D46" s="272"/>
      <c r="E46" s="391" t="s">
        <v>604</v>
      </c>
      <c r="F46" s="391"/>
      <c r="G46" s="391"/>
      <c r="H46" s="391"/>
      <c r="I46" s="391"/>
      <c r="J46" s="391"/>
      <c r="K46" s="268"/>
    </row>
    <row r="47" spans="2:11" ht="15" customHeight="1">
      <c r="B47" s="271"/>
      <c r="C47" s="272"/>
      <c r="D47" s="272"/>
      <c r="E47" s="391" t="s">
        <v>605</v>
      </c>
      <c r="F47" s="391"/>
      <c r="G47" s="391"/>
      <c r="H47" s="391"/>
      <c r="I47" s="391"/>
      <c r="J47" s="391"/>
      <c r="K47" s="268"/>
    </row>
    <row r="48" spans="2:11" ht="15" customHeight="1">
      <c r="B48" s="271"/>
      <c r="C48" s="272"/>
      <c r="D48" s="272"/>
      <c r="E48" s="391" t="s">
        <v>606</v>
      </c>
      <c r="F48" s="391"/>
      <c r="G48" s="391"/>
      <c r="H48" s="391"/>
      <c r="I48" s="391"/>
      <c r="J48" s="391"/>
      <c r="K48" s="268"/>
    </row>
    <row r="49" spans="2:11" ht="15" customHeight="1">
      <c r="B49" s="271"/>
      <c r="C49" s="272"/>
      <c r="D49" s="391" t="s">
        <v>607</v>
      </c>
      <c r="E49" s="391"/>
      <c r="F49" s="391"/>
      <c r="G49" s="391"/>
      <c r="H49" s="391"/>
      <c r="I49" s="391"/>
      <c r="J49" s="391"/>
      <c r="K49" s="268"/>
    </row>
    <row r="50" spans="2:11" ht="25.5" customHeight="1">
      <c r="B50" s="267"/>
      <c r="C50" s="392" t="s">
        <v>608</v>
      </c>
      <c r="D50" s="392"/>
      <c r="E50" s="392"/>
      <c r="F50" s="392"/>
      <c r="G50" s="392"/>
      <c r="H50" s="392"/>
      <c r="I50" s="392"/>
      <c r="J50" s="392"/>
      <c r="K50" s="268"/>
    </row>
    <row r="51" spans="2:11" ht="5.25" customHeight="1">
      <c r="B51" s="267"/>
      <c r="C51" s="269"/>
      <c r="D51" s="269"/>
      <c r="E51" s="269"/>
      <c r="F51" s="269"/>
      <c r="G51" s="269"/>
      <c r="H51" s="269"/>
      <c r="I51" s="269"/>
      <c r="J51" s="269"/>
      <c r="K51" s="268"/>
    </row>
    <row r="52" spans="2:11" ht="15" customHeight="1">
      <c r="B52" s="267"/>
      <c r="C52" s="391" t="s">
        <v>609</v>
      </c>
      <c r="D52" s="391"/>
      <c r="E52" s="391"/>
      <c r="F52" s="391"/>
      <c r="G52" s="391"/>
      <c r="H52" s="391"/>
      <c r="I52" s="391"/>
      <c r="J52" s="391"/>
      <c r="K52" s="268"/>
    </row>
    <row r="53" spans="2:11" ht="15" customHeight="1">
      <c r="B53" s="267"/>
      <c r="C53" s="391" t="s">
        <v>610</v>
      </c>
      <c r="D53" s="391"/>
      <c r="E53" s="391"/>
      <c r="F53" s="391"/>
      <c r="G53" s="391"/>
      <c r="H53" s="391"/>
      <c r="I53" s="391"/>
      <c r="J53" s="391"/>
      <c r="K53" s="268"/>
    </row>
    <row r="54" spans="2:11" ht="12.75" customHeight="1">
      <c r="B54" s="267"/>
      <c r="C54" s="270"/>
      <c r="D54" s="270"/>
      <c r="E54" s="270"/>
      <c r="F54" s="270"/>
      <c r="G54" s="270"/>
      <c r="H54" s="270"/>
      <c r="I54" s="270"/>
      <c r="J54" s="270"/>
      <c r="K54" s="268"/>
    </row>
    <row r="55" spans="2:11" ht="15" customHeight="1">
      <c r="B55" s="267"/>
      <c r="C55" s="391" t="s">
        <v>611</v>
      </c>
      <c r="D55" s="391"/>
      <c r="E55" s="391"/>
      <c r="F55" s="391"/>
      <c r="G55" s="391"/>
      <c r="H55" s="391"/>
      <c r="I55" s="391"/>
      <c r="J55" s="391"/>
      <c r="K55" s="268"/>
    </row>
    <row r="56" spans="2:11" ht="15" customHeight="1">
      <c r="B56" s="267"/>
      <c r="C56" s="272"/>
      <c r="D56" s="391" t="s">
        <v>612</v>
      </c>
      <c r="E56" s="391"/>
      <c r="F56" s="391"/>
      <c r="G56" s="391"/>
      <c r="H56" s="391"/>
      <c r="I56" s="391"/>
      <c r="J56" s="391"/>
      <c r="K56" s="268"/>
    </row>
    <row r="57" spans="2:11" ht="15" customHeight="1">
      <c r="B57" s="267"/>
      <c r="C57" s="272"/>
      <c r="D57" s="391" t="s">
        <v>613</v>
      </c>
      <c r="E57" s="391"/>
      <c r="F57" s="391"/>
      <c r="G57" s="391"/>
      <c r="H57" s="391"/>
      <c r="I57" s="391"/>
      <c r="J57" s="391"/>
      <c r="K57" s="268"/>
    </row>
    <row r="58" spans="2:11" ht="15" customHeight="1">
      <c r="B58" s="267"/>
      <c r="C58" s="272"/>
      <c r="D58" s="391" t="s">
        <v>614</v>
      </c>
      <c r="E58" s="391"/>
      <c r="F58" s="391"/>
      <c r="G58" s="391"/>
      <c r="H58" s="391"/>
      <c r="I58" s="391"/>
      <c r="J58" s="391"/>
      <c r="K58" s="268"/>
    </row>
    <row r="59" spans="2:11" ht="15" customHeight="1">
      <c r="B59" s="267"/>
      <c r="C59" s="272"/>
      <c r="D59" s="391" t="s">
        <v>615</v>
      </c>
      <c r="E59" s="391"/>
      <c r="F59" s="391"/>
      <c r="G59" s="391"/>
      <c r="H59" s="391"/>
      <c r="I59" s="391"/>
      <c r="J59" s="391"/>
      <c r="K59" s="268"/>
    </row>
    <row r="60" spans="2:11" ht="15" customHeight="1">
      <c r="B60" s="267"/>
      <c r="C60" s="272"/>
      <c r="D60" s="390" t="s">
        <v>616</v>
      </c>
      <c r="E60" s="390"/>
      <c r="F60" s="390"/>
      <c r="G60" s="390"/>
      <c r="H60" s="390"/>
      <c r="I60" s="390"/>
      <c r="J60" s="390"/>
      <c r="K60" s="268"/>
    </row>
    <row r="61" spans="2:11" ht="15" customHeight="1">
      <c r="B61" s="267"/>
      <c r="C61" s="272"/>
      <c r="D61" s="391" t="s">
        <v>617</v>
      </c>
      <c r="E61" s="391"/>
      <c r="F61" s="391"/>
      <c r="G61" s="391"/>
      <c r="H61" s="391"/>
      <c r="I61" s="391"/>
      <c r="J61" s="391"/>
      <c r="K61" s="268"/>
    </row>
    <row r="62" spans="2:11" ht="12.75" customHeight="1">
      <c r="B62" s="267"/>
      <c r="C62" s="272"/>
      <c r="D62" s="272"/>
      <c r="E62" s="275"/>
      <c r="F62" s="272"/>
      <c r="G62" s="272"/>
      <c r="H62" s="272"/>
      <c r="I62" s="272"/>
      <c r="J62" s="272"/>
      <c r="K62" s="268"/>
    </row>
    <row r="63" spans="2:11" ht="15" customHeight="1">
      <c r="B63" s="267"/>
      <c r="C63" s="272"/>
      <c r="D63" s="391" t="s">
        <v>618</v>
      </c>
      <c r="E63" s="391"/>
      <c r="F63" s="391"/>
      <c r="G63" s="391"/>
      <c r="H63" s="391"/>
      <c r="I63" s="391"/>
      <c r="J63" s="391"/>
      <c r="K63" s="268"/>
    </row>
    <row r="64" spans="2:11" ht="15" customHeight="1">
      <c r="B64" s="267"/>
      <c r="C64" s="272"/>
      <c r="D64" s="390" t="s">
        <v>619</v>
      </c>
      <c r="E64" s="390"/>
      <c r="F64" s="390"/>
      <c r="G64" s="390"/>
      <c r="H64" s="390"/>
      <c r="I64" s="390"/>
      <c r="J64" s="390"/>
      <c r="K64" s="268"/>
    </row>
    <row r="65" spans="2:11" ht="15" customHeight="1">
      <c r="B65" s="267"/>
      <c r="C65" s="272"/>
      <c r="D65" s="391" t="s">
        <v>620</v>
      </c>
      <c r="E65" s="391"/>
      <c r="F65" s="391"/>
      <c r="G65" s="391"/>
      <c r="H65" s="391"/>
      <c r="I65" s="391"/>
      <c r="J65" s="391"/>
      <c r="K65" s="268"/>
    </row>
    <row r="66" spans="2:11" ht="15" customHeight="1">
      <c r="B66" s="267"/>
      <c r="C66" s="272"/>
      <c r="D66" s="391" t="s">
        <v>621</v>
      </c>
      <c r="E66" s="391"/>
      <c r="F66" s="391"/>
      <c r="G66" s="391"/>
      <c r="H66" s="391"/>
      <c r="I66" s="391"/>
      <c r="J66" s="391"/>
      <c r="K66" s="268"/>
    </row>
    <row r="67" spans="2:11" ht="15" customHeight="1">
      <c r="B67" s="267"/>
      <c r="C67" s="272"/>
      <c r="D67" s="391" t="s">
        <v>622</v>
      </c>
      <c r="E67" s="391"/>
      <c r="F67" s="391"/>
      <c r="G67" s="391"/>
      <c r="H67" s="391"/>
      <c r="I67" s="391"/>
      <c r="J67" s="391"/>
      <c r="K67" s="268"/>
    </row>
    <row r="68" spans="2:11" ht="15" customHeight="1">
      <c r="B68" s="267"/>
      <c r="C68" s="272"/>
      <c r="D68" s="391" t="s">
        <v>623</v>
      </c>
      <c r="E68" s="391"/>
      <c r="F68" s="391"/>
      <c r="G68" s="391"/>
      <c r="H68" s="391"/>
      <c r="I68" s="391"/>
      <c r="J68" s="391"/>
      <c r="K68" s="268"/>
    </row>
    <row r="69" spans="2:11" ht="12.75" customHeight="1">
      <c r="B69" s="276"/>
      <c r="C69" s="277"/>
      <c r="D69" s="277"/>
      <c r="E69" s="277"/>
      <c r="F69" s="277"/>
      <c r="G69" s="277"/>
      <c r="H69" s="277"/>
      <c r="I69" s="277"/>
      <c r="J69" s="277"/>
      <c r="K69" s="278"/>
    </row>
    <row r="70" spans="2:11" ht="18.75" customHeight="1">
      <c r="B70" s="279"/>
      <c r="C70" s="279"/>
      <c r="D70" s="279"/>
      <c r="E70" s="279"/>
      <c r="F70" s="279"/>
      <c r="G70" s="279"/>
      <c r="H70" s="279"/>
      <c r="I70" s="279"/>
      <c r="J70" s="279"/>
      <c r="K70" s="280"/>
    </row>
    <row r="71" spans="2:11" ht="18.75" customHeight="1">
      <c r="B71" s="280"/>
      <c r="C71" s="280"/>
      <c r="D71" s="280"/>
      <c r="E71" s="280"/>
      <c r="F71" s="280"/>
      <c r="G71" s="280"/>
      <c r="H71" s="280"/>
      <c r="I71" s="280"/>
      <c r="J71" s="280"/>
      <c r="K71" s="280"/>
    </row>
    <row r="72" spans="2:11" ht="7.5" customHeight="1">
      <c r="B72" s="281"/>
      <c r="C72" s="282"/>
      <c r="D72" s="282"/>
      <c r="E72" s="282"/>
      <c r="F72" s="282"/>
      <c r="G72" s="282"/>
      <c r="H72" s="282"/>
      <c r="I72" s="282"/>
      <c r="J72" s="282"/>
      <c r="K72" s="283"/>
    </row>
    <row r="73" spans="2:11" ht="45" customHeight="1">
      <c r="B73" s="284"/>
      <c r="C73" s="389" t="s">
        <v>94</v>
      </c>
      <c r="D73" s="389"/>
      <c r="E73" s="389"/>
      <c r="F73" s="389"/>
      <c r="G73" s="389"/>
      <c r="H73" s="389"/>
      <c r="I73" s="389"/>
      <c r="J73" s="389"/>
      <c r="K73" s="285"/>
    </row>
    <row r="74" spans="2:11" ht="17.25" customHeight="1">
      <c r="B74" s="284"/>
      <c r="C74" s="286" t="s">
        <v>624</v>
      </c>
      <c r="D74" s="286"/>
      <c r="E74" s="286"/>
      <c r="F74" s="286" t="s">
        <v>625</v>
      </c>
      <c r="G74" s="287"/>
      <c r="H74" s="286" t="s">
        <v>109</v>
      </c>
      <c r="I74" s="286" t="s">
        <v>59</v>
      </c>
      <c r="J74" s="286" t="s">
        <v>626</v>
      </c>
      <c r="K74" s="285"/>
    </row>
    <row r="75" spans="2:11" ht="17.25" customHeight="1">
      <c r="B75" s="284"/>
      <c r="C75" s="288" t="s">
        <v>627</v>
      </c>
      <c r="D75" s="288"/>
      <c r="E75" s="288"/>
      <c r="F75" s="289" t="s">
        <v>628</v>
      </c>
      <c r="G75" s="290"/>
      <c r="H75" s="288"/>
      <c r="I75" s="288"/>
      <c r="J75" s="288" t="s">
        <v>629</v>
      </c>
      <c r="K75" s="285"/>
    </row>
    <row r="76" spans="2:11" ht="5.25" customHeight="1">
      <c r="B76" s="284"/>
      <c r="C76" s="291"/>
      <c r="D76" s="291"/>
      <c r="E76" s="291"/>
      <c r="F76" s="291"/>
      <c r="G76" s="292"/>
      <c r="H76" s="291"/>
      <c r="I76" s="291"/>
      <c r="J76" s="291"/>
      <c r="K76" s="285"/>
    </row>
    <row r="77" spans="2:11" ht="15" customHeight="1">
      <c r="B77" s="284"/>
      <c r="C77" s="274" t="s">
        <v>55</v>
      </c>
      <c r="D77" s="291"/>
      <c r="E77" s="291"/>
      <c r="F77" s="293" t="s">
        <v>630</v>
      </c>
      <c r="G77" s="292"/>
      <c r="H77" s="274" t="s">
        <v>631</v>
      </c>
      <c r="I77" s="274" t="s">
        <v>632</v>
      </c>
      <c r="J77" s="274">
        <v>20</v>
      </c>
      <c r="K77" s="285"/>
    </row>
    <row r="78" spans="2:11" ht="15" customHeight="1">
      <c r="B78" s="284"/>
      <c r="C78" s="274" t="s">
        <v>633</v>
      </c>
      <c r="D78" s="274"/>
      <c r="E78" s="274"/>
      <c r="F78" s="293" t="s">
        <v>630</v>
      </c>
      <c r="G78" s="292"/>
      <c r="H78" s="274" t="s">
        <v>634</v>
      </c>
      <c r="I78" s="274" t="s">
        <v>632</v>
      </c>
      <c r="J78" s="274">
        <v>120</v>
      </c>
      <c r="K78" s="285"/>
    </row>
    <row r="79" spans="2:11" ht="15" customHeight="1">
      <c r="B79" s="294"/>
      <c r="C79" s="274" t="s">
        <v>635</v>
      </c>
      <c r="D79" s="274"/>
      <c r="E79" s="274"/>
      <c r="F79" s="293" t="s">
        <v>636</v>
      </c>
      <c r="G79" s="292"/>
      <c r="H79" s="274" t="s">
        <v>637</v>
      </c>
      <c r="I79" s="274" t="s">
        <v>632</v>
      </c>
      <c r="J79" s="274">
        <v>50</v>
      </c>
      <c r="K79" s="285"/>
    </row>
    <row r="80" spans="2:11" ht="15" customHeight="1">
      <c r="B80" s="294"/>
      <c r="C80" s="274" t="s">
        <v>638</v>
      </c>
      <c r="D80" s="274"/>
      <c r="E80" s="274"/>
      <c r="F80" s="293" t="s">
        <v>630</v>
      </c>
      <c r="G80" s="292"/>
      <c r="H80" s="274" t="s">
        <v>639</v>
      </c>
      <c r="I80" s="274" t="s">
        <v>640</v>
      </c>
      <c r="J80" s="274"/>
      <c r="K80" s="285"/>
    </row>
    <row r="81" spans="2:11" ht="15" customHeight="1">
      <c r="B81" s="294"/>
      <c r="C81" s="295" t="s">
        <v>641</v>
      </c>
      <c r="D81" s="295"/>
      <c r="E81" s="295"/>
      <c r="F81" s="296" t="s">
        <v>636</v>
      </c>
      <c r="G81" s="295"/>
      <c r="H81" s="295" t="s">
        <v>642</v>
      </c>
      <c r="I81" s="295" t="s">
        <v>632</v>
      </c>
      <c r="J81" s="295">
        <v>15</v>
      </c>
      <c r="K81" s="285"/>
    </row>
    <row r="82" spans="2:11" ht="15" customHeight="1">
      <c r="B82" s="294"/>
      <c r="C82" s="295" t="s">
        <v>643</v>
      </c>
      <c r="D82" s="295"/>
      <c r="E82" s="295"/>
      <c r="F82" s="296" t="s">
        <v>636</v>
      </c>
      <c r="G82" s="295"/>
      <c r="H82" s="295" t="s">
        <v>644</v>
      </c>
      <c r="I82" s="295" t="s">
        <v>632</v>
      </c>
      <c r="J82" s="295">
        <v>15</v>
      </c>
      <c r="K82" s="285"/>
    </row>
    <row r="83" spans="2:11" ht="15" customHeight="1">
      <c r="B83" s="294"/>
      <c r="C83" s="295" t="s">
        <v>645</v>
      </c>
      <c r="D83" s="295"/>
      <c r="E83" s="295"/>
      <c r="F83" s="296" t="s">
        <v>636</v>
      </c>
      <c r="G83" s="295"/>
      <c r="H83" s="295" t="s">
        <v>646</v>
      </c>
      <c r="I83" s="295" t="s">
        <v>632</v>
      </c>
      <c r="J83" s="295">
        <v>20</v>
      </c>
      <c r="K83" s="285"/>
    </row>
    <row r="84" spans="2:11" ht="15" customHeight="1">
      <c r="B84" s="294"/>
      <c r="C84" s="295" t="s">
        <v>647</v>
      </c>
      <c r="D84" s="295"/>
      <c r="E84" s="295"/>
      <c r="F84" s="296" t="s">
        <v>636</v>
      </c>
      <c r="G84" s="295"/>
      <c r="H84" s="295" t="s">
        <v>648</v>
      </c>
      <c r="I84" s="295" t="s">
        <v>632</v>
      </c>
      <c r="J84" s="295">
        <v>20</v>
      </c>
      <c r="K84" s="285"/>
    </row>
    <row r="85" spans="2:11" ht="15" customHeight="1">
      <c r="B85" s="294"/>
      <c r="C85" s="274" t="s">
        <v>649</v>
      </c>
      <c r="D85" s="274"/>
      <c r="E85" s="274"/>
      <c r="F85" s="293" t="s">
        <v>636</v>
      </c>
      <c r="G85" s="292"/>
      <c r="H85" s="274" t="s">
        <v>650</v>
      </c>
      <c r="I85" s="274" t="s">
        <v>632</v>
      </c>
      <c r="J85" s="274">
        <v>50</v>
      </c>
      <c r="K85" s="285"/>
    </row>
    <row r="86" spans="2:11" ht="15" customHeight="1">
      <c r="B86" s="294"/>
      <c r="C86" s="274" t="s">
        <v>651</v>
      </c>
      <c r="D86" s="274"/>
      <c r="E86" s="274"/>
      <c r="F86" s="293" t="s">
        <v>636</v>
      </c>
      <c r="G86" s="292"/>
      <c r="H86" s="274" t="s">
        <v>652</v>
      </c>
      <c r="I86" s="274" t="s">
        <v>632</v>
      </c>
      <c r="J86" s="274">
        <v>20</v>
      </c>
      <c r="K86" s="285"/>
    </row>
    <row r="87" spans="2:11" ht="15" customHeight="1">
      <c r="B87" s="294"/>
      <c r="C87" s="274" t="s">
        <v>653</v>
      </c>
      <c r="D87" s="274"/>
      <c r="E87" s="274"/>
      <c r="F87" s="293" t="s">
        <v>636</v>
      </c>
      <c r="G87" s="292"/>
      <c r="H87" s="274" t="s">
        <v>654</v>
      </c>
      <c r="I87" s="274" t="s">
        <v>632</v>
      </c>
      <c r="J87" s="274">
        <v>20</v>
      </c>
      <c r="K87" s="285"/>
    </row>
    <row r="88" spans="2:11" ht="15" customHeight="1">
      <c r="B88" s="294"/>
      <c r="C88" s="274" t="s">
        <v>655</v>
      </c>
      <c r="D88" s="274"/>
      <c r="E88" s="274"/>
      <c r="F88" s="293" t="s">
        <v>636</v>
      </c>
      <c r="G88" s="292"/>
      <c r="H88" s="274" t="s">
        <v>656</v>
      </c>
      <c r="I88" s="274" t="s">
        <v>632</v>
      </c>
      <c r="J88" s="274">
        <v>50</v>
      </c>
      <c r="K88" s="285"/>
    </row>
    <row r="89" spans="2:11" ht="15" customHeight="1">
      <c r="B89" s="294"/>
      <c r="C89" s="274" t="s">
        <v>657</v>
      </c>
      <c r="D89" s="274"/>
      <c r="E89" s="274"/>
      <c r="F89" s="293" t="s">
        <v>636</v>
      </c>
      <c r="G89" s="292"/>
      <c r="H89" s="274" t="s">
        <v>657</v>
      </c>
      <c r="I89" s="274" t="s">
        <v>632</v>
      </c>
      <c r="J89" s="274">
        <v>50</v>
      </c>
      <c r="K89" s="285"/>
    </row>
    <row r="90" spans="2:11" ht="15" customHeight="1">
      <c r="B90" s="294"/>
      <c r="C90" s="274" t="s">
        <v>114</v>
      </c>
      <c r="D90" s="274"/>
      <c r="E90" s="274"/>
      <c r="F90" s="293" t="s">
        <v>636</v>
      </c>
      <c r="G90" s="292"/>
      <c r="H90" s="274" t="s">
        <v>658</v>
      </c>
      <c r="I90" s="274" t="s">
        <v>632</v>
      </c>
      <c r="J90" s="274">
        <v>255</v>
      </c>
      <c r="K90" s="285"/>
    </row>
    <row r="91" spans="2:11" ht="15" customHeight="1">
      <c r="B91" s="294"/>
      <c r="C91" s="274" t="s">
        <v>659</v>
      </c>
      <c r="D91" s="274"/>
      <c r="E91" s="274"/>
      <c r="F91" s="293" t="s">
        <v>630</v>
      </c>
      <c r="G91" s="292"/>
      <c r="H91" s="274" t="s">
        <v>660</v>
      </c>
      <c r="I91" s="274" t="s">
        <v>661</v>
      </c>
      <c r="J91" s="274"/>
      <c r="K91" s="285"/>
    </row>
    <row r="92" spans="2:11" ht="15" customHeight="1">
      <c r="B92" s="294"/>
      <c r="C92" s="274" t="s">
        <v>662</v>
      </c>
      <c r="D92" s="274"/>
      <c r="E92" s="274"/>
      <c r="F92" s="293" t="s">
        <v>630</v>
      </c>
      <c r="G92" s="292"/>
      <c r="H92" s="274" t="s">
        <v>663</v>
      </c>
      <c r="I92" s="274" t="s">
        <v>664</v>
      </c>
      <c r="J92" s="274"/>
      <c r="K92" s="285"/>
    </row>
    <row r="93" spans="2:11" ht="15" customHeight="1">
      <c r="B93" s="294"/>
      <c r="C93" s="274" t="s">
        <v>665</v>
      </c>
      <c r="D93" s="274"/>
      <c r="E93" s="274"/>
      <c r="F93" s="293" t="s">
        <v>630</v>
      </c>
      <c r="G93" s="292"/>
      <c r="H93" s="274" t="s">
        <v>665</v>
      </c>
      <c r="I93" s="274" t="s">
        <v>664</v>
      </c>
      <c r="J93" s="274"/>
      <c r="K93" s="285"/>
    </row>
    <row r="94" spans="2:11" ht="15" customHeight="1">
      <c r="B94" s="294"/>
      <c r="C94" s="274" t="s">
        <v>40</v>
      </c>
      <c r="D94" s="274"/>
      <c r="E94" s="274"/>
      <c r="F94" s="293" t="s">
        <v>630</v>
      </c>
      <c r="G94" s="292"/>
      <c r="H94" s="274" t="s">
        <v>666</v>
      </c>
      <c r="I94" s="274" t="s">
        <v>664</v>
      </c>
      <c r="J94" s="274"/>
      <c r="K94" s="285"/>
    </row>
    <row r="95" spans="2:11" ht="15" customHeight="1">
      <c r="B95" s="294"/>
      <c r="C95" s="274" t="s">
        <v>50</v>
      </c>
      <c r="D95" s="274"/>
      <c r="E95" s="274"/>
      <c r="F95" s="293" t="s">
        <v>630</v>
      </c>
      <c r="G95" s="292"/>
      <c r="H95" s="274" t="s">
        <v>667</v>
      </c>
      <c r="I95" s="274" t="s">
        <v>664</v>
      </c>
      <c r="J95" s="274"/>
      <c r="K95" s="285"/>
    </row>
    <row r="96" spans="2:11" ht="15" customHeight="1">
      <c r="B96" s="297"/>
      <c r="C96" s="298"/>
      <c r="D96" s="298"/>
      <c r="E96" s="298"/>
      <c r="F96" s="298"/>
      <c r="G96" s="298"/>
      <c r="H96" s="298"/>
      <c r="I96" s="298"/>
      <c r="J96" s="298"/>
      <c r="K96" s="299"/>
    </row>
    <row r="97" spans="2:11" ht="18.75" customHeight="1">
      <c r="B97" s="300"/>
      <c r="C97" s="301"/>
      <c r="D97" s="301"/>
      <c r="E97" s="301"/>
      <c r="F97" s="301"/>
      <c r="G97" s="301"/>
      <c r="H97" s="301"/>
      <c r="I97" s="301"/>
      <c r="J97" s="301"/>
      <c r="K97" s="300"/>
    </row>
    <row r="98" spans="2:11" ht="18.75" customHeight="1">
      <c r="B98" s="280"/>
      <c r="C98" s="280"/>
      <c r="D98" s="280"/>
      <c r="E98" s="280"/>
      <c r="F98" s="280"/>
      <c r="G98" s="280"/>
      <c r="H98" s="280"/>
      <c r="I98" s="280"/>
      <c r="J98" s="280"/>
      <c r="K98" s="280"/>
    </row>
    <row r="99" spans="2:11" ht="7.5" customHeight="1">
      <c r="B99" s="281"/>
      <c r="C99" s="282"/>
      <c r="D99" s="282"/>
      <c r="E99" s="282"/>
      <c r="F99" s="282"/>
      <c r="G99" s="282"/>
      <c r="H99" s="282"/>
      <c r="I99" s="282"/>
      <c r="J99" s="282"/>
      <c r="K99" s="283"/>
    </row>
    <row r="100" spans="2:11" ht="45" customHeight="1">
      <c r="B100" s="284"/>
      <c r="C100" s="389" t="s">
        <v>668</v>
      </c>
      <c r="D100" s="389"/>
      <c r="E100" s="389"/>
      <c r="F100" s="389"/>
      <c r="G100" s="389"/>
      <c r="H100" s="389"/>
      <c r="I100" s="389"/>
      <c r="J100" s="389"/>
      <c r="K100" s="285"/>
    </row>
    <row r="101" spans="2:11" ht="17.25" customHeight="1">
      <c r="B101" s="284"/>
      <c r="C101" s="286" t="s">
        <v>624</v>
      </c>
      <c r="D101" s="286"/>
      <c r="E101" s="286"/>
      <c r="F101" s="286" t="s">
        <v>625</v>
      </c>
      <c r="G101" s="287"/>
      <c r="H101" s="286" t="s">
        <v>109</v>
      </c>
      <c r="I101" s="286" t="s">
        <v>59</v>
      </c>
      <c r="J101" s="286" t="s">
        <v>626</v>
      </c>
      <c r="K101" s="285"/>
    </row>
    <row r="102" spans="2:11" ht="17.25" customHeight="1">
      <c r="B102" s="284"/>
      <c r="C102" s="288" t="s">
        <v>627</v>
      </c>
      <c r="D102" s="288"/>
      <c r="E102" s="288"/>
      <c r="F102" s="289" t="s">
        <v>628</v>
      </c>
      <c r="G102" s="290"/>
      <c r="H102" s="288"/>
      <c r="I102" s="288"/>
      <c r="J102" s="288" t="s">
        <v>629</v>
      </c>
      <c r="K102" s="285"/>
    </row>
    <row r="103" spans="2:11" ht="5.25" customHeight="1">
      <c r="B103" s="284"/>
      <c r="C103" s="286"/>
      <c r="D103" s="286"/>
      <c r="E103" s="286"/>
      <c r="F103" s="286"/>
      <c r="G103" s="302"/>
      <c r="H103" s="286"/>
      <c r="I103" s="286"/>
      <c r="J103" s="286"/>
      <c r="K103" s="285"/>
    </row>
    <row r="104" spans="2:11" ht="15" customHeight="1">
      <c r="B104" s="284"/>
      <c r="C104" s="274" t="s">
        <v>55</v>
      </c>
      <c r="D104" s="291"/>
      <c r="E104" s="291"/>
      <c r="F104" s="293" t="s">
        <v>630</v>
      </c>
      <c r="G104" s="302"/>
      <c r="H104" s="274" t="s">
        <v>669</v>
      </c>
      <c r="I104" s="274" t="s">
        <v>632</v>
      </c>
      <c r="J104" s="274">
        <v>20</v>
      </c>
      <c r="K104" s="285"/>
    </row>
    <row r="105" spans="2:11" ht="15" customHeight="1">
      <c r="B105" s="284"/>
      <c r="C105" s="274" t="s">
        <v>633</v>
      </c>
      <c r="D105" s="274"/>
      <c r="E105" s="274"/>
      <c r="F105" s="293" t="s">
        <v>630</v>
      </c>
      <c r="G105" s="274"/>
      <c r="H105" s="274" t="s">
        <v>669</v>
      </c>
      <c r="I105" s="274" t="s">
        <v>632</v>
      </c>
      <c r="J105" s="274">
        <v>120</v>
      </c>
      <c r="K105" s="285"/>
    </row>
    <row r="106" spans="2:11" ht="15" customHeight="1">
      <c r="B106" s="294"/>
      <c r="C106" s="274" t="s">
        <v>635</v>
      </c>
      <c r="D106" s="274"/>
      <c r="E106" s="274"/>
      <c r="F106" s="293" t="s">
        <v>636</v>
      </c>
      <c r="G106" s="274"/>
      <c r="H106" s="274" t="s">
        <v>669</v>
      </c>
      <c r="I106" s="274" t="s">
        <v>632</v>
      </c>
      <c r="J106" s="274">
        <v>50</v>
      </c>
      <c r="K106" s="285"/>
    </row>
    <row r="107" spans="2:11" ht="15" customHeight="1">
      <c r="B107" s="294"/>
      <c r="C107" s="274" t="s">
        <v>638</v>
      </c>
      <c r="D107" s="274"/>
      <c r="E107" s="274"/>
      <c r="F107" s="293" t="s">
        <v>630</v>
      </c>
      <c r="G107" s="274"/>
      <c r="H107" s="274" t="s">
        <v>669</v>
      </c>
      <c r="I107" s="274" t="s">
        <v>640</v>
      </c>
      <c r="J107" s="274"/>
      <c r="K107" s="285"/>
    </row>
    <row r="108" spans="2:11" ht="15" customHeight="1">
      <c r="B108" s="294"/>
      <c r="C108" s="274" t="s">
        <v>649</v>
      </c>
      <c r="D108" s="274"/>
      <c r="E108" s="274"/>
      <c r="F108" s="293" t="s">
        <v>636</v>
      </c>
      <c r="G108" s="274"/>
      <c r="H108" s="274" t="s">
        <v>669</v>
      </c>
      <c r="I108" s="274" t="s">
        <v>632</v>
      </c>
      <c r="J108" s="274">
        <v>50</v>
      </c>
      <c r="K108" s="285"/>
    </row>
    <row r="109" spans="2:11" ht="15" customHeight="1">
      <c r="B109" s="294"/>
      <c r="C109" s="274" t="s">
        <v>657</v>
      </c>
      <c r="D109" s="274"/>
      <c r="E109" s="274"/>
      <c r="F109" s="293" t="s">
        <v>636</v>
      </c>
      <c r="G109" s="274"/>
      <c r="H109" s="274" t="s">
        <v>669</v>
      </c>
      <c r="I109" s="274" t="s">
        <v>632</v>
      </c>
      <c r="J109" s="274">
        <v>50</v>
      </c>
      <c r="K109" s="285"/>
    </row>
    <row r="110" spans="2:11" ht="15" customHeight="1">
      <c r="B110" s="294"/>
      <c r="C110" s="274" t="s">
        <v>655</v>
      </c>
      <c r="D110" s="274"/>
      <c r="E110" s="274"/>
      <c r="F110" s="293" t="s">
        <v>636</v>
      </c>
      <c r="G110" s="274"/>
      <c r="H110" s="274" t="s">
        <v>669</v>
      </c>
      <c r="I110" s="274" t="s">
        <v>632</v>
      </c>
      <c r="J110" s="274">
        <v>50</v>
      </c>
      <c r="K110" s="285"/>
    </row>
    <row r="111" spans="2:11" ht="15" customHeight="1">
      <c r="B111" s="294"/>
      <c r="C111" s="274" t="s">
        <v>55</v>
      </c>
      <c r="D111" s="274"/>
      <c r="E111" s="274"/>
      <c r="F111" s="293" t="s">
        <v>630</v>
      </c>
      <c r="G111" s="274"/>
      <c r="H111" s="274" t="s">
        <v>670</v>
      </c>
      <c r="I111" s="274" t="s">
        <v>632</v>
      </c>
      <c r="J111" s="274">
        <v>20</v>
      </c>
      <c r="K111" s="285"/>
    </row>
    <row r="112" spans="2:11" ht="15" customHeight="1">
      <c r="B112" s="294"/>
      <c r="C112" s="274" t="s">
        <v>671</v>
      </c>
      <c r="D112" s="274"/>
      <c r="E112" s="274"/>
      <c r="F112" s="293" t="s">
        <v>630</v>
      </c>
      <c r="G112" s="274"/>
      <c r="H112" s="274" t="s">
        <v>672</v>
      </c>
      <c r="I112" s="274" t="s">
        <v>632</v>
      </c>
      <c r="J112" s="274">
        <v>120</v>
      </c>
      <c r="K112" s="285"/>
    </row>
    <row r="113" spans="2:11" ht="15" customHeight="1">
      <c r="B113" s="294"/>
      <c r="C113" s="274" t="s">
        <v>40</v>
      </c>
      <c r="D113" s="274"/>
      <c r="E113" s="274"/>
      <c r="F113" s="293" t="s">
        <v>630</v>
      </c>
      <c r="G113" s="274"/>
      <c r="H113" s="274" t="s">
        <v>673</v>
      </c>
      <c r="I113" s="274" t="s">
        <v>664</v>
      </c>
      <c r="J113" s="274"/>
      <c r="K113" s="285"/>
    </row>
    <row r="114" spans="2:11" ht="15" customHeight="1">
      <c r="B114" s="294"/>
      <c r="C114" s="274" t="s">
        <v>50</v>
      </c>
      <c r="D114" s="274"/>
      <c r="E114" s="274"/>
      <c r="F114" s="293" t="s">
        <v>630</v>
      </c>
      <c r="G114" s="274"/>
      <c r="H114" s="274" t="s">
        <v>674</v>
      </c>
      <c r="I114" s="274" t="s">
        <v>664</v>
      </c>
      <c r="J114" s="274"/>
      <c r="K114" s="285"/>
    </row>
    <row r="115" spans="2:11" ht="15" customHeight="1">
      <c r="B115" s="294"/>
      <c r="C115" s="274" t="s">
        <v>59</v>
      </c>
      <c r="D115" s="274"/>
      <c r="E115" s="274"/>
      <c r="F115" s="293" t="s">
        <v>630</v>
      </c>
      <c r="G115" s="274"/>
      <c r="H115" s="274" t="s">
        <v>675</v>
      </c>
      <c r="I115" s="274" t="s">
        <v>676</v>
      </c>
      <c r="J115" s="274"/>
      <c r="K115" s="285"/>
    </row>
    <row r="116" spans="2:11" ht="15" customHeight="1">
      <c r="B116" s="297"/>
      <c r="C116" s="303"/>
      <c r="D116" s="303"/>
      <c r="E116" s="303"/>
      <c r="F116" s="303"/>
      <c r="G116" s="303"/>
      <c r="H116" s="303"/>
      <c r="I116" s="303"/>
      <c r="J116" s="303"/>
      <c r="K116" s="299"/>
    </row>
    <row r="117" spans="2:11" ht="18.75" customHeight="1">
      <c r="B117" s="304"/>
      <c r="C117" s="270"/>
      <c r="D117" s="270"/>
      <c r="E117" s="270"/>
      <c r="F117" s="305"/>
      <c r="G117" s="270"/>
      <c r="H117" s="270"/>
      <c r="I117" s="270"/>
      <c r="J117" s="270"/>
      <c r="K117" s="304"/>
    </row>
    <row r="118" spans="2:11" ht="18.75" customHeight="1">
      <c r="B118" s="280"/>
      <c r="C118" s="280"/>
      <c r="D118" s="280"/>
      <c r="E118" s="280"/>
      <c r="F118" s="280"/>
      <c r="G118" s="280"/>
      <c r="H118" s="280"/>
      <c r="I118" s="280"/>
      <c r="J118" s="280"/>
      <c r="K118" s="280"/>
    </row>
    <row r="119" spans="2:11" ht="7.5" customHeight="1">
      <c r="B119" s="306"/>
      <c r="C119" s="307"/>
      <c r="D119" s="307"/>
      <c r="E119" s="307"/>
      <c r="F119" s="307"/>
      <c r="G119" s="307"/>
      <c r="H119" s="307"/>
      <c r="I119" s="307"/>
      <c r="J119" s="307"/>
      <c r="K119" s="308"/>
    </row>
    <row r="120" spans="2:11" ht="45" customHeight="1">
      <c r="B120" s="309"/>
      <c r="C120" s="388" t="s">
        <v>677</v>
      </c>
      <c r="D120" s="388"/>
      <c r="E120" s="388"/>
      <c r="F120" s="388"/>
      <c r="G120" s="388"/>
      <c r="H120" s="388"/>
      <c r="I120" s="388"/>
      <c r="J120" s="388"/>
      <c r="K120" s="310"/>
    </row>
    <row r="121" spans="2:11" ht="17.25" customHeight="1">
      <c r="B121" s="311"/>
      <c r="C121" s="286" t="s">
        <v>624</v>
      </c>
      <c r="D121" s="286"/>
      <c r="E121" s="286"/>
      <c r="F121" s="286" t="s">
        <v>625</v>
      </c>
      <c r="G121" s="287"/>
      <c r="H121" s="286" t="s">
        <v>109</v>
      </c>
      <c r="I121" s="286" t="s">
        <v>59</v>
      </c>
      <c r="J121" s="286" t="s">
        <v>626</v>
      </c>
      <c r="K121" s="312"/>
    </row>
    <row r="122" spans="2:11" ht="17.25" customHeight="1">
      <c r="B122" s="311"/>
      <c r="C122" s="288" t="s">
        <v>627</v>
      </c>
      <c r="D122" s="288"/>
      <c r="E122" s="288"/>
      <c r="F122" s="289" t="s">
        <v>628</v>
      </c>
      <c r="G122" s="290"/>
      <c r="H122" s="288"/>
      <c r="I122" s="288"/>
      <c r="J122" s="288" t="s">
        <v>629</v>
      </c>
      <c r="K122" s="312"/>
    </row>
    <row r="123" spans="2:11" ht="5.25" customHeight="1">
      <c r="B123" s="313"/>
      <c r="C123" s="291"/>
      <c r="D123" s="291"/>
      <c r="E123" s="291"/>
      <c r="F123" s="291"/>
      <c r="G123" s="274"/>
      <c r="H123" s="291"/>
      <c r="I123" s="291"/>
      <c r="J123" s="291"/>
      <c r="K123" s="314"/>
    </row>
    <row r="124" spans="2:11" ht="15" customHeight="1">
      <c r="B124" s="313"/>
      <c r="C124" s="274" t="s">
        <v>633</v>
      </c>
      <c r="D124" s="291"/>
      <c r="E124" s="291"/>
      <c r="F124" s="293" t="s">
        <v>630</v>
      </c>
      <c r="G124" s="274"/>
      <c r="H124" s="274" t="s">
        <v>669</v>
      </c>
      <c r="I124" s="274" t="s">
        <v>632</v>
      </c>
      <c r="J124" s="274">
        <v>120</v>
      </c>
      <c r="K124" s="315"/>
    </row>
    <row r="125" spans="2:11" ht="15" customHeight="1">
      <c r="B125" s="313"/>
      <c r="C125" s="274" t="s">
        <v>678</v>
      </c>
      <c r="D125" s="274"/>
      <c r="E125" s="274"/>
      <c r="F125" s="293" t="s">
        <v>630</v>
      </c>
      <c r="G125" s="274"/>
      <c r="H125" s="274" t="s">
        <v>679</v>
      </c>
      <c r="I125" s="274" t="s">
        <v>632</v>
      </c>
      <c r="J125" s="274" t="s">
        <v>680</v>
      </c>
      <c r="K125" s="315"/>
    </row>
    <row r="126" spans="2:11" ht="15" customHeight="1">
      <c r="B126" s="313"/>
      <c r="C126" s="274" t="s">
        <v>579</v>
      </c>
      <c r="D126" s="274"/>
      <c r="E126" s="274"/>
      <c r="F126" s="293" t="s">
        <v>630</v>
      </c>
      <c r="G126" s="274"/>
      <c r="H126" s="274" t="s">
        <v>681</v>
      </c>
      <c r="I126" s="274" t="s">
        <v>632</v>
      </c>
      <c r="J126" s="274" t="s">
        <v>680</v>
      </c>
      <c r="K126" s="315"/>
    </row>
    <row r="127" spans="2:11" ht="15" customHeight="1">
      <c r="B127" s="313"/>
      <c r="C127" s="274" t="s">
        <v>641</v>
      </c>
      <c r="D127" s="274"/>
      <c r="E127" s="274"/>
      <c r="F127" s="293" t="s">
        <v>636</v>
      </c>
      <c r="G127" s="274"/>
      <c r="H127" s="274" t="s">
        <v>642</v>
      </c>
      <c r="I127" s="274" t="s">
        <v>632</v>
      </c>
      <c r="J127" s="274">
        <v>15</v>
      </c>
      <c r="K127" s="315"/>
    </row>
    <row r="128" spans="2:11" ht="15" customHeight="1">
      <c r="B128" s="313"/>
      <c r="C128" s="295" t="s">
        <v>643</v>
      </c>
      <c r="D128" s="295"/>
      <c r="E128" s="295"/>
      <c r="F128" s="296" t="s">
        <v>636</v>
      </c>
      <c r="G128" s="295"/>
      <c r="H128" s="295" t="s">
        <v>644</v>
      </c>
      <c r="I128" s="295" t="s">
        <v>632</v>
      </c>
      <c r="J128" s="295">
        <v>15</v>
      </c>
      <c r="K128" s="315"/>
    </row>
    <row r="129" spans="2:11" ht="15" customHeight="1">
      <c r="B129" s="313"/>
      <c r="C129" s="295" t="s">
        <v>645</v>
      </c>
      <c r="D129" s="295"/>
      <c r="E129" s="295"/>
      <c r="F129" s="296" t="s">
        <v>636</v>
      </c>
      <c r="G129" s="295"/>
      <c r="H129" s="295" t="s">
        <v>646</v>
      </c>
      <c r="I129" s="295" t="s">
        <v>632</v>
      </c>
      <c r="J129" s="295">
        <v>20</v>
      </c>
      <c r="K129" s="315"/>
    </row>
    <row r="130" spans="2:11" ht="15" customHeight="1">
      <c r="B130" s="313"/>
      <c r="C130" s="295" t="s">
        <v>647</v>
      </c>
      <c r="D130" s="295"/>
      <c r="E130" s="295"/>
      <c r="F130" s="296" t="s">
        <v>636</v>
      </c>
      <c r="G130" s="295"/>
      <c r="H130" s="295" t="s">
        <v>648</v>
      </c>
      <c r="I130" s="295" t="s">
        <v>632</v>
      </c>
      <c r="J130" s="295">
        <v>20</v>
      </c>
      <c r="K130" s="315"/>
    </row>
    <row r="131" spans="2:11" ht="15" customHeight="1">
      <c r="B131" s="313"/>
      <c r="C131" s="274" t="s">
        <v>635</v>
      </c>
      <c r="D131" s="274"/>
      <c r="E131" s="274"/>
      <c r="F131" s="293" t="s">
        <v>636</v>
      </c>
      <c r="G131" s="274"/>
      <c r="H131" s="274" t="s">
        <v>669</v>
      </c>
      <c r="I131" s="274" t="s">
        <v>632</v>
      </c>
      <c r="J131" s="274">
        <v>50</v>
      </c>
      <c r="K131" s="315"/>
    </row>
    <row r="132" spans="2:11" ht="15" customHeight="1">
      <c r="B132" s="313"/>
      <c r="C132" s="274" t="s">
        <v>649</v>
      </c>
      <c r="D132" s="274"/>
      <c r="E132" s="274"/>
      <c r="F132" s="293" t="s">
        <v>636</v>
      </c>
      <c r="G132" s="274"/>
      <c r="H132" s="274" t="s">
        <v>669</v>
      </c>
      <c r="I132" s="274" t="s">
        <v>632</v>
      </c>
      <c r="J132" s="274">
        <v>50</v>
      </c>
      <c r="K132" s="315"/>
    </row>
    <row r="133" spans="2:11" ht="15" customHeight="1">
      <c r="B133" s="313"/>
      <c r="C133" s="274" t="s">
        <v>655</v>
      </c>
      <c r="D133" s="274"/>
      <c r="E133" s="274"/>
      <c r="F133" s="293" t="s">
        <v>636</v>
      </c>
      <c r="G133" s="274"/>
      <c r="H133" s="274" t="s">
        <v>669</v>
      </c>
      <c r="I133" s="274" t="s">
        <v>632</v>
      </c>
      <c r="J133" s="274">
        <v>50</v>
      </c>
      <c r="K133" s="315"/>
    </row>
    <row r="134" spans="2:11" ht="15" customHeight="1">
      <c r="B134" s="313"/>
      <c r="C134" s="274" t="s">
        <v>657</v>
      </c>
      <c r="D134" s="274"/>
      <c r="E134" s="274"/>
      <c r="F134" s="293" t="s">
        <v>636</v>
      </c>
      <c r="G134" s="274"/>
      <c r="H134" s="274" t="s">
        <v>669</v>
      </c>
      <c r="I134" s="274" t="s">
        <v>632</v>
      </c>
      <c r="J134" s="274">
        <v>50</v>
      </c>
      <c r="K134" s="315"/>
    </row>
    <row r="135" spans="2:11" ht="15" customHeight="1">
      <c r="B135" s="313"/>
      <c r="C135" s="274" t="s">
        <v>114</v>
      </c>
      <c r="D135" s="274"/>
      <c r="E135" s="274"/>
      <c r="F135" s="293" t="s">
        <v>636</v>
      </c>
      <c r="G135" s="274"/>
      <c r="H135" s="274" t="s">
        <v>682</v>
      </c>
      <c r="I135" s="274" t="s">
        <v>632</v>
      </c>
      <c r="J135" s="274">
        <v>255</v>
      </c>
      <c r="K135" s="315"/>
    </row>
    <row r="136" spans="2:11" ht="15" customHeight="1">
      <c r="B136" s="313"/>
      <c r="C136" s="274" t="s">
        <v>659</v>
      </c>
      <c r="D136" s="274"/>
      <c r="E136" s="274"/>
      <c r="F136" s="293" t="s">
        <v>630</v>
      </c>
      <c r="G136" s="274"/>
      <c r="H136" s="274" t="s">
        <v>683</v>
      </c>
      <c r="I136" s="274" t="s">
        <v>661</v>
      </c>
      <c r="J136" s="274"/>
      <c r="K136" s="315"/>
    </row>
    <row r="137" spans="2:11" ht="15" customHeight="1">
      <c r="B137" s="313"/>
      <c r="C137" s="274" t="s">
        <v>662</v>
      </c>
      <c r="D137" s="274"/>
      <c r="E137" s="274"/>
      <c r="F137" s="293" t="s">
        <v>630</v>
      </c>
      <c r="G137" s="274"/>
      <c r="H137" s="274" t="s">
        <v>684</v>
      </c>
      <c r="I137" s="274" t="s">
        <v>664</v>
      </c>
      <c r="J137" s="274"/>
      <c r="K137" s="315"/>
    </row>
    <row r="138" spans="2:11" ht="15" customHeight="1">
      <c r="B138" s="313"/>
      <c r="C138" s="274" t="s">
        <v>665</v>
      </c>
      <c r="D138" s="274"/>
      <c r="E138" s="274"/>
      <c r="F138" s="293" t="s">
        <v>630</v>
      </c>
      <c r="G138" s="274"/>
      <c r="H138" s="274" t="s">
        <v>665</v>
      </c>
      <c r="I138" s="274" t="s">
        <v>664</v>
      </c>
      <c r="J138" s="274"/>
      <c r="K138" s="315"/>
    </row>
    <row r="139" spans="2:11" ht="15" customHeight="1">
      <c r="B139" s="313"/>
      <c r="C139" s="274" t="s">
        <v>40</v>
      </c>
      <c r="D139" s="274"/>
      <c r="E139" s="274"/>
      <c r="F139" s="293" t="s">
        <v>630</v>
      </c>
      <c r="G139" s="274"/>
      <c r="H139" s="274" t="s">
        <v>685</v>
      </c>
      <c r="I139" s="274" t="s">
        <v>664</v>
      </c>
      <c r="J139" s="274"/>
      <c r="K139" s="315"/>
    </row>
    <row r="140" spans="2:11" ht="15" customHeight="1">
      <c r="B140" s="313"/>
      <c r="C140" s="274" t="s">
        <v>686</v>
      </c>
      <c r="D140" s="274"/>
      <c r="E140" s="274"/>
      <c r="F140" s="293" t="s">
        <v>630</v>
      </c>
      <c r="G140" s="274"/>
      <c r="H140" s="274" t="s">
        <v>687</v>
      </c>
      <c r="I140" s="274" t="s">
        <v>664</v>
      </c>
      <c r="J140" s="274"/>
      <c r="K140" s="315"/>
    </row>
    <row r="141" spans="2:11" ht="15" customHeight="1">
      <c r="B141" s="316"/>
      <c r="C141" s="317"/>
      <c r="D141" s="317"/>
      <c r="E141" s="317"/>
      <c r="F141" s="317"/>
      <c r="G141" s="317"/>
      <c r="H141" s="317"/>
      <c r="I141" s="317"/>
      <c r="J141" s="317"/>
      <c r="K141" s="318"/>
    </row>
    <row r="142" spans="2:11" ht="18.75" customHeight="1">
      <c r="B142" s="270"/>
      <c r="C142" s="270"/>
      <c r="D142" s="270"/>
      <c r="E142" s="270"/>
      <c r="F142" s="305"/>
      <c r="G142" s="270"/>
      <c r="H142" s="270"/>
      <c r="I142" s="270"/>
      <c r="J142" s="270"/>
      <c r="K142" s="270"/>
    </row>
    <row r="143" spans="2:11" ht="18.75" customHeight="1">
      <c r="B143" s="280"/>
      <c r="C143" s="280"/>
      <c r="D143" s="280"/>
      <c r="E143" s="280"/>
      <c r="F143" s="280"/>
      <c r="G143" s="280"/>
      <c r="H143" s="280"/>
      <c r="I143" s="280"/>
      <c r="J143" s="280"/>
      <c r="K143" s="280"/>
    </row>
    <row r="144" spans="2:11" ht="7.5" customHeight="1">
      <c r="B144" s="281"/>
      <c r="C144" s="282"/>
      <c r="D144" s="282"/>
      <c r="E144" s="282"/>
      <c r="F144" s="282"/>
      <c r="G144" s="282"/>
      <c r="H144" s="282"/>
      <c r="I144" s="282"/>
      <c r="J144" s="282"/>
      <c r="K144" s="283"/>
    </row>
    <row r="145" spans="2:11" ht="45" customHeight="1">
      <c r="B145" s="284"/>
      <c r="C145" s="389" t="s">
        <v>688</v>
      </c>
      <c r="D145" s="389"/>
      <c r="E145" s="389"/>
      <c r="F145" s="389"/>
      <c r="G145" s="389"/>
      <c r="H145" s="389"/>
      <c r="I145" s="389"/>
      <c r="J145" s="389"/>
      <c r="K145" s="285"/>
    </row>
    <row r="146" spans="2:11" ht="17.25" customHeight="1">
      <c r="B146" s="284"/>
      <c r="C146" s="286" t="s">
        <v>624</v>
      </c>
      <c r="D146" s="286"/>
      <c r="E146" s="286"/>
      <c r="F146" s="286" t="s">
        <v>625</v>
      </c>
      <c r="G146" s="287"/>
      <c r="H146" s="286" t="s">
        <v>109</v>
      </c>
      <c r="I146" s="286" t="s">
        <v>59</v>
      </c>
      <c r="J146" s="286" t="s">
        <v>626</v>
      </c>
      <c r="K146" s="285"/>
    </row>
    <row r="147" spans="2:11" ht="17.25" customHeight="1">
      <c r="B147" s="284"/>
      <c r="C147" s="288" t="s">
        <v>627</v>
      </c>
      <c r="D147" s="288"/>
      <c r="E147" s="288"/>
      <c r="F147" s="289" t="s">
        <v>628</v>
      </c>
      <c r="G147" s="290"/>
      <c r="H147" s="288"/>
      <c r="I147" s="288"/>
      <c r="J147" s="288" t="s">
        <v>629</v>
      </c>
      <c r="K147" s="285"/>
    </row>
    <row r="148" spans="2:11" ht="5.25" customHeight="1">
      <c r="B148" s="294"/>
      <c r="C148" s="291"/>
      <c r="D148" s="291"/>
      <c r="E148" s="291"/>
      <c r="F148" s="291"/>
      <c r="G148" s="292"/>
      <c r="H148" s="291"/>
      <c r="I148" s="291"/>
      <c r="J148" s="291"/>
      <c r="K148" s="315"/>
    </row>
    <row r="149" spans="2:11" ht="15" customHeight="1">
      <c r="B149" s="294"/>
      <c r="C149" s="319" t="s">
        <v>633</v>
      </c>
      <c r="D149" s="274"/>
      <c r="E149" s="274"/>
      <c r="F149" s="320" t="s">
        <v>630</v>
      </c>
      <c r="G149" s="274"/>
      <c r="H149" s="319" t="s">
        <v>669</v>
      </c>
      <c r="I149" s="319" t="s">
        <v>632</v>
      </c>
      <c r="J149" s="319">
        <v>120</v>
      </c>
      <c r="K149" s="315"/>
    </row>
    <row r="150" spans="2:11" ht="15" customHeight="1">
      <c r="B150" s="294"/>
      <c r="C150" s="319" t="s">
        <v>678</v>
      </c>
      <c r="D150" s="274"/>
      <c r="E150" s="274"/>
      <c r="F150" s="320" t="s">
        <v>630</v>
      </c>
      <c r="G150" s="274"/>
      <c r="H150" s="319" t="s">
        <v>689</v>
      </c>
      <c r="I150" s="319" t="s">
        <v>632</v>
      </c>
      <c r="J150" s="319" t="s">
        <v>680</v>
      </c>
      <c r="K150" s="315"/>
    </row>
    <row r="151" spans="2:11" ht="15" customHeight="1">
      <c r="B151" s="294"/>
      <c r="C151" s="319" t="s">
        <v>579</v>
      </c>
      <c r="D151" s="274"/>
      <c r="E151" s="274"/>
      <c r="F151" s="320" t="s">
        <v>630</v>
      </c>
      <c r="G151" s="274"/>
      <c r="H151" s="319" t="s">
        <v>690</v>
      </c>
      <c r="I151" s="319" t="s">
        <v>632</v>
      </c>
      <c r="J151" s="319" t="s">
        <v>680</v>
      </c>
      <c r="K151" s="315"/>
    </row>
    <row r="152" spans="2:11" ht="15" customHeight="1">
      <c r="B152" s="294"/>
      <c r="C152" s="319" t="s">
        <v>635</v>
      </c>
      <c r="D152" s="274"/>
      <c r="E152" s="274"/>
      <c r="F152" s="320" t="s">
        <v>636</v>
      </c>
      <c r="G152" s="274"/>
      <c r="H152" s="319" t="s">
        <v>669</v>
      </c>
      <c r="I152" s="319" t="s">
        <v>632</v>
      </c>
      <c r="J152" s="319">
        <v>50</v>
      </c>
      <c r="K152" s="315"/>
    </row>
    <row r="153" spans="2:11" ht="15" customHeight="1">
      <c r="B153" s="294"/>
      <c r="C153" s="319" t="s">
        <v>638</v>
      </c>
      <c r="D153" s="274"/>
      <c r="E153" s="274"/>
      <c r="F153" s="320" t="s">
        <v>630</v>
      </c>
      <c r="G153" s="274"/>
      <c r="H153" s="319" t="s">
        <v>669</v>
      </c>
      <c r="I153" s="319" t="s">
        <v>640</v>
      </c>
      <c r="J153" s="319"/>
      <c r="K153" s="315"/>
    </row>
    <row r="154" spans="2:11" ht="15" customHeight="1">
      <c r="B154" s="294"/>
      <c r="C154" s="319" t="s">
        <v>649</v>
      </c>
      <c r="D154" s="274"/>
      <c r="E154" s="274"/>
      <c r="F154" s="320" t="s">
        <v>636</v>
      </c>
      <c r="G154" s="274"/>
      <c r="H154" s="319" t="s">
        <v>669</v>
      </c>
      <c r="I154" s="319" t="s">
        <v>632</v>
      </c>
      <c r="J154" s="319">
        <v>50</v>
      </c>
      <c r="K154" s="315"/>
    </row>
    <row r="155" spans="2:11" ht="15" customHeight="1">
      <c r="B155" s="294"/>
      <c r="C155" s="319" t="s">
        <v>657</v>
      </c>
      <c r="D155" s="274"/>
      <c r="E155" s="274"/>
      <c r="F155" s="320" t="s">
        <v>636</v>
      </c>
      <c r="G155" s="274"/>
      <c r="H155" s="319" t="s">
        <v>669</v>
      </c>
      <c r="I155" s="319" t="s">
        <v>632</v>
      </c>
      <c r="J155" s="319">
        <v>50</v>
      </c>
      <c r="K155" s="315"/>
    </row>
    <row r="156" spans="2:11" ht="15" customHeight="1">
      <c r="B156" s="294"/>
      <c r="C156" s="319" t="s">
        <v>655</v>
      </c>
      <c r="D156" s="274"/>
      <c r="E156" s="274"/>
      <c r="F156" s="320" t="s">
        <v>636</v>
      </c>
      <c r="G156" s="274"/>
      <c r="H156" s="319" t="s">
        <v>669</v>
      </c>
      <c r="I156" s="319" t="s">
        <v>632</v>
      </c>
      <c r="J156" s="319">
        <v>50</v>
      </c>
      <c r="K156" s="315"/>
    </row>
    <row r="157" spans="2:11" ht="15" customHeight="1">
      <c r="B157" s="294"/>
      <c r="C157" s="319" t="s">
        <v>99</v>
      </c>
      <c r="D157" s="274"/>
      <c r="E157" s="274"/>
      <c r="F157" s="320" t="s">
        <v>630</v>
      </c>
      <c r="G157" s="274"/>
      <c r="H157" s="319" t="s">
        <v>691</v>
      </c>
      <c r="I157" s="319" t="s">
        <v>632</v>
      </c>
      <c r="J157" s="319" t="s">
        <v>692</v>
      </c>
      <c r="K157" s="315"/>
    </row>
    <row r="158" spans="2:11" ht="15" customHeight="1">
      <c r="B158" s="294"/>
      <c r="C158" s="319" t="s">
        <v>693</v>
      </c>
      <c r="D158" s="274"/>
      <c r="E158" s="274"/>
      <c r="F158" s="320" t="s">
        <v>630</v>
      </c>
      <c r="G158" s="274"/>
      <c r="H158" s="319" t="s">
        <v>694</v>
      </c>
      <c r="I158" s="319" t="s">
        <v>664</v>
      </c>
      <c r="J158" s="319"/>
      <c r="K158" s="315"/>
    </row>
    <row r="159" spans="2:11" ht="15" customHeight="1">
      <c r="B159" s="321"/>
      <c r="C159" s="303"/>
      <c r="D159" s="303"/>
      <c r="E159" s="303"/>
      <c r="F159" s="303"/>
      <c r="G159" s="303"/>
      <c r="H159" s="303"/>
      <c r="I159" s="303"/>
      <c r="J159" s="303"/>
      <c r="K159" s="322"/>
    </row>
    <row r="160" spans="2:11" ht="18.75" customHeight="1">
      <c r="B160" s="270"/>
      <c r="C160" s="274"/>
      <c r="D160" s="274"/>
      <c r="E160" s="274"/>
      <c r="F160" s="293"/>
      <c r="G160" s="274"/>
      <c r="H160" s="274"/>
      <c r="I160" s="274"/>
      <c r="J160" s="274"/>
      <c r="K160" s="270"/>
    </row>
    <row r="161" spans="2:11" ht="18.75" customHeight="1">
      <c r="B161" s="280"/>
      <c r="C161" s="280"/>
      <c r="D161" s="280"/>
      <c r="E161" s="280"/>
      <c r="F161" s="280"/>
      <c r="G161" s="280"/>
      <c r="H161" s="280"/>
      <c r="I161" s="280"/>
      <c r="J161" s="280"/>
      <c r="K161" s="280"/>
    </row>
    <row r="162" spans="2:11" ht="7.5" customHeight="1">
      <c r="B162" s="262"/>
      <c r="C162" s="263"/>
      <c r="D162" s="263"/>
      <c r="E162" s="263"/>
      <c r="F162" s="263"/>
      <c r="G162" s="263"/>
      <c r="H162" s="263"/>
      <c r="I162" s="263"/>
      <c r="J162" s="263"/>
      <c r="K162" s="264"/>
    </row>
    <row r="163" spans="2:11" ht="45" customHeight="1">
      <c r="B163" s="265"/>
      <c r="C163" s="388" t="s">
        <v>695</v>
      </c>
      <c r="D163" s="388"/>
      <c r="E163" s="388"/>
      <c r="F163" s="388"/>
      <c r="G163" s="388"/>
      <c r="H163" s="388"/>
      <c r="I163" s="388"/>
      <c r="J163" s="388"/>
      <c r="K163" s="266"/>
    </row>
    <row r="164" spans="2:11" ht="17.25" customHeight="1">
      <c r="B164" s="265"/>
      <c r="C164" s="286" t="s">
        <v>624</v>
      </c>
      <c r="D164" s="286"/>
      <c r="E164" s="286"/>
      <c r="F164" s="286" t="s">
        <v>625</v>
      </c>
      <c r="G164" s="323"/>
      <c r="H164" s="324" t="s">
        <v>109</v>
      </c>
      <c r="I164" s="324" t="s">
        <v>59</v>
      </c>
      <c r="J164" s="286" t="s">
        <v>626</v>
      </c>
      <c r="K164" s="266"/>
    </row>
    <row r="165" spans="2:11" ht="17.25" customHeight="1">
      <c r="B165" s="267"/>
      <c r="C165" s="288" t="s">
        <v>627</v>
      </c>
      <c r="D165" s="288"/>
      <c r="E165" s="288"/>
      <c r="F165" s="289" t="s">
        <v>628</v>
      </c>
      <c r="G165" s="325"/>
      <c r="H165" s="326"/>
      <c r="I165" s="326"/>
      <c r="J165" s="288" t="s">
        <v>629</v>
      </c>
      <c r="K165" s="268"/>
    </row>
    <row r="166" spans="2:11" ht="5.25" customHeight="1">
      <c r="B166" s="294"/>
      <c r="C166" s="291"/>
      <c r="D166" s="291"/>
      <c r="E166" s="291"/>
      <c r="F166" s="291"/>
      <c r="G166" s="292"/>
      <c r="H166" s="291"/>
      <c r="I166" s="291"/>
      <c r="J166" s="291"/>
      <c r="K166" s="315"/>
    </row>
    <row r="167" spans="2:11" ht="15" customHeight="1">
      <c r="B167" s="294"/>
      <c r="C167" s="274" t="s">
        <v>633</v>
      </c>
      <c r="D167" s="274"/>
      <c r="E167" s="274"/>
      <c r="F167" s="293" t="s">
        <v>630</v>
      </c>
      <c r="G167" s="274"/>
      <c r="H167" s="274" t="s">
        <v>669</v>
      </c>
      <c r="I167" s="274" t="s">
        <v>632</v>
      </c>
      <c r="J167" s="274">
        <v>120</v>
      </c>
      <c r="K167" s="315"/>
    </row>
    <row r="168" spans="2:11" ht="15" customHeight="1">
      <c r="B168" s="294"/>
      <c r="C168" s="274" t="s">
        <v>678</v>
      </c>
      <c r="D168" s="274"/>
      <c r="E168" s="274"/>
      <c r="F168" s="293" t="s">
        <v>630</v>
      </c>
      <c r="G168" s="274"/>
      <c r="H168" s="274" t="s">
        <v>679</v>
      </c>
      <c r="I168" s="274" t="s">
        <v>632</v>
      </c>
      <c r="J168" s="274" t="s">
        <v>680</v>
      </c>
      <c r="K168" s="315"/>
    </row>
    <row r="169" spans="2:11" ht="15" customHeight="1">
      <c r="B169" s="294"/>
      <c r="C169" s="274" t="s">
        <v>579</v>
      </c>
      <c r="D169" s="274"/>
      <c r="E169" s="274"/>
      <c r="F169" s="293" t="s">
        <v>630</v>
      </c>
      <c r="G169" s="274"/>
      <c r="H169" s="274" t="s">
        <v>696</v>
      </c>
      <c r="I169" s="274" t="s">
        <v>632</v>
      </c>
      <c r="J169" s="274" t="s">
        <v>680</v>
      </c>
      <c r="K169" s="315"/>
    </row>
    <row r="170" spans="2:11" ht="15" customHeight="1">
      <c r="B170" s="294"/>
      <c r="C170" s="274" t="s">
        <v>635</v>
      </c>
      <c r="D170" s="274"/>
      <c r="E170" s="274"/>
      <c r="F170" s="293" t="s">
        <v>636</v>
      </c>
      <c r="G170" s="274"/>
      <c r="H170" s="274" t="s">
        <v>696</v>
      </c>
      <c r="I170" s="274" t="s">
        <v>632</v>
      </c>
      <c r="J170" s="274">
        <v>50</v>
      </c>
      <c r="K170" s="315"/>
    </row>
    <row r="171" spans="2:11" ht="15" customHeight="1">
      <c r="B171" s="294"/>
      <c r="C171" s="274" t="s">
        <v>638</v>
      </c>
      <c r="D171" s="274"/>
      <c r="E171" s="274"/>
      <c r="F171" s="293" t="s">
        <v>630</v>
      </c>
      <c r="G171" s="274"/>
      <c r="H171" s="274" t="s">
        <v>696</v>
      </c>
      <c r="I171" s="274" t="s">
        <v>640</v>
      </c>
      <c r="J171" s="274"/>
      <c r="K171" s="315"/>
    </row>
    <row r="172" spans="2:11" ht="15" customHeight="1">
      <c r="B172" s="294"/>
      <c r="C172" s="274" t="s">
        <v>649</v>
      </c>
      <c r="D172" s="274"/>
      <c r="E172" s="274"/>
      <c r="F172" s="293" t="s">
        <v>636</v>
      </c>
      <c r="G172" s="274"/>
      <c r="H172" s="274" t="s">
        <v>696</v>
      </c>
      <c r="I172" s="274" t="s">
        <v>632</v>
      </c>
      <c r="J172" s="274">
        <v>50</v>
      </c>
      <c r="K172" s="315"/>
    </row>
    <row r="173" spans="2:11" ht="15" customHeight="1">
      <c r="B173" s="294"/>
      <c r="C173" s="274" t="s">
        <v>657</v>
      </c>
      <c r="D173" s="274"/>
      <c r="E173" s="274"/>
      <c r="F173" s="293" t="s">
        <v>636</v>
      </c>
      <c r="G173" s="274"/>
      <c r="H173" s="274" t="s">
        <v>696</v>
      </c>
      <c r="I173" s="274" t="s">
        <v>632</v>
      </c>
      <c r="J173" s="274">
        <v>50</v>
      </c>
      <c r="K173" s="315"/>
    </row>
    <row r="174" spans="2:11" ht="15" customHeight="1">
      <c r="B174" s="294"/>
      <c r="C174" s="274" t="s">
        <v>655</v>
      </c>
      <c r="D174" s="274"/>
      <c r="E174" s="274"/>
      <c r="F174" s="293" t="s">
        <v>636</v>
      </c>
      <c r="G174" s="274"/>
      <c r="H174" s="274" t="s">
        <v>696</v>
      </c>
      <c r="I174" s="274" t="s">
        <v>632</v>
      </c>
      <c r="J174" s="274">
        <v>50</v>
      </c>
      <c r="K174" s="315"/>
    </row>
    <row r="175" spans="2:11" ht="15" customHeight="1">
      <c r="B175" s="294"/>
      <c r="C175" s="274" t="s">
        <v>108</v>
      </c>
      <c r="D175" s="274"/>
      <c r="E175" s="274"/>
      <c r="F175" s="293" t="s">
        <v>630</v>
      </c>
      <c r="G175" s="274"/>
      <c r="H175" s="274" t="s">
        <v>697</v>
      </c>
      <c r="I175" s="274" t="s">
        <v>698</v>
      </c>
      <c r="J175" s="274"/>
      <c r="K175" s="315"/>
    </row>
    <row r="176" spans="2:11" ht="15" customHeight="1">
      <c r="B176" s="294"/>
      <c r="C176" s="274" t="s">
        <v>59</v>
      </c>
      <c r="D176" s="274"/>
      <c r="E176" s="274"/>
      <c r="F176" s="293" t="s">
        <v>630</v>
      </c>
      <c r="G176" s="274"/>
      <c r="H176" s="274" t="s">
        <v>699</v>
      </c>
      <c r="I176" s="274" t="s">
        <v>700</v>
      </c>
      <c r="J176" s="274">
        <v>1</v>
      </c>
      <c r="K176" s="315"/>
    </row>
    <row r="177" spans="2:11" ht="15" customHeight="1">
      <c r="B177" s="294"/>
      <c r="C177" s="274" t="s">
        <v>55</v>
      </c>
      <c r="D177" s="274"/>
      <c r="E177" s="274"/>
      <c r="F177" s="293" t="s">
        <v>630</v>
      </c>
      <c r="G177" s="274"/>
      <c r="H177" s="274" t="s">
        <v>701</v>
      </c>
      <c r="I177" s="274" t="s">
        <v>632</v>
      </c>
      <c r="J177" s="274">
        <v>20</v>
      </c>
      <c r="K177" s="315"/>
    </row>
    <row r="178" spans="2:11" ht="15" customHeight="1">
      <c r="B178" s="294"/>
      <c r="C178" s="274" t="s">
        <v>109</v>
      </c>
      <c r="D178" s="274"/>
      <c r="E178" s="274"/>
      <c r="F178" s="293" t="s">
        <v>630</v>
      </c>
      <c r="G178" s="274"/>
      <c r="H178" s="274" t="s">
        <v>702</v>
      </c>
      <c r="I178" s="274" t="s">
        <v>632</v>
      </c>
      <c r="J178" s="274">
        <v>255</v>
      </c>
      <c r="K178" s="315"/>
    </row>
    <row r="179" spans="2:11" ht="15" customHeight="1">
      <c r="B179" s="294"/>
      <c r="C179" s="274" t="s">
        <v>110</v>
      </c>
      <c r="D179" s="274"/>
      <c r="E179" s="274"/>
      <c r="F179" s="293" t="s">
        <v>630</v>
      </c>
      <c r="G179" s="274"/>
      <c r="H179" s="274" t="s">
        <v>595</v>
      </c>
      <c r="I179" s="274" t="s">
        <v>632</v>
      </c>
      <c r="J179" s="274">
        <v>10</v>
      </c>
      <c r="K179" s="315"/>
    </row>
    <row r="180" spans="2:11" ht="15" customHeight="1">
      <c r="B180" s="294"/>
      <c r="C180" s="274" t="s">
        <v>111</v>
      </c>
      <c r="D180" s="274"/>
      <c r="E180" s="274"/>
      <c r="F180" s="293" t="s">
        <v>630</v>
      </c>
      <c r="G180" s="274"/>
      <c r="H180" s="274" t="s">
        <v>703</v>
      </c>
      <c r="I180" s="274" t="s">
        <v>664</v>
      </c>
      <c r="J180" s="274"/>
      <c r="K180" s="315"/>
    </row>
    <row r="181" spans="2:11" ht="15" customHeight="1">
      <c r="B181" s="294"/>
      <c r="C181" s="274" t="s">
        <v>704</v>
      </c>
      <c r="D181" s="274"/>
      <c r="E181" s="274"/>
      <c r="F181" s="293" t="s">
        <v>630</v>
      </c>
      <c r="G181" s="274"/>
      <c r="H181" s="274" t="s">
        <v>705</v>
      </c>
      <c r="I181" s="274" t="s">
        <v>664</v>
      </c>
      <c r="J181" s="274"/>
      <c r="K181" s="315"/>
    </row>
    <row r="182" spans="2:11" ht="15" customHeight="1">
      <c r="B182" s="294"/>
      <c r="C182" s="274" t="s">
        <v>693</v>
      </c>
      <c r="D182" s="274"/>
      <c r="E182" s="274"/>
      <c r="F182" s="293" t="s">
        <v>630</v>
      </c>
      <c r="G182" s="274"/>
      <c r="H182" s="274" t="s">
        <v>706</v>
      </c>
      <c r="I182" s="274" t="s">
        <v>664</v>
      </c>
      <c r="J182" s="274"/>
      <c r="K182" s="315"/>
    </row>
    <row r="183" spans="2:11" ht="15" customHeight="1">
      <c r="B183" s="294"/>
      <c r="C183" s="274" t="s">
        <v>113</v>
      </c>
      <c r="D183" s="274"/>
      <c r="E183" s="274"/>
      <c r="F183" s="293" t="s">
        <v>636</v>
      </c>
      <c r="G183" s="274"/>
      <c r="H183" s="274" t="s">
        <v>707</v>
      </c>
      <c r="I183" s="274" t="s">
        <v>632</v>
      </c>
      <c r="J183" s="274">
        <v>50</v>
      </c>
      <c r="K183" s="315"/>
    </row>
    <row r="184" spans="2:11" ht="15" customHeight="1">
      <c r="B184" s="294"/>
      <c r="C184" s="274" t="s">
        <v>708</v>
      </c>
      <c r="D184" s="274"/>
      <c r="E184" s="274"/>
      <c r="F184" s="293" t="s">
        <v>636</v>
      </c>
      <c r="G184" s="274"/>
      <c r="H184" s="274" t="s">
        <v>709</v>
      </c>
      <c r="I184" s="274" t="s">
        <v>710</v>
      </c>
      <c r="J184" s="274"/>
      <c r="K184" s="315"/>
    </row>
    <row r="185" spans="2:11" ht="15" customHeight="1">
      <c r="B185" s="294"/>
      <c r="C185" s="274" t="s">
        <v>711</v>
      </c>
      <c r="D185" s="274"/>
      <c r="E185" s="274"/>
      <c r="F185" s="293" t="s">
        <v>636</v>
      </c>
      <c r="G185" s="274"/>
      <c r="H185" s="274" t="s">
        <v>712</v>
      </c>
      <c r="I185" s="274" t="s">
        <v>710</v>
      </c>
      <c r="J185" s="274"/>
      <c r="K185" s="315"/>
    </row>
    <row r="186" spans="2:11" ht="15" customHeight="1">
      <c r="B186" s="294"/>
      <c r="C186" s="274" t="s">
        <v>713</v>
      </c>
      <c r="D186" s="274"/>
      <c r="E186" s="274"/>
      <c r="F186" s="293" t="s">
        <v>636</v>
      </c>
      <c r="G186" s="274"/>
      <c r="H186" s="274" t="s">
        <v>714</v>
      </c>
      <c r="I186" s="274" t="s">
        <v>710</v>
      </c>
      <c r="J186" s="274"/>
      <c r="K186" s="315"/>
    </row>
    <row r="187" spans="2:11" ht="15" customHeight="1">
      <c r="B187" s="294"/>
      <c r="C187" s="327" t="s">
        <v>715</v>
      </c>
      <c r="D187" s="274"/>
      <c r="E187" s="274"/>
      <c r="F187" s="293" t="s">
        <v>636</v>
      </c>
      <c r="G187" s="274"/>
      <c r="H187" s="274" t="s">
        <v>716</v>
      </c>
      <c r="I187" s="274" t="s">
        <v>717</v>
      </c>
      <c r="J187" s="328" t="s">
        <v>718</v>
      </c>
      <c r="K187" s="315"/>
    </row>
    <row r="188" spans="2:11" ht="15" customHeight="1">
      <c r="B188" s="294"/>
      <c r="C188" s="279" t="s">
        <v>44</v>
      </c>
      <c r="D188" s="274"/>
      <c r="E188" s="274"/>
      <c r="F188" s="293" t="s">
        <v>630</v>
      </c>
      <c r="G188" s="274"/>
      <c r="H188" s="270" t="s">
        <v>719</v>
      </c>
      <c r="I188" s="274" t="s">
        <v>720</v>
      </c>
      <c r="J188" s="274"/>
      <c r="K188" s="315"/>
    </row>
    <row r="189" spans="2:11" ht="15" customHeight="1">
      <c r="B189" s="294"/>
      <c r="C189" s="279" t="s">
        <v>721</v>
      </c>
      <c r="D189" s="274"/>
      <c r="E189" s="274"/>
      <c r="F189" s="293" t="s">
        <v>630</v>
      </c>
      <c r="G189" s="274"/>
      <c r="H189" s="274" t="s">
        <v>722</v>
      </c>
      <c r="I189" s="274" t="s">
        <v>664</v>
      </c>
      <c r="J189" s="274"/>
      <c r="K189" s="315"/>
    </row>
    <row r="190" spans="2:11" ht="15" customHeight="1">
      <c r="B190" s="294"/>
      <c r="C190" s="279" t="s">
        <v>723</v>
      </c>
      <c r="D190" s="274"/>
      <c r="E190" s="274"/>
      <c r="F190" s="293" t="s">
        <v>630</v>
      </c>
      <c r="G190" s="274"/>
      <c r="H190" s="274" t="s">
        <v>724</v>
      </c>
      <c r="I190" s="274" t="s">
        <v>664</v>
      </c>
      <c r="J190" s="274"/>
      <c r="K190" s="315"/>
    </row>
    <row r="191" spans="2:11" ht="15" customHeight="1">
      <c r="B191" s="294"/>
      <c r="C191" s="279" t="s">
        <v>725</v>
      </c>
      <c r="D191" s="274"/>
      <c r="E191" s="274"/>
      <c r="F191" s="293" t="s">
        <v>636</v>
      </c>
      <c r="G191" s="274"/>
      <c r="H191" s="274" t="s">
        <v>726</v>
      </c>
      <c r="I191" s="274" t="s">
        <v>664</v>
      </c>
      <c r="J191" s="274"/>
      <c r="K191" s="315"/>
    </row>
    <row r="192" spans="2:11" ht="15" customHeight="1">
      <c r="B192" s="321"/>
      <c r="C192" s="329"/>
      <c r="D192" s="303"/>
      <c r="E192" s="303"/>
      <c r="F192" s="303"/>
      <c r="G192" s="303"/>
      <c r="H192" s="303"/>
      <c r="I192" s="303"/>
      <c r="J192" s="303"/>
      <c r="K192" s="322"/>
    </row>
    <row r="193" spans="2:11" ht="18.75" customHeight="1">
      <c r="B193" s="270"/>
      <c r="C193" s="274"/>
      <c r="D193" s="274"/>
      <c r="E193" s="274"/>
      <c r="F193" s="293"/>
      <c r="G193" s="274"/>
      <c r="H193" s="274"/>
      <c r="I193" s="274"/>
      <c r="J193" s="274"/>
      <c r="K193" s="270"/>
    </row>
    <row r="194" spans="2:11" ht="18.75" customHeight="1">
      <c r="B194" s="270"/>
      <c r="C194" s="274"/>
      <c r="D194" s="274"/>
      <c r="E194" s="274"/>
      <c r="F194" s="293"/>
      <c r="G194" s="274"/>
      <c r="H194" s="274"/>
      <c r="I194" s="274"/>
      <c r="J194" s="274"/>
      <c r="K194" s="270"/>
    </row>
    <row r="195" spans="2:11" ht="18.75" customHeight="1">
      <c r="B195" s="280"/>
      <c r="C195" s="280"/>
      <c r="D195" s="280"/>
      <c r="E195" s="280"/>
      <c r="F195" s="280"/>
      <c r="G195" s="280"/>
      <c r="H195" s="280"/>
      <c r="I195" s="280"/>
      <c r="J195" s="280"/>
      <c r="K195" s="280"/>
    </row>
    <row r="196" spans="2:11">
      <c r="B196" s="262"/>
      <c r="C196" s="263"/>
      <c r="D196" s="263"/>
      <c r="E196" s="263"/>
      <c r="F196" s="263"/>
      <c r="G196" s="263"/>
      <c r="H196" s="263"/>
      <c r="I196" s="263"/>
      <c r="J196" s="263"/>
      <c r="K196" s="264"/>
    </row>
    <row r="197" spans="2:11" ht="21">
      <c r="B197" s="265"/>
      <c r="C197" s="388" t="s">
        <v>727</v>
      </c>
      <c r="D197" s="388"/>
      <c r="E197" s="388"/>
      <c r="F197" s="388"/>
      <c r="G197" s="388"/>
      <c r="H197" s="388"/>
      <c r="I197" s="388"/>
      <c r="J197" s="388"/>
      <c r="K197" s="266"/>
    </row>
    <row r="198" spans="2:11" ht="25.5" customHeight="1">
      <c r="B198" s="265"/>
      <c r="C198" s="330" t="s">
        <v>728</v>
      </c>
      <c r="D198" s="330"/>
      <c r="E198" s="330"/>
      <c r="F198" s="330" t="s">
        <v>729</v>
      </c>
      <c r="G198" s="331"/>
      <c r="H198" s="387" t="s">
        <v>730</v>
      </c>
      <c r="I198" s="387"/>
      <c r="J198" s="387"/>
      <c r="K198" s="266"/>
    </row>
    <row r="199" spans="2:11" ht="5.25" customHeight="1">
      <c r="B199" s="294"/>
      <c r="C199" s="291"/>
      <c r="D199" s="291"/>
      <c r="E199" s="291"/>
      <c r="F199" s="291"/>
      <c r="G199" s="274"/>
      <c r="H199" s="291"/>
      <c r="I199" s="291"/>
      <c r="J199" s="291"/>
      <c r="K199" s="315"/>
    </row>
    <row r="200" spans="2:11" ht="15" customHeight="1">
      <c r="B200" s="294"/>
      <c r="C200" s="274" t="s">
        <v>720</v>
      </c>
      <c r="D200" s="274"/>
      <c r="E200" s="274"/>
      <c r="F200" s="293" t="s">
        <v>45</v>
      </c>
      <c r="G200" s="274"/>
      <c r="H200" s="385" t="s">
        <v>731</v>
      </c>
      <c r="I200" s="385"/>
      <c r="J200" s="385"/>
      <c r="K200" s="315"/>
    </row>
    <row r="201" spans="2:11" ht="15" customHeight="1">
      <c r="B201" s="294"/>
      <c r="C201" s="300"/>
      <c r="D201" s="274"/>
      <c r="E201" s="274"/>
      <c r="F201" s="293" t="s">
        <v>46</v>
      </c>
      <c r="G201" s="274"/>
      <c r="H201" s="385" t="s">
        <v>732</v>
      </c>
      <c r="I201" s="385"/>
      <c r="J201" s="385"/>
      <c r="K201" s="315"/>
    </row>
    <row r="202" spans="2:11" ht="15" customHeight="1">
      <c r="B202" s="294"/>
      <c r="C202" s="300"/>
      <c r="D202" s="274"/>
      <c r="E202" s="274"/>
      <c r="F202" s="293" t="s">
        <v>49</v>
      </c>
      <c r="G202" s="274"/>
      <c r="H202" s="385" t="s">
        <v>733</v>
      </c>
      <c r="I202" s="385"/>
      <c r="J202" s="385"/>
      <c r="K202" s="315"/>
    </row>
    <row r="203" spans="2:11" ht="15" customHeight="1">
      <c r="B203" s="294"/>
      <c r="C203" s="274"/>
      <c r="D203" s="274"/>
      <c r="E203" s="274"/>
      <c r="F203" s="293" t="s">
        <v>47</v>
      </c>
      <c r="G203" s="274"/>
      <c r="H203" s="385" t="s">
        <v>734</v>
      </c>
      <c r="I203" s="385"/>
      <c r="J203" s="385"/>
      <c r="K203" s="315"/>
    </row>
    <row r="204" spans="2:11" ht="15" customHeight="1">
      <c r="B204" s="294"/>
      <c r="C204" s="274"/>
      <c r="D204" s="274"/>
      <c r="E204" s="274"/>
      <c r="F204" s="293" t="s">
        <v>48</v>
      </c>
      <c r="G204" s="274"/>
      <c r="H204" s="385" t="s">
        <v>735</v>
      </c>
      <c r="I204" s="385"/>
      <c r="J204" s="385"/>
      <c r="K204" s="315"/>
    </row>
    <row r="205" spans="2:11" ht="15" customHeight="1">
      <c r="B205" s="294"/>
      <c r="C205" s="274"/>
      <c r="D205" s="274"/>
      <c r="E205" s="274"/>
      <c r="F205" s="293"/>
      <c r="G205" s="274"/>
      <c r="H205" s="274"/>
      <c r="I205" s="274"/>
      <c r="J205" s="274"/>
      <c r="K205" s="315"/>
    </row>
    <row r="206" spans="2:11" ht="15" customHeight="1">
      <c r="B206" s="294"/>
      <c r="C206" s="274" t="s">
        <v>676</v>
      </c>
      <c r="D206" s="274"/>
      <c r="E206" s="274"/>
      <c r="F206" s="293" t="s">
        <v>81</v>
      </c>
      <c r="G206" s="274"/>
      <c r="H206" s="385" t="s">
        <v>736</v>
      </c>
      <c r="I206" s="385"/>
      <c r="J206" s="385"/>
      <c r="K206" s="315"/>
    </row>
    <row r="207" spans="2:11" ht="15" customHeight="1">
      <c r="B207" s="294"/>
      <c r="C207" s="300"/>
      <c r="D207" s="274"/>
      <c r="E207" s="274"/>
      <c r="F207" s="293" t="s">
        <v>573</v>
      </c>
      <c r="G207" s="274"/>
      <c r="H207" s="385" t="s">
        <v>574</v>
      </c>
      <c r="I207" s="385"/>
      <c r="J207" s="385"/>
      <c r="K207" s="315"/>
    </row>
    <row r="208" spans="2:11" ht="15" customHeight="1">
      <c r="B208" s="294"/>
      <c r="C208" s="274"/>
      <c r="D208" s="274"/>
      <c r="E208" s="274"/>
      <c r="F208" s="293" t="s">
        <v>571</v>
      </c>
      <c r="G208" s="274"/>
      <c r="H208" s="385" t="s">
        <v>737</v>
      </c>
      <c r="I208" s="385"/>
      <c r="J208" s="385"/>
      <c r="K208" s="315"/>
    </row>
    <row r="209" spans="2:11" ht="15" customHeight="1">
      <c r="B209" s="332"/>
      <c r="C209" s="300"/>
      <c r="D209" s="300"/>
      <c r="E209" s="300"/>
      <c r="F209" s="293" t="s">
        <v>575</v>
      </c>
      <c r="G209" s="279"/>
      <c r="H209" s="386" t="s">
        <v>576</v>
      </c>
      <c r="I209" s="386"/>
      <c r="J209" s="386"/>
      <c r="K209" s="333"/>
    </row>
    <row r="210" spans="2:11" ht="15" customHeight="1">
      <c r="B210" s="332"/>
      <c r="C210" s="300"/>
      <c r="D210" s="300"/>
      <c r="E210" s="300"/>
      <c r="F210" s="293" t="s">
        <v>577</v>
      </c>
      <c r="G210" s="279"/>
      <c r="H210" s="386" t="s">
        <v>738</v>
      </c>
      <c r="I210" s="386"/>
      <c r="J210" s="386"/>
      <c r="K210" s="333"/>
    </row>
    <row r="211" spans="2:11" ht="15" customHeight="1">
      <c r="B211" s="332"/>
      <c r="C211" s="300"/>
      <c r="D211" s="300"/>
      <c r="E211" s="300"/>
      <c r="F211" s="334"/>
      <c r="G211" s="279"/>
      <c r="H211" s="335"/>
      <c r="I211" s="335"/>
      <c r="J211" s="335"/>
      <c r="K211" s="333"/>
    </row>
    <row r="212" spans="2:11" ht="15" customHeight="1">
      <c r="B212" s="332"/>
      <c r="C212" s="274" t="s">
        <v>700</v>
      </c>
      <c r="D212" s="300"/>
      <c r="E212" s="300"/>
      <c r="F212" s="293">
        <v>1</v>
      </c>
      <c r="G212" s="279"/>
      <c r="H212" s="386" t="s">
        <v>739</v>
      </c>
      <c r="I212" s="386"/>
      <c r="J212" s="386"/>
      <c r="K212" s="333"/>
    </row>
    <row r="213" spans="2:11" ht="15" customHeight="1">
      <c r="B213" s="332"/>
      <c r="C213" s="300"/>
      <c r="D213" s="300"/>
      <c r="E213" s="300"/>
      <c r="F213" s="293">
        <v>2</v>
      </c>
      <c r="G213" s="279"/>
      <c r="H213" s="386" t="s">
        <v>740</v>
      </c>
      <c r="I213" s="386"/>
      <c r="J213" s="386"/>
      <c r="K213" s="333"/>
    </row>
    <row r="214" spans="2:11" ht="15" customHeight="1">
      <c r="B214" s="332"/>
      <c r="C214" s="300"/>
      <c r="D214" s="300"/>
      <c r="E214" s="300"/>
      <c r="F214" s="293">
        <v>3</v>
      </c>
      <c r="G214" s="279"/>
      <c r="H214" s="386" t="s">
        <v>741</v>
      </c>
      <c r="I214" s="386"/>
      <c r="J214" s="386"/>
      <c r="K214" s="333"/>
    </row>
    <row r="215" spans="2:11" ht="15" customHeight="1">
      <c r="B215" s="332"/>
      <c r="C215" s="300"/>
      <c r="D215" s="300"/>
      <c r="E215" s="300"/>
      <c r="F215" s="293">
        <v>4</v>
      </c>
      <c r="G215" s="279"/>
      <c r="H215" s="386" t="s">
        <v>742</v>
      </c>
      <c r="I215" s="386"/>
      <c r="J215" s="386"/>
      <c r="K215" s="333"/>
    </row>
    <row r="216" spans="2:11" ht="12.75" customHeight="1">
      <c r="B216" s="336"/>
      <c r="C216" s="337"/>
      <c r="D216" s="337"/>
      <c r="E216" s="337"/>
      <c r="F216" s="337"/>
      <c r="G216" s="337"/>
      <c r="H216" s="337"/>
      <c r="I216" s="337"/>
      <c r="J216" s="337"/>
      <c r="K216" s="338"/>
    </row>
  </sheetData>
  <sheetProtection algorithmName="SHA-512" hashValue="0ioIhKwP/WhOqm0utuB9yh9tBsMVJjha0ucyzkaH/Ru2KNxsUEW2PAN2iYvPngBmP7FH7PdiYotnUNERrDqGRw==" saltValue="coyMQ7qwwKE4X17T/dM2WQ=="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SO 000 - Ostatní a vedlej...</vt:lpstr>
      <vt:lpstr>SO 101 - Přestavba komuni...</vt:lpstr>
      <vt:lpstr>SO 131 - Horská vpust</vt:lpstr>
      <vt:lpstr>Pokyny pro vyplnění</vt:lpstr>
      <vt:lpstr>'Rekapitulace stavby'!Názvy_tisku</vt:lpstr>
      <vt:lpstr>'SO 000 - Ostatní a vedlej...'!Názvy_tisku</vt:lpstr>
      <vt:lpstr>'SO 101 - Přestavba komuni...'!Názvy_tisku</vt:lpstr>
      <vt:lpstr>'SO 131 - Horská vpust'!Názvy_tisku</vt:lpstr>
      <vt:lpstr>'Pokyny pro vyplnění'!Oblast_tisku</vt:lpstr>
      <vt:lpstr>'Rekapitulace stavby'!Oblast_tisku</vt:lpstr>
      <vt:lpstr>'SO 000 - Ostatní a vedlej...'!Oblast_tisku</vt:lpstr>
      <vt:lpstr>'SO 101 - Přestavba komuni...'!Oblast_tisku</vt:lpstr>
      <vt:lpstr>'SO 131 - Horská vpust'!Oblast_tisku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Bílek</dc:creator>
  <cp:lastModifiedBy>Jiří Bílek</cp:lastModifiedBy>
  <dcterms:created xsi:type="dcterms:W3CDTF">2017-03-23T14:01:26Z</dcterms:created>
  <dcterms:modified xsi:type="dcterms:W3CDTF">2017-03-23T14:01:32Z</dcterms:modified>
</cp:coreProperties>
</file>