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core.xml" ContentType="application/vnd.openxmlformats-package.core-properti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alcChain.xml" ContentType="application/vnd.openxmlformats-officedocument.spreadsheetml.calcChain+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custom-properties" Target="docProps/custom.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0" windowWidth="0" windowHeight="0"/>
  </bookViews>
  <sheets>
    <sheet name="Rekapitulace stavby" sheetId="1" r:id="rId1"/>
    <sheet name="000 - Vedlejší a ostatní ..." sheetId="2" r:id="rId2"/>
    <sheet name="001 - Kamenné Žehrovice -..." sheetId="3" r:id="rId3"/>
    <sheet name="Pokyny pro vyplnění" sheetId="4" r:id="rId4"/>
  </sheets>
  <definedNames>
    <definedName name="_xlnm.Print_Area" localSheetId="0">'Rekapitulace stavby'!$D$4:$AO$33,'Rekapitulace stavby'!$C$39:$AQ$54</definedName>
    <definedName name="_xlnm.Print_Titles" localSheetId="0">'Rekapitulace stavby'!$49:$49</definedName>
    <definedName name="_xlnm._FilterDatabase" localSheetId="1" hidden="1">'000 - Vedlejší a ostatní ...'!$C$77:$K$82</definedName>
    <definedName name="_xlnm.Print_Area" localSheetId="1">'000 - Vedlejší a ostatní ...'!$C$4:$J$36,'000 - Vedlejší a ostatní ...'!$C$42:$J$59,'000 - Vedlejší a ostatní ...'!$C$65:$K$82</definedName>
    <definedName name="_xlnm.Print_Titles" localSheetId="1">'000 - Vedlejší a ostatní ...'!$77:$77</definedName>
    <definedName name="_xlnm._FilterDatabase" localSheetId="2" hidden="1">'001 - Kamenné Žehrovice -...'!$C$84:$K$312</definedName>
    <definedName name="_xlnm.Print_Area" localSheetId="2">'001 - Kamenné Žehrovice -...'!$C$4:$J$36,'001 - Kamenné Žehrovice -...'!$C$42:$J$66,'001 - Kamenné Žehrovice -...'!$C$72:$K$312</definedName>
    <definedName name="_xlnm.Print_Titles" localSheetId="2">'001 - Kamenné Žehrovice -...'!$84:$84</definedName>
    <definedName name="_xlnm.Print_Area" localSheetId="3">'Pokyny pro vyplnění'!$B$2:$K$69,'Pokyny pro vyplnění'!$B$72:$K$116,'Pokyny pro vyplnění'!$B$119:$K$188,'Pokyny pro vyplnění'!$B$196:$K$216</definedName>
  </definedNames>
  <calcPr/>
</workbook>
</file>

<file path=xl/calcChain.xml><?xml version="1.0" encoding="utf-8"?>
<calcChain xmlns="http://schemas.openxmlformats.org/spreadsheetml/2006/main">
  <c i="1" r="AY53"/>
  <c r="AX53"/>
  <c i="3" r="BI312"/>
  <c r="BH312"/>
  <c r="BG312"/>
  <c r="BF312"/>
  <c r="T312"/>
  <c r="R312"/>
  <c r="P312"/>
  <c r="BK312"/>
  <c r="J312"/>
  <c r="BE312"/>
  <c r="BI311"/>
  <c r="BH311"/>
  <c r="BG311"/>
  <c r="BF311"/>
  <c r="T311"/>
  <c r="R311"/>
  <c r="P311"/>
  <c r="BK311"/>
  <c r="J311"/>
  <c r="BE311"/>
  <c r="BI310"/>
  <c r="BH310"/>
  <c r="BG310"/>
  <c r="BF310"/>
  <c r="T310"/>
  <c r="R310"/>
  <c r="P310"/>
  <c r="BK310"/>
  <c r="J310"/>
  <c r="BE310"/>
  <c r="BI308"/>
  <c r="BH308"/>
  <c r="BG308"/>
  <c r="BF308"/>
  <c r="T308"/>
  <c r="R308"/>
  <c r="P308"/>
  <c r="BK308"/>
  <c r="J308"/>
  <c r="BE308"/>
  <c r="BI305"/>
  <c r="BH305"/>
  <c r="BG305"/>
  <c r="BF305"/>
  <c r="T305"/>
  <c r="R305"/>
  <c r="P305"/>
  <c r="BK305"/>
  <c r="J305"/>
  <c r="BE305"/>
  <c r="BI303"/>
  <c r="BH303"/>
  <c r="BG303"/>
  <c r="BF303"/>
  <c r="T303"/>
  <c r="R303"/>
  <c r="P303"/>
  <c r="BK303"/>
  <c r="J303"/>
  <c r="BE303"/>
  <c r="BI301"/>
  <c r="BH301"/>
  <c r="BG301"/>
  <c r="BF301"/>
  <c r="T301"/>
  <c r="T300"/>
  <c r="T299"/>
  <c r="R301"/>
  <c r="R300"/>
  <c r="R299"/>
  <c r="P301"/>
  <c r="P300"/>
  <c r="P299"/>
  <c r="BK301"/>
  <c r="BK300"/>
  <c r="J300"/>
  <c r="BK299"/>
  <c r="J299"/>
  <c r="J301"/>
  <c r="BE301"/>
  <c r="J65"/>
  <c r="J64"/>
  <c r="BI297"/>
  <c r="BH297"/>
  <c r="BG297"/>
  <c r="BF297"/>
  <c r="T297"/>
  <c r="R297"/>
  <c r="P297"/>
  <c r="BK297"/>
  <c r="J297"/>
  <c r="BE297"/>
  <c r="BI296"/>
  <c r="BH296"/>
  <c r="BG296"/>
  <c r="BF296"/>
  <c r="T296"/>
  <c r="T295"/>
  <c r="R296"/>
  <c r="R295"/>
  <c r="P296"/>
  <c r="P295"/>
  <c r="BK296"/>
  <c r="BK295"/>
  <c r="J295"/>
  <c r="J296"/>
  <c r="BE296"/>
  <c r="J63"/>
  <c r="BI292"/>
  <c r="BH292"/>
  <c r="BG292"/>
  <c r="BF292"/>
  <c r="T292"/>
  <c r="R292"/>
  <c r="P292"/>
  <c r="BK292"/>
  <c r="J292"/>
  <c r="BE292"/>
  <c r="BI289"/>
  <c r="BH289"/>
  <c r="BG289"/>
  <c r="BF289"/>
  <c r="T289"/>
  <c r="R289"/>
  <c r="P289"/>
  <c r="BK289"/>
  <c r="J289"/>
  <c r="BE289"/>
  <c r="BI284"/>
  <c r="BH284"/>
  <c r="BG284"/>
  <c r="BF284"/>
  <c r="T284"/>
  <c r="R284"/>
  <c r="P284"/>
  <c r="BK284"/>
  <c r="J284"/>
  <c r="BE284"/>
  <c r="BI280"/>
  <c r="BH280"/>
  <c r="BG280"/>
  <c r="BF280"/>
  <c r="T280"/>
  <c r="R280"/>
  <c r="P280"/>
  <c r="BK280"/>
  <c r="J280"/>
  <c r="BE280"/>
  <c r="BI277"/>
  <c r="BH277"/>
  <c r="BG277"/>
  <c r="BF277"/>
  <c r="T277"/>
  <c r="R277"/>
  <c r="P277"/>
  <c r="BK277"/>
  <c r="J277"/>
  <c r="BE277"/>
  <c r="BI273"/>
  <c r="BH273"/>
  <c r="BG273"/>
  <c r="BF273"/>
  <c r="T273"/>
  <c r="R273"/>
  <c r="P273"/>
  <c r="BK273"/>
  <c r="J273"/>
  <c r="BE273"/>
  <c r="BI270"/>
  <c r="BH270"/>
  <c r="BG270"/>
  <c r="BF270"/>
  <c r="T270"/>
  <c r="T269"/>
  <c r="R270"/>
  <c r="R269"/>
  <c r="P270"/>
  <c r="P269"/>
  <c r="BK270"/>
  <c r="BK269"/>
  <c r="J269"/>
  <c r="J270"/>
  <c r="BE270"/>
  <c r="J62"/>
  <c r="BI267"/>
  <c r="BH267"/>
  <c r="BG267"/>
  <c r="BF267"/>
  <c r="T267"/>
  <c r="R267"/>
  <c r="P267"/>
  <c r="BK267"/>
  <c r="J267"/>
  <c r="BE267"/>
  <c r="BI264"/>
  <c r="BH264"/>
  <c r="BG264"/>
  <c r="BF264"/>
  <c r="T264"/>
  <c r="R264"/>
  <c r="P264"/>
  <c r="BK264"/>
  <c r="J264"/>
  <c r="BE264"/>
  <c r="BI262"/>
  <c r="BH262"/>
  <c r="BG262"/>
  <c r="BF262"/>
  <c r="T262"/>
  <c r="R262"/>
  <c r="P262"/>
  <c r="BK262"/>
  <c r="J262"/>
  <c r="BE262"/>
  <c r="BI258"/>
  <c r="BH258"/>
  <c r="BG258"/>
  <c r="BF258"/>
  <c r="T258"/>
  <c r="R258"/>
  <c r="P258"/>
  <c r="BK258"/>
  <c r="J258"/>
  <c r="BE258"/>
  <c r="BI256"/>
  <c r="BH256"/>
  <c r="BG256"/>
  <c r="BF256"/>
  <c r="T256"/>
  <c r="R256"/>
  <c r="P256"/>
  <c r="BK256"/>
  <c r="J256"/>
  <c r="BE256"/>
  <c r="BI252"/>
  <c r="BH252"/>
  <c r="BG252"/>
  <c r="BF252"/>
  <c r="T252"/>
  <c r="R252"/>
  <c r="P252"/>
  <c r="BK252"/>
  <c r="J252"/>
  <c r="BE252"/>
  <c r="BI250"/>
  <c r="BH250"/>
  <c r="BG250"/>
  <c r="BF250"/>
  <c r="T250"/>
  <c r="R250"/>
  <c r="P250"/>
  <c r="BK250"/>
  <c r="J250"/>
  <c r="BE250"/>
  <c r="BI248"/>
  <c r="BH248"/>
  <c r="BG248"/>
  <c r="BF248"/>
  <c r="T248"/>
  <c r="R248"/>
  <c r="P248"/>
  <c r="BK248"/>
  <c r="J248"/>
  <c r="BE248"/>
  <c r="BI243"/>
  <c r="BH243"/>
  <c r="BG243"/>
  <c r="BF243"/>
  <c r="T243"/>
  <c r="R243"/>
  <c r="P243"/>
  <c r="BK243"/>
  <c r="J243"/>
  <c r="BE243"/>
  <c r="BI241"/>
  <c r="BH241"/>
  <c r="BG241"/>
  <c r="BF241"/>
  <c r="T241"/>
  <c r="R241"/>
  <c r="P241"/>
  <c r="BK241"/>
  <c r="J241"/>
  <c r="BE241"/>
  <c r="BI238"/>
  <c r="BH238"/>
  <c r="BG238"/>
  <c r="BF238"/>
  <c r="T238"/>
  <c r="R238"/>
  <c r="P238"/>
  <c r="BK238"/>
  <c r="J238"/>
  <c r="BE238"/>
  <c r="BI235"/>
  <c r="BH235"/>
  <c r="BG235"/>
  <c r="BF235"/>
  <c r="T235"/>
  <c r="R235"/>
  <c r="P235"/>
  <c r="BK235"/>
  <c r="J235"/>
  <c r="BE235"/>
  <c r="BI229"/>
  <c r="BH229"/>
  <c r="BG229"/>
  <c r="BF229"/>
  <c r="T229"/>
  <c r="R229"/>
  <c r="P229"/>
  <c r="BK229"/>
  <c r="J229"/>
  <c r="BE229"/>
  <c r="BI225"/>
  <c r="BH225"/>
  <c r="BG225"/>
  <c r="BF225"/>
  <c r="T225"/>
  <c r="R225"/>
  <c r="P225"/>
  <c r="BK225"/>
  <c r="J225"/>
  <c r="BE225"/>
  <c r="BI221"/>
  <c r="BH221"/>
  <c r="BG221"/>
  <c r="BF221"/>
  <c r="T221"/>
  <c r="R221"/>
  <c r="P221"/>
  <c r="BK221"/>
  <c r="J221"/>
  <c r="BE221"/>
  <c r="BI218"/>
  <c r="BH218"/>
  <c r="BG218"/>
  <c r="BF218"/>
  <c r="T218"/>
  <c r="R218"/>
  <c r="P218"/>
  <c r="BK218"/>
  <c r="J218"/>
  <c r="BE218"/>
  <c r="BI217"/>
  <c r="BH217"/>
  <c r="BG217"/>
  <c r="BF217"/>
  <c r="T217"/>
  <c r="R217"/>
  <c r="P217"/>
  <c r="BK217"/>
  <c r="J217"/>
  <c r="BE217"/>
  <c r="BI216"/>
  <c r="BH216"/>
  <c r="BG216"/>
  <c r="BF216"/>
  <c r="T216"/>
  <c r="R216"/>
  <c r="P216"/>
  <c r="BK216"/>
  <c r="J216"/>
  <c r="BE216"/>
  <c r="BI214"/>
  <c r="BH214"/>
  <c r="BG214"/>
  <c r="BF214"/>
  <c r="T214"/>
  <c r="R214"/>
  <c r="P214"/>
  <c r="BK214"/>
  <c r="J214"/>
  <c r="BE214"/>
  <c r="BI213"/>
  <c r="BH213"/>
  <c r="BG213"/>
  <c r="BF213"/>
  <c r="T213"/>
  <c r="R213"/>
  <c r="P213"/>
  <c r="BK213"/>
  <c r="J213"/>
  <c r="BE213"/>
  <c r="BI210"/>
  <c r="BH210"/>
  <c r="BG210"/>
  <c r="BF210"/>
  <c r="T210"/>
  <c r="T209"/>
  <c r="R210"/>
  <c r="R209"/>
  <c r="P210"/>
  <c r="P209"/>
  <c r="BK210"/>
  <c r="BK209"/>
  <c r="J209"/>
  <c r="J210"/>
  <c r="BE210"/>
  <c r="J61"/>
  <c r="BI207"/>
  <c r="BH207"/>
  <c r="BG207"/>
  <c r="BF207"/>
  <c r="T207"/>
  <c r="R207"/>
  <c r="P207"/>
  <c r="BK207"/>
  <c r="J207"/>
  <c r="BE207"/>
  <c r="BI205"/>
  <c r="BH205"/>
  <c r="BG205"/>
  <c r="BF205"/>
  <c r="T205"/>
  <c r="R205"/>
  <c r="P205"/>
  <c r="BK205"/>
  <c r="J205"/>
  <c r="BE205"/>
  <c r="BI203"/>
  <c r="BH203"/>
  <c r="BG203"/>
  <c r="BF203"/>
  <c r="T203"/>
  <c r="T202"/>
  <c r="R203"/>
  <c r="R202"/>
  <c r="P203"/>
  <c r="P202"/>
  <c r="BK203"/>
  <c r="BK202"/>
  <c r="J202"/>
  <c r="J203"/>
  <c r="BE203"/>
  <c r="J60"/>
  <c r="BI200"/>
  <c r="BH200"/>
  <c r="BG200"/>
  <c r="BF200"/>
  <c r="T200"/>
  <c r="R200"/>
  <c r="P200"/>
  <c r="BK200"/>
  <c r="J200"/>
  <c r="BE200"/>
  <c r="BI198"/>
  <c r="BH198"/>
  <c r="BG198"/>
  <c r="BF198"/>
  <c r="T198"/>
  <c r="R198"/>
  <c r="P198"/>
  <c r="BK198"/>
  <c r="J198"/>
  <c r="BE198"/>
  <c r="BI196"/>
  <c r="BH196"/>
  <c r="BG196"/>
  <c r="BF196"/>
  <c r="T196"/>
  <c r="R196"/>
  <c r="P196"/>
  <c r="BK196"/>
  <c r="J196"/>
  <c r="BE196"/>
  <c r="BI194"/>
  <c r="BH194"/>
  <c r="BG194"/>
  <c r="BF194"/>
  <c r="T194"/>
  <c r="R194"/>
  <c r="P194"/>
  <c r="BK194"/>
  <c r="J194"/>
  <c r="BE194"/>
  <c r="BI191"/>
  <c r="BH191"/>
  <c r="BG191"/>
  <c r="BF191"/>
  <c r="T191"/>
  <c r="R191"/>
  <c r="P191"/>
  <c r="BK191"/>
  <c r="J191"/>
  <c r="BE191"/>
  <c r="BI189"/>
  <c r="BH189"/>
  <c r="BG189"/>
  <c r="BF189"/>
  <c r="T189"/>
  <c r="R189"/>
  <c r="P189"/>
  <c r="BK189"/>
  <c r="J189"/>
  <c r="BE189"/>
  <c r="BI187"/>
  <c r="BH187"/>
  <c r="BG187"/>
  <c r="BF187"/>
  <c r="T187"/>
  <c r="R187"/>
  <c r="P187"/>
  <c r="BK187"/>
  <c r="J187"/>
  <c r="BE187"/>
  <c r="BI184"/>
  <c r="BH184"/>
  <c r="BG184"/>
  <c r="BF184"/>
  <c r="T184"/>
  <c r="R184"/>
  <c r="P184"/>
  <c r="BK184"/>
  <c r="J184"/>
  <c r="BE184"/>
  <c r="BI182"/>
  <c r="BH182"/>
  <c r="BG182"/>
  <c r="BF182"/>
  <c r="T182"/>
  <c r="R182"/>
  <c r="P182"/>
  <c r="BK182"/>
  <c r="J182"/>
  <c r="BE182"/>
  <c r="BI180"/>
  <c r="BH180"/>
  <c r="BG180"/>
  <c r="BF180"/>
  <c r="T180"/>
  <c r="R180"/>
  <c r="P180"/>
  <c r="BK180"/>
  <c r="J180"/>
  <c r="BE180"/>
  <c r="BI177"/>
  <c r="BH177"/>
  <c r="BG177"/>
  <c r="BF177"/>
  <c r="T177"/>
  <c r="R177"/>
  <c r="P177"/>
  <c r="BK177"/>
  <c r="J177"/>
  <c r="BE177"/>
  <c r="BI174"/>
  <c r="BH174"/>
  <c r="BG174"/>
  <c r="BF174"/>
  <c r="T174"/>
  <c r="R174"/>
  <c r="P174"/>
  <c r="BK174"/>
  <c r="J174"/>
  <c r="BE174"/>
  <c r="BI172"/>
  <c r="BH172"/>
  <c r="BG172"/>
  <c r="BF172"/>
  <c r="T172"/>
  <c r="R172"/>
  <c r="P172"/>
  <c r="BK172"/>
  <c r="J172"/>
  <c r="BE172"/>
  <c r="BI170"/>
  <c r="BH170"/>
  <c r="BG170"/>
  <c r="BF170"/>
  <c r="T170"/>
  <c r="R170"/>
  <c r="P170"/>
  <c r="BK170"/>
  <c r="J170"/>
  <c r="BE170"/>
  <c r="BI168"/>
  <c r="BH168"/>
  <c r="BG168"/>
  <c r="BF168"/>
  <c r="T168"/>
  <c r="T167"/>
  <c r="R168"/>
  <c r="R167"/>
  <c r="P168"/>
  <c r="P167"/>
  <c r="BK168"/>
  <c r="BK167"/>
  <c r="J167"/>
  <c r="J168"/>
  <c r="BE168"/>
  <c r="J59"/>
  <c r="BI165"/>
  <c r="BH165"/>
  <c r="BG165"/>
  <c r="BF165"/>
  <c r="T165"/>
  <c r="R165"/>
  <c r="P165"/>
  <c r="BK165"/>
  <c r="J165"/>
  <c r="BE165"/>
  <c r="BI162"/>
  <c r="BH162"/>
  <c r="BG162"/>
  <c r="BF162"/>
  <c r="T162"/>
  <c r="R162"/>
  <c r="P162"/>
  <c r="BK162"/>
  <c r="J162"/>
  <c r="BE162"/>
  <c r="BI159"/>
  <c r="BH159"/>
  <c r="BG159"/>
  <c r="BF159"/>
  <c r="T159"/>
  <c r="R159"/>
  <c r="P159"/>
  <c r="BK159"/>
  <c r="J159"/>
  <c r="BE159"/>
  <c r="BI157"/>
  <c r="BH157"/>
  <c r="BG157"/>
  <c r="BF157"/>
  <c r="T157"/>
  <c r="R157"/>
  <c r="P157"/>
  <c r="BK157"/>
  <c r="J157"/>
  <c r="BE157"/>
  <c r="BI154"/>
  <c r="BH154"/>
  <c r="BG154"/>
  <c r="BF154"/>
  <c r="T154"/>
  <c r="R154"/>
  <c r="P154"/>
  <c r="BK154"/>
  <c r="J154"/>
  <c r="BE154"/>
  <c r="BI151"/>
  <c r="BH151"/>
  <c r="BG151"/>
  <c r="BF151"/>
  <c r="T151"/>
  <c r="R151"/>
  <c r="P151"/>
  <c r="BK151"/>
  <c r="J151"/>
  <c r="BE151"/>
  <c r="BI149"/>
  <c r="BH149"/>
  <c r="BG149"/>
  <c r="BF149"/>
  <c r="T149"/>
  <c r="R149"/>
  <c r="P149"/>
  <c r="BK149"/>
  <c r="J149"/>
  <c r="BE149"/>
  <c r="BI147"/>
  <c r="BH147"/>
  <c r="BG147"/>
  <c r="BF147"/>
  <c r="T147"/>
  <c r="R147"/>
  <c r="P147"/>
  <c r="BK147"/>
  <c r="J147"/>
  <c r="BE147"/>
  <c r="BI144"/>
  <c r="BH144"/>
  <c r="BG144"/>
  <c r="BF144"/>
  <c r="T144"/>
  <c r="R144"/>
  <c r="P144"/>
  <c r="BK144"/>
  <c r="J144"/>
  <c r="BE144"/>
  <c r="BI138"/>
  <c r="BH138"/>
  <c r="BG138"/>
  <c r="BF138"/>
  <c r="T138"/>
  <c r="R138"/>
  <c r="P138"/>
  <c r="BK138"/>
  <c r="J138"/>
  <c r="BE138"/>
  <c r="BI135"/>
  <c r="BH135"/>
  <c r="BG135"/>
  <c r="BF135"/>
  <c r="T135"/>
  <c r="R135"/>
  <c r="P135"/>
  <c r="BK135"/>
  <c r="J135"/>
  <c r="BE135"/>
  <c r="BI132"/>
  <c r="BH132"/>
  <c r="BG132"/>
  <c r="BF132"/>
  <c r="T132"/>
  <c r="R132"/>
  <c r="P132"/>
  <c r="BK132"/>
  <c r="J132"/>
  <c r="BE132"/>
  <c r="BI125"/>
  <c r="BH125"/>
  <c r="BG125"/>
  <c r="BF125"/>
  <c r="T125"/>
  <c r="R125"/>
  <c r="P125"/>
  <c r="BK125"/>
  <c r="J125"/>
  <c r="BE125"/>
  <c r="BI122"/>
  <c r="BH122"/>
  <c r="BG122"/>
  <c r="BF122"/>
  <c r="T122"/>
  <c r="R122"/>
  <c r="P122"/>
  <c r="BK122"/>
  <c r="J122"/>
  <c r="BE122"/>
  <c r="BI120"/>
  <c r="BH120"/>
  <c r="BG120"/>
  <c r="BF120"/>
  <c r="T120"/>
  <c r="R120"/>
  <c r="P120"/>
  <c r="BK120"/>
  <c r="J120"/>
  <c r="BE120"/>
  <c r="BI114"/>
  <c r="BH114"/>
  <c r="BG114"/>
  <c r="BF114"/>
  <c r="T114"/>
  <c r="R114"/>
  <c r="P114"/>
  <c r="BK114"/>
  <c r="J114"/>
  <c r="BE114"/>
  <c r="BI111"/>
  <c r="BH111"/>
  <c r="BG111"/>
  <c r="BF111"/>
  <c r="T111"/>
  <c r="R111"/>
  <c r="P111"/>
  <c r="BK111"/>
  <c r="J111"/>
  <c r="BE111"/>
  <c r="BI107"/>
  <c r="BH107"/>
  <c r="BG107"/>
  <c r="BF107"/>
  <c r="T107"/>
  <c r="R107"/>
  <c r="P107"/>
  <c r="BK107"/>
  <c r="J107"/>
  <c r="BE107"/>
  <c r="BI103"/>
  <c r="BH103"/>
  <c r="BG103"/>
  <c r="BF103"/>
  <c r="T103"/>
  <c r="R103"/>
  <c r="P103"/>
  <c r="BK103"/>
  <c r="J103"/>
  <c r="BE103"/>
  <c r="BI100"/>
  <c r="BH100"/>
  <c r="BG100"/>
  <c r="BF100"/>
  <c r="T100"/>
  <c r="R100"/>
  <c r="P100"/>
  <c r="BK100"/>
  <c r="J100"/>
  <c r="BE100"/>
  <c r="BI97"/>
  <c r="BH97"/>
  <c r="BG97"/>
  <c r="BF97"/>
  <c r="T97"/>
  <c r="R97"/>
  <c r="P97"/>
  <c r="BK97"/>
  <c r="J97"/>
  <c r="BE97"/>
  <c r="BI94"/>
  <c r="BH94"/>
  <c r="BG94"/>
  <c r="BF94"/>
  <c r="T94"/>
  <c r="R94"/>
  <c r="P94"/>
  <c r="BK94"/>
  <c r="J94"/>
  <c r="BE94"/>
  <c r="BI91"/>
  <c r="BH91"/>
  <c r="BG91"/>
  <c r="BF91"/>
  <c r="T91"/>
  <c r="R91"/>
  <c r="P91"/>
  <c r="BK91"/>
  <c r="J91"/>
  <c r="BE91"/>
  <c r="BI88"/>
  <c r="F34"/>
  <c i="1" r="BD53"/>
  <c i="3" r="BH88"/>
  <c r="F33"/>
  <c i="1" r="BC53"/>
  <c i="3" r="BG88"/>
  <c r="F32"/>
  <c i="1" r="BB53"/>
  <c i="3" r="BF88"/>
  <c r="J31"/>
  <c i="1" r="AW53"/>
  <c i="3" r="F31"/>
  <c i="1" r="BA53"/>
  <c i="3" r="T88"/>
  <c r="T87"/>
  <c r="T86"/>
  <c r="T85"/>
  <c r="R88"/>
  <c r="R87"/>
  <c r="R86"/>
  <c r="R85"/>
  <c r="P88"/>
  <c r="P87"/>
  <c r="P86"/>
  <c r="P85"/>
  <c i="1" r="AU53"/>
  <c i="3" r="BK88"/>
  <c r="BK87"/>
  <c r="J87"/>
  <c r="BK86"/>
  <c r="J86"/>
  <c r="BK85"/>
  <c r="J85"/>
  <c r="J56"/>
  <c r="J27"/>
  <c i="1" r="AG53"/>
  <c i="3" r="J88"/>
  <c r="BE88"/>
  <c r="J30"/>
  <c i="1" r="AV53"/>
  <c i="3" r="F30"/>
  <c i="1" r="AZ53"/>
  <c i="3" r="J58"/>
  <c r="J57"/>
  <c r="F79"/>
  <c r="E77"/>
  <c r="F49"/>
  <c r="E47"/>
  <c r="J36"/>
  <c r="J21"/>
  <c r="E21"/>
  <c r="J81"/>
  <c r="J51"/>
  <c r="J20"/>
  <c r="J18"/>
  <c r="E18"/>
  <c r="F82"/>
  <c r="F52"/>
  <c r="J17"/>
  <c r="J15"/>
  <c r="E15"/>
  <c r="F81"/>
  <c r="F51"/>
  <c r="J14"/>
  <c r="J12"/>
  <c r="J79"/>
  <c r="J49"/>
  <c r="E7"/>
  <c r="E75"/>
  <c r="E45"/>
  <c i="1" r="AY52"/>
  <c r="AX52"/>
  <c i="2" r="BI82"/>
  <c r="BH82"/>
  <c r="BG82"/>
  <c r="BF82"/>
  <c r="T82"/>
  <c r="R82"/>
  <c r="P82"/>
  <c r="BK82"/>
  <c r="J82"/>
  <c r="BE82"/>
  <c r="BI81"/>
  <c r="F34"/>
  <c i="1" r="BD52"/>
  <c i="2" r="BH81"/>
  <c r="F33"/>
  <c i="1" r="BC52"/>
  <c i="2" r="BG81"/>
  <c r="F32"/>
  <c i="1" r="BB52"/>
  <c i="2" r="BF81"/>
  <c r="J31"/>
  <c i="1" r="AW52"/>
  <c i="2" r="F31"/>
  <c i="1" r="BA52"/>
  <c i="2" r="T81"/>
  <c r="T80"/>
  <c r="T79"/>
  <c r="T78"/>
  <c r="R81"/>
  <c r="R80"/>
  <c r="R79"/>
  <c r="R78"/>
  <c r="P81"/>
  <c r="P80"/>
  <c r="P79"/>
  <c r="P78"/>
  <c i="1" r="AU52"/>
  <c i="2" r="BK81"/>
  <c r="BK80"/>
  <c r="J80"/>
  <c r="BK79"/>
  <c r="J79"/>
  <c r="BK78"/>
  <c r="J78"/>
  <c r="J56"/>
  <c r="J27"/>
  <c i="1" r="AG52"/>
  <c i="2" r="J81"/>
  <c r="BE81"/>
  <c r="J30"/>
  <c i="1" r="AV52"/>
  <c i="2" r="F30"/>
  <c i="1" r="AZ52"/>
  <c i="2" r="J58"/>
  <c r="J57"/>
  <c r="F72"/>
  <c r="E70"/>
  <c r="F49"/>
  <c r="E47"/>
  <c r="J36"/>
  <c r="J21"/>
  <c r="E21"/>
  <c r="J74"/>
  <c r="J51"/>
  <c r="J20"/>
  <c r="J18"/>
  <c r="E18"/>
  <c r="F75"/>
  <c r="F52"/>
  <c r="J17"/>
  <c r="J15"/>
  <c r="E15"/>
  <c r="F74"/>
  <c r="F51"/>
  <c r="J14"/>
  <c r="J12"/>
  <c r="J72"/>
  <c r="J49"/>
  <c r="E7"/>
  <c r="E68"/>
  <c r="E45"/>
  <c i="1" r="BD51"/>
  <c r="W30"/>
  <c r="BC51"/>
  <c r="W29"/>
  <c r="BB51"/>
  <c r="W28"/>
  <c r="BA51"/>
  <c r="W27"/>
  <c r="AZ51"/>
  <c r="W26"/>
  <c r="AY51"/>
  <c r="AX51"/>
  <c r="AW51"/>
  <c r="AK27"/>
  <c r="AV51"/>
  <c r="AK26"/>
  <c r="AU51"/>
  <c r="AT51"/>
  <c r="AS51"/>
  <c r="AG51"/>
  <c r="AK23"/>
  <c r="AT53"/>
  <c r="AN53"/>
  <c r="AT52"/>
  <c r="AN52"/>
  <c r="AN51"/>
  <c r="L47"/>
  <c r="AM46"/>
  <c r="L46"/>
  <c r="AM44"/>
  <c r="L44"/>
  <c r="L42"/>
  <c r="L41"/>
  <c r="AK32"/>
</calcChain>
</file>

<file path=xl/sharedStrings.xml><?xml version="1.0" encoding="utf-8"?>
<sst xmlns="http://schemas.openxmlformats.org/spreadsheetml/2006/main">
  <si>
    <t>Export VZ</t>
  </si>
  <si>
    <t>List obsahuje:</t>
  </si>
  <si>
    <t>1) Rekapitulace stavby</t>
  </si>
  <si>
    <t>2) Rekapitulace objektů stavby a soupisů prací</t>
  </si>
  <si>
    <t>3.0</t>
  </si>
  <si>
    <t>ZAMOK</t>
  </si>
  <si>
    <t>False</t>
  </si>
  <si>
    <t>{f9c770ec-e829-4afd-bab8-e140447793ad}</t>
  </si>
  <si>
    <t>0,01</t>
  </si>
  <si>
    <t>21</t>
  </si>
  <si>
    <t>15</t>
  </si>
  <si>
    <t>REKAPITULACE STAVBY</t>
  </si>
  <si>
    <t xml:space="preserve">v ---  níže se nacházejí doplnkové a pomocné údaje k sestavám  --- v</t>
  </si>
  <si>
    <t>Návod na vyplnění</t>
  </si>
  <si>
    <t>0,001</t>
  </si>
  <si>
    <t>Kód:</t>
  </si>
  <si>
    <t>001</t>
  </si>
  <si>
    <t>Měnit lze pouze buňky se žlutým podbarvením!_x000d_
_x000d_
1) v Rekapitulaci stavby vyplňte údaje o Uchazeči (přenesou se do ostatních sestav i v jiných listech)_x000d_
_x000d_
2) na vybraných listech vyplňte v sestavě Soupis prací ceny u položek_x000d_
_x000d_
Podrobnosti k vyplnění naleznete na poslední záložce s Pokyny pro vyplnění</t>
  </si>
  <si>
    <t>Stavba:</t>
  </si>
  <si>
    <t>Kamenné Žehrovice - chodníky 2018 - 1. etapa</t>
  </si>
  <si>
    <t>KSO:</t>
  </si>
  <si>
    <t/>
  </si>
  <si>
    <t>CC-CZ:</t>
  </si>
  <si>
    <t>Místo:</t>
  </si>
  <si>
    <t xml:space="preserve"> </t>
  </si>
  <si>
    <t>Datum:</t>
  </si>
  <si>
    <t>22.10.2018</t>
  </si>
  <si>
    <t>Zadavatel:</t>
  </si>
  <si>
    <t>IČ:</t>
  </si>
  <si>
    <t>DIČ:</t>
  </si>
  <si>
    <t>Uchazeč:</t>
  </si>
  <si>
    <t>Vyplň údaj</t>
  </si>
  <si>
    <t>Projektant:</t>
  </si>
  <si>
    <t>True</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</si>
  <si>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</si>
  <si>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www.cs-urs.cz, sekce Cenové a technické podmínky.</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</si>
  <si>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</si>
  <si>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</si>
  <si>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</si>
  <si>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</si>
  <si>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</si>
  <si>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</si>
  <si>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</si>
  <si>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</si>
  <si>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</si>
  <si>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</si>
  <si>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</si>
  <si>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</si>
  <si>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</si>
  <si>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</si>
  <si>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</si>
  <si>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</si>
  <si>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Objekt, Soupis prací</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</si>
  <si>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</si>
  <si>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</si>
  <si>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</si>
  <si>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</si>
  <si>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</si>
  <si>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</si>
  <si>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</si>
  <si>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</si>
  <si>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</si>
  <si>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</si>
  <si>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</si>
  <si>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</si>
  <si>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</si>
  <si>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</si>
  <si>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</si>
  <si>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</si>
  <si>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</si>
  <si>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</si>
  <si>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</si>
  <si>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</si>
  <si>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</si>
  <si>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</si>
  <si>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000</t>
  </si>
  <si>
    <t>Vedlejší a ostatní náklady</t>
  </si>
  <si>
    <t>STA</t>
  </si>
  <si>
    <t>1</t>
  </si>
  <si>
    <t>{5666e392-bd1a-4a9f-b305-31a695162b95}</t>
  </si>
  <si>
    <t>2</t>
  </si>
  <si>
    <t>{a555c25b-f813-47a2-b83a-6e160a93b772}</t>
  </si>
  <si>
    <t>1) Krycí list soupisu</t>
  </si>
  <si>
    <t>2) Rekapitulace</t>
  </si>
  <si>
    <t>3) Soupis prací</t>
  </si>
  <si>
    <t>Zpět na list:</t>
  </si>
  <si>
    <t>Rekapitulace stavby</t>
  </si>
  <si>
    <t>KRYCÍ LIST SOUPISU</t>
  </si>
  <si>
    <t>Objekt:</t>
  </si>
  <si>
    <t>000 - Vedlejší a ostatní náklady</t>
  </si>
  <si>
    <t>REKAPITULACE ČLENĚNÍ SOUPISU PRACÍ</t>
  </si>
  <si>
    <t>Kód dílu - Popis</t>
  </si>
  <si>
    <t>Cena celkem [CZK]</t>
  </si>
  <si>
    <t>Náklady soupisu celkem</t>
  </si>
  <si>
    <t>-1</t>
  </si>
  <si>
    <t>VRN - Vedlejší rozpočtové náklady</t>
  </si>
  <si>
    <t xml:space="preserve">    VRN1 - Průzkumné, geodetické a projektové práce</t>
  </si>
  <si>
    <t>SOUPIS PRACÍ</t>
  </si>
  <si>
    <t>PČ</t>
  </si>
  <si>
    <t>Popis</t>
  </si>
  <si>
    <t>MJ</t>
  </si>
  <si>
    <t>Množství</t>
  </si>
  <si>
    <t>J.cena [CZK]</t>
  </si>
  <si>
    <t>Cenová soustava</t>
  </si>
  <si>
    <t>Poznámka</t>
  </si>
  <si>
    <t>J. Nh [h]</t>
  </si>
  <si>
    <t>Nh celkem [h]</t>
  </si>
  <si>
    <t>J. hmotnost_x000d_
[t]</t>
  </si>
  <si>
    <t>Hmotnost_x000d_
celkem [t]</t>
  </si>
  <si>
    <t>J. suť [t]</t>
  </si>
  <si>
    <t>Suť Celkem [t]</t>
  </si>
  <si>
    <t>VRN</t>
  </si>
  <si>
    <t>Vedlejší rozpočtové náklady</t>
  </si>
  <si>
    <t>5</t>
  </si>
  <si>
    <t>ROZPOCET</t>
  </si>
  <si>
    <t>VRN1</t>
  </si>
  <si>
    <t>Průzkumné, geodetické a projektové práce</t>
  </si>
  <si>
    <t>K</t>
  </si>
  <si>
    <t>012303000</t>
  </si>
  <si>
    <t>Geodetické práce po výstavbě</t>
  </si>
  <si>
    <t>Kč</t>
  </si>
  <si>
    <t>CS ÚRS 2018 02</t>
  </si>
  <si>
    <t>1024</t>
  </si>
  <si>
    <t>-1972544530</t>
  </si>
  <si>
    <t>013254000</t>
  </si>
  <si>
    <t>Dokumentace skutečného provedení stavby</t>
  </si>
  <si>
    <t>-2034359893</t>
  </si>
  <si>
    <t>001 - Kamenné Žehrovice - chodníky 2018 - 1. etapa</t>
  </si>
  <si>
    <t>HSV - Práce a dodávky HSV</t>
  </si>
  <si>
    <t xml:space="preserve">    1 - Zemní práce</t>
  </si>
  <si>
    <t xml:space="preserve">    5 - Komunikace pozemní</t>
  </si>
  <si>
    <t xml:space="preserve">    8 - Trubní vedení</t>
  </si>
  <si>
    <t xml:space="preserve">    9 - Ostatní konstrukce a práce, bourání</t>
  </si>
  <si>
    <t xml:space="preserve">    997 - Přesun sutě</t>
  </si>
  <si>
    <t xml:space="preserve">    998 - Přesun hmot</t>
  </si>
  <si>
    <t xml:space="preserve">PSV -  Práce a dodávky PSV</t>
  </si>
  <si>
    <t xml:space="preserve">    711 - Izolace proti vodě, vlhkosti a plynům</t>
  </si>
  <si>
    <t>HSV</t>
  </si>
  <si>
    <t>Práce a dodávky HSV</t>
  </si>
  <si>
    <t>Zemní práce</t>
  </si>
  <si>
    <t>113107143</t>
  </si>
  <si>
    <t>Odstranění podkladů nebo krytů ručně s přemístěním hmot na skládku na vzdálenost do 3 m nebo s naložením na dopravní prostředek živičných, o tl. vrstvy přes 100 do 150 mm</t>
  </si>
  <si>
    <t>m2</t>
  </si>
  <si>
    <t>4</t>
  </si>
  <si>
    <t>1484228</t>
  </si>
  <si>
    <t>PSC</t>
  </si>
  <si>
    <t xml:space="preserve">Poznámka k souboru cen:_x000d_
1. Pro volbu cen z hlediska množství se uvažuje každá souvisle odstraňovaná plocha krytu nebo podkladu stejného druhu samostatně. Odstraňuje-li se několik vrstev vozovky najednou, jednotlivé vrstvy se oceňují každá samostatně._x000d_
2. Ceny_x000d_
a) –7111 až –7113, –7151 až -7153, -7211 až -7213 a -7311 až -7313 lze použít i pro odstranění podkladů nebo krytů ze štěrkopísku, škváry, strusky nebo z mechanicky zpevněných zemin,_x000d_
b) –7121 až 7125, –7161 až -7165, -7221 až -7225 a -7321 až -7325 lze použít i pro odstranění podkladů nebo krytů ze zemin stabilizovaných vápnem,_x000d_
c) –7130 až -7134, –7170 až -7174, –7230 až -7234 a -7330 až -7334 lze použít i pro odstranění dlažeb uložených do betonového lože a dlažeb z mozaiky uložených do cementové malty nebo podkladu ze zemin stabilizovaných cementem._x000d_
3. Ceny lze použít i pro odstranění podkladů nebo krytů opatřených živičnými postřiky nebo nátěry._x000d_
4. Ceny odlišené podle tloušťky (např. do 100 mm, do 200 mm) jsou určeny vždy pro celou tloušťku jednotlivých konstrukcí._x000d_
5. V cenách nejsou započteny náklady na zarovnání styčných ploch betonových nebo živičných podkladů nebo krytů, které se oceňuje cenami souboru cen 919 73- Zarovnání styčné plochy části C 01 tohoto ceníku. Množství suti získané ze zarovnání styčných ploch podkladů nebo krytů se zvlášť nevykazuje._x000d_
6. Přemístění vybouraného materiálu větší vzdálenost, než je uvedeno, se oceňuje cenami souborů cen 997 22-1 Vodorovná doprava suti._x000d_
7. Ceny -714 . , -718 . , –724 . a -734 . nelze použít pro odstranění podkladu nebo krytu frézováním._x000d_
</t>
  </si>
  <si>
    <t>VV</t>
  </si>
  <si>
    <t>792 " odstranění asfaltu stávající vozovky,</t>
  </si>
  <si>
    <t>113107222</t>
  </si>
  <si>
    <t>Odstranění podkladů nebo krytů strojně plochy jednotlivě přes 200 m2 s přemístěním hmot na skládku na vzdálenost do 20 m nebo s naložením na dopravní prostředek z kameniva hrubého drceného, o tl. vrstvy přes 100 do 200 mm</t>
  </si>
  <si>
    <t>-1911093935</t>
  </si>
  <si>
    <t>238,9+1689,5 " odstranění nestmelených vrstev stávajích chodníků,</t>
  </si>
  <si>
    <t>3</t>
  </si>
  <si>
    <t>113107223</t>
  </si>
  <si>
    <t>Odstranění podkladů nebo krytů strojně plochy jednotlivě přes 200 m2 s přemístěním hmot na skládku na vzdálenost do 20 m nebo s naložením na dopravní prostředek z kameniva hrubého drceného, o tl. vrstvy přes 200 do 300 mm</t>
  </si>
  <si>
    <t>-1678960933</t>
  </si>
  <si>
    <t xml:space="preserve">792,000  " odstranění nestmelených vrstev stávají vozovky, </t>
  </si>
  <si>
    <t>113107142</t>
  </si>
  <si>
    <t>Odstranění podkladů nebo krytů ručně s přemístěním hmot na skládku na vzdálenost do 3 m nebo s naložením na dopravní prostředek živičných, o tl. vrstvy přes 50 do 100 mm</t>
  </si>
  <si>
    <t>1077499640</t>
  </si>
  <si>
    <t xml:space="preserve">1689,5 " odstranění asfaltu stávajících chodníků, </t>
  </si>
  <si>
    <t>113107230</t>
  </si>
  <si>
    <t>Odstranění podkladů nebo krytů strojně plochy jednotlivě přes 200 m2 s přemístěním hmot na skládku na vzdálenost do 20 m nebo s naložením na dopravní prostředek z betonu prostého, o tl. vrstvy do 100 mm</t>
  </si>
  <si>
    <t>1342025954</t>
  </si>
  <si>
    <t xml:space="preserve">238,9 " odstranění betonu stávajících chodníků (žlabovky, dlažba…), </t>
  </si>
  <si>
    <t>73</t>
  </si>
  <si>
    <t>113202111</t>
  </si>
  <si>
    <t>Vytrhání obrub s vybouráním lože, s přemístěním hmot na skládku na vzdálenost do 3 m nebo s naložením na dopravní prostředek z krajníků nebo obrubníků stojatých</t>
  </si>
  <si>
    <t>m</t>
  </si>
  <si>
    <t>1666831081</t>
  </si>
  <si>
    <t xml:space="preserve">Poznámka k souboru cen:_x000d_
1. Ceny jsou určeny:_x000d_
a) pro vytrhání obrub, obrubníků nebo krajníků jakéhokoliv druhu a velikosti uložených v jakémkoliv loži popř. i s opěrami a vyspárovaných jakýmkoliv materiálem,_x000d_
b) pro obruby z dlažebních kostek uložených v jedné řadě._x000d_
2. V cenách nejsou započteny náklady na popř. nutné očištění:_x000d_
a) vytrhaných obrubníků nebo krajníků, které se oceňuje cenami souboru cen 979 0 . - . . Očištění vybouraných obrubníků, krajníků, desek nebo dílců části C 01 tohoto ceníku,_x000d_
b) vytrhaných dlažebních kostek, které se oceňují cenami souboru cen 979 07-11 Očištění vybouraných dlažebních kostek části C 01 tohoto ceníku._x000d_
3. Vytrhání obrub ze dvou řad kostek se oceňuje jako dvojnásobné množství vytrhání obrub z jedné řady kostek._x000d_
4. Přemístění vybouraných obrub, krajníků nebo dlažebních kostek včetně materiálu z lože a spár na vzdálenost přes 3 m se oceňuje cenami souborů cen 997 22-1 Vodorovná doprava suti a vybouraných hmot._x000d_
</t>
  </si>
  <si>
    <t>lokality 1-3</t>
  </si>
  <si>
    <t>19,04+21,25+17,99+17,53+35,98+24,01+10,26+87,94+49,4+58,2+19,95+83,7+1,74+11,29+5,22+32,51</t>
  </si>
  <si>
    <t>72</t>
  </si>
  <si>
    <t>113204111</t>
  </si>
  <si>
    <t>Vytrhání obrub s vybouráním lože, s přemístěním hmot na skládku na vzdálenost do 3 m nebo s naložením na dopravní prostředek záhonových</t>
  </si>
  <si>
    <t>1534039081</t>
  </si>
  <si>
    <t>226,44+17,21+54,68+33,99+24,37+28,54+10,83+92,37+96,77+27,51+28,43+79,93+38,79</t>
  </si>
  <si>
    <t>6</t>
  </si>
  <si>
    <t>121101101</t>
  </si>
  <si>
    <t>Sejmutí ornice nebo lesní půdy s vodorovným přemístěním na hromady v místě upotřebení nebo na dočasné či trvalé skládky se složením, na vzdálenost do 50 m</t>
  </si>
  <si>
    <t>m3</t>
  </si>
  <si>
    <t>-1279075566</t>
  </si>
  <si>
    <t xml:space="preserve">Poznámka k souboru cen:_x000d_
1. V cenách jsou započteny i náklady na příp. nutné naložení sejmuté ornice na dopravní prostředek._x000d_
2. V cenách nejsou započteny náklady na odstranění nevhodných přimísenin (kamenů, kořenů apod.); tyto práce se ocení individuálně._x000d_
3. Množství ornice odebírané ze skládek se do objemu vykopávek pro volbu cen podle množství nezapočítává. Ceny souboru cen 122 . 0-11 Odkopávky a prokopávky nezapažené, se volí pro ornici odebíranou z projektovaných dočasných skládek;_x000d_
a) na staveništi podle součtu objemu ze všech skládek,_x000d_
b) mimo staveniště podle objemu každé skládky zvlášť._x000d_
4. Uložení ornice na skládky se oceňuje podle ustanovení v poznámkách č. 1 a 2 k ceně 171 20-1201 Uložení sypaniny na skládky. Složení ornice na hromady v místě upotřebení se neoceňuje._x000d_
5. Odebírá-li se ornice z projektované dočasné skládky, oceňuje se její naložení a přemístění podle čl. 3172 Všeobecných podmínek tohoto katalogu._x000d_
6. Přemísťuje-li se ornice na vzdálenost větší něž 250 m, vzdálenost 50 m se pro určení vzdálenosti vodorovného přemístění neodečítá a ocení se sejmutí a přemístění bez ohledu na ustanovení pozn. č. 1 takto:_x000d_
a) sejmutí ornice na vzdálenost 50m cenou 121 10-1101;_x000d_
b) naložení příslušnou cenou souboru cen 167 10- . ._x000d_
c) vodorovné přemístění cenami souboru cen 162 . 0- . . Vodorovné přemístění výkopku._x000d_
7. Sejmutí podorničí se oceňuje cenami odkopávek s přihlédnutím k ustanovení čl. 3112 Všeobecných podmínek tohoto katalogu._x000d_
</t>
  </si>
  <si>
    <t>885*0,15 " lokality 1-3</t>
  </si>
  <si>
    <t>7</t>
  </si>
  <si>
    <t>122201402</t>
  </si>
  <si>
    <t>Vykopávky v zemnících na suchu s přehozením výkopku na vzdálenost do 3 m nebo s naložením na dopravní prostředek v hornině tř. 3 přes 100 do 1 000 m3</t>
  </si>
  <si>
    <t>1888679636</t>
  </si>
  <si>
    <t xml:space="preserve">Poznámka k souboru cen:_x000d_
1. Ceny lze použít i pro těžbu haldoviny a pro skrývky s výjimkou skrývek nad povrchový- mi důlními díly. Ceny pro těžbu haldoviny nelze použít, uplatňují-li se v místě těžby báňské předpisy nebo odůvodněné požadavky správce haldy (odvalu), které prokazatelně vyvolávají zvýšení nákladů dodavatele stavebních prací. V těchto případech se vykopávka haldy (odvalu) ocení příslušnými cenami katalogu 823-2 Rekultivace._x000d_
2. Ceny lze použít jen pro vykopávky v zemnících nezapažených. Jsou-li zemníky nebo jejich části zapažené, oceňuje se vykopávka v nich podle čl. 3116 Všeobecných podmínek tohoto katalogu._x000d_
</t>
  </si>
  <si>
    <t>13,824 " cybějící ornice</t>
  </si>
  <si>
    <t xml:space="preserve">35 " výkopek z  deponie</t>
  </si>
  <si>
    <t>132,75 " ornice z deponie</t>
  </si>
  <si>
    <t>Součet</t>
  </si>
  <si>
    <t>8</t>
  </si>
  <si>
    <t>M</t>
  </si>
  <si>
    <t>10364101</t>
  </si>
  <si>
    <t xml:space="preserve">zemina pro terénní úpravy -  ornice</t>
  </si>
  <si>
    <t>t</t>
  </si>
  <si>
    <t>-311618973</t>
  </si>
  <si>
    <t>13,824*1,8</t>
  </si>
  <si>
    <t>9</t>
  </si>
  <si>
    <t>122202201</t>
  </si>
  <si>
    <t>Odkopávky a prokopávky nezapažené pro silnice s přemístěním výkopku v příčných profilech na vzdálenost do 15 m nebo s naložením na dopravní prostředek v hornině tř. 3 do 100 m3</t>
  </si>
  <si>
    <t>-1781222097</t>
  </si>
  <si>
    <t xml:space="preserve">Poznámka k souboru cen:_x000d_
1. Ceny jsou určeny pro vykopávky:_x000d_
a) příkopů pro silnice a to i tehdy, jsou-li vykopávky příkopů prováděny samostatně,_x000d_
b) v zemnících na suchu, jestliže tyto zemníky přímo souvisejí s odkopávkami nebo prokopávkami pro spodní stavbu silnic. Vykopávky v ostatních zemnících se oceňují podle kapitoly. 3*2 Zemníky Všeobecných podmínek tohoto katalogu._x000d_
c) při zahlubování silnic pro mimoúrovňové křížení a pro vykopávky pod mosty provedenými v předepsaném předstihu. Část vykopávky mezi svislými rovinami proloženými vnějšími hranami mostu se oceňují:_x000d_
- při objemu do 1 000 m3 cenami pro množství do 100 m3_x000d_
- při objemu přes 1 000 m3 cenami pro množství přes 100 do 1 000 m3._x000d_
d) pro sejmutí podorničí s přihlédnutím k ustanovení čl. 3112 Všeobecných podmínek katalogu._x000d_
2. Ceny nelze použít pro odkopávky a prokopávky v zapažených prostorách; tyto zemní práce se oceňují podle čl. 3116 Všeobecných podmínek tohoto katalogu._x000d_
3. V cenách jsou započteny i náklady na vodorovné přemístění výkopku v příčných profilech na přilehlých svazích a příkopech. Vzdálenosti příčného přemístění se nezahrnují do střední vzdálenosti vodorovného přemístění výkopku._x000d_
4. Vodorovné přemístění výkopku z výkopiště na násypiště při jakékoliv šířce koruny se nepovažuje za vodorovné přemístění výkopku v příčném profilu, je-li při odkopávce nebo prokopávce mezi výkopištěm a násypištěm v příčném profilu dopravní nebo jiný pruh, na němž projekt vylučuje rušení provozu prováděním zemních prací. Takové přemístění výkopku se oceňuje podle čl. 3162 Všeobecných podmínek tohoto katalogu._x000d_
5. Přemístění výkopku v příčných profilech na vzdálenost přes 15 m se oceňuje cenami souboru cen 162 .0-1 . Vodorovné přemístění výkopku části A 01 Společné zemní práce tohoto katalogu_x000d_
</t>
  </si>
  <si>
    <t xml:space="preserve">50 " lokalita 1-3, </t>
  </si>
  <si>
    <t>10</t>
  </si>
  <si>
    <t>162401102</t>
  </si>
  <si>
    <t>Vodorovné přemístění výkopku nebo sypaniny po suchu na obvyklém dopravním prostředku, bez naložení výkopku, avšak se složením bez rozhrnutí z horniny tř. 1 až 4 na vzdálenost přes 1 500 do 2 000 m</t>
  </si>
  <si>
    <t>-1200006624</t>
  </si>
  <si>
    <t xml:space="preserve">Poznámka k souboru cen:_x000d_
1. Ceny nelze použít, předepisuje-li projekt přemístit výkopek na místo nepřístupné obvyklým dopravním prostředkům; toto přemístění se oceňuje individuálně._x000d_
2. V cenách jsou započteny i náhrady za jízdu loženého vozidla v terénu ve výkopišti nebo na násypišti._x000d_
3. V cenách nejsou započteny náklady na rozhrnutí výkopku na násypišti; toto rozhrnutí se oceňuje cenami souboru cen 171 . 0- . . Uložení sypaniny do násypů a 171 20-1201 Uložení sypaniny na skládky._x000d_
4. Je-li na dopravní dráze pro vodorovné přemístění nějaká překážka, pro kterou je nutno překládat výkopek z jednoho obvyklého dopravního prostředku na jiný obvyklý dopravní prostředek, oceňuje se toto lomené vodorovné přemístění výkopku v každém úseku samostatně příslušnou cenou tohoto souboru cen a překládání výkopku cenami souboru cen 167 10-3 . Nakládání neulehlého výkopku z hromad s ohledem na ustanovení pozn. číslo 5._x000d_
5. Přemísťuje-li se výkopek z dočasných skládek vzdálených do 50 m, neoceňuje se nakládání výkopku, i když se provádí. Toto ustanovení neplatí, vylučuje-li projekt použití dozeru._x000d_
6. V cenách vodorovného přemístění sypaniny nejsou započteny náklady na dodávku materiálu, tyto se oceňují ve specifikaci._x000d_
</t>
  </si>
  <si>
    <t>35 " výkopek na deponii</t>
  </si>
  <si>
    <t>132,75 " ornice na deponii</t>
  </si>
  <si>
    <t>11</t>
  </si>
  <si>
    <t>162701105</t>
  </si>
  <si>
    <t>Vodorovné přemístění výkopku nebo sypaniny po suchu na obvyklém dopravním prostředku, bez naložení výkopku, avšak se složením bez rozhrnutí z horniny tř. 1 až 4 na vzdálenost přes 9 000 do 10 000 m</t>
  </si>
  <si>
    <t>1084836104</t>
  </si>
  <si>
    <t>15 " přebytek výkopku na skládku</t>
  </si>
  <si>
    <t>12</t>
  </si>
  <si>
    <t>171101103</t>
  </si>
  <si>
    <t>Uložení sypaniny do násypů s rozprostřením sypaniny ve vrstvách a s hrubým urovnáním zhutněných s uzavřením povrchu násypu z hornin soudržných s předepsanou mírou zhutnění v procentech výsledků zkoušek Proctor-Standard (dále jen PS) přes 96 do 100 % PS</t>
  </si>
  <si>
    <t>-318683038</t>
  </si>
  <si>
    <t xml:space="preserve">Poznámka k souboru cen:_x000d_
1. Ceny lze použít i pro sypaniny odebírané z hald, pro hlušinu apod._x000d_
2. Cenu 20-1101 lze použít i pro:_x000d_
a) rozprostření zbylého výkopu na místě po zásypu jam a rýh pro podzemní vedení a zářezů pro podzemní vedení; toto množství se určí v m3 uloženého výkopku, měřeného v rostlém stavu,_x000d_
b) uložení výkopku do násypů pod vodou._x000d_
3. Ceny lze použít i pro uložení sypaniny s předepsaným zhutněním na trvalé skládky, do koryt vodotečí a do prohlubní terénu._x000d_
4. Cenu 10-1131 lze použít i pro ukládání sypaniny z hornin nesoudržných i soudržných společně bez možnosti jejich roztřídění._x000d_
5. Ceny -1121 a -1131 lze použít jen tehdy, jestliže objem násypů, oceňovaných těmito cenami, měřený podle ustanovení čl. 3571 Všeobecných podmínek katalogu nepřesáhne 100 000 m3na objektu. Násypy, jejichž součet objemů přesáhne 100 000 m3 na objektu, se ocení individuálně._x000d_
6. Ceny jsou určeny pro míru zhutnění určenou projektem:_x000d_
a) pro ceny -1101 až -1105 v % výsledku zkoušky PS,_x000d_
b) pro ceny -1111 a -1112 relativní ulehlostí I(d),_x000d_
c) pro ceny -1121 a -1131 stanovením technologie._x000d_
7. Ceny nelze použít:_x000d_
a) pro uložení sypaniny do hrází; uložení netříděné sypaniny do hrází se oceňuje cenami souboru cen 171 uložení netříděných sypanin do hrází části A 03, případně cenovými normativy podle části A 31,_x000d_
b) pro uložení sypaniny do ochranných valů nebo těch jejich částí, jejichž šířka je menší než 3 m. Toto uložení se oceňuje cenami souboru cen 175 10-11 Obsyp objektů._x000d_
8. Cena 20-1101 neplatí pro uložení výkopku nebo ornice při vykopávkách pro podzemní vedení podél hrany výkopu, z něhož byl výkopek získán a to ani tehdy, jestliže se výkopek po vyhození z výkopiště na povrch území ještě dále přemísťuje na hromady . podél výkopu._x000d_
9. Horninami soudržnými se rozumějí takové horniny, u nichž zdrojem pevnosti jsou molekulární a chemické vazby mezi částicemi horniny. Jde o horniny, které jsou schopny plastických deformací._x000d_
10. Horninami nesoudržnými se rozumějí horniny, u nichž hlavním zdrojem pevnosti ve smyku je pouze tření mezi jednotlivými oddělenými pevnými částicemi horniny._x000d_
11. Horninami sypkými se rozumějí horniny III. skupiny podle ČSN 72 1002 se zrnem do 125 mm. Množství zrn velikosti přes 125 mm může být nejvýše 5 % objemu._x000d_
12. Horninami kamenitými se rozumějí nestmelené úlomkovité horniny skalní a sypké se zrny přes 125 mm. Množství zrn velikosti přes 125 mm musí být vyšší než 5 % objemu._x000d_
13. Ceny pro uložení soudržných hornin lze použít, jestliže jejich přirozená vlhkost při ukládání do násypu není vyšší než 2 % optimální vlhkosti dle zkoušky PS na neredukovaný materiál. Je-li vlhkost při ukládání sypaniny do násypu vyšší, ocení se uložení sypaniny individuálně._x000d_
14. Zajišťuje-li se předepsané zhutnění násypu přesypáním podle čl. 120 ČSN 73 3050, ocení se odstranění přesypané části cenami 122 . 0-71 Odkopávky nebo prokopávky při pozemkových úpravách_x000d_
</t>
  </si>
  <si>
    <t>35 " lokalita 1-3, odhad (rezerva)</t>
  </si>
  <si>
    <t>13</t>
  </si>
  <si>
    <t>171201201</t>
  </si>
  <si>
    <t>Uložení sypaniny na skládky</t>
  </si>
  <si>
    <t>1176248942</t>
  </si>
  <si>
    <t xml:space="preserve">Poznámka k souboru cen:_x000d_
1. Cena -1201 je určena i pro:_x000d_
a) uložení výkopku nebo ornice na dočasné skládky předepsané projektem tak, že na 1 m2 projektem určené plochy této skládky připadá přes 2 m3 výkopku nebo ornice; v opačném případě se uložení neoceňuje. Množství výkopku nebo ornice připadající na 1 m2 skládky se určí jako podíl množství výkopku nebo ornice, měřeného v rostlém stavu a projektem určené plochy dočasné skládky;_x000d_
b) zasypání koryt vodotečí a prohlubní v terénu bez předepsaného zhutnění sypaniny;_x000d_
c) uložení výkopku pod vodou do prohlubní ve dně vodotečí nebo nádrží._x000d_
2. Cenu -1201 nelze použít pro uložení výkopku nebo ornice:_x000d_
a) při vykopávkách pro podzemní vedení podél hrany výkopu, z něhož byl výkopek získán, a to ani tehdy, jestliže se výkopek po vyhození z výkopu na povrch území ještě dále přemisťuje na hromady podél výkopu;_x000d_
b) na dočasné skládky, které nejsou předepsány projektem;_x000d_
c) na dočasné skládky předepsané projektem tak, že na 1 m2 projektem určené plochy této skládky připadají nejvýše 2 m3 výkopku nebo ornice (viz. též poznámku č. 1 a);_x000d_
d) na dočasné skládky, oceňuje-li se cenou 121 10-1101 Sejmutí ornice nebo lesní půdy do 50 m, nebo oceňuje-li se vodorovné přemístění výkopku do 20 m a 50 m cenami 162 20-1101, 162 20-1102, 162 20-1151 a 162 20-1152. V těchto případech se uložení výkopku nebo ornice na dočasnou skládku neoceňuje._x000d_
e) na trvalé skládky s předepsaným zhutněním; toto uložení výkopku se oceňuje cenami souboru cen 171 . 0- . . Uložení sypaniny do násypů._x000d_
3. V ceně -1201 jsou započteny i náklady na rozprostření sypaniny ve vrstvách s hrubým urovnáním na skládce._x000d_
4. V ceně -1201 nejsou započteny náklady na získání skládek ani na poplatky za skládku._x000d_
5. Množství jednotek uložení výkopku (sypaniny) se určí v m3 uloženého výkopku (sypaniny),v rostlém stavu zpravidla ve výkopišti._x000d_
</t>
  </si>
  <si>
    <t>15 " přebytek na skládku</t>
  </si>
  <si>
    <t>14</t>
  </si>
  <si>
    <t>171201211</t>
  </si>
  <si>
    <t>Poplatek za uložení stavebního odpadu na skládce (skládkovné) zeminy a kameniva zatříděného do Katalogu odpadů pod kódem 170 504</t>
  </si>
  <si>
    <t>-1563167838</t>
  </si>
  <si>
    <t xml:space="preserve">Poznámka k souboru cen:_x000d_
1. Ceny uvedené v souboru cen lze po dohodě upravit podle místních podmínek._x000d_
</t>
  </si>
  <si>
    <t>15*2</t>
  </si>
  <si>
    <t>180405114</t>
  </si>
  <si>
    <t>Založení trávníků ve vegetačních prefabrikátech výsevem směsi substrátu a semene v rovině nebo na svahu do 1:5</t>
  </si>
  <si>
    <t>-558278785</t>
  </si>
  <si>
    <t xml:space="preserve">Poznámka k souboru cen:_x000d_
1. V cenách jsou započteny i náklady pokosení, naložení a odvoz odpadu do 20 km se složením._x000d_
2. V cenách nejsou započteny náklady na:_x000d_
a) přípravu půdy,_x000d_
b) travní semeno a substrát, tyto náklady se oceňují ve specifikaci,_x000d_
c) vypletí a zalévání; tyto práce se oceňují cenami části C02 souborů cen 185 80-42 Vypletí a 185 80-43 Zalití rostlin vodou,_x000d_
d) konstrukci podloží a dodání zatravňovacích prefabrikátů,_x000d_
e) uložení odpadu na skládce._x000d_
</t>
  </si>
  <si>
    <t>16</t>
  </si>
  <si>
    <t>10371500</t>
  </si>
  <si>
    <t>substrát pro trávníky VL</t>
  </si>
  <si>
    <t>1751923060</t>
  </si>
  <si>
    <t>(12*(0,08*0,09*0,09)/(0,6*0,4))*48,03</t>
  </si>
  <si>
    <t>17</t>
  </si>
  <si>
    <t>181301112</t>
  </si>
  <si>
    <t>Rozprostření a urovnání ornice v rovině nebo ve svahu sklonu do 1:5 při souvislé ploše přes 500 m2, tl. vrstvy přes 100 do 150 mm</t>
  </si>
  <si>
    <t>-584680637</t>
  </si>
  <si>
    <t xml:space="preserve">Poznámka k souboru cen:_x000d_
1. V ceně jsou započteny i náklady na případné nutné přemístění hromad nebo dočasných skládek na místo spotřeby ze vzdálenosti do 30 m._x000d_
2. V ceně nejsou započteny náklady na získání ornice; toto získání se oceňuje cenami souboru cen 121 10-11 Sejmutí ornice._x000d_
3. Případné nakládání ornice, v souvislosti s pozn. č. 2 se oceňuje cenami souboru cen 167 10-11 Nakládání, skládání a překládání neulehlého výkopku nebo sypaniny._x000d_
4. Jsou-li hromady nebo dočasné skládky ornice umístěny podle projektu ve vzdálenosti přes 30 m od místa spotřeby, oceňuje se její přemístění cenami souboru cen 162 . 0-1 . Vodorovné přemístění výkopku, přičemž se vzdálenost 30 m, uvedená v popisu cen, neodečítá._x000d_
</t>
  </si>
  <si>
    <t>977,16 " lokality 1-3</t>
  </si>
  <si>
    <t>18</t>
  </si>
  <si>
    <t>181411131</t>
  </si>
  <si>
    <t>Založení trávníku na půdě předem připravené plochy do 1000 m2 výsevem včetně utažení parkového v rovině nebo na svahu do 1:5</t>
  </si>
  <si>
    <t>744099995</t>
  </si>
  <si>
    <t xml:space="preserve">Poznámka k souboru cen:_x000d_
1. V cenách jsou započteny i náklady na pokosení, naložení a odvoz odpadu do 20 km se složením._x000d_
2. V cenách -1161 až -1164 nejsou započteny i náklady na zatravňovací textilii._x000d_
3. V cenách nejsou započteny náklady na:_x000d_
a) přípravu půdy,_x000d_
b) travní semeno, tyto náklady se oceňují ve specifikaci,_x000d_
c) vypletí a zalévání; tyto práce se oceňují cenami části C02 souborů cen 185 80-42 Vypletí a 185 80-43 Zalití rostlin vodou,_x000d_
d) srovnání terénu, tyto práce se oceňují souborem cen 181 1.-..Plošná úprava terénu._x000d_
4. V cenách o sklonu svahu přes 1:1 jsou uvažovány podmínky pro svahy běžně schůdné; bez použití lezeckých technik. V případě použití lezeckých technik se tyto náklady oceňují individuálně._x000d_
</t>
  </si>
  <si>
    <t>19</t>
  </si>
  <si>
    <t>00572410</t>
  </si>
  <si>
    <t>osivo směs travní parková</t>
  </si>
  <si>
    <t>kg</t>
  </si>
  <si>
    <t>-20122551</t>
  </si>
  <si>
    <t>977,16*0,015 'Přepočtené koeficientem množství</t>
  </si>
  <si>
    <t>20</t>
  </si>
  <si>
    <t>181951101</t>
  </si>
  <si>
    <t>Úprava pláně vyrovnáním výškových rozdílů v hornině tř. 1 až 4 bez zhutnění</t>
  </si>
  <si>
    <t>-664786770</t>
  </si>
  <si>
    <t xml:space="preserve">Poznámka k souboru cen:_x000d_
1. Ceny jsou určeny pro urovnání všech nově zřizovaných ploch (v zářezech i na násypech) vodorovných nebo ve sklonu do 1:5 pod zpevnění ploch jakéhokoliv druhu, pod humusování, (ne však pro plochy zásypu rýh pro podzemní vedení), drnování apod. a dále, předepíše-li projekt urovnání pláně z jiného důvodu._x000d_
2. Ceny nelze použít pro urovnání lavic (berem) šířky do 3 m přerušujících svahy, pro urovnání dna silničních a železničních příkopů pro jakoukoliv šířku dna; toto urovnání se oceňuje cenami souboru cen 182 .0-1 Svahování._x000d_
3. Urovnání ploch ve sklonu přes 1 : 5 se oceňuje cenami souboru cen 182 . 0-11 Svahování trvalých svahů do projektovaných profilů._x000d_
4. Náklady na urovnání dna a stěn při čištění příkopů pozemních komunikací jsou započteny v cenách souborů cen 938 90-2 . Čištění příkopů komunikací v suchu nebo ve vodě části A02 Zemní práce pro objekty oborů 821 až 828._x000d_
5. Míru zhutnění určuje projekt. Ceny se zhutněním jsou určeny pro jakoukoliv míru zhutnění._x000d_
</t>
  </si>
  <si>
    <t>977,16 " dle ohumusování</t>
  </si>
  <si>
    <t>181951102</t>
  </si>
  <si>
    <t>Úprava pláně vyrovnáním výškových rozdílů v hornině tř. 1 až 4 se zhutněním</t>
  </si>
  <si>
    <t>593503430</t>
  </si>
  <si>
    <t xml:space="preserve">2570 "  lokality 1-3, veškeré plochy vozovek, chodníků, sjezdů, park. stání</t>
  </si>
  <si>
    <t>22</t>
  </si>
  <si>
    <t>184818232</t>
  </si>
  <si>
    <t>Ochrana kmene bedněním před poškozením stavebním provozem zřízení včetně odstranění výšky bednění do 2 m průměru kmene přes 300 do 500 mm</t>
  </si>
  <si>
    <t>kus</t>
  </si>
  <si>
    <t>918062195</t>
  </si>
  <si>
    <t>25 " lokalita 1 a 3</t>
  </si>
  <si>
    <t>Komunikace pozemní</t>
  </si>
  <si>
    <t>23</t>
  </si>
  <si>
    <t>564750011</t>
  </si>
  <si>
    <t>Podklad nebo kryt z kameniva hrubého drceného vel. 8-16 mm s rozprostřením a zhutněním, po zhutnění tl. 150 mm</t>
  </si>
  <si>
    <t>1892827519</t>
  </si>
  <si>
    <t>34,78*2 " dvě vrstvy, dosypání ŠD u rušených parkovacích stání a pomníčku lokalita 1</t>
  </si>
  <si>
    <t>24</t>
  </si>
  <si>
    <t>564851111</t>
  </si>
  <si>
    <t>Podklad ze štěrkodrti ŠD s rozprostřením a zhutněním, po zhutnění tl. 150 mm</t>
  </si>
  <si>
    <t>1124236971</t>
  </si>
  <si>
    <t>1831,16 " chodníky lokalita 1-3 a parkovací stání lokalita 1</t>
  </si>
  <si>
    <t>25</t>
  </si>
  <si>
    <t>564861111</t>
  </si>
  <si>
    <t>Podklad ze štěrkodrti ŠD s rozprostřením a zhutněním, po zhutnění tl. 200 mm</t>
  </si>
  <si>
    <t>-500791681</t>
  </si>
  <si>
    <t>159,29 " sjezdy lokalita 1 a 3</t>
  </si>
  <si>
    <t>26</t>
  </si>
  <si>
    <t>564952111</t>
  </si>
  <si>
    <t>Podklad z mechanicky zpevněného kameniva MZK (minerální beton) s rozprostřením a s hutněním, po zhutnění tl. 150 mm</t>
  </si>
  <si>
    <t>284149597</t>
  </si>
  <si>
    <t xml:space="preserve">Poznámka k souboru cen:_x000d_
1. ČSN 73 6126-1 připouští pro MZK max. tl. 300 mm._x000d_
2. V cenách nejsou započteny náklady na:_x000d_
a) ochranu povrchu podkladu filtračním postřikem, který se oceňuje cenami souboru cen 573 11-11,_x000d_
b) spojovací postřik před pokládkou asfaltových směsí, který se oceňuje cenami souboru cen 573 2.-11._x000d_
</t>
  </si>
  <si>
    <t>48,03 " parkovací stání lokalita 1</t>
  </si>
  <si>
    <t>27</t>
  </si>
  <si>
    <t>566901132</t>
  </si>
  <si>
    <t>Vyspravení podkladu po překopech inženýrských sítí plochy do 15 m2 s rozprostřením a zhutněním štěrkodrtí tl. 150 mm</t>
  </si>
  <si>
    <t>-2106328153</t>
  </si>
  <si>
    <t xml:space="preserve">Poznámka k souboru cen:_x000d_
1. Ceny jsou určeny pro vyspravení podkladů po překopech pro inženýrské sítětrvalé i dočasné (předepíše-li je projekt)._x000d_
2. Ceny jsou určeny pouze pro případy havárií, přeložek nebo běžných oprav inženýrských sítí._x000d_
3. Ceny nelze použít v rámci výstavby nových inženýrských sítí._x000d_
4. V cenách nejsou započteny náklady na příp. nutný spojovací postřik, který se oceňuje cenami souboru cen 573 2.-11 Postřik živičný spojovací části A01 tohoto katalogu._x000d_
</t>
  </si>
  <si>
    <t>2*579,64</t>
  </si>
  <si>
    <t>28</t>
  </si>
  <si>
    <t>566901161</t>
  </si>
  <si>
    <t>Vyspravení podkladu po překopech inženýrských sítí plochy do 15 m2 s rozprostřením a zhutněním obalovaným kamenivem ACP (OK) tl. 100 mm</t>
  </si>
  <si>
    <t>-245711118</t>
  </si>
  <si>
    <t>29</t>
  </si>
  <si>
    <t>572330111</t>
  </si>
  <si>
    <t>Vyspravení krytu komunikací po překopech inženýrských sítí plochy do 15 m2 živičnou směsí z kameniva těženého nebo ze štěrkopísku obaleného asfaltem po zhutnění tl. přes 20 do 50 mm</t>
  </si>
  <si>
    <t>-1755050219</t>
  </si>
  <si>
    <t xml:space="preserve">Poznámka k souboru cen:_x000d_
1. Ceny jsou určeny pro vyspravení krytů po překopech pro inženýrské sítě trvalé i dočasné (předepíše-li to projekt)._x000d_
2. Ceny jsou určeny pouze pro případy havárií, přeložek nebo běžných oprav inženýrských sítí._x000d_
3. Ceny nelze použít v rámci výstavby nových inženýrských sítí._x000d_
4. V cenách nejsou započteny náklady na:_x000d_
a) postřik živičný spojovací, který se oceňuje cenami souboru cen 573 2.-11 Postřik živičný spojovací části A 01 tohoto katalogu,_x000d_
b) zdrsňovací posyp, který se oceňuje cenami 578 90-112 Zdrsňovací posyp litého asfaltu z kameniva drobného drceného obaleného asfaltem při překopech inženýrských sítí, 572 40-41 Posyp živičného podkladu nebo krytu části C 01 tohoto katalogu._x000d_
</t>
  </si>
  <si>
    <t>30</t>
  </si>
  <si>
    <t>596211113</t>
  </si>
  <si>
    <t>Kladení dlažby z betonových zámkových dlaždic komunikací pro pěší s ložem z kameniva těženého nebo drceného tl. do 40 mm, s vyplněním spár s dvojitým hutněním, vibrováním a se smetením přebytečného materiálu na krajnici tl. 60 mm skupiny A, pro plochy přes 300 m2</t>
  </si>
  <si>
    <t>1461954168</t>
  </si>
  <si>
    <t xml:space="preserve">Poznámka k souboru cen:_x000d_
1. Pro volbu cen dlažeb platí toto rozdělení: Skupina A: dlažby z prvků stejného tvaru, Skupina B: dlažby z prvků dvou a více tvarů nebo z obrazců o ploše jednotlivě do 100 m2, Skupina C: dlažby obloukovitých tvarů (oblouky, kruhy, apod.)._x000d_
2. V cenách jsou započteny i náklady na dodání hmot pro lože a na dodání materiálu na výplň spár._x000d_
3. V cenách nejsou započteny náklady na dodání zámkové dlažby, které se oceňuje ve specifikaci; ztratné lze dohodnout u plochy_x000d_
a) do 100 m2 ve výši 3 %,_x000d_
b) přes 100 do 300 m2 ve výši 2 %,_x000d_
c) přes 300 m2 ve výši 1 %._x000d_
4. Část lože přesahující tloušťku 40 mm se oceňuje cenami souboru cen 451 . . -9 . Příplatek za každých dalších 10 mm tloušťky podkladu nebo lože._x000d_
</t>
  </si>
  <si>
    <t>1727,72+55,41</t>
  </si>
  <si>
    <t>31</t>
  </si>
  <si>
    <t>59245018</t>
  </si>
  <si>
    <t>dlažba skladebná betonová 20x10x6 cm přírodní</t>
  </si>
  <si>
    <t>-864772248</t>
  </si>
  <si>
    <t>1727,72*1,01 'Přepočtené koeficientem množství</t>
  </si>
  <si>
    <t>32</t>
  </si>
  <si>
    <t>59245006</t>
  </si>
  <si>
    <t>dlažba skladebná betonová základní pro nevidomé 20 x 10 x 6 cm barevná</t>
  </si>
  <si>
    <t>329586190</t>
  </si>
  <si>
    <t>55,41*1,02 'Přepočtené koeficientem množství</t>
  </si>
  <si>
    <t>33</t>
  </si>
  <si>
    <t>596211212</t>
  </si>
  <si>
    <t>Kladení dlažby z betonových zámkových dlaždic komunikací pro pěší s ložem z kameniva těženého nebo drceného tl. do 40 mm, s vyplněním spár s dvojitým hutněním, vibrováním a se smetením přebytečného materiálu na krajnici tl. 80 mm skupiny A, pro plochy přes 100 do 300 m2</t>
  </si>
  <si>
    <t>1044172723</t>
  </si>
  <si>
    <t>139,96+19,33</t>
  </si>
  <si>
    <t>34</t>
  </si>
  <si>
    <t>59245020</t>
  </si>
  <si>
    <t>dlažba skladebná betonová 20x10x8 cm přírodní</t>
  </si>
  <si>
    <t>1555915748</t>
  </si>
  <si>
    <t>139,96*1,02 'Přepočtené koeficientem množství</t>
  </si>
  <si>
    <t>35</t>
  </si>
  <si>
    <t>59245006R</t>
  </si>
  <si>
    <t>dlažba skladebná betonová základní pro nevidomé 20 x 10 x 8 cm barevná</t>
  </si>
  <si>
    <t>1112318547</t>
  </si>
  <si>
    <t>19,33*1,02 'Přepočtené koeficientem množství</t>
  </si>
  <si>
    <t>36</t>
  </si>
  <si>
    <t>596411111</t>
  </si>
  <si>
    <t>Kladení dlažby z betonových vegetačních dlaždic komunikací pro pěší s ložem z kameniva těženého nebo drceného tl. do 40 mm, s vyplněním spár a vegetačních otvorů, s hutněním vibrováním tl. 80 mm, pro plochy do 50 m2</t>
  </si>
  <si>
    <t>353772837</t>
  </si>
  <si>
    <t xml:space="preserve">Poznámka k souboru cen:_x000d_
1. V cenách jsou započteny i náklady na dodávku hmot pro lože a materiálu na výplň spár._x000d_
2. V cenách nejsou započteny náklady na:_x000d_
a) dodávku vegetačních dlaždic, které se oceňují ve specifikaci; ztratné lze dohodnout u plochy do 100 m2 ve výši 3 %, přes 100 do 300 m2 ve výši 2 % a přes 300 m2 ve výši 1 %,_x000d_
b) dodávku výplně ve vegetačních dlaždic, které se oceňují ve specifikaci,_x000d_
c) založení trávníku. Tyto náklady se oceňují cenami souboru cen 180 40-51 části A02 Katalogu 823-1 Plochy a úprava území._x000d_
3. Část lože přesahující tloušťku 40 mm se oceňuje cenami souboru cen 451 ..-9 Příplatek za každých dalších 10 mm tloušťky podkladu nebo lože._x000d_
</t>
  </si>
  <si>
    <t>37</t>
  </si>
  <si>
    <t>59246016</t>
  </si>
  <si>
    <t>dlažba betonová vegetační 60x40x8cm</t>
  </si>
  <si>
    <t>-986448012</t>
  </si>
  <si>
    <t>48,03*1,02 'Přepočtené koeficientem množství</t>
  </si>
  <si>
    <t>Trubní vedení</t>
  </si>
  <si>
    <t>38</t>
  </si>
  <si>
    <t>899231111</t>
  </si>
  <si>
    <t>Výšková úprava uličního vstupu nebo vpusti do 200 mm zvýšením mříže</t>
  </si>
  <si>
    <t>1338051966</t>
  </si>
  <si>
    <t xml:space="preserve">Poznámka k souboru cen:_x000d_
1. V cenách jsou započteny i náklady na:_x000d_
a) odbourání dosavadního krytu, podkladu, nadezdívky nebo prstence s odklizením vybouraných hmot do 3 m,_x000d_
b) zarovnání plochy nadezdívky cementovou maltou,_x000d_
c) podbetonování nebo podezdění rámu,_x000d_
d) odstranění a znovuosazení rámu, poklopu, mříže, krycího hrnce nebo hydrantu,_x000d_
e) úpravu a doplnění krytu popř. podkladu vozovky v místě provedené výškové úpravy._x000d_
2. V cenách nejsou započteny náklady na příp. nutné dodání nové mříže, rámu, poklopu nebo krycího hrnce. Jejich dodání se oceňuje ve specifikaci, ztratné se nestanoví._x000d_
</t>
  </si>
  <si>
    <t>39</t>
  </si>
  <si>
    <t>899331111</t>
  </si>
  <si>
    <t>Výšková úprava uličního vstupu nebo vpusti do 200 mm zvýšením poklopu</t>
  </si>
  <si>
    <t>-1247003976</t>
  </si>
  <si>
    <t>40</t>
  </si>
  <si>
    <t>899431111</t>
  </si>
  <si>
    <t>Výšková úprava uličního vstupu nebo vpusti do 200 mm zvýšením krycího hrnce, šoupěte nebo hydrantu bez úpravy armatur</t>
  </si>
  <si>
    <t>1641241024</t>
  </si>
  <si>
    <t>Ostatní konstrukce a práce, bourání</t>
  </si>
  <si>
    <t>41</t>
  </si>
  <si>
    <t>914111111</t>
  </si>
  <si>
    <t>Montáž svislé dopravní značky základní velikosti do 1 m2 objímkami na sloupky nebo konzoly</t>
  </si>
  <si>
    <t>-1316213825</t>
  </si>
  <si>
    <t xml:space="preserve">Poznámka k souboru cen:_x000d_
1. V cenách jsou započteny i náklady na montáž značek včetně upevňovacího materiálu na předem připravenou nosnou konstrukci (sloupek, konzolu, sloup)._x000d_
2. V cenách nejsou započteny náklady na:_x000d_
a) dodání značek, tyto se oceňují ve specifikaci,_x000d_
b) na montáž a dodávku ocelových nosných konstrukcí – sloupků, konzol, tyto se oceňují cenami souboru cen 914 51 Montáž sloupku a 914 53 Montáž konzol a nástavců,_x000d_
c) nátěry, tyto se oceňují jako práce PSV příslušnými cenami katalogu 800-783 Nátěry,_x000d_
d) naložení a odklizení výkopku, tyto se oceňují cenami části A 01 katalogu 800-1 Zemní práce._x000d_
3. Ceny nelze použít pro osazení a montáž svislých dopravních značek:_x000d_
a) světelných, tyto se oceňují cenami katalogu 800-741 Elektroinstalace - silnoproud,_x000d_
b) upevněných na lanech nebo speciálních konstrukcích nesoucích více značek, tyto se oceňují individuálně._x000d_
</t>
  </si>
  <si>
    <t>1" lokalita 1</t>
  </si>
  <si>
    <t>42</t>
  </si>
  <si>
    <t>40444000R</t>
  </si>
  <si>
    <t xml:space="preserve">značka dopravní svislá výstražná FeZn  700mm</t>
  </si>
  <si>
    <t>2083903458</t>
  </si>
  <si>
    <t>43</t>
  </si>
  <si>
    <t>914511111</t>
  </si>
  <si>
    <t>Montáž sloupku dopravních značek délky do 3,5 m do betonového základu</t>
  </si>
  <si>
    <t>-1702470127</t>
  </si>
  <si>
    <t xml:space="preserve">Poznámka k souboru cen:_x000d_
1. V cenách jsou započteny i náklady na:_x000d_
a) vykopání jamek s odhozem výkopku na vzdálenost do 3 m,_x000d_
b) osazení sloupku včetně montáže a dodávky plastového víčka,_x000d_
2. V cenách -1111 jsou započteny i náklady na betonový základ._x000d_
3. V cenách -1112 jsou započteny i náklady na hliníkovou patku s betonovým základem._x000d_
4. V cenách nejsou započteny náklady na:_x000d_
a) dodání sloupku, tyto se oceňují ve specifikaci_x000d_
b) naložení a odklizení výkopku, tyto se oceňují cenami části A01 katalogu 800-1 Zemní práce._x000d_
</t>
  </si>
  <si>
    <t>44</t>
  </si>
  <si>
    <t>40445230</t>
  </si>
  <si>
    <t>sloupek Zn pro dopravní značku D 70mm v 3,5m</t>
  </si>
  <si>
    <t>1405304453</t>
  </si>
  <si>
    <t>45</t>
  </si>
  <si>
    <t>91455 R</t>
  </si>
  <si>
    <t>DIO, včetně ochrany stávajícího svislého DZ</t>
  </si>
  <si>
    <t>kpl</t>
  </si>
  <si>
    <t>238888272</t>
  </si>
  <si>
    <t>46</t>
  </si>
  <si>
    <t>915211111</t>
  </si>
  <si>
    <t>Vodorovné dopravní značení stříkaným plastem dělící čára šířky 125 mm souvislá bílá základní</t>
  </si>
  <si>
    <t>87902342</t>
  </si>
  <si>
    <t xml:space="preserve">Poznámka k souboru cen:_x000d_
1. Ceny jsou určeny pro dělicí čáry souvislé č. V 1a bílé, přerušované č. V 2a bílé, vodící č. V 4 bílé, souvislá č. V12b žlutá, přerušovaná č. V12c žlutá._x000d_
2. V cenách nejsou započteny náklady na:_x000d_
a) předznačení, tyto se oceňují cenami souboru cen 915 6.-11 Předznačení pro vodorovné značení,_x000d_
b) očištění vozovky, tyto se oceňují cenami souboru cen 938 90-9 . Odstranění bláta, prachu, nebo hlinitého nánosu s povrchu podkladu, nebo krytu části C 01 tohoto katalogu._x000d_
3. Množství měrných jednotek se určuje:_x000d_
a) u cen 912 21 a 915 22 v m délky dělící nebo vodící čáry (včetně mezer),_x000d_
b) u ceny 915 23 v m2 stříkané plochy bez mezer._x000d_
</t>
  </si>
  <si>
    <t xml:space="preserve">3*2 "  parkovací stání</t>
  </si>
  <si>
    <t>47</t>
  </si>
  <si>
    <t>915221121</t>
  </si>
  <si>
    <t>Vodorovné dopravní značení stříkaným plastem vodící čára bílá šířky 250 mm přerušovaná základní</t>
  </si>
  <si>
    <t>-740864963</t>
  </si>
  <si>
    <t>místa pro přecházení</t>
  </si>
  <si>
    <t>6,5+8,65+8,33+9,08+6,82+7,87+8,37+6,48+6,52+8,07+6,32+8,57+10,3+7,65+12,74+10,22+9,06+6,7</t>
  </si>
  <si>
    <t>48</t>
  </si>
  <si>
    <t>915321115</t>
  </si>
  <si>
    <t>Vodorovné značení předformovaným termoplastem vodící pás pro slabozraké z 6 proužků</t>
  </si>
  <si>
    <t>-583106002</t>
  </si>
  <si>
    <t xml:space="preserve">Poznámka k souboru cen:_x000d_
1. V cenách nejsou započteny náklady na:_x000d_
a) předznačení, tyto se oceňují cenami souboru cen 915 6.-11 Předznačení pro vodorovné značení,_x000d_
b) očištění vozovky, tyto se oceňují cenami souboru cen 938 90-9 . Odstranění bláta, prachu, nebo hlinitého nánosu s povrchu podkladu, nebo krytu části C 01 tohoto katalogu._x000d_
2. Množství měrných jednotek u ceny 915 32-1111 se určuje m2 celkové plochy přechodu._x000d_
</t>
  </si>
  <si>
    <t xml:space="preserve">7,05+10,68+9,69+6,65+8,5+6,71 " </t>
  </si>
  <si>
    <t>49</t>
  </si>
  <si>
    <t>916131113</t>
  </si>
  <si>
    <t>Osazení silničního obrubníku betonového se zřízením lože, s vyplněním a zatřením spár cementovou maltou ležatého s boční opěrou z betonu prostého, do lože z betonu prostého</t>
  </si>
  <si>
    <t>1858281005</t>
  </si>
  <si>
    <t xml:space="preserve">Poznámka k souboru cen:_x000d_
1. V cenách silničních obrubníků ležatých i stojatých jsou započteny:_x000d_
a) pro osazení do lože z kameniva těženého i náklady na dodání hmot pro lože tl. 80 až 100 mm,_x000d_
b) pro osazení do lože z betonu prostého i náklady na dodání hmot pro lože tl. 80 až 100 mm; v cenách -1113 a -1213 též náklady na zřízení bočních opěr._x000d_
2. Část lože z betonu prostého přesahující tl. 100 mm se oceňuje cenou 916 99-1121 Lože pod obrubníky, krajníky nebo obruby z dlažebních kostek._x000d_
3. V cenách nejsou započteny náklady na dodání obrubníků, tyto se oceňují ve specifikaci._x000d_
</t>
  </si>
  <si>
    <t>37,4+9+17,2+5,6+4+35,8+51+14,8+48,7+39,5+27,4+40,4+1,2+2,7</t>
  </si>
  <si>
    <t>2,5+3+5,2+4,5+2,4+2,7+3,5+2,5+3+2,5+3+3+3+25+2+2+5,6+3,6+2+2,3+2,3</t>
  </si>
  <si>
    <t>2+2+1+2+2+2+2+2+2+2+2+2+2+2+2+2+1+1+1</t>
  </si>
  <si>
    <t>50</t>
  </si>
  <si>
    <t>59217027</t>
  </si>
  <si>
    <t>obrubník betonový silniční nájezdový 25x15x15 cm</t>
  </si>
  <si>
    <t>1995034776</t>
  </si>
  <si>
    <t>85,6*1,01 'Přepočtené koeficientem množství</t>
  </si>
  <si>
    <t>51</t>
  </si>
  <si>
    <t>59217030</t>
  </si>
  <si>
    <t>obrubník betonový silniční přechodový 100x15x15-25 cm</t>
  </si>
  <si>
    <t>320516868</t>
  </si>
  <si>
    <t>34*1,01 'Přepočtené koeficientem množství</t>
  </si>
  <si>
    <t>52</t>
  </si>
  <si>
    <t>59217017</t>
  </si>
  <si>
    <t>obrubník betonový chodníkový 100x10x25 cm</t>
  </si>
  <si>
    <t>955438632</t>
  </si>
  <si>
    <t>334,7*1,01 'Přepočtené koeficientem množství</t>
  </si>
  <si>
    <t>53</t>
  </si>
  <si>
    <t>916331112</t>
  </si>
  <si>
    <t>Osazení zahradního obrubníku betonového s ložem tl. od 50 do 100 mm z betonu prostého tř. C 12/15 s boční opěrou z betonu prostého tř. C 12/15</t>
  </si>
  <si>
    <t>1487384440</t>
  </si>
  <si>
    <t xml:space="preserve">Poznámka k souboru cen:_x000d_
1. V cenách jsou započteny i náklady na zalití a zatření spár cementovou maltou._x000d_
2. V cenách nejsou započteny náklady na dodání obrubníků; tyto se oceňují ve specifikaci._x000d_
3. Část lože přesahující tloušťku 100 mm lze ocenit cenou 916 99-1121 Lože pod obrubníky, krajníky nebo obruby z dlažebních kostek, katalogu 822-1._x000d_
</t>
  </si>
  <si>
    <t>2+2+2,1+2,3+38,8+59+8,8+6,6+58,5+60,2+27,5+28,4+96,9+92,7+9,5+13,1</t>
  </si>
  <si>
    <t>1,7+1,7+33,4+12,4+19,8+48,8+23+7+43,2+92,7+4,5+4,5+2,6+81,4+7,5+1,75+1,75+1,75+1,75+89,1+1,75+1,75+1,75+1,75+68,2+11+5,6</t>
  </si>
  <si>
    <t>54</t>
  </si>
  <si>
    <t>59217018</t>
  </si>
  <si>
    <t>obrubník betonový chodníkový 100x8x20 cm</t>
  </si>
  <si>
    <t>-157461709</t>
  </si>
  <si>
    <t>1080,5*1,01 'Přepočtené koeficientem množství</t>
  </si>
  <si>
    <t>55</t>
  </si>
  <si>
    <t>919732211</t>
  </si>
  <si>
    <t>Styčná pracovní spára při napojení nového živičného povrchu na stávající se zalitím za tepla modifikovanou asfaltovou hmotou s posypem vápenným hydrátem šířky do 15 mm, hloubky do 25 mm včetně prořezání spáry</t>
  </si>
  <si>
    <t>-338189406</t>
  </si>
  <si>
    <t xml:space="preserve">Poznámka k souboru cen:_x000d_
1. V cenách jsou započteny i náklady na vyčištění spár, na impregnaci a zalití spár včetně dodání hmot._x000d_
</t>
  </si>
  <si>
    <t>56</t>
  </si>
  <si>
    <t>935112111</t>
  </si>
  <si>
    <t>Osazení betonového příkopového žlabu s vyplněním a zatřením spár cementovou maltou s ložem tl. 100 mm z betonu prostého z betonových příkopových tvárnic šířky do 500 mm</t>
  </si>
  <si>
    <t>984909753</t>
  </si>
  <si>
    <t xml:space="preserve">Poznámka k souboru cen:_x000d_
1. V cenách jsou započteny i náklady na dodání hmot pro lože a pro vyplnění spár._x000d_
2. V cenách nejsou započteny náklady na dodání příkopových tvárnic nebo betonových desek, které se oceňují ve specifikaci._x000d_
3. Množství měrných jednotek se určuje:_x000d_
a) pro příkopy z betonových tvárnic (žlabu) v m délky jejich podélné osy,_x000d_
b) pro příkopy z betonových desek v m2 rozvinuté lícní plochy dlažby (žlabu),_x000d_
c) pro lože z kameniva nebo z betonu prostého v cenách -1911 a -2911 v m2 rozvinuté lícní plochy dlažby (žlabu)._x000d_
4. Šířkou žlabu příkopových tvárnic se rozumí největší světlá šířka tvárnice._x000d_
</t>
  </si>
  <si>
    <t>žlabovka beton C 30/37 XF4 např. BG400, do bet. lože tl. 10cm; mříž - pozinkovaná ocel pro zatížení B 125kN; vč. vyspárování</t>
  </si>
  <si>
    <t>16+12</t>
  </si>
  <si>
    <t>57</t>
  </si>
  <si>
    <t>29227R</t>
  </si>
  <si>
    <t xml:space="preserve">žlabovka beton C 30/37 XF4 š. 500 mm s mříží,   mříž - pozinkovaná ocel pro zatížení B 125kN</t>
  </si>
  <si>
    <t>1543934248</t>
  </si>
  <si>
    <t>28*1,01 'Přepočtené koeficientem množství</t>
  </si>
  <si>
    <t>58</t>
  </si>
  <si>
    <t>935112211</t>
  </si>
  <si>
    <t>Osazení betonového příkopového žlabu s vyplněním a zatřením spár cementovou maltou s ložem tl. 100 mm z betonu prostého z betonových příkopových tvárnic šířky přes 500 do 800 mm</t>
  </si>
  <si>
    <t>-1899272897</t>
  </si>
  <si>
    <t>beton C 30/37 XF4, do bet. lože tl. 10cm</t>
  </si>
  <si>
    <t>67,82+53,25</t>
  </si>
  <si>
    <t>59</t>
  </si>
  <si>
    <t>59227029</t>
  </si>
  <si>
    <t>žlabovka betonová příkopová 500x680x60mm</t>
  </si>
  <si>
    <t>573737633</t>
  </si>
  <si>
    <t>121,07*1,01 'Přepočtené koeficientem množství</t>
  </si>
  <si>
    <t>60</t>
  </si>
  <si>
    <t>935932116</t>
  </si>
  <si>
    <t>Odvodňovací plastový žlab pro třídu zatížení A 15 vnitřní šířky 100 mm s krycím roštem mřížkovým z pozinkované oceli</t>
  </si>
  <si>
    <t>1860249024</t>
  </si>
  <si>
    <t xml:space="preserve">Poznámka k souboru cen:_x000d_
1. V cenách jsou započteny i náklady na předepsané obetonování a lože z betonu._x000d_
2. V cenách nejsou započteny náklady na:_x000d_
a) přípojné kanalizační potrubí, které se oceňuje cenami části A 03 katalogu 827-1 Vedení trubní dálková a přípojná - vodovody a kanalizace,_x000d_
b) zemní práce, které se oceňují cenami katalogu 800-1 Zemní práce._x000d_
</t>
  </si>
  <si>
    <t>2,5+2,5+2,5+2,6+2,7+2,9+2+2+2</t>
  </si>
  <si>
    <t>61</t>
  </si>
  <si>
    <t>966006132</t>
  </si>
  <si>
    <t>Odstranění dopravních nebo orientačních značek se sloupkem s uložením hmot na vzdálenost do 20 m nebo s naložením na dopravní prostředek, se zásypem jam a jeho zhutněním s betonovou patkou</t>
  </si>
  <si>
    <t>-1792596780</t>
  </si>
  <si>
    <t xml:space="preserve">Poznámka k souboru cen:_x000d_
1. Ceny jsou určeny pro odstranění značek z jakéhokoliv materiálu._x000d_
2. V cenách -6131 a -6132 nejsou započteny náklady na demontáž tabulí (značek) od sloupků, tyto se oceňují cenou 966 00-6211 Odstranění svislých dopravních značek._x000d_
3. Přemístění vybouraných značek na vzdálenost přes 20 m se oceňuje cenami souboru cen 997 22-1 Vodorovná doprava vybouraných hmot._x000d_
</t>
  </si>
  <si>
    <t>997</t>
  </si>
  <si>
    <t>Přesun sutě</t>
  </si>
  <si>
    <t>62</t>
  </si>
  <si>
    <t>997221551</t>
  </si>
  <si>
    <t>Vodorovná doprava suti bez naložení, ale se složením a s hrubým urovnáním ze sypkých materiálů, na vzdálenost do 1 km</t>
  </si>
  <si>
    <t>939402583</t>
  </si>
  <si>
    <t xml:space="preserve">Poznámka k souboru cen:_x000d_
1. Ceny nelze použít pro vodorovnou dopravu suti po železnici, po vodě nebo neobvyklými dopravními prostředky._x000d_
2. Je-li na dopravní dráze pro vodorovnou dopravu suti překážka, pro kterou je nutno suť překládat z jednoho dopravního prostředku na druhý, oceňuje se tato doprava v každém úseku samostatně._x000d_
3. Ceny 997 22-155 jsou určeny pro sypký materiál, např. kamenivo a hmoty kamenitého charakteru stmelené vápnem, cementem nebo živicí._x000d_
4. Ceny 997 22-156 jsou určeny pro drobný kusový materiál (dlažební kostky, lomový kámen)._x000d_
</t>
  </si>
  <si>
    <t>1719,172-132,076</t>
  </si>
  <si>
    <t>63</t>
  </si>
  <si>
    <t>997221559</t>
  </si>
  <si>
    <t>Vodorovná doprava suti bez naložení, ale se složením a s hrubým urovnáním Příplatek k ceně za každý další i započatý 1 km přes 1 km</t>
  </si>
  <si>
    <t>-93031935</t>
  </si>
  <si>
    <t>1587,096*9 'Přepočtené koeficientem množství</t>
  </si>
  <si>
    <t>74</t>
  </si>
  <si>
    <t>997221561</t>
  </si>
  <si>
    <t>Vodorovná doprava suti bez naložení, ale se složením a s hrubým urovnáním z kusových materiálů, na vzdálenost do 1 km</t>
  </si>
  <si>
    <t>911585812</t>
  </si>
  <si>
    <t>101,682+30,394</t>
  </si>
  <si>
    <t>75</t>
  </si>
  <si>
    <t>997221569</t>
  </si>
  <si>
    <t>-2011679551</t>
  </si>
  <si>
    <t>132,076*9 'Přepočtené koeficientem množství</t>
  </si>
  <si>
    <t>64</t>
  </si>
  <si>
    <t>997221815</t>
  </si>
  <si>
    <t>Poplatek za uložení stavebního odpadu na skládce (skládkovné) z prostého betonu zatříděného do Katalogu odpadů pod kódem 170 101</t>
  </si>
  <si>
    <t>358386384</t>
  </si>
  <si>
    <t xml:space="preserve">Poznámka k souboru cen:_x000d_
1. Ceny uvedenév souboru cen je doporučeno upravit podle aktuálních cen místně příslušné skládky odpadů._x000d_
2. Uložení odpadů neuvedených v souboru cen se oceňuje individuálně._x000d_
3. V cenách je započítán poplatek za ukládání odpadu dle zákona 185/2001 Sb._x000d_
4. Případné drcení stavebního odpadu lze ocenit cenami souboru cen 997 00-60 Drcení stavebního odpadu z katalogu 800-6 Demolice objektů._x000d_
</t>
  </si>
  <si>
    <t>1587,096-621,952-907,716</t>
  </si>
  <si>
    <t>101,682+30,394 " obrubníky</t>
  </si>
  <si>
    <t>65</t>
  </si>
  <si>
    <t>997221845</t>
  </si>
  <si>
    <t>Poplatek za uložení stavebního odpadu na skládce (skládkovné) asfaltového bez obsahu dehtu zatříděného do Katalogu odpadů pod kódem 170 302</t>
  </si>
  <si>
    <t>1684849308</t>
  </si>
  <si>
    <t>250,272+371,69</t>
  </si>
  <si>
    <t>66</t>
  </si>
  <si>
    <t>997221855</t>
  </si>
  <si>
    <t>1084541520</t>
  </si>
  <si>
    <t>559,236+348,48</t>
  </si>
  <si>
    <t>998</t>
  </si>
  <si>
    <t>Přesun hmot</t>
  </si>
  <si>
    <t>67</t>
  </si>
  <si>
    <t>998223011</t>
  </si>
  <si>
    <t>Přesun hmot pro pozemní komunikace s krytem dlážděným dopravní vzdálenost do 200 m jakékoliv délky objektu</t>
  </si>
  <si>
    <t>2127405382</t>
  </si>
  <si>
    <t>68</t>
  </si>
  <si>
    <t>998223091</t>
  </si>
  <si>
    <t>Přesun hmot pro pozemní komunikace s krytem dlážděným Příplatek k ceně za zvětšený přesun přes vymezenou největší dopravní vzdálenost do 1000 m</t>
  </si>
  <si>
    <t>-412894776</t>
  </si>
  <si>
    <t>1337,407*9 'Přepočtené koeficientem množství</t>
  </si>
  <si>
    <t>PSV</t>
  </si>
  <si>
    <t xml:space="preserve"> Práce a dodávky PSV</t>
  </si>
  <si>
    <t>711</t>
  </si>
  <si>
    <t>Izolace proti vodě, vlhkosti a plynům</t>
  </si>
  <si>
    <t>78</t>
  </si>
  <si>
    <t>711112001</t>
  </si>
  <si>
    <t>Provedení izolace proti zemní vlhkosti natěradly a tmely za studena na ploše svislé S nátěrem penetračním</t>
  </si>
  <si>
    <t>1246848056</t>
  </si>
  <si>
    <t xml:space="preserve">Poznámka k souboru cen:_x000d_
1. Izolace plochy jednotlivě do 10 m2 se oceňují skladebně cenou příslušné izolace a cenou 711 19-9095 Příplatek za plochu do 10 m2._x000d_
</t>
  </si>
  <si>
    <t>79</t>
  </si>
  <si>
    <t>11163150</t>
  </si>
  <si>
    <t>lak asfaltový penetrační</t>
  </si>
  <si>
    <t>426305544</t>
  </si>
  <si>
    <t>365*0,00035 'Přepočtené koeficientem množství</t>
  </si>
  <si>
    <t>76</t>
  </si>
  <si>
    <t>711142559</t>
  </si>
  <si>
    <t>Provedení izolace proti zemní vlhkosti pásy přitavením NAIP na ploše svislé S</t>
  </si>
  <si>
    <t>921952036</t>
  </si>
  <si>
    <t xml:space="preserve">Poznámka k souboru cen:_x000d_
1. Izolace plochy jednotlivě do 10 m2 se oceňují skladebně cenou příslušné izolace a cenou 711 19-9097 Příplatek za plochu do 10 m2._x000d_
</t>
  </si>
  <si>
    <t>365*1</t>
  </si>
  <si>
    <t>77</t>
  </si>
  <si>
    <t>62832001</t>
  </si>
  <si>
    <t>pás těžký asfaltovaný V 60 S 35</t>
  </si>
  <si>
    <t>-1681037014</t>
  </si>
  <si>
    <t>365*1,2 'Přepočtené koeficientem množství</t>
  </si>
  <si>
    <t>69</t>
  </si>
  <si>
    <t>711161302r</t>
  </si>
  <si>
    <t>Izolace proti zemní vlhkosti stěn foliemi nopovými pro běžné podmínky tl. 0,4 mm šířky 1,0 m</t>
  </si>
  <si>
    <t>296377629</t>
  </si>
  <si>
    <t>70</t>
  </si>
  <si>
    <t>711161381</t>
  </si>
  <si>
    <t>Izolace proti zemní vlhkosti foliemi nopovými ukončené horní lištou</t>
  </si>
  <si>
    <t>-1198676370</t>
  </si>
  <si>
    <t>71</t>
  </si>
  <si>
    <t>998711101</t>
  </si>
  <si>
    <t>Přesun hmot pro izolace proti vodě, vlhkosti a plynům stanovený z hmotnosti přesunovaného materiálu vodorovná dopravní vzdálenost do 50 m v objektech výšky do 6 m</t>
  </si>
  <si>
    <t>CS ÚRS 2013 02</t>
  </si>
  <si>
    <t>300234925</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</si>
  <si>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</si>
  <si>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</si>
  <si>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</si>
  <si>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</si>
  <si>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rFont val="Trebuchet MS"/>
        <charset val="238"/>
        <i val="1"/>
        <color auto="1"/>
        <sz val="9"/>
        <scheme val="none"/>
      </rPr>
      <t xml:space="preserve">Rekapitulace stavby </t>
    </r>
    <r>
      <rPr>
        <rFont val="Trebuchet MS"/>
        <charset val="238"/>
        <color auto="1"/>
        <sz val="9"/>
        <scheme val="none"/>
      </rPr>
      <t>obsahuje sestavu Rekapitulace stavby a Rekapitulace objektů stavby a soupisů prací.</t>
    </r>
  </si>
  <si>
    <r>
      <t xml:space="preserve">V sestavě </t>
    </r>
    <r>
      <rPr>
        <rFont val="Trebuchet MS"/>
        <charset val="238"/>
        <b val="1"/>
        <color auto="1"/>
        <sz val="9"/>
        <scheme val="none"/>
      </rPr>
      <t>Rekapitulace stavby</t>
    </r>
    <r>
      <rPr>
        <rFont val="Trebuchet MS"/>
        <charset val="238"/>
        <color auto="1"/>
        <sz val="9"/>
        <scheme val="none"/>
      </rPr>
      <t xml:space="preserve"> jsou uvedeny informace identifikující předmět veřejné zakázky na stavební práce, KSO, CC-CZ, CZ-CPV, CZ-CPA a rekapitulaci </t>
    </r>
  </si>
  <si>
    <t>celkové nabídkové ceny uchazeče.</t>
  </si>
  <si>
    <r>
      <t xml:space="preserve">V sestavě </t>
    </r>
    <r>
      <rPr>
        <rFont val="Trebuchet MS"/>
        <charset val="238"/>
        <b val="1"/>
        <color auto="1"/>
        <sz val="9"/>
        <scheme val="none"/>
      </rPr>
      <t>Rekapitulace objektů stavby a soupisů prací</t>
    </r>
    <r>
      <rPr>
        <rFont val="Trebuchet MS"/>
        <charset val="238"/>
        <color auto="1"/>
        <sz val="9"/>
        <scheme val="none"/>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</si>
  <si>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</si>
  <si>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</si>
  <si>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</si>
  <si>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</si>
  <si>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</si>
  <si>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</si>
  <si>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</si>
  <si>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</si>
  <si>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OST</t>
  </si>
  <si>
    <t>Ostatní</t>
  </si>
  <si>
    <t>Soupis</t>
  </si>
  <si>
    <t>Soupis prací pro daný typ objektu</t>
  </si>
  <si>
    <r>
      <rPr>
        <rFont val="Trebuchet MS"/>
        <charset val="238"/>
        <i val="1"/>
        <color auto="1"/>
        <sz val="9"/>
        <scheme val="none"/>
      </rPr>
      <t xml:space="preserve">Soupis prací </t>
    </r>
    <r>
      <rPr>
        <rFont val="Trebuchet MS"/>
        <charset val="238"/>
        <color auto="1"/>
        <sz val="9"/>
        <scheme val="none"/>
      </rPr>
      <t>pro jednotlivé objekty obsahuje sestavy Krycí list soupisu, Rekapitulace členění soupisu prací, Soupis prací. Za soupis prací může být považován</t>
    </r>
  </si>
  <si>
    <t>i objekt stavby v případě, že neobsahuje podřízenou zakázku.</t>
  </si>
  <si>
    <r>
      <rPr>
        <rFont val="Trebuchet MS"/>
        <charset val="238"/>
        <b val="1"/>
        <color auto="1"/>
        <sz val="9"/>
        <scheme val="none"/>
      </rPr>
      <t>Krycí list soupisu</t>
    </r>
    <r>
      <rPr>
        <rFont val="Trebuchet MS"/>
        <charset val="238"/>
        <color auto="1"/>
        <sz val="9"/>
        <scheme val="none"/>
      </rPr>
      <t xml:space="preserve"> obsahuje rekapitulaci informací o předmětu veřejné zakázky ze sestavy Rekapitulace stavby, informaci o zařazení objektu do KSO, </t>
    </r>
  </si>
  <si>
    <t>CC-CZ, CZ-CPV, CZ-CPA a rekapitulaci celkové nabídkové ceny uchazeče za aktuální soupis prací.</t>
  </si>
  <si>
    <r>
      <rPr>
        <rFont val="Trebuchet MS"/>
        <charset val="238"/>
        <b val="1"/>
        <color auto="1"/>
        <sz val="9"/>
        <scheme val="none"/>
      </rPr>
      <t>Rekapitulace členění soupisu prací</t>
    </r>
    <r>
      <rPr>
        <rFont val="Trebuchet MS"/>
        <charset val="238"/>
        <color auto="1"/>
        <sz val="9"/>
        <scheme val="none"/>
      </rPr>
      <t xml:space="preserve"> obsahuje rekapitulaci soupisu prací ve všech úrovních členění soupisu tak, jak byla tato členění použita (např. </t>
    </r>
  </si>
  <si>
    <t>stavební díly, funkční díly, případně jiné členění) s rekapitulací nabídkové ceny.</t>
  </si>
  <si>
    <r>
      <rPr>
        <rFont val="Trebuchet MS"/>
        <charset val="238"/>
        <b val="1"/>
        <color auto="1"/>
        <sz val="9"/>
        <scheme val="none"/>
      </rPr>
      <t xml:space="preserve">Soupis prací </t>
    </r>
    <r>
      <rPr>
        <rFont val="Trebuchet MS"/>
        <charset val="238"/>
        <color auto="1"/>
        <sz val="9"/>
        <scheme val="none"/>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</si>
  <si>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</si>
  <si>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</si>
  <si>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</si>
  <si>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</si>
  <si>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 xml:space="preserve">Typ položky: K - konstrukce, M - materiál, PP - plný popis, PSC - poznámka k souboru cen,  P - poznámka k položce, VV - výkaz výměr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</si>
  <si>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</si>
  <si>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</si>
  <si>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</si>
  <si>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</si>
  <si>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</si>
  <si>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</si>
  <si>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</si>
  <si>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</si>
  <si>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</si>
  <si>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</si>
  <si>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</si>
  <si>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</si>
  <si>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</si>
  <si>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</si>
  <si>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</si>
  <si>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</si>
  <si>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</si>
  <si>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</si>
  <si>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</si>
  <si>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</si>
  <si>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</si>
  <si>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</si>
  <si>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</si>
  <si>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musí být všechna tato pole vyplněna nenulovými kladnými číslicemi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</si>
  <si>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</si>
  <si>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</si>
  <si>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</si>
  <si>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</si>
  <si>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je v tomto případě povinen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</si>
  <si>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</si>
  <si>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Není však přípustné, aby obě pole - J.materiál, J.Montáž byly u jedné položky vyplněny nulou.</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</si>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</sst>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46">
    <font>
      <sz val="8"/>
      <name val="Trebuchet MS"/>
      <family val="2"/>
    </font>
    <font>
      <sz val="8"/>
      <color rgb="FF969696"/>
      <name val="Trebuchet MS"/>
    </font>
    <font>
      <sz val="9"/>
      <name val="Trebuchet MS"/>
    </font>
    <font>
      <b/>
      <sz val="12"/>
      <name val="Trebuchet MS"/>
    </font>
    <font>
      <sz val="11"/>
      <name val="Trebuchet MS"/>
    </font>
    <font>
      <sz val="12"/>
      <color rgb="FF003366"/>
      <name val="Trebuchet MS"/>
    </font>
    <font>
      <sz val="10"/>
      <color rgb="FF003366"/>
      <name val="Trebuchet MS"/>
    </font>
    <font>
      <sz val="8"/>
      <color rgb="FF003366"/>
      <name val="Trebuchet MS"/>
    </font>
    <font>
      <sz val="8"/>
      <color rgb="FF505050"/>
      <name val="Trebuchet MS"/>
    </font>
    <font>
      <sz val="8"/>
      <color rgb="FF800080"/>
      <name val="Trebuchet MS"/>
    </font>
    <font>
      <sz val="8"/>
      <color rgb="FFFF0000"/>
      <name val="Trebuchet MS"/>
    </font>
    <font>
      <sz val="8"/>
      <name val="Trebuchet MS"/>
      <family val="0"/>
      <charset val="238"/>
    </font>
    <font>
      <sz val="8"/>
      <color rgb="FFFAE682"/>
      <name val="Trebuchet MS"/>
    </font>
    <font>
      <sz val="10"/>
      <name val="Trebuchet MS"/>
    </font>
    <font>
      <sz val="10"/>
      <color rgb="FF960000"/>
      <name val="Trebuchet MS"/>
    </font>
    <font>
      <u/>
      <sz val="10"/>
      <color theme="10"/>
      <name val="Trebuchet MS"/>
    </font>
    <font>
      <b/>
      <sz val="16"/>
      <name val="Trebuchet MS"/>
    </font>
    <font>
      <sz val="8"/>
      <color rgb="FF3366FF"/>
      <name val="Trebuchet MS"/>
    </font>
    <font>
      <b/>
      <sz val="12"/>
      <color rgb="FF969696"/>
      <name val="Trebuchet MS"/>
    </font>
    <font>
      <sz val="9"/>
      <color rgb="FF969696"/>
      <name val="Trebuchet MS"/>
    </font>
    <font>
      <b/>
      <sz val="8"/>
      <color rgb="FF969696"/>
      <name val="Trebuchet MS"/>
    </font>
    <font>
      <b/>
      <sz val="10"/>
      <name val="Trebuchet MS"/>
    </font>
    <font>
      <b/>
      <sz val="9"/>
      <name val="Trebuchet MS"/>
    </font>
    <font>
      <sz val="12"/>
      <color rgb="FF969696"/>
      <name val="Trebuchet MS"/>
    </font>
    <font>
      <b/>
      <sz val="12"/>
      <color rgb="FF960000"/>
      <name val="Trebuchet MS"/>
    </font>
    <font>
      <sz val="12"/>
      <name val="Trebuchet MS"/>
    </font>
    <font>
      <sz val="18"/>
      <color theme="10"/>
      <name val="Wingdings 2"/>
    </font>
    <font>
      <b/>
      <sz val="11"/>
      <color rgb="FF003366"/>
      <name val="Trebuchet MS"/>
    </font>
    <font>
      <sz val="11"/>
      <color rgb="FF003366"/>
      <name val="Trebuchet MS"/>
    </font>
    <font>
      <b/>
      <sz val="11"/>
      <name val="Trebuchet MS"/>
    </font>
    <font>
      <sz val="11"/>
      <color rgb="FF969696"/>
      <name val="Trebuchet MS"/>
    </font>
    <font>
      <sz val="10"/>
      <color theme="10"/>
      <name val="Trebuchet MS"/>
    </font>
    <font>
      <b/>
      <sz val="12"/>
      <color rgb="FF800000"/>
      <name val="Trebuchet MS"/>
    </font>
    <font>
      <sz val="8"/>
      <color rgb="FF960000"/>
      <name val="Trebuchet MS"/>
    </font>
    <font>
      <b/>
      <sz val="8"/>
      <name val="Trebuchet MS"/>
    </font>
    <font>
      <sz val="7"/>
      <color rgb="FF969696"/>
      <name val="Trebuchet MS"/>
    </font>
    <font>
      <i/>
      <sz val="7"/>
      <color rgb="FF969696"/>
      <name val="Trebuchet MS"/>
    </font>
    <font>
      <i/>
      <sz val="8"/>
      <color rgb="FF0000FF"/>
      <name val="Trebuchet MS"/>
    </font>
    <font>
      <sz val="8"/>
      <name val="Trebuchet MS"/>
      <charset val="238"/>
    </font>
    <font>
      <b/>
      <sz val="16"/>
      <name val="Trebuchet MS"/>
      <charset val="238"/>
    </font>
    <font>
      <b/>
      <sz val="11"/>
      <name val="Trebuchet MS"/>
      <charset val="238"/>
    </font>
    <font>
      <sz val="9"/>
      <name val="Trebuchet MS"/>
      <charset val="238"/>
    </font>
    <font>
      <sz val="10"/>
      <name val="Trebuchet MS"/>
      <charset val="238"/>
    </font>
    <font>
      <sz val="11"/>
      <name val="Trebuchet MS"/>
      <charset val="238"/>
    </font>
    <font>
      <b/>
      <sz val="9"/>
      <name val="Trebuchet MS"/>
      <charset val="238"/>
    </font>
    <font>
      <u/>
      <sz val="11"/>
      <color theme="10"/>
      <name val="Calibri"/>
      <scheme val="minor"/>
    </font>
  </fonts>
  <fills count="6">
    <fill>
      <patternFill patternType="none"/>
    </fill>
    <fill>
      <patternFill patternType="gray125"/>
    </fill>
    <fill>
      <patternFill patternType="solid">
        <fgColor rgb="FFFAE682"/>
      </patternFill>
    </fill>
    <fill>
      <patternFill patternType="solid">
        <fgColor rgb="FFFFFFCC"/>
      </patternFill>
    </fill>
    <fill>
      <patternFill patternType="solid">
        <fgColor rgb="FFBEBEBE"/>
      </patternFill>
    </fill>
    <fill>
      <patternFill patternType="solid">
        <fgColor rgb="FFD2D2D2"/>
      </patternFill>
    </fill>
  </fills>
  <borders count="37">
    <border/>
    <border>
      <left>
        <color indexed="0"/>
      </left>
      <right>
        <color indexed="0"/>
      </right>
      <top>
        <color indexed="0"/>
      </top>
      <bottom>
        <color indexed="0"/>
      </bottom>
      <diagonal>
        <color indexed="0"/>
      </diagonal>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right style="thin">
        <color rgb="FF000000"/>
      </right>
      <top style="hair">
        <color rgb="FF969696"/>
      </top>
    </border>
    <border>
      <right style="thin">
        <color rgb="FF000000"/>
      </right>
      <top style="hair">
        <color rgb="FF000000"/>
      </top>
      <bottom style="hair">
        <color rgb="FF000000"/>
      </bottom>
    </border>
    <border>
      <left style="hair">
        <color rgb="FF969696"/>
      </left>
      <right style="hair">
        <color rgb="FF969696"/>
      </right>
      <top style="hair">
        <color rgb="FF969696"/>
      </top>
      <bottom style="hair">
        <color rgb="FF969696"/>
      </bottom>
    </border>
    <border>
      <left style="thin">
        <color indexed="64"/>
      </left>
      <right>
        <color indexed="0"/>
      </right>
      <top style="thin">
        <color indexed="64"/>
      </top>
      <bottom>
        <color indexed="0"/>
      </bottom>
      <diagonal>
        <color indexed="0"/>
      </diagonal>
    </border>
    <border>
      <left>
        <color indexed="0"/>
      </left>
      <right>
        <color indexed="0"/>
      </right>
      <top style="thin">
        <color indexed="64"/>
      </top>
      <bottom>
        <color indexed="0"/>
      </bottom>
      <diagonal>
        <color indexed="0"/>
      </diagonal>
    </border>
    <border>
      <left>
        <color indexed="0"/>
      </left>
      <right style="thin">
        <color indexed="64"/>
      </right>
      <top style="thin">
        <color indexed="64"/>
      </top>
      <bottom>
        <color indexed="0"/>
      </bottom>
      <diagonal>
        <color indexed="0"/>
      </diagonal>
    </border>
    <border>
      <left style="thin">
        <color indexed="64"/>
      </left>
      <right>
        <color indexed="0"/>
      </right>
      <top>
        <color indexed="0"/>
      </top>
      <bottom>
        <color indexed="0"/>
      </bottom>
      <diagonal>
        <color indexed="0"/>
      </diagonal>
    </border>
    <border>
      <left>
        <color indexed="0"/>
      </left>
      <right style="thin">
        <color indexed="64"/>
      </right>
      <top>
        <color indexed="0"/>
      </top>
      <bottom>
        <color indexed="0"/>
      </bottom>
      <diagonal>
        <color indexed="0"/>
      </diagonal>
    </border>
    <border>
      <left>
        <color indexed="0"/>
      </left>
      <right>
        <color indexed="0"/>
      </right>
      <top>
        <color indexed="0"/>
      </top>
      <bottom style="thin">
        <color indexed="64"/>
      </bottom>
      <diagonal>
        <color indexed="0"/>
      </diagonal>
    </border>
    <border>
      <left style="thin">
        <color indexed="64"/>
      </left>
      <right>
        <color indexed="0"/>
      </right>
      <top>
        <color indexed="0"/>
      </top>
      <bottom style="thin">
        <color indexed="64"/>
      </bottom>
      <diagonal>
        <color indexed="0"/>
      </diagonal>
    </border>
    <border>
      <left>
        <color indexed="0"/>
      </left>
      <right style="thin">
        <color indexed="64"/>
      </right>
      <top>
        <color indexed="0"/>
      </top>
      <bottom style="thin">
        <color indexed="64"/>
      </bottom>
      <diagonal>
        <color indexed="0"/>
      </diagonal>
    </border>
  </borders>
  <cellStyleXfs count="2">
    <xf numFmtId="0" fontId="0" fillId="0" borderId="0"/>
    <xf numFmtId="0" fontId="45" fillId="0" borderId="0" applyNumberFormat="0" applyFill="0" applyBorder="0" applyAlignment="0" applyProtection="0"/>
  </cellStyleXfs>
  <cellXfs count="364">
    <xf numFmtId="0" fontId="0" fillId="0" borderId="0" xfId="0"/>
    <xf numFmtId="0" fontId="0"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Font="1" applyAlignment="1">
      <alignment vertical="center" wrapText="1"/>
    </xf>
    <xf numFmtId="0" fontId="5" fillId="0" borderId="0" xfId="0" applyFont="1" applyAlignment="1">
      <alignment vertical="center"/>
    </xf>
    <xf numFmtId="0" fontId="6" fillId="0" borderId="0" xfId="0" applyFont="1" applyAlignment="1">
      <alignment vertical="center"/>
    </xf>
    <xf numFmtId="0" fontId="0" fillId="0" borderId="0" xfId="0" applyFont="1" applyAlignment="1">
      <alignment horizontal="center" vertical="center" wrapText="1"/>
    </xf>
    <xf numFmtId="0" fontId="7" fillId="0" borderId="0" xfId="0" applyFont="1" applyAlignment="1"/>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0" fillId="0" borderId="0" xfId="0" applyAlignment="1">
      <alignment horizontal="center" vertical="center"/>
      <protection locked="0"/>
    </xf>
    <xf numFmtId="0" fontId="12" fillId="2" borderId="0" xfId="0" applyFont="1" applyFill="1" applyAlignment="1" applyProtection="1">
      <alignment horizontal="left" vertical="center"/>
    </xf>
    <xf numFmtId="0" fontId="13" fillId="2" borderId="0" xfId="0" applyFont="1" applyFill="1" applyAlignment="1" applyProtection="1">
      <alignment vertical="center"/>
    </xf>
    <xf numFmtId="0" fontId="14" fillId="2" borderId="0" xfId="0" applyFont="1" applyFill="1" applyAlignment="1" applyProtection="1">
      <alignment horizontal="left" vertical="center"/>
    </xf>
    <xf numFmtId="0" fontId="15" fillId="2" borderId="0" xfId="1" applyFont="1" applyFill="1" applyAlignment="1" applyProtection="1">
      <alignment vertical="center"/>
    </xf>
    <xf numFmtId="0" fontId="45" fillId="2" borderId="0" xfId="1" applyFill="1"/>
    <xf numFmtId="0" fontId="0" fillId="2" borderId="0" xfId="0" applyFill="1"/>
    <xf numFmtId="0" fontId="12" fillId="2" borderId="0" xfId="0" applyFont="1" applyFill="1" applyAlignment="1">
      <alignment horizontal="left" vertical="center"/>
    </xf>
    <xf numFmtId="0" fontId="12"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applyProtection="1"/>
    <xf numFmtId="0" fontId="0" fillId="0" borderId="5" xfId="0" applyBorder="1" applyProtection="1"/>
    <xf numFmtId="0" fontId="0" fillId="0" borderId="0" xfId="0" applyBorder="1" applyProtection="1"/>
    <xf numFmtId="0" fontId="16" fillId="0" borderId="0" xfId="0" applyFont="1" applyBorder="1" applyAlignment="1" applyProtection="1">
      <alignment horizontal="left" vertical="center"/>
    </xf>
    <xf numFmtId="0" fontId="0" fillId="0" borderId="6" xfId="0" applyBorder="1" applyProtection="1"/>
    <xf numFmtId="0" fontId="17" fillId="0" borderId="0" xfId="0" applyFont="1" applyAlignment="1">
      <alignment horizontal="left" vertical="center"/>
    </xf>
    <xf numFmtId="0" fontId="18" fillId="0" borderId="0" xfId="0" applyFont="1" applyAlignment="1">
      <alignment horizontal="left" vertical="center"/>
    </xf>
    <xf numFmtId="0" fontId="19" fillId="0" borderId="0" xfId="0" applyFont="1" applyBorder="1" applyAlignment="1" applyProtection="1">
      <alignment horizontal="left" vertical="top"/>
    </xf>
    <xf numFmtId="0" fontId="2" fillId="0" borderId="0" xfId="0" applyFont="1" applyBorder="1" applyAlignment="1" applyProtection="1">
      <alignment horizontal="left" vertical="center"/>
    </xf>
    <xf numFmtId="0" fontId="20" fillId="0" borderId="0" xfId="0" applyFont="1" applyAlignment="1">
      <alignment horizontal="left" vertical="top" wrapText="1"/>
    </xf>
    <xf numFmtId="0" fontId="3" fillId="0" borderId="0" xfId="0" applyFont="1" applyBorder="1" applyAlignment="1" applyProtection="1">
      <alignment horizontal="left" vertical="top"/>
    </xf>
    <xf numFmtId="0" fontId="3" fillId="0" borderId="0" xfId="0" applyFont="1" applyBorder="1" applyAlignment="1" applyProtection="1">
      <alignment horizontal="left" vertical="top" wrapText="1"/>
    </xf>
    <xf numFmtId="0" fontId="20" fillId="0" borderId="0" xfId="0" applyFont="1" applyAlignment="1">
      <alignment horizontal="left" vertical="center"/>
    </xf>
    <xf numFmtId="0" fontId="19" fillId="0" borderId="0" xfId="0" applyFont="1" applyBorder="1" applyAlignment="1" applyProtection="1">
      <alignment horizontal="left" vertical="center"/>
    </xf>
    <xf numFmtId="0" fontId="2" fillId="3" borderId="0" xfId="0" applyFont="1" applyFill="1" applyBorder="1" applyAlignment="1" applyProtection="1">
      <alignment horizontal="left" vertical="center"/>
      <protection locked="0"/>
    </xf>
    <xf numFmtId="49" fontId="2" fillId="3" borderId="0" xfId="0" applyNumberFormat="1" applyFont="1" applyFill="1" applyBorder="1" applyAlignment="1" applyProtection="1">
      <alignment horizontal="left" vertical="center"/>
      <protection locked="0"/>
    </xf>
    <xf numFmtId="49" fontId="2" fillId="0" borderId="0" xfId="0" applyNumberFormat="1" applyFont="1" applyBorder="1" applyAlignment="1" applyProtection="1">
      <alignment horizontal="left" vertical="center"/>
    </xf>
    <xf numFmtId="0" fontId="2" fillId="0" borderId="0" xfId="0" applyFont="1" applyBorder="1" applyAlignment="1" applyProtection="1">
      <alignment horizontal="left" vertical="center" wrapText="1"/>
    </xf>
    <xf numFmtId="0" fontId="0" fillId="0" borderId="7" xfId="0" applyBorder="1" applyProtection="1"/>
    <xf numFmtId="0" fontId="0" fillId="0" borderId="5" xfId="0" applyFont="1" applyBorder="1" applyAlignment="1" applyProtection="1">
      <alignment vertical="center"/>
    </xf>
    <xf numFmtId="0" fontId="0" fillId="0" borderId="0" xfId="0" applyFont="1" applyBorder="1" applyAlignment="1" applyProtection="1">
      <alignment vertical="center"/>
    </xf>
    <xf numFmtId="0" fontId="21" fillId="0" borderId="8" xfId="0" applyFont="1" applyBorder="1" applyAlignment="1" applyProtection="1">
      <alignment horizontal="left" vertical="center"/>
    </xf>
    <xf numFmtId="0" fontId="0" fillId="0" borderId="8" xfId="0" applyFont="1" applyBorder="1" applyAlignment="1" applyProtection="1">
      <alignment vertical="center"/>
    </xf>
    <xf numFmtId="4" fontId="21" fillId="0" borderId="8" xfId="0" applyNumberFormat="1" applyFont="1" applyBorder="1" applyAlignment="1" applyProtection="1">
      <alignment vertical="center"/>
    </xf>
    <xf numFmtId="0" fontId="0" fillId="0" borderId="6" xfId="0" applyFont="1" applyBorder="1" applyAlignment="1" applyProtection="1">
      <alignment vertical="center"/>
    </xf>
    <xf numFmtId="0" fontId="1" fillId="0" borderId="0" xfId="0" applyFont="1" applyBorder="1" applyAlignment="1" applyProtection="1">
      <alignment horizontal="right" vertical="center"/>
    </xf>
    <xf numFmtId="0" fontId="1" fillId="0" borderId="5" xfId="0" applyFont="1" applyBorder="1" applyAlignment="1" applyProtection="1">
      <alignment vertical="center"/>
    </xf>
    <xf numFmtId="0" fontId="1" fillId="0" borderId="0" xfId="0" applyFont="1" applyBorder="1" applyAlignment="1" applyProtection="1">
      <alignment vertical="center"/>
    </xf>
    <xf numFmtId="0" fontId="1" fillId="0" borderId="0" xfId="0" applyFont="1" applyBorder="1" applyAlignment="1" applyProtection="1">
      <alignment horizontal="left" vertical="center"/>
    </xf>
    <xf numFmtId="164" fontId="1" fillId="0" borderId="0" xfId="0" applyNumberFormat="1" applyFont="1" applyBorder="1" applyAlignment="1" applyProtection="1">
      <alignment horizontal="center" vertical="center"/>
    </xf>
    <xf numFmtId="4" fontId="20" fillId="0" borderId="0" xfId="0" applyNumberFormat="1" applyFont="1" applyBorder="1" applyAlignment="1" applyProtection="1">
      <alignment vertical="center"/>
    </xf>
    <xf numFmtId="0" fontId="1" fillId="0" borderId="6" xfId="0" applyFont="1" applyBorder="1" applyAlignment="1" applyProtection="1">
      <alignment vertical="center"/>
    </xf>
    <xf numFmtId="0" fontId="0" fillId="4" borderId="0" xfId="0" applyFont="1" applyFill="1" applyBorder="1" applyAlignment="1" applyProtection="1">
      <alignment vertical="center"/>
    </xf>
    <xf numFmtId="0" fontId="3" fillId="4" borderId="9" xfId="0" applyFont="1" applyFill="1" applyBorder="1" applyAlignment="1" applyProtection="1">
      <alignment horizontal="left" vertical="center"/>
    </xf>
    <xf numFmtId="0" fontId="0" fillId="4" borderId="10" xfId="0" applyFont="1" applyFill="1" applyBorder="1" applyAlignment="1" applyProtection="1">
      <alignment vertical="center"/>
    </xf>
    <xf numFmtId="0" fontId="3" fillId="4" borderId="10" xfId="0" applyFont="1" applyFill="1" applyBorder="1" applyAlignment="1" applyProtection="1">
      <alignment horizontal="center" vertical="center"/>
    </xf>
    <xf numFmtId="0" fontId="3" fillId="4" borderId="10" xfId="0" applyFont="1" applyFill="1" applyBorder="1" applyAlignment="1" applyProtection="1">
      <alignment horizontal="left" vertical="center"/>
    </xf>
    <xf numFmtId="4" fontId="3" fillId="4" borderId="10" xfId="0" applyNumberFormat="1" applyFont="1" applyFill="1" applyBorder="1" applyAlignment="1" applyProtection="1">
      <alignment vertical="center"/>
    </xf>
    <xf numFmtId="0" fontId="0" fillId="4" borderId="11" xfId="0" applyFont="1" applyFill="1" applyBorder="1" applyAlignment="1" applyProtection="1">
      <alignment vertical="center"/>
    </xf>
    <xf numFmtId="0" fontId="0" fillId="4" borderId="6" xfId="0" applyFont="1" applyFill="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0" fillId="0" borderId="5" xfId="0" applyFont="1" applyBorder="1" applyAlignment="1">
      <alignment vertical="center"/>
    </xf>
    <xf numFmtId="0" fontId="16" fillId="0" borderId="0" xfId="0" applyFont="1" applyAlignment="1" applyProtection="1">
      <alignment horizontal="left" vertical="center"/>
    </xf>
    <xf numFmtId="0" fontId="0" fillId="0" borderId="0" xfId="0" applyFont="1" applyAlignment="1" applyProtection="1">
      <alignment vertical="center"/>
    </xf>
    <xf numFmtId="0" fontId="2" fillId="0" borderId="5" xfId="0" applyFont="1" applyBorder="1" applyAlignment="1" applyProtection="1">
      <alignment vertical="center"/>
    </xf>
    <xf numFmtId="0" fontId="19" fillId="0" borderId="0" xfId="0" applyFont="1" applyAlignment="1" applyProtection="1">
      <alignment horizontal="left" vertical="center"/>
    </xf>
    <xf numFmtId="0" fontId="2" fillId="0" borderId="0" xfId="0" applyFont="1" applyAlignment="1" applyProtection="1">
      <alignment vertical="center"/>
    </xf>
    <xf numFmtId="0" fontId="2" fillId="0" borderId="5" xfId="0" applyFont="1" applyBorder="1" applyAlignment="1">
      <alignment vertical="center"/>
    </xf>
    <xf numFmtId="0" fontId="3" fillId="0" borderId="5"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5" xfId="0" applyFont="1" applyBorder="1" applyAlignment="1">
      <alignment vertical="center"/>
    </xf>
    <xf numFmtId="0" fontId="22" fillId="0" borderId="0" xfId="0" applyFont="1" applyAlignment="1" applyProtection="1">
      <alignment vertical="center"/>
    </xf>
    <xf numFmtId="165" fontId="2" fillId="0" borderId="0" xfId="0" applyNumberFormat="1" applyFont="1" applyAlignment="1" applyProtection="1">
      <alignment horizontal="left" vertical="center"/>
    </xf>
    <xf numFmtId="0" fontId="23" fillId="0" borderId="15" xfId="0" applyFont="1" applyBorder="1" applyAlignment="1">
      <alignment horizontal="center" vertical="center"/>
    </xf>
    <xf numFmtId="0" fontId="23" fillId="0" borderId="16" xfId="0" applyFont="1" applyBorder="1" applyAlignment="1">
      <alignment horizontal="left" vertical="center"/>
    </xf>
    <xf numFmtId="0" fontId="0" fillId="0" borderId="16" xfId="0" applyFont="1" applyBorder="1" applyAlignment="1">
      <alignment vertical="center"/>
    </xf>
    <xf numFmtId="0" fontId="0" fillId="0" borderId="17" xfId="0" applyFont="1" applyBorder="1" applyAlignment="1">
      <alignment vertical="center"/>
    </xf>
    <xf numFmtId="0" fontId="1" fillId="0" borderId="18" xfId="0" applyFont="1" applyBorder="1" applyAlignment="1">
      <alignment horizontal="left" vertical="center"/>
    </xf>
    <xf numFmtId="0" fontId="1" fillId="0" borderId="0" xfId="0" applyFont="1" applyBorder="1" applyAlignment="1">
      <alignment horizontal="left" vertical="center"/>
    </xf>
    <xf numFmtId="0" fontId="0" fillId="0" borderId="0" xfId="0" applyFont="1" applyBorder="1" applyAlignment="1">
      <alignment vertical="center"/>
    </xf>
    <xf numFmtId="0" fontId="0" fillId="0" borderId="19" xfId="0" applyFont="1" applyBorder="1" applyAlignment="1">
      <alignment vertical="center"/>
    </xf>
    <xf numFmtId="0" fontId="1" fillId="0" borderId="18" xfId="0" applyFont="1" applyBorder="1" applyAlignment="1" applyProtection="1">
      <alignment horizontal="left" vertical="center"/>
    </xf>
    <xf numFmtId="0" fontId="0" fillId="0" borderId="19" xfId="0" applyFont="1" applyBorder="1" applyAlignment="1" applyProtection="1">
      <alignment vertical="center"/>
    </xf>
    <xf numFmtId="0" fontId="2" fillId="5" borderId="9" xfId="0" applyFont="1" applyFill="1" applyBorder="1" applyAlignment="1" applyProtection="1">
      <alignment horizontal="center" vertical="center"/>
    </xf>
    <xf numFmtId="0" fontId="2" fillId="5" borderId="10" xfId="0" applyFont="1" applyFill="1" applyBorder="1" applyAlignment="1" applyProtection="1">
      <alignment horizontal="left" vertical="center"/>
    </xf>
    <xf numFmtId="0" fontId="0" fillId="5" borderId="10" xfId="0" applyFont="1" applyFill="1" applyBorder="1" applyAlignment="1" applyProtection="1">
      <alignment vertical="center"/>
    </xf>
    <xf numFmtId="0" fontId="2" fillId="5" borderId="10" xfId="0" applyFont="1" applyFill="1" applyBorder="1" applyAlignment="1" applyProtection="1">
      <alignment horizontal="center" vertical="center"/>
    </xf>
    <xf numFmtId="0" fontId="2" fillId="5" borderId="10" xfId="0" applyFont="1" applyFill="1" applyBorder="1" applyAlignment="1" applyProtection="1">
      <alignment horizontal="right" vertical="center"/>
    </xf>
    <xf numFmtId="0" fontId="2" fillId="5" borderId="11" xfId="0" applyFont="1" applyFill="1" applyBorder="1" applyAlignment="1" applyProtection="1">
      <alignment horizontal="center" vertical="center"/>
    </xf>
    <xf numFmtId="0" fontId="19" fillId="0" borderId="20" xfId="0" applyFont="1" applyBorder="1" applyAlignment="1" applyProtection="1">
      <alignment horizontal="center" vertical="center" wrapText="1"/>
    </xf>
    <xf numFmtId="0" fontId="19" fillId="0" borderId="21" xfId="0" applyFont="1" applyBorder="1" applyAlignment="1" applyProtection="1">
      <alignment horizontal="center" vertical="center" wrapText="1"/>
    </xf>
    <xf numFmtId="0" fontId="19" fillId="0" borderId="22" xfId="0" applyFont="1" applyBorder="1" applyAlignment="1" applyProtection="1">
      <alignment horizontal="center" vertical="center" wrapText="1"/>
    </xf>
    <xf numFmtId="0" fontId="0" fillId="0" borderId="15" xfId="0" applyFont="1" applyBorder="1" applyAlignment="1" applyProtection="1">
      <alignment vertical="center"/>
    </xf>
    <xf numFmtId="0" fontId="0" fillId="0" borderId="16" xfId="0" applyFont="1" applyBorder="1" applyAlignment="1" applyProtection="1">
      <alignment vertical="center"/>
    </xf>
    <xf numFmtId="0" fontId="0" fillId="0" borderId="17"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3" fillId="0" borderId="0" xfId="0" applyFont="1" applyAlignment="1" applyProtection="1">
      <alignment horizontal="center" vertical="center"/>
    </xf>
    <xf numFmtId="4" fontId="23" fillId="0" borderId="18" xfId="0" applyNumberFormat="1" applyFont="1" applyBorder="1" applyAlignment="1" applyProtection="1">
      <alignment vertical="center"/>
    </xf>
    <xf numFmtId="4" fontId="23" fillId="0" borderId="0" xfId="0" applyNumberFormat="1" applyFont="1" applyBorder="1" applyAlignment="1" applyProtection="1">
      <alignment vertical="center"/>
    </xf>
    <xf numFmtId="166" fontId="23" fillId="0" borderId="0" xfId="0" applyNumberFormat="1" applyFont="1" applyBorder="1" applyAlignment="1" applyProtection="1">
      <alignment vertical="center"/>
    </xf>
    <xf numFmtId="4" fontId="23" fillId="0" borderId="19" xfId="0" applyNumberFormat="1" applyFont="1" applyBorder="1" applyAlignment="1" applyProtection="1">
      <alignment vertical="center"/>
    </xf>
    <xf numFmtId="0" fontId="3"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4" fillId="0" borderId="5" xfId="0" applyFont="1" applyBorder="1" applyAlignment="1" applyProtection="1">
      <alignment vertical="center"/>
    </xf>
    <xf numFmtId="0" fontId="27" fillId="0" borderId="0" xfId="0" applyFont="1" applyAlignment="1" applyProtection="1">
      <alignment vertical="center"/>
    </xf>
    <xf numFmtId="0" fontId="27" fillId="0" borderId="0" xfId="0" applyFont="1" applyAlignment="1" applyProtection="1">
      <alignment horizontal="left" vertical="center" wrapText="1"/>
    </xf>
    <xf numFmtId="0" fontId="28" fillId="0" borderId="0" xfId="0" applyFont="1" applyAlignment="1" applyProtection="1">
      <alignment vertical="center"/>
    </xf>
    <xf numFmtId="4" fontId="28" fillId="0" borderId="0" xfId="0" applyNumberFormat="1" applyFont="1" applyAlignment="1" applyProtection="1">
      <alignment vertical="center"/>
    </xf>
    <xf numFmtId="0" fontId="29" fillId="0" borderId="0" xfId="0" applyFont="1" applyAlignment="1" applyProtection="1">
      <alignment horizontal="center" vertical="center"/>
    </xf>
    <xf numFmtId="0" fontId="4" fillId="0" borderId="5" xfId="0" applyFont="1" applyBorder="1" applyAlignment="1">
      <alignment vertical="center"/>
    </xf>
    <xf numFmtId="4" fontId="30" fillId="0" borderId="18" xfId="0" applyNumberFormat="1" applyFont="1" applyBorder="1" applyAlignment="1" applyProtection="1">
      <alignment vertical="center"/>
    </xf>
    <xf numFmtId="4" fontId="30" fillId="0" borderId="0" xfId="0" applyNumberFormat="1" applyFont="1" applyBorder="1" applyAlignment="1" applyProtection="1">
      <alignment vertical="center"/>
    </xf>
    <xf numFmtId="166" fontId="30" fillId="0" borderId="0" xfId="0" applyNumberFormat="1" applyFont="1" applyBorder="1" applyAlignment="1" applyProtection="1">
      <alignment vertical="center"/>
    </xf>
    <xf numFmtId="4" fontId="30" fillId="0" borderId="19" xfId="0" applyNumberFormat="1" applyFont="1" applyBorder="1" applyAlignment="1" applyProtection="1">
      <alignment vertical="center"/>
    </xf>
    <xf numFmtId="0" fontId="4" fillId="0" borderId="0" xfId="0" applyFont="1" applyAlignment="1">
      <alignment horizontal="left" vertical="center"/>
    </xf>
    <xf numFmtId="4" fontId="30" fillId="0" borderId="23" xfId="0" applyNumberFormat="1" applyFont="1" applyBorder="1" applyAlignment="1" applyProtection="1">
      <alignment vertical="center"/>
    </xf>
    <xf numFmtId="4" fontId="30" fillId="0" borderId="24" xfId="0" applyNumberFormat="1" applyFont="1" applyBorder="1" applyAlignment="1" applyProtection="1">
      <alignment vertical="center"/>
    </xf>
    <xf numFmtId="166" fontId="30" fillId="0" borderId="24" xfId="0" applyNumberFormat="1" applyFont="1" applyBorder="1" applyAlignment="1" applyProtection="1">
      <alignment vertical="center"/>
    </xf>
    <xf numFmtId="4" fontId="30" fillId="0" borderId="25" xfId="0" applyNumberFormat="1" applyFont="1" applyBorder="1" applyAlignment="1" applyProtection="1">
      <alignment vertical="center"/>
    </xf>
    <xf numFmtId="0" fontId="0" fillId="0" borderId="0" xfId="0" applyProtection="1">
      <protection locked="0"/>
    </xf>
    <xf numFmtId="0" fontId="13" fillId="2" borderId="0" xfId="0" applyFont="1" applyFill="1" applyAlignment="1">
      <alignment vertical="center"/>
    </xf>
    <xf numFmtId="0" fontId="14" fillId="2" borderId="0" xfId="0" applyFont="1" applyFill="1" applyAlignment="1">
      <alignment horizontal="left" vertical="center"/>
    </xf>
    <xf numFmtId="0" fontId="31" fillId="2" borderId="0" xfId="1" applyFont="1" applyFill="1" applyAlignment="1">
      <alignment vertical="center"/>
    </xf>
    <xf numFmtId="0" fontId="13" fillId="2" borderId="0" xfId="0" applyFont="1" applyFill="1" applyAlignment="1" applyProtection="1">
      <alignment vertical="center"/>
      <protection locked="0"/>
    </xf>
    <xf numFmtId="0" fontId="0" fillId="0" borderId="3" xfId="0" applyBorder="1" applyProtection="1">
      <protection locked="0"/>
    </xf>
    <xf numFmtId="0" fontId="0" fillId="0" borderId="0" xfId="0" applyBorder="1" applyProtection="1">
      <protection locked="0"/>
    </xf>
    <xf numFmtId="0" fontId="19" fillId="0" borderId="0" xfId="0" applyFont="1" applyBorder="1" applyAlignment="1" applyProtection="1">
      <alignment horizontal="left" vertical="center" wrapText="1"/>
    </xf>
    <xf numFmtId="0" fontId="0" fillId="0" borderId="0" xfId="0" applyFont="1" applyBorder="1" applyAlignment="1" applyProtection="1">
      <alignment vertical="center"/>
      <protection locked="0"/>
    </xf>
    <xf numFmtId="0" fontId="3" fillId="0" borderId="0" xfId="0" applyFont="1" applyBorder="1" applyAlignment="1" applyProtection="1">
      <alignment horizontal="left" vertical="center" wrapText="1"/>
    </xf>
    <xf numFmtId="0" fontId="19" fillId="0" borderId="0" xfId="0" applyFont="1" applyBorder="1" applyAlignment="1" applyProtection="1">
      <alignment horizontal="left" vertical="center"/>
      <protection locked="0"/>
    </xf>
    <xf numFmtId="165" fontId="2" fillId="0" borderId="0" xfId="0" applyNumberFormat="1" applyFont="1" applyBorder="1" applyAlignment="1" applyProtection="1">
      <alignment horizontal="left" vertical="center"/>
    </xf>
    <xf numFmtId="0" fontId="0" fillId="0" borderId="5" xfId="0" applyFont="1"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Border="1" applyAlignment="1" applyProtection="1">
      <alignment vertical="center" wrapText="1"/>
      <protection locked="0"/>
    </xf>
    <xf numFmtId="0" fontId="0" fillId="0" borderId="6" xfId="0" applyFont="1" applyBorder="1" applyAlignment="1" applyProtection="1">
      <alignment vertical="center" wrapText="1"/>
    </xf>
    <xf numFmtId="0" fontId="0" fillId="0" borderId="16" xfId="0" applyFont="1" applyBorder="1" applyAlignment="1" applyProtection="1">
      <alignment vertical="center"/>
      <protection locked="0"/>
    </xf>
    <xf numFmtId="0" fontId="0" fillId="0" borderId="26" xfId="0" applyFont="1" applyBorder="1" applyAlignment="1" applyProtection="1">
      <alignment vertical="center"/>
    </xf>
    <xf numFmtId="0" fontId="21" fillId="0" borderId="0" xfId="0" applyFont="1" applyBorder="1" applyAlignment="1" applyProtection="1">
      <alignment horizontal="left" vertical="center"/>
    </xf>
    <xf numFmtId="4" fontId="24" fillId="0" borderId="0" xfId="0" applyNumberFormat="1" applyFont="1" applyBorder="1" applyAlignment="1" applyProtection="1">
      <alignment vertical="center"/>
    </xf>
    <xf numFmtId="0" fontId="1" fillId="0" borderId="0" xfId="0" applyFont="1" applyBorder="1" applyAlignment="1" applyProtection="1">
      <alignment horizontal="right" vertical="center"/>
      <protection locked="0"/>
    </xf>
    <xf numFmtId="4" fontId="1" fillId="0" borderId="0" xfId="0" applyNumberFormat="1" applyFont="1" applyBorder="1" applyAlignment="1" applyProtection="1">
      <alignment vertical="center"/>
    </xf>
    <xf numFmtId="164" fontId="1" fillId="0" borderId="0" xfId="0" applyNumberFormat="1" applyFont="1" applyBorder="1" applyAlignment="1" applyProtection="1">
      <alignment horizontal="right" vertical="center"/>
      <protection locked="0"/>
    </xf>
    <xf numFmtId="0" fontId="0" fillId="5" borderId="0" xfId="0" applyFont="1" applyFill="1" applyBorder="1" applyAlignment="1" applyProtection="1">
      <alignment vertical="center"/>
    </xf>
    <xf numFmtId="0" fontId="3" fillId="5" borderId="9" xfId="0" applyFont="1" applyFill="1" applyBorder="1" applyAlignment="1" applyProtection="1">
      <alignment horizontal="left" vertical="center"/>
    </xf>
    <xf numFmtId="0" fontId="3" fillId="5" borderId="10" xfId="0" applyFont="1" applyFill="1" applyBorder="1" applyAlignment="1" applyProtection="1">
      <alignment horizontal="right" vertical="center"/>
    </xf>
    <xf numFmtId="0" fontId="3" fillId="5" borderId="10" xfId="0" applyFont="1" applyFill="1" applyBorder="1" applyAlignment="1" applyProtection="1">
      <alignment horizontal="center" vertical="center"/>
    </xf>
    <xf numFmtId="0" fontId="0" fillId="5" borderId="10" xfId="0" applyFont="1" applyFill="1" applyBorder="1" applyAlignment="1" applyProtection="1">
      <alignment vertical="center"/>
      <protection locked="0"/>
    </xf>
    <xf numFmtId="4" fontId="3" fillId="5" borderId="10" xfId="0" applyNumberFormat="1" applyFont="1" applyFill="1" applyBorder="1" applyAlignment="1" applyProtection="1">
      <alignment vertical="center"/>
    </xf>
    <xf numFmtId="0" fontId="0" fillId="5" borderId="27" xfId="0" applyFont="1" applyFill="1" applyBorder="1" applyAlignment="1" applyProtection="1">
      <alignment vertical="center"/>
    </xf>
    <xf numFmtId="0" fontId="0" fillId="0" borderId="13" xfId="0" applyFont="1" applyBorder="1" applyAlignment="1" applyProtection="1">
      <alignment vertical="center"/>
      <protection locked="0"/>
    </xf>
    <xf numFmtId="0" fontId="0" fillId="0" borderId="2" xfId="0" applyFont="1" applyBorder="1" applyAlignment="1">
      <alignment vertical="center"/>
    </xf>
    <xf numFmtId="0" fontId="0" fillId="0" borderId="3" xfId="0" applyFont="1" applyBorder="1" applyAlignment="1">
      <alignment vertical="center"/>
    </xf>
    <xf numFmtId="0" fontId="0" fillId="0" borderId="3" xfId="0" applyFont="1" applyBorder="1" applyAlignment="1" applyProtection="1">
      <alignment vertical="center"/>
      <protection locked="0"/>
    </xf>
    <xf numFmtId="0" fontId="0" fillId="0" borderId="4" xfId="0" applyFont="1" applyBorder="1" applyAlignment="1">
      <alignment vertical="center"/>
    </xf>
    <xf numFmtId="0" fontId="0" fillId="0" borderId="0" xfId="0" applyFont="1" applyBorder="1" applyAlignment="1" applyProtection="1">
      <alignment horizontal="left" vertical="center"/>
    </xf>
    <xf numFmtId="0" fontId="2" fillId="5" borderId="0" xfId="0" applyFont="1" applyFill="1" applyBorder="1" applyAlignment="1" applyProtection="1">
      <alignment horizontal="left" vertical="center"/>
    </xf>
    <xf numFmtId="0" fontId="0" fillId="5" borderId="0" xfId="0" applyFont="1" applyFill="1" applyBorder="1" applyAlignment="1" applyProtection="1">
      <alignment vertical="center"/>
      <protection locked="0"/>
    </xf>
    <xf numFmtId="0" fontId="2" fillId="5" borderId="0" xfId="0" applyFont="1" applyFill="1" applyBorder="1" applyAlignment="1" applyProtection="1">
      <alignment horizontal="right" vertical="center"/>
    </xf>
    <xf numFmtId="0" fontId="0" fillId="5" borderId="6" xfId="0" applyFont="1" applyFill="1" applyBorder="1" applyAlignment="1" applyProtection="1">
      <alignment vertical="center"/>
    </xf>
    <xf numFmtId="0" fontId="32" fillId="0" borderId="0" xfId="0" applyFont="1" applyBorder="1" applyAlignment="1" applyProtection="1">
      <alignment horizontal="left" vertical="center"/>
    </xf>
    <xf numFmtId="0" fontId="5" fillId="0" borderId="5" xfId="0" applyFont="1" applyBorder="1" applyAlignment="1" applyProtection="1">
      <alignment vertical="center"/>
    </xf>
    <xf numFmtId="0" fontId="5" fillId="0" borderId="0" xfId="0" applyFont="1" applyBorder="1" applyAlignment="1" applyProtection="1">
      <alignment vertical="center"/>
    </xf>
    <xf numFmtId="0" fontId="5" fillId="0" borderId="24" xfId="0" applyFont="1" applyBorder="1" applyAlignment="1" applyProtection="1">
      <alignment horizontal="left" vertical="center"/>
    </xf>
    <xf numFmtId="0" fontId="5" fillId="0" borderId="24" xfId="0" applyFont="1" applyBorder="1" applyAlignment="1" applyProtection="1">
      <alignment vertical="center"/>
    </xf>
    <xf numFmtId="0" fontId="5" fillId="0" borderId="24" xfId="0" applyFont="1" applyBorder="1" applyAlignment="1" applyProtection="1">
      <alignment vertical="center"/>
      <protection locked="0"/>
    </xf>
    <xf numFmtId="4" fontId="5" fillId="0" borderId="24" xfId="0" applyNumberFormat="1" applyFont="1" applyBorder="1" applyAlignment="1" applyProtection="1">
      <alignment vertical="center"/>
    </xf>
    <xf numFmtId="0" fontId="5" fillId="0" borderId="6" xfId="0" applyFont="1" applyBorder="1" applyAlignment="1" applyProtection="1">
      <alignment vertical="center"/>
    </xf>
    <xf numFmtId="0" fontId="6" fillId="0" borderId="5" xfId="0" applyFont="1" applyBorder="1" applyAlignment="1" applyProtection="1">
      <alignment vertical="center"/>
    </xf>
    <xf numFmtId="0" fontId="6" fillId="0" borderId="0" xfId="0" applyFont="1" applyBorder="1" applyAlignment="1" applyProtection="1">
      <alignment vertical="center"/>
    </xf>
    <xf numFmtId="0" fontId="6" fillId="0" borderId="24" xfId="0" applyFont="1" applyBorder="1" applyAlignment="1" applyProtection="1">
      <alignment horizontal="left" vertical="center"/>
    </xf>
    <xf numFmtId="0" fontId="6" fillId="0" borderId="24" xfId="0" applyFont="1" applyBorder="1" applyAlignment="1" applyProtection="1">
      <alignment vertical="center"/>
    </xf>
    <xf numFmtId="0" fontId="6" fillId="0" borderId="24" xfId="0" applyFont="1" applyBorder="1" applyAlignment="1" applyProtection="1">
      <alignment vertical="center"/>
      <protection locked="0"/>
    </xf>
    <xf numFmtId="4" fontId="6" fillId="0" borderId="24" xfId="0" applyNumberFormat="1" applyFont="1" applyBorder="1" applyAlignment="1" applyProtection="1">
      <alignment vertical="center"/>
    </xf>
    <xf numFmtId="0" fontId="6" fillId="0" borderId="6" xfId="0" applyFont="1" applyBorder="1" applyAlignment="1" applyProtection="1">
      <alignment vertical="center"/>
    </xf>
    <xf numFmtId="0" fontId="0" fillId="0" borderId="0" xfId="0" applyFont="1" applyAlignment="1" applyProtection="1">
      <alignment vertical="center"/>
      <protection locked="0"/>
    </xf>
    <xf numFmtId="0" fontId="19" fillId="0" borderId="0" xfId="0" applyFont="1" applyAlignment="1" applyProtection="1">
      <alignment horizontal="left" vertical="center" wrapText="1"/>
    </xf>
    <xf numFmtId="0" fontId="2" fillId="0" borderId="0" xfId="0" applyFont="1" applyAlignment="1" applyProtection="1">
      <alignment horizontal="left" vertical="center"/>
    </xf>
    <xf numFmtId="0" fontId="19" fillId="0" borderId="0" xfId="0" applyFont="1" applyAlignment="1" applyProtection="1">
      <alignment horizontal="left" vertical="center"/>
      <protection locked="0"/>
    </xf>
    <xf numFmtId="0" fontId="0" fillId="0" borderId="5" xfId="0" applyFont="1" applyBorder="1" applyAlignment="1" applyProtection="1">
      <alignment horizontal="center" vertical="center" wrapText="1"/>
    </xf>
    <xf numFmtId="0" fontId="2" fillId="5" borderId="20" xfId="0" applyFont="1" applyFill="1" applyBorder="1" applyAlignment="1" applyProtection="1">
      <alignment horizontal="center" vertical="center" wrapText="1"/>
    </xf>
    <xf numFmtId="0" fontId="2" fillId="5" borderId="21" xfId="0" applyFont="1" applyFill="1" applyBorder="1" applyAlignment="1" applyProtection="1">
      <alignment horizontal="center" vertical="center" wrapText="1"/>
    </xf>
    <xf numFmtId="0" fontId="2" fillId="5" borderId="21" xfId="0" applyFont="1" applyFill="1" applyBorder="1" applyAlignment="1" applyProtection="1">
      <alignment horizontal="center" vertical="center" wrapText="1"/>
      <protection locked="0"/>
    </xf>
    <xf numFmtId="0" fontId="2" fillId="5" borderId="22" xfId="0" applyFont="1" applyFill="1" applyBorder="1" applyAlignment="1" applyProtection="1">
      <alignment horizontal="center" vertical="center" wrapText="1"/>
    </xf>
    <xf numFmtId="0" fontId="0" fillId="0" borderId="5" xfId="0" applyFont="1" applyBorder="1" applyAlignment="1">
      <alignment horizontal="center" vertical="center" wrapText="1"/>
    </xf>
    <xf numFmtId="4" fontId="24" fillId="0" borderId="0" xfId="0" applyNumberFormat="1" applyFont="1" applyAlignment="1" applyProtection="1"/>
    <xf numFmtId="166" fontId="33" fillId="0" borderId="16" xfId="0" applyNumberFormat="1" applyFont="1" applyBorder="1" applyAlignment="1" applyProtection="1"/>
    <xf numFmtId="166" fontId="33" fillId="0" borderId="17" xfId="0" applyNumberFormat="1" applyFont="1" applyBorder="1" applyAlignment="1" applyProtection="1"/>
    <xf numFmtId="4" fontId="34" fillId="0" borderId="0" xfId="0" applyNumberFormat="1" applyFont="1" applyAlignment="1">
      <alignment vertical="center"/>
    </xf>
    <xf numFmtId="0" fontId="7" fillId="0" borderId="5" xfId="0" applyFont="1" applyBorder="1" applyAlignment="1" applyProtection="1"/>
    <xf numFmtId="0" fontId="7" fillId="0" borderId="0" xfId="0" applyFont="1" applyAlignment="1" applyProtection="1"/>
    <xf numFmtId="0" fontId="7" fillId="0" borderId="0" xfId="0" applyFont="1" applyAlignment="1" applyProtection="1">
      <alignment horizontal="left"/>
    </xf>
    <xf numFmtId="0" fontId="5" fillId="0" borderId="0" xfId="0" applyFont="1" applyAlignment="1" applyProtection="1">
      <alignment horizontal="left"/>
    </xf>
    <xf numFmtId="0" fontId="7" fillId="0" borderId="0" xfId="0" applyFont="1" applyAlignment="1" applyProtection="1">
      <protection locked="0"/>
    </xf>
    <xf numFmtId="4" fontId="5" fillId="0" borderId="0" xfId="0" applyNumberFormat="1" applyFont="1" applyAlignment="1" applyProtection="1"/>
    <xf numFmtId="0" fontId="7" fillId="0" borderId="5" xfId="0" applyFont="1" applyBorder="1" applyAlignment="1"/>
    <xf numFmtId="0" fontId="7" fillId="0" borderId="18" xfId="0" applyFont="1" applyBorder="1" applyAlignment="1" applyProtection="1"/>
    <xf numFmtId="0" fontId="7" fillId="0" borderId="0" xfId="0" applyFont="1" applyBorder="1" applyAlignment="1" applyProtection="1"/>
    <xf numFmtId="166" fontId="7" fillId="0" borderId="0" xfId="0" applyNumberFormat="1" applyFont="1" applyBorder="1" applyAlignment="1" applyProtection="1"/>
    <xf numFmtId="166" fontId="7" fillId="0" borderId="19" xfId="0" applyNumberFormat="1" applyFont="1" applyBorder="1" applyAlignment="1" applyProtection="1"/>
    <xf numFmtId="0" fontId="7" fillId="0" borderId="0" xfId="0" applyFont="1" applyAlignment="1">
      <alignment horizontal="left"/>
    </xf>
    <xf numFmtId="0" fontId="7" fillId="0" borderId="0" xfId="0" applyFont="1" applyAlignment="1">
      <alignment horizontal="center"/>
    </xf>
    <xf numFmtId="4" fontId="7" fillId="0" borderId="0" xfId="0" applyNumberFormat="1" applyFont="1" applyAlignment="1">
      <alignment vertical="center"/>
    </xf>
    <xf numFmtId="0" fontId="6" fillId="0" borderId="0" xfId="0" applyFont="1" applyAlignment="1" applyProtection="1">
      <alignment horizontal="left"/>
    </xf>
    <xf numFmtId="4" fontId="6" fillId="0" borderId="0" xfId="0" applyNumberFormat="1" applyFont="1" applyAlignment="1" applyProtection="1"/>
    <xf numFmtId="0" fontId="0" fillId="0" borderId="28" xfId="0" applyFont="1" applyBorder="1" applyAlignment="1" applyProtection="1">
      <alignment horizontal="center" vertical="center"/>
    </xf>
    <xf numFmtId="49" fontId="0" fillId="0" borderId="28" xfId="0" applyNumberFormat="1" applyFont="1" applyBorder="1" applyAlignment="1" applyProtection="1">
      <alignment horizontal="left" vertical="center" wrapText="1"/>
    </xf>
    <xf numFmtId="0" fontId="0" fillId="0" borderId="28" xfId="0" applyFont="1" applyBorder="1" applyAlignment="1" applyProtection="1">
      <alignment horizontal="left" vertical="center" wrapText="1"/>
    </xf>
    <xf numFmtId="0" fontId="0" fillId="0" borderId="28" xfId="0" applyFont="1" applyBorder="1" applyAlignment="1" applyProtection="1">
      <alignment horizontal="center" vertical="center" wrapText="1"/>
    </xf>
    <xf numFmtId="167" fontId="0" fillId="0" borderId="28" xfId="0" applyNumberFormat="1" applyFont="1" applyBorder="1" applyAlignment="1" applyProtection="1">
      <alignment vertical="center"/>
    </xf>
    <xf numFmtId="4" fontId="0" fillId="3" borderId="28" xfId="0" applyNumberFormat="1" applyFont="1" applyFill="1" applyBorder="1" applyAlignment="1" applyProtection="1">
      <alignment vertical="center"/>
      <protection locked="0"/>
    </xf>
    <xf numFmtId="4" fontId="0" fillId="0" borderId="28" xfId="0" applyNumberFormat="1" applyFont="1" applyBorder="1" applyAlignment="1" applyProtection="1">
      <alignment vertical="center"/>
    </xf>
    <xf numFmtId="0" fontId="1" fillId="3" borderId="28" xfId="0" applyFont="1" applyFill="1" applyBorder="1" applyAlignment="1" applyProtection="1">
      <alignment horizontal="left" vertical="center"/>
      <protection locked="0"/>
    </xf>
    <xf numFmtId="0" fontId="1" fillId="0" borderId="0" xfId="0" applyFont="1" applyBorder="1" applyAlignment="1" applyProtection="1">
      <alignment horizontal="center" vertical="center"/>
    </xf>
    <xf numFmtId="166" fontId="1" fillId="0" borderId="0" xfId="0" applyNumberFormat="1" applyFont="1" applyBorder="1" applyAlignment="1" applyProtection="1">
      <alignment vertical="center"/>
    </xf>
    <xf numFmtId="166" fontId="1" fillId="0" borderId="19" xfId="0" applyNumberFormat="1" applyFont="1" applyBorder="1" applyAlignment="1" applyProtection="1">
      <alignment vertical="center"/>
    </xf>
    <xf numFmtId="4" fontId="0" fillId="0" borderId="0" xfId="0" applyNumberFormat="1" applyFont="1" applyAlignment="1">
      <alignment vertical="center"/>
    </xf>
    <xf numFmtId="0" fontId="1" fillId="0" borderId="24" xfId="0" applyFont="1" applyBorder="1" applyAlignment="1" applyProtection="1">
      <alignment horizontal="center" vertical="center"/>
    </xf>
    <xf numFmtId="0" fontId="0" fillId="0" borderId="24" xfId="0" applyFont="1" applyBorder="1" applyAlignment="1" applyProtection="1">
      <alignment vertical="center"/>
    </xf>
    <xf numFmtId="166" fontId="1" fillId="0" borderId="24" xfId="0" applyNumberFormat="1" applyFont="1" applyBorder="1" applyAlignment="1" applyProtection="1">
      <alignment vertical="center"/>
    </xf>
    <xf numFmtId="166" fontId="1" fillId="0" borderId="25" xfId="0" applyNumberFormat="1" applyFont="1" applyBorder="1" applyAlignment="1" applyProtection="1">
      <alignment vertical="center"/>
    </xf>
    <xf numFmtId="0" fontId="35" fillId="0" borderId="0" xfId="0" applyFont="1" applyAlignment="1" applyProtection="1">
      <alignment horizontal="left" vertical="center"/>
    </xf>
    <xf numFmtId="0" fontId="36" fillId="0" borderId="0" xfId="0" applyFont="1" applyAlignment="1" applyProtection="1">
      <alignment vertical="center" wrapText="1"/>
    </xf>
    <xf numFmtId="0" fontId="0" fillId="0" borderId="18" xfId="0" applyFont="1" applyBorder="1" applyAlignment="1" applyProtection="1">
      <alignment vertical="center"/>
    </xf>
    <xf numFmtId="0" fontId="8" fillId="0" borderId="5" xfId="0" applyFont="1" applyBorder="1" applyAlignment="1" applyProtection="1">
      <alignment vertical="center"/>
    </xf>
    <xf numFmtId="0" fontId="8" fillId="0" borderId="0" xfId="0" applyFont="1" applyAlignment="1" applyProtection="1">
      <alignment vertical="center"/>
    </xf>
    <xf numFmtId="0" fontId="8" fillId="0" borderId="0" xfId="0" applyFont="1" applyAlignment="1" applyProtection="1">
      <alignment horizontal="left" vertical="center"/>
    </xf>
    <xf numFmtId="0" fontId="8" fillId="0" borderId="0" xfId="0" applyFont="1" applyAlignment="1" applyProtection="1">
      <alignment horizontal="left" vertical="center" wrapText="1"/>
    </xf>
    <xf numFmtId="167" fontId="8" fillId="0" borderId="0" xfId="0" applyNumberFormat="1" applyFont="1" applyAlignment="1" applyProtection="1">
      <alignment vertical="center"/>
    </xf>
    <xf numFmtId="0" fontId="8" fillId="0" borderId="0" xfId="0" applyFont="1" applyAlignment="1" applyProtection="1">
      <alignment vertical="center"/>
      <protection locked="0"/>
    </xf>
    <xf numFmtId="0" fontId="8" fillId="0" borderId="5" xfId="0" applyFont="1" applyBorder="1" applyAlignment="1">
      <alignment vertical="center"/>
    </xf>
    <xf numFmtId="0" fontId="8" fillId="0" borderId="18" xfId="0" applyFont="1" applyBorder="1" applyAlignment="1" applyProtection="1">
      <alignment vertical="center"/>
    </xf>
    <xf numFmtId="0" fontId="8" fillId="0" borderId="0" xfId="0" applyFont="1" applyBorder="1" applyAlignment="1" applyProtection="1">
      <alignment vertical="center"/>
    </xf>
    <xf numFmtId="0" fontId="8" fillId="0" borderId="19" xfId="0" applyFont="1" applyBorder="1" applyAlignment="1" applyProtection="1">
      <alignment vertical="center"/>
    </xf>
    <xf numFmtId="0" fontId="8" fillId="0" borderId="0" xfId="0" applyFont="1" applyAlignment="1">
      <alignment horizontal="left" vertical="center"/>
    </xf>
    <xf numFmtId="0" fontId="9" fillId="0" borderId="5"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0" fontId="9" fillId="0" borderId="0" xfId="0" applyFont="1" applyAlignment="1" applyProtection="1">
      <alignment vertical="center"/>
      <protection locked="0"/>
    </xf>
    <xf numFmtId="0" fontId="9" fillId="0" borderId="5" xfId="0" applyFont="1" applyBorder="1" applyAlignment="1">
      <alignment vertical="center"/>
    </xf>
    <xf numFmtId="0" fontId="9" fillId="0" borderId="18" xfId="0" applyFont="1" applyBorder="1" applyAlignment="1" applyProtection="1">
      <alignment vertical="center"/>
    </xf>
    <xf numFmtId="0" fontId="9" fillId="0" borderId="0" xfId="0" applyFont="1" applyBorder="1" applyAlignment="1" applyProtection="1">
      <alignment vertical="center"/>
    </xf>
    <xf numFmtId="0" fontId="9" fillId="0" borderId="19" xfId="0" applyFont="1" applyBorder="1" applyAlignment="1" applyProtection="1">
      <alignment vertical="center"/>
    </xf>
    <xf numFmtId="0" fontId="9" fillId="0" borderId="0" xfId="0" applyFont="1" applyAlignment="1">
      <alignment horizontal="left" vertical="center"/>
    </xf>
    <xf numFmtId="0" fontId="10" fillId="0" borderId="5"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5" xfId="0" applyFont="1" applyBorder="1" applyAlignment="1">
      <alignment vertical="center"/>
    </xf>
    <xf numFmtId="0" fontId="10" fillId="0" borderId="18" xfId="0" applyFont="1" applyBorder="1" applyAlignment="1" applyProtection="1">
      <alignment vertical="center"/>
    </xf>
    <xf numFmtId="0" fontId="10" fillId="0" borderId="0" xfId="0" applyFont="1" applyBorder="1" applyAlignment="1" applyProtection="1">
      <alignment vertical="center"/>
    </xf>
    <xf numFmtId="0" fontId="10" fillId="0" borderId="19" xfId="0" applyFont="1" applyBorder="1" applyAlignment="1" applyProtection="1">
      <alignment vertical="center"/>
    </xf>
    <xf numFmtId="0" fontId="10" fillId="0" borderId="0" xfId="0" applyFont="1" applyAlignment="1">
      <alignment horizontal="left" vertical="center"/>
    </xf>
    <xf numFmtId="0" fontId="37" fillId="0" borderId="28" xfId="0" applyFont="1" applyBorder="1" applyAlignment="1" applyProtection="1">
      <alignment horizontal="center" vertical="center"/>
    </xf>
    <xf numFmtId="49" fontId="37" fillId="0" borderId="28" xfId="0" applyNumberFormat="1" applyFont="1" applyBorder="1" applyAlignment="1" applyProtection="1">
      <alignment horizontal="left" vertical="center" wrapText="1"/>
    </xf>
    <xf numFmtId="0" fontId="37" fillId="0" borderId="28" xfId="0" applyFont="1" applyBorder="1" applyAlignment="1" applyProtection="1">
      <alignment horizontal="left" vertical="center" wrapText="1"/>
    </xf>
    <xf numFmtId="0" fontId="37" fillId="0" borderId="28" xfId="0" applyFont="1" applyBorder="1" applyAlignment="1" applyProtection="1">
      <alignment horizontal="center" vertical="center" wrapText="1"/>
    </xf>
    <xf numFmtId="167" fontId="37" fillId="0" borderId="28" xfId="0" applyNumberFormat="1" applyFont="1" applyBorder="1" applyAlignment="1" applyProtection="1">
      <alignment vertical="center"/>
    </xf>
    <xf numFmtId="4" fontId="37" fillId="3" borderId="28" xfId="0" applyNumberFormat="1" applyFont="1" applyFill="1" applyBorder="1" applyAlignment="1" applyProtection="1">
      <alignment vertical="center"/>
      <protection locked="0"/>
    </xf>
    <xf numFmtId="4" fontId="37" fillId="0" borderId="28" xfId="0" applyNumberFormat="1" applyFont="1" applyBorder="1" applyAlignment="1" applyProtection="1">
      <alignment vertical="center"/>
    </xf>
    <xf numFmtId="0" fontId="37" fillId="0" borderId="5" xfId="0" applyFont="1" applyBorder="1" applyAlignment="1">
      <alignment vertical="center"/>
    </xf>
    <xf numFmtId="0" fontId="37" fillId="3" borderId="28" xfId="0" applyFont="1" applyFill="1" applyBorder="1" applyAlignment="1" applyProtection="1">
      <alignment horizontal="left" vertical="center"/>
      <protection locked="0"/>
    </xf>
    <xf numFmtId="0" fontId="37" fillId="0" borderId="0" xfId="0" applyFont="1" applyBorder="1" applyAlignment="1" applyProtection="1">
      <alignment horizontal="center" vertical="center"/>
    </xf>
    <xf numFmtId="0" fontId="36" fillId="0" borderId="0" xfId="0" applyFont="1" applyAlignment="1" applyProtection="1">
      <alignment vertical="top" wrapText="1"/>
    </xf>
    <xf numFmtId="0" fontId="0" fillId="0" borderId="0" xfId="0" applyAlignment="1">
      <alignment vertical="top"/>
      <protection locked="0"/>
    </xf>
    <xf numFmtId="0" fontId="38" fillId="0" borderId="29" xfId="0" applyFont="1" applyBorder="1" applyAlignment="1">
      <alignment vertical="center" wrapText="1"/>
      <protection locked="0"/>
    </xf>
    <xf numFmtId="0" fontId="38" fillId="0" borderId="30" xfId="0" applyFont="1" applyBorder="1" applyAlignment="1">
      <alignment vertical="center" wrapText="1"/>
      <protection locked="0"/>
    </xf>
    <xf numFmtId="0" fontId="38" fillId="0" borderId="31" xfId="0" applyFont="1" applyBorder="1" applyAlignment="1">
      <alignment vertical="center" wrapText="1"/>
      <protection locked="0"/>
    </xf>
    <xf numFmtId="0" fontId="38" fillId="0" borderId="32" xfId="0" applyFont="1" applyBorder="1" applyAlignment="1">
      <alignment horizontal="center" vertical="center" wrapText="1"/>
      <protection locked="0"/>
    </xf>
    <xf numFmtId="0" fontId="39" fillId="0" borderId="1" xfId="0" applyFont="1" applyBorder="1" applyAlignment="1">
      <alignment horizontal="center" vertical="center" wrapText="1"/>
      <protection locked="0"/>
    </xf>
    <xf numFmtId="0" fontId="38" fillId="0" borderId="33" xfId="0" applyFont="1" applyBorder="1" applyAlignment="1">
      <alignment horizontal="center" vertical="center" wrapText="1"/>
      <protection locked="0"/>
    </xf>
    <xf numFmtId="0" fontId="38" fillId="0" borderId="32" xfId="0" applyFont="1" applyBorder="1" applyAlignment="1">
      <alignment vertical="center" wrapText="1"/>
      <protection locked="0"/>
    </xf>
    <xf numFmtId="0" fontId="40" fillId="0" borderId="34" xfId="0" applyFont="1" applyBorder="1" applyAlignment="1">
      <alignment horizontal="left" wrapText="1"/>
      <protection locked="0"/>
    </xf>
    <xf numFmtId="0" fontId="38" fillId="0" borderId="33" xfId="0" applyFont="1" applyBorder="1" applyAlignment="1">
      <alignment vertical="center" wrapText="1"/>
      <protection locked="0"/>
    </xf>
    <xf numFmtId="0" fontId="40" fillId="0" borderId="1" xfId="0" applyFont="1" applyBorder="1" applyAlignment="1">
      <alignment horizontal="left" vertical="center" wrapText="1"/>
      <protection locked="0"/>
    </xf>
    <xf numFmtId="0" fontId="41" fillId="0" borderId="1" xfId="0" applyFont="1" applyBorder="1" applyAlignment="1">
      <alignment horizontal="left" vertical="center" wrapText="1"/>
      <protection locked="0"/>
    </xf>
    <xf numFmtId="0" fontId="41" fillId="0" borderId="32" xfId="0" applyFont="1" applyBorder="1" applyAlignment="1">
      <alignment vertical="center" wrapText="1"/>
      <protection locked="0"/>
    </xf>
    <xf numFmtId="0" fontId="41" fillId="0" borderId="1" xfId="0" applyFont="1" applyBorder="1" applyAlignment="1">
      <alignment vertical="center" wrapText="1"/>
      <protection locked="0"/>
    </xf>
    <xf numFmtId="0" fontId="41" fillId="0" borderId="1" xfId="0" applyFont="1" applyBorder="1" applyAlignment="1">
      <alignment vertical="center"/>
      <protection locked="0"/>
    </xf>
    <xf numFmtId="0" fontId="41" fillId="0" borderId="1" xfId="0" applyFont="1" applyBorder="1" applyAlignment="1">
      <alignment horizontal="left" vertical="center"/>
      <protection locked="0"/>
    </xf>
    <xf numFmtId="49" fontId="41" fillId="0" borderId="1" xfId="0" applyNumberFormat="1" applyFont="1" applyBorder="1" applyAlignment="1">
      <alignment horizontal="left" vertical="center" wrapText="1"/>
      <protection locked="0"/>
    </xf>
    <xf numFmtId="49" fontId="41" fillId="0" borderId="1" xfId="0" applyNumberFormat="1" applyFont="1" applyBorder="1" applyAlignment="1">
      <alignment vertical="center" wrapText="1"/>
      <protection locked="0"/>
    </xf>
    <xf numFmtId="0" fontId="38" fillId="0" borderId="35" xfId="0" applyFont="1" applyBorder="1" applyAlignment="1">
      <alignment vertical="center" wrapText="1"/>
      <protection locked="0"/>
    </xf>
    <xf numFmtId="0" fontId="42" fillId="0" borderId="34" xfId="0" applyFont="1" applyBorder="1" applyAlignment="1">
      <alignment vertical="center" wrapText="1"/>
      <protection locked="0"/>
    </xf>
    <xf numFmtId="0" fontId="38" fillId="0" borderId="36" xfId="0" applyFont="1" applyBorder="1" applyAlignment="1">
      <alignment vertical="center" wrapText="1"/>
      <protection locked="0"/>
    </xf>
    <xf numFmtId="0" fontId="38" fillId="0" borderId="1" xfId="0" applyFont="1" applyBorder="1" applyAlignment="1">
      <alignment vertical="top"/>
      <protection locked="0"/>
    </xf>
    <xf numFmtId="0" fontId="38" fillId="0" borderId="0" xfId="0" applyFont="1" applyAlignment="1">
      <alignment vertical="top"/>
      <protection locked="0"/>
    </xf>
    <xf numFmtId="0" fontId="38" fillId="0" borderId="29" xfId="0" applyFont="1" applyBorder="1" applyAlignment="1">
      <alignment horizontal="left" vertical="center"/>
      <protection locked="0"/>
    </xf>
    <xf numFmtId="0" fontId="38" fillId="0" borderId="30" xfId="0" applyFont="1" applyBorder="1" applyAlignment="1">
      <alignment horizontal="left" vertical="center"/>
      <protection locked="0"/>
    </xf>
    <xf numFmtId="0" fontId="38" fillId="0" borderId="31" xfId="0" applyFont="1" applyBorder="1" applyAlignment="1">
      <alignment horizontal="left" vertical="center"/>
      <protection locked="0"/>
    </xf>
    <xf numFmtId="0" fontId="38" fillId="0" borderId="32" xfId="0" applyFont="1" applyBorder="1" applyAlignment="1">
      <alignment horizontal="left" vertical="center"/>
      <protection locked="0"/>
    </xf>
    <xf numFmtId="0" fontId="39" fillId="0" borderId="1" xfId="0" applyFont="1" applyBorder="1" applyAlignment="1">
      <alignment horizontal="center" vertical="center"/>
      <protection locked="0"/>
    </xf>
    <xf numFmtId="0" fontId="38" fillId="0" borderId="33" xfId="0" applyFont="1" applyBorder="1" applyAlignment="1">
      <alignment horizontal="left" vertical="center"/>
      <protection locked="0"/>
    </xf>
    <xf numFmtId="0" fontId="40" fillId="0" borderId="1" xfId="0" applyFont="1" applyBorder="1" applyAlignment="1">
      <alignment horizontal="left" vertical="center"/>
      <protection locked="0"/>
    </xf>
    <xf numFmtId="0" fontId="43" fillId="0" borderId="0" xfId="0" applyFont="1" applyAlignment="1">
      <alignment horizontal="left" vertical="center"/>
      <protection locked="0"/>
    </xf>
    <xf numFmtId="0" fontId="40" fillId="0" borderId="34" xfId="0" applyFont="1" applyBorder="1" applyAlignment="1">
      <alignment horizontal="left" vertical="center"/>
      <protection locked="0"/>
    </xf>
    <xf numFmtId="0" fontId="40" fillId="0" borderId="34" xfId="0" applyFont="1" applyBorder="1" applyAlignment="1">
      <alignment horizontal="center" vertical="center"/>
      <protection locked="0"/>
    </xf>
    <xf numFmtId="0" fontId="43" fillId="0" borderId="34" xfId="0" applyFont="1" applyBorder="1" applyAlignment="1">
      <alignment horizontal="left" vertical="center"/>
      <protection locked="0"/>
    </xf>
    <xf numFmtId="0" fontId="44" fillId="0" borderId="1" xfId="0" applyFont="1" applyBorder="1" applyAlignment="1">
      <alignment horizontal="left" vertical="center"/>
      <protection locked="0"/>
    </xf>
    <xf numFmtId="0" fontId="41" fillId="0" borderId="0" xfId="0" applyFont="1" applyAlignment="1">
      <alignment horizontal="left" vertical="center"/>
      <protection locked="0"/>
    </xf>
    <xf numFmtId="0" fontId="41" fillId="0" borderId="1" xfId="0" applyFont="1" applyBorder="1" applyAlignment="1">
      <alignment horizontal="center" vertical="center"/>
      <protection locked="0"/>
    </xf>
    <xf numFmtId="0" fontId="41" fillId="0" borderId="32" xfId="0" applyFont="1" applyBorder="1" applyAlignment="1">
      <alignment horizontal="left" vertical="center"/>
      <protection locked="0"/>
    </xf>
    <xf numFmtId="0" fontId="41" fillId="0" borderId="1" xfId="0" applyFont="1" applyFill="1" applyBorder="1" applyAlignment="1">
      <alignment horizontal="left" vertical="center"/>
      <protection locked="0"/>
    </xf>
    <xf numFmtId="0" fontId="41" fillId="0" borderId="1" xfId="0" applyFont="1" applyFill="1" applyBorder="1" applyAlignment="1">
      <alignment horizontal="center" vertical="center"/>
      <protection locked="0"/>
    </xf>
    <xf numFmtId="0" fontId="38" fillId="0" borderId="35" xfId="0" applyFont="1" applyBorder="1" applyAlignment="1">
      <alignment horizontal="left" vertical="center"/>
      <protection locked="0"/>
    </xf>
    <xf numFmtId="0" fontId="42" fillId="0" borderId="34" xfId="0" applyFont="1" applyBorder="1" applyAlignment="1">
      <alignment horizontal="left" vertical="center"/>
      <protection locked="0"/>
    </xf>
    <xf numFmtId="0" fontId="38" fillId="0" borderId="36" xfId="0" applyFont="1" applyBorder="1" applyAlignment="1">
      <alignment horizontal="left" vertical="center"/>
      <protection locked="0"/>
    </xf>
    <xf numFmtId="0" fontId="38" fillId="0" borderId="1" xfId="0" applyFont="1" applyBorder="1" applyAlignment="1">
      <alignment horizontal="left" vertical="center"/>
      <protection locked="0"/>
    </xf>
    <xf numFmtId="0" fontId="42" fillId="0" borderId="1" xfId="0" applyFont="1" applyBorder="1" applyAlignment="1">
      <alignment horizontal="left" vertical="center"/>
      <protection locked="0"/>
    </xf>
    <xf numFmtId="0" fontId="43" fillId="0" borderId="1" xfId="0" applyFont="1" applyBorder="1" applyAlignment="1">
      <alignment horizontal="left" vertical="center"/>
      <protection locked="0"/>
    </xf>
    <xf numFmtId="0" fontId="41" fillId="0" borderId="34" xfId="0" applyFont="1" applyBorder="1" applyAlignment="1">
      <alignment horizontal="left" vertical="center"/>
      <protection locked="0"/>
    </xf>
    <xf numFmtId="0" fontId="38" fillId="0" borderId="1" xfId="0" applyFont="1" applyBorder="1" applyAlignment="1">
      <alignment horizontal="left" vertical="center" wrapText="1"/>
      <protection locked="0"/>
    </xf>
    <xf numFmtId="0" fontId="41" fillId="0" borderId="1" xfId="0" applyFont="1" applyBorder="1" applyAlignment="1">
      <alignment horizontal="center" vertical="center" wrapText="1"/>
      <protection locked="0"/>
    </xf>
    <xf numFmtId="0" fontId="38" fillId="0" borderId="29" xfId="0" applyFont="1" applyBorder="1" applyAlignment="1">
      <alignment horizontal="left" vertical="center" wrapText="1"/>
      <protection locked="0"/>
    </xf>
    <xf numFmtId="0" fontId="38" fillId="0" borderId="30" xfId="0" applyFont="1" applyBorder="1" applyAlignment="1">
      <alignment horizontal="left" vertical="center" wrapText="1"/>
      <protection locked="0"/>
    </xf>
    <xf numFmtId="0" fontId="38" fillId="0" borderId="31" xfId="0" applyFont="1" applyBorder="1" applyAlignment="1">
      <alignment horizontal="left" vertical="center" wrapText="1"/>
      <protection locked="0"/>
    </xf>
    <xf numFmtId="0" fontId="38" fillId="0" borderId="32" xfId="0" applyFont="1" applyBorder="1" applyAlignment="1">
      <alignment horizontal="left" vertical="center" wrapText="1"/>
      <protection locked="0"/>
    </xf>
    <xf numFmtId="0" fontId="38" fillId="0" borderId="33" xfId="0" applyFont="1" applyBorder="1" applyAlignment="1">
      <alignment horizontal="left" vertical="center" wrapText="1"/>
      <protection locked="0"/>
    </xf>
    <xf numFmtId="0" fontId="43" fillId="0" borderId="32" xfId="0" applyFont="1" applyBorder="1" applyAlignment="1">
      <alignment horizontal="left" vertical="center" wrapText="1"/>
      <protection locked="0"/>
    </xf>
    <xf numFmtId="0" fontId="43" fillId="0" borderId="33" xfId="0" applyFont="1" applyBorder="1" applyAlignment="1">
      <alignment horizontal="left" vertical="center" wrapText="1"/>
      <protection locked="0"/>
    </xf>
    <xf numFmtId="0" fontId="41" fillId="0" borderId="32" xfId="0" applyFont="1" applyBorder="1" applyAlignment="1">
      <alignment horizontal="left" vertical="center" wrapText="1"/>
      <protection locked="0"/>
    </xf>
    <xf numFmtId="0" fontId="41" fillId="0" borderId="33" xfId="0" applyFont="1" applyBorder="1" applyAlignment="1">
      <alignment horizontal="left" vertical="center" wrapText="1"/>
      <protection locked="0"/>
    </xf>
    <xf numFmtId="0" fontId="41" fillId="0" borderId="33" xfId="0" applyFont="1" applyBorder="1" applyAlignment="1">
      <alignment horizontal="left" vertical="center"/>
      <protection locked="0"/>
    </xf>
    <xf numFmtId="0" fontId="41" fillId="0" borderId="35" xfId="0" applyFont="1" applyBorder="1" applyAlignment="1">
      <alignment horizontal="left" vertical="center" wrapText="1"/>
      <protection locked="0"/>
    </xf>
    <xf numFmtId="0" fontId="41" fillId="0" borderId="34" xfId="0" applyFont="1" applyBorder="1" applyAlignment="1">
      <alignment horizontal="left" vertical="center" wrapText="1"/>
      <protection locked="0"/>
    </xf>
    <xf numFmtId="0" fontId="41" fillId="0" borderId="36" xfId="0" applyFont="1" applyBorder="1" applyAlignment="1">
      <alignment horizontal="left" vertical="center" wrapText="1"/>
      <protection locked="0"/>
    </xf>
    <xf numFmtId="0" fontId="41" fillId="0" borderId="1" xfId="0" applyFont="1" applyBorder="1" applyAlignment="1">
      <alignment horizontal="left" vertical="top"/>
      <protection locked="0"/>
    </xf>
    <xf numFmtId="0" fontId="41" fillId="0" borderId="1" xfId="0" applyFont="1" applyBorder="1" applyAlignment="1">
      <alignment horizontal="center" vertical="top"/>
      <protection locked="0"/>
    </xf>
    <xf numFmtId="0" fontId="41" fillId="0" borderId="35" xfId="0" applyFont="1" applyBorder="1" applyAlignment="1">
      <alignment horizontal="left" vertical="center"/>
      <protection locked="0"/>
    </xf>
    <xf numFmtId="0" fontId="41" fillId="0" borderId="36" xfId="0" applyFont="1" applyBorder="1" applyAlignment="1">
      <alignment horizontal="left" vertical="center"/>
      <protection locked="0"/>
    </xf>
    <xf numFmtId="0" fontId="43" fillId="0" borderId="0" xfId="0" applyFont="1" applyAlignment="1">
      <alignment vertical="center"/>
      <protection locked="0"/>
    </xf>
    <xf numFmtId="0" fontId="40" fillId="0" borderId="1" xfId="0" applyFont="1" applyBorder="1" applyAlignment="1">
      <alignment vertical="center"/>
      <protection locked="0"/>
    </xf>
    <xf numFmtId="0" fontId="43" fillId="0" borderId="34" xfId="0" applyFont="1" applyBorder="1" applyAlignment="1">
      <alignment vertical="center"/>
      <protection locked="0"/>
    </xf>
    <xf numFmtId="0" fontId="40" fillId="0" borderId="34" xfId="0" applyFont="1" applyBorder="1" applyAlignment="1">
      <alignment vertical="center"/>
      <protection locked="0"/>
    </xf>
    <xf numFmtId="0" fontId="0" fillId="0" borderId="1" xfId="0" applyBorder="1" applyAlignment="1">
      <alignment vertical="top"/>
      <protection locked="0"/>
    </xf>
    <xf numFmtId="49" fontId="41" fillId="0" borderId="1" xfId="0" applyNumberFormat="1" applyFont="1" applyBorder="1" applyAlignment="1">
      <alignment horizontal="left" vertical="center"/>
      <protection locked="0"/>
    </xf>
    <xf numFmtId="0" fontId="0" fillId="0" borderId="34" xfId="0" applyBorder="1" applyAlignment="1">
      <alignment vertical="top"/>
      <protection locked="0"/>
    </xf>
    <xf numFmtId="0" fontId="40" fillId="0" borderId="34" xfId="0" applyFont="1" applyBorder="1" applyAlignment="1">
      <alignment horizontal="left"/>
      <protection locked="0"/>
    </xf>
    <xf numFmtId="0" fontId="43" fillId="0" borderId="34" xfId="0" applyFont="1" applyBorder="1" applyAlignment="1">
      <protection locked="0"/>
    </xf>
    <xf numFmtId="0" fontId="38" fillId="0" borderId="32" xfId="0" applyFont="1" applyBorder="1" applyAlignment="1">
      <alignment vertical="top"/>
      <protection locked="0"/>
    </xf>
    <xf numFmtId="0" fontId="38" fillId="0" borderId="33" xfId="0" applyFont="1" applyBorder="1" applyAlignment="1">
      <alignment vertical="top"/>
      <protection locked="0"/>
    </xf>
    <xf numFmtId="0" fontId="38" fillId="0" borderId="1" xfId="0" applyFont="1" applyBorder="1" applyAlignment="1">
      <alignment horizontal="center" vertical="center"/>
      <protection locked="0"/>
    </xf>
    <xf numFmtId="0" fontId="38" fillId="0" borderId="1" xfId="0" applyFont="1" applyBorder="1" applyAlignment="1">
      <alignment horizontal="left" vertical="top"/>
      <protection locked="0"/>
    </xf>
    <xf numFmtId="0" fontId="38" fillId="0" borderId="35" xfId="0" applyFont="1" applyBorder="1" applyAlignment="1">
      <alignment vertical="top"/>
      <protection locked="0"/>
    </xf>
    <xf numFmtId="0" fontId="38" fillId="0" borderId="34" xfId="0" applyFont="1" applyBorder="1" applyAlignment="1">
      <alignment vertical="top"/>
      <protection locked="0"/>
    </xf>
    <xf numFmtId="0" fontId="38" fillId="0" borderId="36" xfId="0" applyFont="1" applyBorder="1" applyAlignment="1">
      <alignment vertical="top"/>
      <protection locked="0"/>
    </xf>
  </cellXfs>
  <cellStyles count="2">
    <cellStyle name="Normal" xfId="0" builtinId="0" customBuiltin="1"/>
    <cellStyle name="Hyperlink" xfId="1" builtinId="8"/>
  </cellStyles>
  <dxfs count="0"/>
  <tableStyles count="0"/>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71145" cy="271145"/>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pane activePane="bottomLeft" state="frozen" topLeftCell="A2" ySplit="1"/>
    </sheetView>
  </sheetViews>
  <cols>
    <col min="1" max="1" width="8.33" customWidth="1"/>
    <col min="2" max="2" width="1.67" customWidth="1"/>
    <col min="3" max="3" width="4.17" customWidth="1"/>
    <col min="4" max="4" width="2.67" customWidth="1"/>
    <col min="5" max="5" width="2.67" customWidth="1"/>
    <col min="6" max="6" width="2.67" customWidth="1"/>
    <col min="7" max="7" width="2.67" customWidth="1"/>
    <col min="8" max="8" width="2.67" customWidth="1"/>
    <col min="9" max="9" width="2.67" customWidth="1"/>
    <col min="10" max="10" width="2.67" customWidth="1"/>
    <col min="11" max="11" width="2.67" customWidth="1"/>
    <col min="12" max="12" width="2.67" customWidth="1"/>
    <col min="13" max="13" width="2.67" customWidth="1"/>
    <col min="14" max="14" width="2.67" customWidth="1"/>
    <col min="15" max="15" width="2.67" customWidth="1"/>
    <col min="16" max="16" width="2.67" customWidth="1"/>
    <col min="17" max="17" width="2.67" customWidth="1"/>
    <col min="18" max="18" width="2.67" customWidth="1"/>
    <col min="19" max="19" width="2.67" customWidth="1"/>
    <col min="20" max="20" width="2.67" customWidth="1"/>
    <col min="21" max="21" width="2.67" customWidth="1"/>
    <col min="22" max="22" width="2.67" customWidth="1"/>
    <col min="23" max="23" width="2.67" customWidth="1"/>
    <col min="24" max="24" width="2.67" customWidth="1"/>
    <col min="25" max="25" width="2.67" customWidth="1"/>
    <col min="26" max="26" width="2.67" customWidth="1"/>
    <col min="27" max="27" width="2.67" customWidth="1"/>
    <col min="28" max="28" width="2.67" customWidth="1"/>
    <col min="29" max="29" width="2.67" customWidth="1"/>
    <col min="30" max="30" width="2.67" customWidth="1"/>
    <col min="31" max="31" width="2.67" customWidth="1"/>
    <col min="32" max="32" width="2.67" customWidth="1"/>
    <col min="33" max="33" width="2.67" customWidth="1"/>
    <col min="34" max="34" width="3.33" customWidth="1"/>
    <col min="35" max="35" width="31.67" customWidth="1"/>
    <col min="36" max="36" width="2.5" customWidth="1"/>
    <col min="37" max="37" width="2.5" customWidth="1"/>
    <col min="38" max="38" width="8.33" customWidth="1"/>
    <col min="39" max="39" width="3.33" customWidth="1"/>
    <col min="40" max="40" width="13.33" customWidth="1"/>
    <col min="41" max="41" width="7.5" customWidth="1"/>
    <col min="42" max="42" width="4.17" customWidth="1"/>
    <col min="43" max="43" width="15.67" customWidth="1"/>
    <col min="44" max="44" width="13.67" customWidth="1"/>
    <col min="45" max="45" width="25.83" hidden="1" customWidth="1"/>
    <col min="46" max="46" width="25.83" hidden="1" customWidth="1"/>
    <col min="47" max="47" width="25.83" hidden="1" customWidth="1"/>
    <col min="48" max="48" width="21.67" hidden="1" customWidth="1"/>
    <col min="49" max="49" width="21.67" hidden="1" customWidth="1"/>
    <col min="50" max="50" width="21.67" hidden="1" customWidth="1"/>
    <col min="51" max="51" width="21.67" hidden="1" customWidth="1"/>
    <col min="52" max="52" width="21.67" hidden="1" customWidth="1"/>
    <col min="53" max="53" width="19.17" hidden="1" customWidth="1"/>
    <col min="54" max="54" width="25" hidden="1" customWidth="1"/>
    <col min="55" max="55" width="19.17" hidden="1" customWidth="1"/>
    <col min="56" max="56" width="19.17" hidden="1" customWidth="1"/>
    <col min="57" max="57" width="66.5" customWidth="1"/>
    <col min="71" max="71" width="9.33" hidden="1"/>
    <col min="72" max="72" width="9.33" hidden="1"/>
    <col min="73" max="73" width="9.33" hidden="1"/>
    <col min="74" max="74" width="9.33" hidden="1"/>
    <col min="75" max="75" width="9.33" hidden="1"/>
    <col min="76" max="76" width="9.33" hidden="1"/>
    <col min="77" max="77" width="9.33" hidden="1"/>
    <col min="78" max="78" width="9.33" hidden="1"/>
    <col min="79" max="79" width="9.33" hidden="1"/>
    <col min="80" max="80" width="9.33" hidden="1"/>
    <col min="81" max="81" width="9.33" hidden="1"/>
    <col min="82" max="82" width="9.33" hidden="1"/>
    <col min="83" max="83" width="9.33" hidden="1"/>
    <col min="84" max="84" width="9.33" hidden="1"/>
    <col min="85" max="85" width="9.33" hidden="1"/>
    <col min="86" max="86" width="9.33" hidden="1"/>
    <col min="87" max="87" width="9.33" hidden="1"/>
    <col min="88" max="88" width="9.33" hidden="1"/>
    <col min="89" max="89" width="9.33" hidden="1"/>
    <col min="90" max="90" width="9.33" hidden="1"/>
    <col min="91" max="91" width="9.33" hidden="1"/>
  </cols>
  <sheetData>
    <row r="1" ht="21.36" customHeight="1">
      <c r="A1" s="15" t="s">
        <v>0</v>
      </c>
      <c r="B1" s="16"/>
      <c r="C1" s="16"/>
      <c r="D1" s="17" t="s">
        <v>1</v>
      </c>
      <c r="E1" s="16"/>
      <c r="F1" s="16"/>
      <c r="G1" s="16"/>
      <c r="H1" s="16"/>
      <c r="I1" s="16"/>
      <c r="J1" s="16"/>
      <c r="K1" s="18" t="s">
        <v>2</v>
      </c>
      <c r="L1" s="18"/>
      <c r="M1" s="18"/>
      <c r="N1" s="18"/>
      <c r="O1" s="18"/>
      <c r="P1" s="18"/>
      <c r="Q1" s="18"/>
      <c r="R1" s="18"/>
      <c r="S1" s="18"/>
      <c r="T1" s="16"/>
      <c r="U1" s="16"/>
      <c r="V1" s="16"/>
      <c r="W1" s="18" t="s">
        <v>3</v>
      </c>
      <c r="X1" s="18"/>
      <c r="Y1" s="18"/>
      <c r="Z1" s="18"/>
      <c r="AA1" s="18"/>
      <c r="AB1" s="18"/>
      <c r="AC1" s="18"/>
      <c r="AD1" s="18"/>
      <c r="AE1" s="18"/>
      <c r="AF1" s="18"/>
      <c r="AG1" s="18"/>
      <c r="AH1" s="18"/>
      <c r="AI1" s="19"/>
      <c r="AJ1" s="20"/>
      <c r="AK1" s="20"/>
      <c r="AL1" s="20"/>
      <c r="AM1" s="20"/>
      <c r="AN1" s="20"/>
      <c r="AO1" s="20"/>
      <c r="AP1" s="20"/>
      <c r="AQ1" s="20"/>
      <c r="AR1" s="20"/>
      <c r="AS1" s="20"/>
      <c r="AT1" s="20"/>
      <c r="AU1" s="20"/>
      <c r="AV1" s="20"/>
      <c r="AW1" s="20"/>
      <c r="AX1" s="20"/>
      <c r="AY1" s="20"/>
      <c r="AZ1" s="20"/>
      <c r="BA1" s="21" t="s">
        <v>4</v>
      </c>
      <c r="BB1" s="21" t="s">
        <v>5</v>
      </c>
      <c r="BC1" s="20"/>
      <c r="BD1" s="20"/>
      <c r="BE1" s="20"/>
      <c r="BF1" s="20"/>
      <c r="BG1" s="20"/>
      <c r="BH1" s="20"/>
      <c r="BI1" s="20"/>
      <c r="BJ1" s="20"/>
      <c r="BK1" s="20"/>
      <c r="BL1" s="20"/>
      <c r="BM1" s="20"/>
      <c r="BN1" s="20"/>
      <c r="BO1" s="20"/>
      <c r="BP1" s="20"/>
      <c r="BQ1" s="20"/>
      <c r="BR1" s="20"/>
      <c r="BT1" s="22" t="s">
        <v>6</v>
      </c>
      <c r="BU1" s="22" t="s">
        <v>6</v>
      </c>
      <c r="BV1" s="22" t="s">
        <v>7</v>
      </c>
    </row>
    <row r="2" ht="36.96" customHeight="1">
      <c r="AR2"/>
      <c r="BS2" s="23" t="s">
        <v>8</v>
      </c>
      <c r="BT2" s="23" t="s">
        <v>9</v>
      </c>
    </row>
    <row r="3" ht="6.96" customHeight="1">
      <c r="B3" s="24"/>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6"/>
      <c r="BS3" s="23" t="s">
        <v>8</v>
      </c>
      <c r="BT3" s="23" t="s">
        <v>10</v>
      </c>
    </row>
    <row r="4" ht="36.96" customHeight="1">
      <c r="B4" s="27"/>
      <c r="C4" s="28"/>
      <c r="D4" s="29" t="s">
        <v>11</v>
      </c>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30"/>
      <c r="AS4" s="31" t="s">
        <v>12</v>
      </c>
      <c r="BE4" s="32" t="s">
        <v>13</v>
      </c>
      <c r="BS4" s="23" t="s">
        <v>14</v>
      </c>
    </row>
    <row r="5" ht="14.4" customHeight="1">
      <c r="B5" s="27"/>
      <c r="C5" s="28"/>
      <c r="D5" s="33" t="s">
        <v>15</v>
      </c>
      <c r="E5" s="28"/>
      <c r="F5" s="28"/>
      <c r="G5" s="28"/>
      <c r="H5" s="28"/>
      <c r="I5" s="28"/>
      <c r="J5" s="28"/>
      <c r="K5" s="34" t="s">
        <v>16</v>
      </c>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30"/>
      <c r="BE5" s="35" t="s">
        <v>17</v>
      </c>
      <c r="BS5" s="23" t="s">
        <v>8</v>
      </c>
    </row>
    <row r="6" ht="36.96" customHeight="1">
      <c r="B6" s="27"/>
      <c r="C6" s="28"/>
      <c r="D6" s="36" t="s">
        <v>18</v>
      </c>
      <c r="E6" s="28"/>
      <c r="F6" s="28"/>
      <c r="G6" s="28"/>
      <c r="H6" s="28"/>
      <c r="I6" s="28"/>
      <c r="J6" s="28"/>
      <c r="K6" s="37" t="s">
        <v>19</v>
      </c>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30"/>
      <c r="BE6" s="38"/>
      <c r="BS6" s="23" t="s">
        <v>8</v>
      </c>
    </row>
    <row r="7" ht="14.4" customHeight="1">
      <c r="B7" s="27"/>
      <c r="C7" s="28"/>
      <c r="D7" s="39" t="s">
        <v>20</v>
      </c>
      <c r="E7" s="28"/>
      <c r="F7" s="28"/>
      <c r="G7" s="28"/>
      <c r="H7" s="28"/>
      <c r="I7" s="28"/>
      <c r="J7" s="28"/>
      <c r="K7" s="34" t="s">
        <v>21</v>
      </c>
      <c r="L7" s="28"/>
      <c r="M7" s="28"/>
      <c r="N7" s="28"/>
      <c r="O7" s="28"/>
      <c r="P7" s="28"/>
      <c r="Q7" s="28"/>
      <c r="R7" s="28"/>
      <c r="S7" s="28"/>
      <c r="T7" s="28"/>
      <c r="U7" s="28"/>
      <c r="V7" s="28"/>
      <c r="W7" s="28"/>
      <c r="X7" s="28"/>
      <c r="Y7" s="28"/>
      <c r="Z7" s="28"/>
      <c r="AA7" s="28"/>
      <c r="AB7" s="28"/>
      <c r="AC7" s="28"/>
      <c r="AD7" s="28"/>
      <c r="AE7" s="28"/>
      <c r="AF7" s="28"/>
      <c r="AG7" s="28"/>
      <c r="AH7" s="28"/>
      <c r="AI7" s="28"/>
      <c r="AJ7" s="28"/>
      <c r="AK7" s="39" t="s">
        <v>22</v>
      </c>
      <c r="AL7" s="28"/>
      <c r="AM7" s="28"/>
      <c r="AN7" s="34" t="s">
        <v>21</v>
      </c>
      <c r="AO7" s="28"/>
      <c r="AP7" s="28"/>
      <c r="AQ7" s="30"/>
      <c r="BE7" s="38"/>
      <c r="BS7" s="23" t="s">
        <v>8</v>
      </c>
    </row>
    <row r="8" ht="14.4" customHeight="1">
      <c r="B8" s="27"/>
      <c r="C8" s="28"/>
      <c r="D8" s="39" t="s">
        <v>23</v>
      </c>
      <c r="E8" s="28"/>
      <c r="F8" s="28"/>
      <c r="G8" s="28"/>
      <c r="H8" s="28"/>
      <c r="I8" s="28"/>
      <c r="J8" s="28"/>
      <c r="K8" s="34" t="s">
        <v>24</v>
      </c>
      <c r="L8" s="28"/>
      <c r="M8" s="28"/>
      <c r="N8" s="28"/>
      <c r="O8" s="28"/>
      <c r="P8" s="28"/>
      <c r="Q8" s="28"/>
      <c r="R8" s="28"/>
      <c r="S8" s="28"/>
      <c r="T8" s="28"/>
      <c r="U8" s="28"/>
      <c r="V8" s="28"/>
      <c r="W8" s="28"/>
      <c r="X8" s="28"/>
      <c r="Y8" s="28"/>
      <c r="Z8" s="28"/>
      <c r="AA8" s="28"/>
      <c r="AB8" s="28"/>
      <c r="AC8" s="28"/>
      <c r="AD8" s="28"/>
      <c r="AE8" s="28"/>
      <c r="AF8" s="28"/>
      <c r="AG8" s="28"/>
      <c r="AH8" s="28"/>
      <c r="AI8" s="28"/>
      <c r="AJ8" s="28"/>
      <c r="AK8" s="39" t="s">
        <v>25</v>
      </c>
      <c r="AL8" s="28"/>
      <c r="AM8" s="28"/>
      <c r="AN8" s="40" t="s">
        <v>26</v>
      </c>
      <c r="AO8" s="28"/>
      <c r="AP8" s="28"/>
      <c r="AQ8" s="30"/>
      <c r="BE8" s="38"/>
      <c r="BS8" s="23" t="s">
        <v>8</v>
      </c>
    </row>
    <row r="9" ht="14.4" customHeight="1">
      <c r="B9" s="27"/>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30"/>
      <c r="BE9" s="38"/>
      <c r="BS9" s="23" t="s">
        <v>8</v>
      </c>
    </row>
    <row r="10" ht="14.4" customHeight="1">
      <c r="B10" s="27"/>
      <c r="C10" s="28"/>
      <c r="D10" s="39" t="s">
        <v>27</v>
      </c>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39" t="s">
        <v>28</v>
      </c>
      <c r="AL10" s="28"/>
      <c r="AM10" s="28"/>
      <c r="AN10" s="34" t="s">
        <v>21</v>
      </c>
      <c r="AO10" s="28"/>
      <c r="AP10" s="28"/>
      <c r="AQ10" s="30"/>
      <c r="BE10" s="38"/>
      <c r="BS10" s="23" t="s">
        <v>8</v>
      </c>
    </row>
    <row r="11" ht="18.48" customHeight="1">
      <c r="B11" s="27"/>
      <c r="C11" s="28"/>
      <c r="D11" s="28"/>
      <c r="E11" s="34" t="s">
        <v>24</v>
      </c>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39" t="s">
        <v>29</v>
      </c>
      <c r="AL11" s="28"/>
      <c r="AM11" s="28"/>
      <c r="AN11" s="34" t="s">
        <v>21</v>
      </c>
      <c r="AO11" s="28"/>
      <c r="AP11" s="28"/>
      <c r="AQ11" s="30"/>
      <c r="BE11" s="38"/>
      <c r="BS11" s="23" t="s">
        <v>8</v>
      </c>
    </row>
    <row r="12" ht="6.96" customHeight="1">
      <c r="B12" s="27"/>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30"/>
      <c r="BE12" s="38"/>
      <c r="BS12" s="23" t="s">
        <v>8</v>
      </c>
    </row>
    <row r="13" ht="14.4" customHeight="1">
      <c r="B13" s="27"/>
      <c r="C13" s="28"/>
      <c r="D13" s="39" t="s">
        <v>30</v>
      </c>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39" t="s">
        <v>28</v>
      </c>
      <c r="AL13" s="28"/>
      <c r="AM13" s="28"/>
      <c r="AN13" s="41" t="s">
        <v>31</v>
      </c>
      <c r="AO13" s="28"/>
      <c r="AP13" s="28"/>
      <c r="AQ13" s="30"/>
      <c r="BE13" s="38"/>
      <c r="BS13" s="23" t="s">
        <v>8</v>
      </c>
    </row>
    <row r="14">
      <c r="B14" s="27"/>
      <c r="C14" s="28"/>
      <c r="D14" s="28"/>
      <c r="E14" s="41" t="s">
        <v>31</v>
      </c>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39" t="s">
        <v>29</v>
      </c>
      <c r="AL14" s="28"/>
      <c r="AM14" s="28"/>
      <c r="AN14" s="41" t="s">
        <v>31</v>
      </c>
      <c r="AO14" s="28"/>
      <c r="AP14" s="28"/>
      <c r="AQ14" s="30"/>
      <c r="BE14" s="38"/>
      <c r="BS14" s="23" t="s">
        <v>8</v>
      </c>
    </row>
    <row r="15" ht="6.96" customHeight="1">
      <c r="B15" s="27"/>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30"/>
      <c r="BE15" s="38"/>
      <c r="BS15" s="23" t="s">
        <v>6</v>
      </c>
    </row>
    <row r="16" ht="14.4" customHeight="1">
      <c r="B16" s="27"/>
      <c r="C16" s="28"/>
      <c r="D16" s="39" t="s">
        <v>32</v>
      </c>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39" t="s">
        <v>28</v>
      </c>
      <c r="AL16" s="28"/>
      <c r="AM16" s="28"/>
      <c r="AN16" s="34" t="s">
        <v>21</v>
      </c>
      <c r="AO16" s="28"/>
      <c r="AP16" s="28"/>
      <c r="AQ16" s="30"/>
      <c r="BE16" s="38"/>
      <c r="BS16" s="23" t="s">
        <v>6</v>
      </c>
    </row>
    <row r="17" ht="18.48" customHeight="1">
      <c r="B17" s="27"/>
      <c r="C17" s="28"/>
      <c r="D17" s="28"/>
      <c r="E17" s="34" t="s">
        <v>24</v>
      </c>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39" t="s">
        <v>29</v>
      </c>
      <c r="AL17" s="28"/>
      <c r="AM17" s="28"/>
      <c r="AN17" s="34" t="s">
        <v>21</v>
      </c>
      <c r="AO17" s="28"/>
      <c r="AP17" s="28"/>
      <c r="AQ17" s="30"/>
      <c r="BE17" s="38"/>
      <c r="BS17" s="23" t="s">
        <v>33</v>
      </c>
    </row>
    <row r="18" ht="6.96" customHeight="1">
      <c r="B18" s="27"/>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30"/>
      <c r="BE18" s="38"/>
      <c r="BS18" s="23" t="s">
        <v>8</v>
      </c>
    </row>
    <row r="19" ht="14.4" customHeight="1">
      <c r="B19" s="27"/>
      <c r="C19" s="28"/>
      <c r="D19" s="39" t="s">
        <v>34</v>
      </c>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30"/>
      <c r="BE19" s="38"/>
      <c r="BS19" s="23" t="s">
        <v>8</v>
      </c>
    </row>
    <row r="20" ht="57" customHeight="1">
      <c r="B20" s="27"/>
      <c r="C20" s="28"/>
      <c r="D20" s="28"/>
      <c r="E20" s="43" t="s">
        <v>35</v>
      </c>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28"/>
      <c r="AP20" s="28"/>
      <c r="AQ20" s="30"/>
      <c r="BE20" s="38"/>
      <c r="BS20" s="23" t="s">
        <v>6</v>
      </c>
    </row>
    <row r="21" ht="6.96" customHeight="1">
      <c r="B21" s="27"/>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30"/>
      <c r="BE21" s="38"/>
    </row>
    <row r="22" ht="6.96" customHeight="1">
      <c r="B22" s="27"/>
      <c r="C22" s="28"/>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28"/>
      <c r="AQ22" s="30"/>
      <c r="BE22" s="38"/>
    </row>
    <row r="23" s="1" customFormat="1" ht="25.92" customHeight="1">
      <c r="B23" s="45"/>
      <c r="C23" s="46"/>
      <c r="D23" s="47" t="s">
        <v>36</v>
      </c>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9">
        <f>ROUND(AG51,2)</f>
        <v>0</v>
      </c>
      <c r="AL23" s="48"/>
      <c r="AM23" s="48"/>
      <c r="AN23" s="48"/>
      <c r="AO23" s="48"/>
      <c r="AP23" s="46"/>
      <c r="AQ23" s="50"/>
      <c r="BE23" s="38"/>
    </row>
    <row r="24" s="1" customFormat="1" ht="6.96" customHeight="1">
      <c r="B24" s="45"/>
      <c r="C24" s="46"/>
      <c r="D24" s="46"/>
      <c r="E24" s="46"/>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50"/>
      <c r="BE24" s="38"/>
    </row>
    <row r="25" s="1" customFormat="1">
      <c r="B25" s="45"/>
      <c r="C25" s="46"/>
      <c r="D25" s="46"/>
      <c r="E25" s="46"/>
      <c r="F25" s="46"/>
      <c r="G25" s="46"/>
      <c r="H25" s="46"/>
      <c r="I25" s="46"/>
      <c r="J25" s="46"/>
      <c r="K25" s="46"/>
      <c r="L25" s="51" t="s">
        <v>37</v>
      </c>
      <c r="M25" s="51"/>
      <c r="N25" s="51"/>
      <c r="O25" s="51"/>
      <c r="P25" s="46"/>
      <c r="Q25" s="46"/>
      <c r="R25" s="46"/>
      <c r="S25" s="46"/>
      <c r="T25" s="46"/>
      <c r="U25" s="46"/>
      <c r="V25" s="46"/>
      <c r="W25" s="51" t="s">
        <v>38</v>
      </c>
      <c r="X25" s="51"/>
      <c r="Y25" s="51"/>
      <c r="Z25" s="51"/>
      <c r="AA25" s="51"/>
      <c r="AB25" s="51"/>
      <c r="AC25" s="51"/>
      <c r="AD25" s="51"/>
      <c r="AE25" s="51"/>
      <c r="AF25" s="46"/>
      <c r="AG25" s="46"/>
      <c r="AH25" s="46"/>
      <c r="AI25" s="46"/>
      <c r="AJ25" s="46"/>
      <c r="AK25" s="51" t="s">
        <v>39</v>
      </c>
      <c r="AL25" s="51"/>
      <c r="AM25" s="51"/>
      <c r="AN25" s="51"/>
      <c r="AO25" s="51"/>
      <c r="AP25" s="46"/>
      <c r="AQ25" s="50"/>
      <c r="BE25" s="38"/>
    </row>
    <row r="26" s="2" customFormat="1" ht="14.4" customHeight="1">
      <c r="B26" s="52"/>
      <c r="C26" s="53"/>
      <c r="D26" s="54" t="s">
        <v>40</v>
      </c>
      <c r="E26" s="53"/>
      <c r="F26" s="54" t="s">
        <v>41</v>
      </c>
      <c r="G26" s="53"/>
      <c r="H26" s="53"/>
      <c r="I26" s="53"/>
      <c r="J26" s="53"/>
      <c r="K26" s="53"/>
      <c r="L26" s="55">
        <v>0.20999999999999999</v>
      </c>
      <c r="M26" s="53"/>
      <c r="N26" s="53"/>
      <c r="O26" s="53"/>
      <c r="P26" s="53"/>
      <c r="Q26" s="53"/>
      <c r="R26" s="53"/>
      <c r="S26" s="53"/>
      <c r="T26" s="53"/>
      <c r="U26" s="53"/>
      <c r="V26" s="53"/>
      <c r="W26" s="56">
        <f>ROUND(AZ51,2)</f>
        <v>0</v>
      </c>
      <c r="X26" s="53"/>
      <c r="Y26" s="53"/>
      <c r="Z26" s="53"/>
      <c r="AA26" s="53"/>
      <c r="AB26" s="53"/>
      <c r="AC26" s="53"/>
      <c r="AD26" s="53"/>
      <c r="AE26" s="53"/>
      <c r="AF26" s="53"/>
      <c r="AG26" s="53"/>
      <c r="AH26" s="53"/>
      <c r="AI26" s="53"/>
      <c r="AJ26" s="53"/>
      <c r="AK26" s="56">
        <f>ROUND(AV51,2)</f>
        <v>0</v>
      </c>
      <c r="AL26" s="53"/>
      <c r="AM26" s="53"/>
      <c r="AN26" s="53"/>
      <c r="AO26" s="53"/>
      <c r="AP26" s="53"/>
      <c r="AQ26" s="57"/>
      <c r="BE26" s="38"/>
    </row>
    <row r="27" s="2" customFormat="1" ht="14.4" customHeight="1">
      <c r="B27" s="52"/>
      <c r="C27" s="53"/>
      <c r="D27" s="53"/>
      <c r="E27" s="53"/>
      <c r="F27" s="54" t="s">
        <v>42</v>
      </c>
      <c r="G27" s="53"/>
      <c r="H27" s="53"/>
      <c r="I27" s="53"/>
      <c r="J27" s="53"/>
      <c r="K27" s="53"/>
      <c r="L27" s="55">
        <v>0.14999999999999999</v>
      </c>
      <c r="M27" s="53"/>
      <c r="N27" s="53"/>
      <c r="O27" s="53"/>
      <c r="P27" s="53"/>
      <c r="Q27" s="53"/>
      <c r="R27" s="53"/>
      <c r="S27" s="53"/>
      <c r="T27" s="53"/>
      <c r="U27" s="53"/>
      <c r="V27" s="53"/>
      <c r="W27" s="56">
        <f>ROUND(BA51,2)</f>
        <v>0</v>
      </c>
      <c r="X27" s="53"/>
      <c r="Y27" s="53"/>
      <c r="Z27" s="53"/>
      <c r="AA27" s="53"/>
      <c r="AB27" s="53"/>
      <c r="AC27" s="53"/>
      <c r="AD27" s="53"/>
      <c r="AE27" s="53"/>
      <c r="AF27" s="53"/>
      <c r="AG27" s="53"/>
      <c r="AH27" s="53"/>
      <c r="AI27" s="53"/>
      <c r="AJ27" s="53"/>
      <c r="AK27" s="56">
        <f>ROUND(AW51,2)</f>
        <v>0</v>
      </c>
      <c r="AL27" s="53"/>
      <c r="AM27" s="53"/>
      <c r="AN27" s="53"/>
      <c r="AO27" s="53"/>
      <c r="AP27" s="53"/>
      <c r="AQ27" s="57"/>
      <c r="BE27" s="38"/>
    </row>
    <row r="28" hidden="1" s="2" customFormat="1" ht="14.4" customHeight="1">
      <c r="B28" s="52"/>
      <c r="C28" s="53"/>
      <c r="D28" s="53"/>
      <c r="E28" s="53"/>
      <c r="F28" s="54" t="s">
        <v>43</v>
      </c>
      <c r="G28" s="53"/>
      <c r="H28" s="53"/>
      <c r="I28" s="53"/>
      <c r="J28" s="53"/>
      <c r="K28" s="53"/>
      <c r="L28" s="55">
        <v>0.20999999999999999</v>
      </c>
      <c r="M28" s="53"/>
      <c r="N28" s="53"/>
      <c r="O28" s="53"/>
      <c r="P28" s="53"/>
      <c r="Q28" s="53"/>
      <c r="R28" s="53"/>
      <c r="S28" s="53"/>
      <c r="T28" s="53"/>
      <c r="U28" s="53"/>
      <c r="V28" s="53"/>
      <c r="W28" s="56">
        <f>ROUND(BB51,2)</f>
        <v>0</v>
      </c>
      <c r="X28" s="53"/>
      <c r="Y28" s="53"/>
      <c r="Z28" s="53"/>
      <c r="AA28" s="53"/>
      <c r="AB28" s="53"/>
      <c r="AC28" s="53"/>
      <c r="AD28" s="53"/>
      <c r="AE28" s="53"/>
      <c r="AF28" s="53"/>
      <c r="AG28" s="53"/>
      <c r="AH28" s="53"/>
      <c r="AI28" s="53"/>
      <c r="AJ28" s="53"/>
      <c r="AK28" s="56">
        <v>0</v>
      </c>
      <c r="AL28" s="53"/>
      <c r="AM28" s="53"/>
      <c r="AN28" s="53"/>
      <c r="AO28" s="53"/>
      <c r="AP28" s="53"/>
      <c r="AQ28" s="57"/>
      <c r="BE28" s="38"/>
    </row>
    <row r="29" hidden="1" s="2" customFormat="1" ht="14.4" customHeight="1">
      <c r="B29" s="52"/>
      <c r="C29" s="53"/>
      <c r="D29" s="53"/>
      <c r="E29" s="53"/>
      <c r="F29" s="54" t="s">
        <v>44</v>
      </c>
      <c r="G29" s="53"/>
      <c r="H29" s="53"/>
      <c r="I29" s="53"/>
      <c r="J29" s="53"/>
      <c r="K29" s="53"/>
      <c r="L29" s="55">
        <v>0.14999999999999999</v>
      </c>
      <c r="M29" s="53"/>
      <c r="N29" s="53"/>
      <c r="O29" s="53"/>
      <c r="P29" s="53"/>
      <c r="Q29" s="53"/>
      <c r="R29" s="53"/>
      <c r="S29" s="53"/>
      <c r="T29" s="53"/>
      <c r="U29" s="53"/>
      <c r="V29" s="53"/>
      <c r="W29" s="56">
        <f>ROUND(BC51,2)</f>
        <v>0</v>
      </c>
      <c r="X29" s="53"/>
      <c r="Y29" s="53"/>
      <c r="Z29" s="53"/>
      <c r="AA29" s="53"/>
      <c r="AB29" s="53"/>
      <c r="AC29" s="53"/>
      <c r="AD29" s="53"/>
      <c r="AE29" s="53"/>
      <c r="AF29" s="53"/>
      <c r="AG29" s="53"/>
      <c r="AH29" s="53"/>
      <c r="AI29" s="53"/>
      <c r="AJ29" s="53"/>
      <c r="AK29" s="56">
        <v>0</v>
      </c>
      <c r="AL29" s="53"/>
      <c r="AM29" s="53"/>
      <c r="AN29" s="53"/>
      <c r="AO29" s="53"/>
      <c r="AP29" s="53"/>
      <c r="AQ29" s="57"/>
      <c r="BE29" s="38"/>
    </row>
    <row r="30" hidden="1" s="2" customFormat="1" ht="14.4" customHeight="1">
      <c r="B30" s="52"/>
      <c r="C30" s="53"/>
      <c r="D30" s="53"/>
      <c r="E30" s="53"/>
      <c r="F30" s="54" t="s">
        <v>45</v>
      </c>
      <c r="G30" s="53"/>
      <c r="H30" s="53"/>
      <c r="I30" s="53"/>
      <c r="J30" s="53"/>
      <c r="K30" s="53"/>
      <c r="L30" s="55">
        <v>0</v>
      </c>
      <c r="M30" s="53"/>
      <c r="N30" s="53"/>
      <c r="O30" s="53"/>
      <c r="P30" s="53"/>
      <c r="Q30" s="53"/>
      <c r="R30" s="53"/>
      <c r="S30" s="53"/>
      <c r="T30" s="53"/>
      <c r="U30" s="53"/>
      <c r="V30" s="53"/>
      <c r="W30" s="56">
        <f>ROUND(BD51,2)</f>
        <v>0</v>
      </c>
      <c r="X30" s="53"/>
      <c r="Y30" s="53"/>
      <c r="Z30" s="53"/>
      <c r="AA30" s="53"/>
      <c r="AB30" s="53"/>
      <c r="AC30" s="53"/>
      <c r="AD30" s="53"/>
      <c r="AE30" s="53"/>
      <c r="AF30" s="53"/>
      <c r="AG30" s="53"/>
      <c r="AH30" s="53"/>
      <c r="AI30" s="53"/>
      <c r="AJ30" s="53"/>
      <c r="AK30" s="56">
        <v>0</v>
      </c>
      <c r="AL30" s="53"/>
      <c r="AM30" s="53"/>
      <c r="AN30" s="53"/>
      <c r="AO30" s="53"/>
      <c r="AP30" s="53"/>
      <c r="AQ30" s="57"/>
      <c r="BE30" s="38"/>
    </row>
    <row r="31" s="1" customFormat="1" ht="6.96" customHeight="1">
      <c r="B31" s="45"/>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50"/>
      <c r="BE31" s="38"/>
    </row>
    <row r="32" s="1" customFormat="1" ht="25.92" customHeight="1">
      <c r="B32" s="45"/>
      <c r="C32" s="58"/>
      <c r="D32" s="59" t="s">
        <v>46</v>
      </c>
      <c r="E32" s="60"/>
      <c r="F32" s="60"/>
      <c r="G32" s="60"/>
      <c r="H32" s="60"/>
      <c r="I32" s="60"/>
      <c r="J32" s="60"/>
      <c r="K32" s="60"/>
      <c r="L32" s="60"/>
      <c r="M32" s="60"/>
      <c r="N32" s="60"/>
      <c r="O32" s="60"/>
      <c r="P32" s="60"/>
      <c r="Q32" s="60"/>
      <c r="R32" s="60"/>
      <c r="S32" s="60"/>
      <c r="T32" s="61" t="s">
        <v>47</v>
      </c>
      <c r="U32" s="60"/>
      <c r="V32" s="60"/>
      <c r="W32" s="60"/>
      <c r="X32" s="62" t="s">
        <v>48</v>
      </c>
      <c r="Y32" s="60"/>
      <c r="Z32" s="60"/>
      <c r="AA32" s="60"/>
      <c r="AB32" s="60"/>
      <c r="AC32" s="60"/>
      <c r="AD32" s="60"/>
      <c r="AE32" s="60"/>
      <c r="AF32" s="60"/>
      <c r="AG32" s="60"/>
      <c r="AH32" s="60"/>
      <c r="AI32" s="60"/>
      <c r="AJ32" s="60"/>
      <c r="AK32" s="63">
        <f>SUM(AK23:AK30)</f>
        <v>0</v>
      </c>
      <c r="AL32" s="60"/>
      <c r="AM32" s="60"/>
      <c r="AN32" s="60"/>
      <c r="AO32" s="64"/>
      <c r="AP32" s="58"/>
      <c r="AQ32" s="65"/>
      <c r="BE32" s="38"/>
    </row>
    <row r="33" s="1" customFormat="1" ht="6.96" customHeight="1">
      <c r="B33" s="45"/>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50"/>
    </row>
    <row r="34" s="1" customFormat="1" ht="6.96" customHeight="1">
      <c r="B34" s="66"/>
      <c r="C34" s="67"/>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8"/>
    </row>
    <row r="38" s="1" customFormat="1" ht="6.96" customHeight="1">
      <c r="B38" s="69"/>
      <c r="C38" s="70"/>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1"/>
    </row>
    <row r="39" s="1" customFormat="1" ht="36.96" customHeight="1">
      <c r="B39" s="45"/>
      <c r="C39" s="72" t="s">
        <v>49</v>
      </c>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1"/>
    </row>
    <row r="40" s="1" customFormat="1" ht="6.96" customHeight="1">
      <c r="B40" s="45"/>
      <c r="C40" s="73"/>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1"/>
    </row>
    <row r="41" s="3" customFormat="1" ht="14.4" customHeight="1">
      <c r="B41" s="74"/>
      <c r="C41" s="75" t="s">
        <v>15</v>
      </c>
      <c r="D41" s="76"/>
      <c r="E41" s="76"/>
      <c r="F41" s="76"/>
      <c r="G41" s="76"/>
      <c r="H41" s="76"/>
      <c r="I41" s="76"/>
      <c r="J41" s="76"/>
      <c r="K41" s="76"/>
      <c r="L41" s="76" t="str">
        <f>K5</f>
        <v>001</v>
      </c>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7"/>
    </row>
    <row r="42" s="4" customFormat="1" ht="36.96" customHeight="1">
      <c r="B42" s="78"/>
      <c r="C42" s="79" t="s">
        <v>18</v>
      </c>
      <c r="D42" s="80"/>
      <c r="E42" s="80"/>
      <c r="F42" s="80"/>
      <c r="G42" s="80"/>
      <c r="H42" s="80"/>
      <c r="I42" s="80"/>
      <c r="J42" s="80"/>
      <c r="K42" s="80"/>
      <c r="L42" s="81" t="str">
        <f>K6</f>
        <v>Kamenné Žehrovice - chodníky 2018 - 1. etapa</v>
      </c>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2"/>
    </row>
    <row r="43" s="1" customFormat="1" ht="6.96" customHeight="1">
      <c r="B43" s="45"/>
      <c r="C43" s="73"/>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1"/>
    </row>
    <row r="44" s="1" customFormat="1">
      <c r="B44" s="45"/>
      <c r="C44" s="75" t="s">
        <v>23</v>
      </c>
      <c r="D44" s="73"/>
      <c r="E44" s="73"/>
      <c r="F44" s="73"/>
      <c r="G44" s="73"/>
      <c r="H44" s="73"/>
      <c r="I44" s="73"/>
      <c r="J44" s="73"/>
      <c r="K44" s="73"/>
      <c r="L44" s="83" t="str">
        <f>IF(K8="","",K8)</f>
        <v xml:space="preserve"> </v>
      </c>
      <c r="M44" s="73"/>
      <c r="N44" s="73"/>
      <c r="O44" s="73"/>
      <c r="P44" s="73"/>
      <c r="Q44" s="73"/>
      <c r="R44" s="73"/>
      <c r="S44" s="73"/>
      <c r="T44" s="73"/>
      <c r="U44" s="73"/>
      <c r="V44" s="73"/>
      <c r="W44" s="73"/>
      <c r="X44" s="73"/>
      <c r="Y44" s="73"/>
      <c r="Z44" s="73"/>
      <c r="AA44" s="73"/>
      <c r="AB44" s="73"/>
      <c r="AC44" s="73"/>
      <c r="AD44" s="73"/>
      <c r="AE44" s="73"/>
      <c r="AF44" s="73"/>
      <c r="AG44" s="73"/>
      <c r="AH44" s="73"/>
      <c r="AI44" s="75" t="s">
        <v>25</v>
      </c>
      <c r="AJ44" s="73"/>
      <c r="AK44" s="73"/>
      <c r="AL44" s="73"/>
      <c r="AM44" s="84" t="str">
        <f>IF(AN8= "","",AN8)</f>
        <v>22.10.2018</v>
      </c>
      <c r="AN44" s="84"/>
      <c r="AO44" s="73"/>
      <c r="AP44" s="73"/>
      <c r="AQ44" s="73"/>
      <c r="AR44" s="71"/>
    </row>
    <row r="45" s="1" customFormat="1" ht="6.96" customHeight="1">
      <c r="B45" s="45"/>
      <c r="C45" s="73"/>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1"/>
    </row>
    <row r="46" s="1" customFormat="1">
      <c r="B46" s="45"/>
      <c r="C46" s="75" t="s">
        <v>27</v>
      </c>
      <c r="D46" s="73"/>
      <c r="E46" s="73"/>
      <c r="F46" s="73"/>
      <c r="G46" s="73"/>
      <c r="H46" s="73"/>
      <c r="I46" s="73"/>
      <c r="J46" s="73"/>
      <c r="K46" s="73"/>
      <c r="L46" s="76" t="str">
        <f>IF(E11= "","",E11)</f>
        <v xml:space="preserve"> </v>
      </c>
      <c r="M46" s="73"/>
      <c r="N46" s="73"/>
      <c r="O46" s="73"/>
      <c r="P46" s="73"/>
      <c r="Q46" s="73"/>
      <c r="R46" s="73"/>
      <c r="S46" s="73"/>
      <c r="T46" s="73"/>
      <c r="U46" s="73"/>
      <c r="V46" s="73"/>
      <c r="W46" s="73"/>
      <c r="X46" s="73"/>
      <c r="Y46" s="73"/>
      <c r="Z46" s="73"/>
      <c r="AA46" s="73"/>
      <c r="AB46" s="73"/>
      <c r="AC46" s="73"/>
      <c r="AD46" s="73"/>
      <c r="AE46" s="73"/>
      <c r="AF46" s="73"/>
      <c r="AG46" s="73"/>
      <c r="AH46" s="73"/>
      <c r="AI46" s="75" t="s">
        <v>32</v>
      </c>
      <c r="AJ46" s="73"/>
      <c r="AK46" s="73"/>
      <c r="AL46" s="73"/>
      <c r="AM46" s="76" t="str">
        <f>IF(E17="","",E17)</f>
        <v xml:space="preserve"> </v>
      </c>
      <c r="AN46" s="76"/>
      <c r="AO46" s="76"/>
      <c r="AP46" s="76"/>
      <c r="AQ46" s="73"/>
      <c r="AR46" s="71"/>
      <c r="AS46" s="85" t="s">
        <v>50</v>
      </c>
      <c r="AT46" s="86"/>
      <c r="AU46" s="87"/>
      <c r="AV46" s="87"/>
      <c r="AW46" s="87"/>
      <c r="AX46" s="87"/>
      <c r="AY46" s="87"/>
      <c r="AZ46" s="87"/>
      <c r="BA46" s="87"/>
      <c r="BB46" s="87"/>
      <c r="BC46" s="87"/>
      <c r="BD46" s="88"/>
    </row>
    <row r="47" s="1" customFormat="1">
      <c r="B47" s="45"/>
      <c r="C47" s="75" t="s">
        <v>30</v>
      </c>
      <c r="D47" s="73"/>
      <c r="E47" s="73"/>
      <c r="F47" s="73"/>
      <c r="G47" s="73"/>
      <c r="H47" s="73"/>
      <c r="I47" s="73"/>
      <c r="J47" s="73"/>
      <c r="K47" s="73"/>
      <c r="L47" s="76" t="str">
        <f>IF(E14= "Vyplň údaj","",E14)</f>
        <v/>
      </c>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1"/>
      <c r="AS47" s="89"/>
      <c r="AT47" s="90"/>
      <c r="AU47" s="91"/>
      <c r="AV47" s="91"/>
      <c r="AW47" s="91"/>
      <c r="AX47" s="91"/>
      <c r="AY47" s="91"/>
      <c r="AZ47" s="91"/>
      <c r="BA47" s="91"/>
      <c r="BB47" s="91"/>
      <c r="BC47" s="91"/>
      <c r="BD47" s="92"/>
    </row>
    <row r="48" s="1" customFormat="1" ht="10.8" customHeight="1">
      <c r="B48" s="45"/>
      <c r="C48" s="73"/>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c r="AN48" s="73"/>
      <c r="AO48" s="73"/>
      <c r="AP48" s="73"/>
      <c r="AQ48" s="73"/>
      <c r="AR48" s="71"/>
      <c r="AS48" s="93"/>
      <c r="AT48" s="54"/>
      <c r="AU48" s="46"/>
      <c r="AV48" s="46"/>
      <c r="AW48" s="46"/>
      <c r="AX48" s="46"/>
      <c r="AY48" s="46"/>
      <c r="AZ48" s="46"/>
      <c r="BA48" s="46"/>
      <c r="BB48" s="46"/>
      <c r="BC48" s="46"/>
      <c r="BD48" s="94"/>
    </row>
    <row r="49" s="1" customFormat="1" ht="29.28" customHeight="1">
      <c r="B49" s="45"/>
      <c r="C49" s="95" t="s">
        <v>51</v>
      </c>
      <c r="D49" s="96"/>
      <c r="E49" s="96"/>
      <c r="F49" s="96"/>
      <c r="G49" s="96"/>
      <c r="H49" s="97"/>
      <c r="I49" s="98" t="s">
        <v>52</v>
      </c>
      <c r="J49" s="96"/>
      <c r="K49" s="96"/>
      <c r="L49" s="96"/>
      <c r="M49" s="96"/>
      <c r="N49" s="96"/>
      <c r="O49" s="96"/>
      <c r="P49" s="96"/>
      <c r="Q49" s="96"/>
      <c r="R49" s="96"/>
      <c r="S49" s="96"/>
      <c r="T49" s="96"/>
      <c r="U49" s="96"/>
      <c r="V49" s="96"/>
      <c r="W49" s="96"/>
      <c r="X49" s="96"/>
      <c r="Y49" s="96"/>
      <c r="Z49" s="96"/>
      <c r="AA49" s="96"/>
      <c r="AB49" s="96"/>
      <c r="AC49" s="96"/>
      <c r="AD49" s="96"/>
      <c r="AE49" s="96"/>
      <c r="AF49" s="96"/>
      <c r="AG49" s="99" t="s">
        <v>53</v>
      </c>
      <c r="AH49" s="96"/>
      <c r="AI49" s="96"/>
      <c r="AJ49" s="96"/>
      <c r="AK49" s="96"/>
      <c r="AL49" s="96"/>
      <c r="AM49" s="96"/>
      <c r="AN49" s="98" t="s">
        <v>54</v>
      </c>
      <c r="AO49" s="96"/>
      <c r="AP49" s="96"/>
      <c r="AQ49" s="100" t="s">
        <v>55</v>
      </c>
      <c r="AR49" s="71"/>
      <c r="AS49" s="101" t="s">
        <v>56</v>
      </c>
      <c r="AT49" s="102" t="s">
        <v>57</v>
      </c>
      <c r="AU49" s="102" t="s">
        <v>58</v>
      </c>
      <c r="AV49" s="102" t="s">
        <v>59</v>
      </c>
      <c r="AW49" s="102" t="s">
        <v>60</v>
      </c>
      <c r="AX49" s="102" t="s">
        <v>61</v>
      </c>
      <c r="AY49" s="102" t="s">
        <v>62</v>
      </c>
      <c r="AZ49" s="102" t="s">
        <v>63</v>
      </c>
      <c r="BA49" s="102" t="s">
        <v>64</v>
      </c>
      <c r="BB49" s="102" t="s">
        <v>65</v>
      </c>
      <c r="BC49" s="102" t="s">
        <v>66</v>
      </c>
      <c r="BD49" s="103" t="s">
        <v>67</v>
      </c>
    </row>
    <row r="50" s="1" customFormat="1" ht="10.8" customHeight="1">
      <c r="B50" s="45"/>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1"/>
      <c r="AS50" s="104"/>
      <c r="AT50" s="105"/>
      <c r="AU50" s="105"/>
      <c r="AV50" s="105"/>
      <c r="AW50" s="105"/>
      <c r="AX50" s="105"/>
      <c r="AY50" s="105"/>
      <c r="AZ50" s="105"/>
      <c r="BA50" s="105"/>
      <c r="BB50" s="105"/>
      <c r="BC50" s="105"/>
      <c r="BD50" s="106"/>
    </row>
    <row r="51" s="4" customFormat="1" ht="32.4" customHeight="1">
      <c r="B51" s="78"/>
      <c r="C51" s="107" t="s">
        <v>68</v>
      </c>
      <c r="D51" s="108"/>
      <c r="E51" s="108"/>
      <c r="F51" s="108"/>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c r="AE51" s="108"/>
      <c r="AF51" s="108"/>
      <c r="AG51" s="109">
        <f>ROUND(SUM(AG52:AG53),2)</f>
        <v>0</v>
      </c>
      <c r="AH51" s="109"/>
      <c r="AI51" s="109"/>
      <c r="AJ51" s="109"/>
      <c r="AK51" s="109"/>
      <c r="AL51" s="109"/>
      <c r="AM51" s="109"/>
      <c r="AN51" s="110">
        <f>SUM(AG51,AT51)</f>
        <v>0</v>
      </c>
      <c r="AO51" s="110"/>
      <c r="AP51" s="110"/>
      <c r="AQ51" s="111" t="s">
        <v>21</v>
      </c>
      <c r="AR51" s="82"/>
      <c r="AS51" s="112">
        <f>ROUND(SUM(AS52:AS53),2)</f>
        <v>0</v>
      </c>
      <c r="AT51" s="113">
        <f>ROUND(SUM(AV51:AW51),2)</f>
        <v>0</v>
      </c>
      <c r="AU51" s="114">
        <f>ROUND(SUM(AU52:AU53),5)</f>
        <v>0</v>
      </c>
      <c r="AV51" s="113">
        <f>ROUND(AZ51*L26,2)</f>
        <v>0</v>
      </c>
      <c r="AW51" s="113">
        <f>ROUND(BA51*L27,2)</f>
        <v>0</v>
      </c>
      <c r="AX51" s="113">
        <f>ROUND(BB51*L26,2)</f>
        <v>0</v>
      </c>
      <c r="AY51" s="113">
        <f>ROUND(BC51*L27,2)</f>
        <v>0</v>
      </c>
      <c r="AZ51" s="113">
        <f>ROUND(SUM(AZ52:AZ53),2)</f>
        <v>0</v>
      </c>
      <c r="BA51" s="113">
        <f>ROUND(SUM(BA52:BA53),2)</f>
        <v>0</v>
      </c>
      <c r="BB51" s="113">
        <f>ROUND(SUM(BB52:BB53),2)</f>
        <v>0</v>
      </c>
      <c r="BC51" s="113">
        <f>ROUND(SUM(BC52:BC53),2)</f>
        <v>0</v>
      </c>
      <c r="BD51" s="115">
        <f>ROUND(SUM(BD52:BD53),2)</f>
        <v>0</v>
      </c>
      <c r="BS51" s="116" t="s">
        <v>69</v>
      </c>
      <c r="BT51" s="116" t="s">
        <v>70</v>
      </c>
      <c r="BU51" s="117" t="s">
        <v>71</v>
      </c>
      <c r="BV51" s="116" t="s">
        <v>72</v>
      </c>
      <c r="BW51" s="116" t="s">
        <v>7</v>
      </c>
      <c r="BX51" s="116" t="s">
        <v>73</v>
      </c>
      <c r="CL51" s="116" t="s">
        <v>21</v>
      </c>
    </row>
    <row r="52" s="5" customFormat="1" ht="16.5" customHeight="1">
      <c r="A52" s="118" t="s">
        <v>74</v>
      </c>
      <c r="B52" s="119"/>
      <c r="C52" s="120"/>
      <c r="D52" s="121" t="s">
        <v>75</v>
      </c>
      <c r="E52" s="121"/>
      <c r="F52" s="121"/>
      <c r="G52" s="121"/>
      <c r="H52" s="121"/>
      <c r="I52" s="122"/>
      <c r="J52" s="121" t="s">
        <v>76</v>
      </c>
      <c r="K52" s="121"/>
      <c r="L52" s="121"/>
      <c r="M52" s="121"/>
      <c r="N52" s="121"/>
      <c r="O52" s="121"/>
      <c r="P52" s="121"/>
      <c r="Q52" s="121"/>
      <c r="R52" s="121"/>
      <c r="S52" s="121"/>
      <c r="T52" s="121"/>
      <c r="U52" s="121"/>
      <c r="V52" s="121"/>
      <c r="W52" s="121"/>
      <c r="X52" s="121"/>
      <c r="Y52" s="121"/>
      <c r="Z52" s="121"/>
      <c r="AA52" s="121"/>
      <c r="AB52" s="121"/>
      <c r="AC52" s="121"/>
      <c r="AD52" s="121"/>
      <c r="AE52" s="121"/>
      <c r="AF52" s="121"/>
      <c r="AG52" s="123">
        <f>'000 - Vedlejší a ostatní ...'!J27</f>
        <v>0</v>
      </c>
      <c r="AH52" s="122"/>
      <c r="AI52" s="122"/>
      <c r="AJ52" s="122"/>
      <c r="AK52" s="122"/>
      <c r="AL52" s="122"/>
      <c r="AM52" s="122"/>
      <c r="AN52" s="123">
        <f>SUM(AG52,AT52)</f>
        <v>0</v>
      </c>
      <c r="AO52" s="122"/>
      <c r="AP52" s="122"/>
      <c r="AQ52" s="124" t="s">
        <v>77</v>
      </c>
      <c r="AR52" s="125"/>
      <c r="AS52" s="126">
        <v>0</v>
      </c>
      <c r="AT52" s="127">
        <f>ROUND(SUM(AV52:AW52),2)</f>
        <v>0</v>
      </c>
      <c r="AU52" s="128">
        <f>'000 - Vedlejší a ostatní ...'!P78</f>
        <v>0</v>
      </c>
      <c r="AV52" s="127">
        <f>'000 - Vedlejší a ostatní ...'!J30</f>
        <v>0</v>
      </c>
      <c r="AW52" s="127">
        <f>'000 - Vedlejší a ostatní ...'!J31</f>
        <v>0</v>
      </c>
      <c r="AX52" s="127">
        <f>'000 - Vedlejší a ostatní ...'!J32</f>
        <v>0</v>
      </c>
      <c r="AY52" s="127">
        <f>'000 - Vedlejší a ostatní ...'!J33</f>
        <v>0</v>
      </c>
      <c r="AZ52" s="127">
        <f>'000 - Vedlejší a ostatní ...'!F30</f>
        <v>0</v>
      </c>
      <c r="BA52" s="127">
        <f>'000 - Vedlejší a ostatní ...'!F31</f>
        <v>0</v>
      </c>
      <c r="BB52" s="127">
        <f>'000 - Vedlejší a ostatní ...'!F32</f>
        <v>0</v>
      </c>
      <c r="BC52" s="127">
        <f>'000 - Vedlejší a ostatní ...'!F33</f>
        <v>0</v>
      </c>
      <c r="BD52" s="129">
        <f>'000 - Vedlejší a ostatní ...'!F34</f>
        <v>0</v>
      </c>
      <c r="BT52" s="130" t="s">
        <v>78</v>
      </c>
      <c r="BV52" s="130" t="s">
        <v>72</v>
      </c>
      <c r="BW52" s="130" t="s">
        <v>79</v>
      </c>
      <c r="BX52" s="130" t="s">
        <v>7</v>
      </c>
      <c r="CL52" s="130" t="s">
        <v>21</v>
      </c>
      <c r="CM52" s="130" t="s">
        <v>80</v>
      </c>
    </row>
    <row r="53" s="5" customFormat="1" ht="31.5" customHeight="1">
      <c r="A53" s="118" t="s">
        <v>74</v>
      </c>
      <c r="B53" s="119"/>
      <c r="C53" s="120"/>
      <c r="D53" s="121" t="s">
        <v>16</v>
      </c>
      <c r="E53" s="121"/>
      <c r="F53" s="121"/>
      <c r="G53" s="121"/>
      <c r="H53" s="121"/>
      <c r="I53" s="122"/>
      <c r="J53" s="121" t="s">
        <v>19</v>
      </c>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3">
        <f>'001 - Kamenné Žehrovice -...'!J27</f>
        <v>0</v>
      </c>
      <c r="AH53" s="122"/>
      <c r="AI53" s="122"/>
      <c r="AJ53" s="122"/>
      <c r="AK53" s="122"/>
      <c r="AL53" s="122"/>
      <c r="AM53" s="122"/>
      <c r="AN53" s="123">
        <f>SUM(AG53,AT53)</f>
        <v>0</v>
      </c>
      <c r="AO53" s="122"/>
      <c r="AP53" s="122"/>
      <c r="AQ53" s="124" t="s">
        <v>77</v>
      </c>
      <c r="AR53" s="125"/>
      <c r="AS53" s="131">
        <v>0</v>
      </c>
      <c r="AT53" s="132">
        <f>ROUND(SUM(AV53:AW53),2)</f>
        <v>0</v>
      </c>
      <c r="AU53" s="133">
        <f>'001 - Kamenné Žehrovice -...'!P85</f>
        <v>0</v>
      </c>
      <c r="AV53" s="132">
        <f>'001 - Kamenné Žehrovice -...'!J30</f>
        <v>0</v>
      </c>
      <c r="AW53" s="132">
        <f>'001 - Kamenné Žehrovice -...'!J31</f>
        <v>0</v>
      </c>
      <c r="AX53" s="132">
        <f>'001 - Kamenné Žehrovice -...'!J32</f>
        <v>0</v>
      </c>
      <c r="AY53" s="132">
        <f>'001 - Kamenné Žehrovice -...'!J33</f>
        <v>0</v>
      </c>
      <c r="AZ53" s="132">
        <f>'001 - Kamenné Žehrovice -...'!F30</f>
        <v>0</v>
      </c>
      <c r="BA53" s="132">
        <f>'001 - Kamenné Žehrovice -...'!F31</f>
        <v>0</v>
      </c>
      <c r="BB53" s="132">
        <f>'001 - Kamenné Žehrovice -...'!F32</f>
        <v>0</v>
      </c>
      <c r="BC53" s="132">
        <f>'001 - Kamenné Žehrovice -...'!F33</f>
        <v>0</v>
      </c>
      <c r="BD53" s="134">
        <f>'001 - Kamenné Žehrovice -...'!F34</f>
        <v>0</v>
      </c>
      <c r="BT53" s="130" t="s">
        <v>78</v>
      </c>
      <c r="BV53" s="130" t="s">
        <v>72</v>
      </c>
      <c r="BW53" s="130" t="s">
        <v>81</v>
      </c>
      <c r="BX53" s="130" t="s">
        <v>7</v>
      </c>
      <c r="CL53" s="130" t="s">
        <v>21</v>
      </c>
      <c r="CM53" s="130" t="s">
        <v>80</v>
      </c>
    </row>
    <row r="54" s="1" customFormat="1" ht="30" customHeight="1">
      <c r="B54" s="45"/>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1"/>
    </row>
    <row r="55" s="1" customFormat="1" ht="6.96" customHeight="1">
      <c r="B55" s="66"/>
      <c r="C55" s="67"/>
      <c r="D55" s="67"/>
      <c r="E55" s="67"/>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N55" s="67"/>
      <c r="AO55" s="67"/>
      <c r="AP55" s="67"/>
      <c r="AQ55" s="67"/>
      <c r="AR55" s="71"/>
    </row>
  </sheetData>
  <sheetProtection sheet="1" formatColumns="0" formatRows="0" objects="1" scenarios="1" spinCount="100000" saltValue="F5Aucll1k1Zeem3RTjNMuYMZJp7Dqb5XxxuNyLuD8C3BKf7O3B0isAEzBIo8fOTRkXUVS+RWNW+X2KOqYbE51g==" hashValue="To0+kQ8lvx7SVZK/lxSw07p1s4pjx7TJHsLTBNisD08tI3SJD2188GsJhHyK6cn7k17dGdE5+wQF+GYKEjs68A==" algorithmName="SHA-512" password="CC35"/>
  <mergeCells count="45">
    <mergeCell ref="BE5:BE32"/>
    <mergeCell ref="W30:AE30"/>
    <mergeCell ref="X32:AB32"/>
    <mergeCell ref="AK32:AO32"/>
    <mergeCell ref="AR2:BE2"/>
    <mergeCell ref="K5:AO5"/>
    <mergeCell ref="W28:AE28"/>
    <mergeCell ref="AK28:AO28"/>
    <mergeCell ref="AS46:AT48"/>
    <mergeCell ref="AN53:AP53"/>
    <mergeCell ref="AN52:AP52"/>
    <mergeCell ref="AM46:AP46"/>
    <mergeCell ref="AN49:AP49"/>
    <mergeCell ref="AG52:AM52"/>
    <mergeCell ref="AG53:AM53"/>
    <mergeCell ref="AG51:AM51"/>
    <mergeCell ref="AN51:AP51"/>
    <mergeCell ref="L29:O29"/>
    <mergeCell ref="L28:O28"/>
    <mergeCell ref="E14:AJ14"/>
    <mergeCell ref="E20:AN20"/>
    <mergeCell ref="AK23:AO23"/>
    <mergeCell ref="L25:O25"/>
    <mergeCell ref="W25:AE25"/>
    <mergeCell ref="AK25:AO25"/>
    <mergeCell ref="L26:O26"/>
    <mergeCell ref="W26:AE26"/>
    <mergeCell ref="AK26:AO26"/>
    <mergeCell ref="L27:O27"/>
    <mergeCell ref="W27:AE27"/>
    <mergeCell ref="AK27:AO27"/>
    <mergeCell ref="L30:O30"/>
    <mergeCell ref="AK30:AO30"/>
    <mergeCell ref="K6:AO6"/>
    <mergeCell ref="J52:AF52"/>
    <mergeCell ref="W29:AE29"/>
    <mergeCell ref="AK29:AO29"/>
    <mergeCell ref="C49:G49"/>
    <mergeCell ref="L42:AO42"/>
    <mergeCell ref="AM44:AN44"/>
    <mergeCell ref="I49:AF49"/>
    <mergeCell ref="AG49:AM49"/>
    <mergeCell ref="D52:H52"/>
    <mergeCell ref="D53:H53"/>
    <mergeCell ref="J53:AF53"/>
  </mergeCells>
  <hyperlinks>
    <hyperlink ref="K1:S1" location="C2" display="1) Rekapitulace stavby"/>
    <hyperlink ref="W1:AI1" location="C51" display="2) Rekapitulace objektů stavby a soupisů prací"/>
    <hyperlink ref="A52" location="'000 - Vedlejší a ostatní ...'!C2" display="/"/>
    <hyperlink ref="A53" location="'001 - Kamenné Žehrovice -...'!C2" display="/"/>
  </hyperlinks>
  <pageMargins left="0.5833333" right="0.5833333" top="0.5833333" bottom="0.5833333" header="0" footer="0"/>
  <pageSetup paperSize="9" orientation="landscape"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pane activePane="bottomLeft" state="frozen" topLeftCell="A2" ySplit="1"/>
    </sheetView>
  </sheetViews>
  <cols>
    <col min="1" max="1" width="8.33" customWidth="1"/>
    <col min="2" max="2" width="1.67" customWidth="1"/>
    <col min="3" max="3" width="4.17" customWidth="1"/>
    <col min="4" max="4" width="4.33" customWidth="1"/>
    <col min="5" max="5" width="17.17" customWidth="1"/>
    <col min="6" max="6" width="75" customWidth="1"/>
    <col min="7" max="7" width="8.67" customWidth="1"/>
    <col min="8" max="8" width="11.17" customWidth="1"/>
    <col min="9" max="9" width="12.67" style="135" customWidth="1"/>
    <col min="10" max="10" width="23.5" customWidth="1"/>
    <col min="11" max="11" width="15.5" customWidth="1"/>
    <col min="13" max="13" width="9.33" hidden="1"/>
    <col min="14" max="14" width="9.33" hidden="1"/>
    <col min="15" max="15" width="9.33" hidden="1"/>
    <col min="16" max="16" width="9.33" hidden="1"/>
    <col min="17" max="17" width="9.33" hidden="1"/>
    <col min="18" max="18" width="9.33" hidden="1"/>
    <col min="19" max="19" width="8.17" hidden="1" customWidth="1"/>
    <col min="20" max="20" width="29.67" hidden="1" customWidth="1"/>
    <col min="21" max="21" width="16.33" hidden="1" customWidth="1"/>
    <col min="22" max="22" width="12.33" customWidth="1"/>
    <col min="23" max="23" width="16.33" customWidth="1"/>
    <col min="24" max="24" width="12.33" customWidth="1"/>
    <col min="25" max="25" width="15" customWidth="1"/>
    <col min="26" max="26" width="11" customWidth="1"/>
    <col min="27" max="27" width="15" customWidth="1"/>
    <col min="28" max="28" width="16.33" customWidth="1"/>
    <col min="29" max="29" width="11" customWidth="1"/>
    <col min="30" max="30" width="15" customWidth="1"/>
    <col min="31" max="31" width="16.33" customWidth="1"/>
    <col min="44" max="44" width="9.33" hidden="1"/>
    <col min="45" max="45" width="9.33" hidden="1"/>
    <col min="46" max="46" width="9.33" hidden="1"/>
    <col min="47" max="47" width="9.33" hidden="1"/>
    <col min="48" max="48" width="9.33" hidden="1"/>
    <col min="49" max="49" width="9.33" hidden="1"/>
    <col min="50" max="50" width="9.33" hidden="1"/>
    <col min="51" max="51" width="9.33" hidden="1"/>
    <col min="52" max="52" width="9.33" hidden="1"/>
    <col min="53" max="53" width="9.33" hidden="1"/>
    <col min="54" max="54" width="9.33" hidden="1"/>
    <col min="55" max="55" width="9.33" hidden="1"/>
    <col min="56" max="56" width="9.33" hidden="1"/>
    <col min="57" max="57" width="9.33" hidden="1"/>
    <col min="58" max="58" width="9.33" hidden="1"/>
    <col min="59" max="59" width="9.33" hidden="1"/>
    <col min="60" max="60" width="9.33" hidden="1"/>
    <col min="61" max="61" width="9.33" hidden="1"/>
    <col min="62" max="62" width="9.33" hidden="1"/>
    <col min="63" max="63" width="9.33" hidden="1"/>
    <col min="64" max="64" width="9.33" hidden="1"/>
    <col min="65" max="65" width="9.33" hidden="1"/>
  </cols>
  <sheetData>
    <row r="1" ht="21.84" customHeight="1">
      <c r="A1" s="20"/>
      <c r="B1" s="136"/>
      <c r="C1" s="136"/>
      <c r="D1" s="137" t="s">
        <v>1</v>
      </c>
      <c r="E1" s="136"/>
      <c r="F1" s="138" t="s">
        <v>82</v>
      </c>
      <c r="G1" s="138" t="s">
        <v>83</v>
      </c>
      <c r="H1" s="138"/>
      <c r="I1" s="139"/>
      <c r="J1" s="138" t="s">
        <v>84</v>
      </c>
      <c r="K1" s="137" t="s">
        <v>85</v>
      </c>
      <c r="L1" s="138" t="s">
        <v>86</v>
      </c>
      <c r="M1" s="138"/>
      <c r="N1" s="138"/>
      <c r="O1" s="138"/>
      <c r="P1" s="138"/>
      <c r="Q1" s="138"/>
      <c r="R1" s="138"/>
      <c r="S1" s="138"/>
      <c r="T1" s="138"/>
      <c r="U1" s="19"/>
      <c r="V1" s="19"/>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row>
    <row r="2" ht="36.96" customHeight="1">
      <c r="L2"/>
      <c r="AT2" s="23" t="s">
        <v>79</v>
      </c>
    </row>
    <row r="3" ht="6.96" customHeight="1">
      <c r="B3" s="24"/>
      <c r="C3" s="25"/>
      <c r="D3" s="25"/>
      <c r="E3" s="25"/>
      <c r="F3" s="25"/>
      <c r="G3" s="25"/>
      <c r="H3" s="25"/>
      <c r="I3" s="140"/>
      <c r="J3" s="25"/>
      <c r="K3" s="26"/>
      <c r="AT3" s="23" t="s">
        <v>80</v>
      </c>
    </row>
    <row r="4" ht="36.96" customHeight="1">
      <c r="B4" s="27"/>
      <c r="C4" s="28"/>
      <c r="D4" s="29" t="s">
        <v>87</v>
      </c>
      <c r="E4" s="28"/>
      <c r="F4" s="28"/>
      <c r="G4" s="28"/>
      <c r="H4" s="28"/>
      <c r="I4" s="141"/>
      <c r="J4" s="28"/>
      <c r="K4" s="30"/>
      <c r="M4" s="31" t="s">
        <v>12</v>
      </c>
      <c r="AT4" s="23" t="s">
        <v>6</v>
      </c>
    </row>
    <row r="5" ht="6.96" customHeight="1">
      <c r="B5" s="27"/>
      <c r="C5" s="28"/>
      <c r="D5" s="28"/>
      <c r="E5" s="28"/>
      <c r="F5" s="28"/>
      <c r="G5" s="28"/>
      <c r="H5" s="28"/>
      <c r="I5" s="141"/>
      <c r="J5" s="28"/>
      <c r="K5" s="30"/>
    </row>
    <row r="6">
      <c r="B6" s="27"/>
      <c r="C6" s="28"/>
      <c r="D6" s="39" t="s">
        <v>18</v>
      </c>
      <c r="E6" s="28"/>
      <c r="F6" s="28"/>
      <c r="G6" s="28"/>
      <c r="H6" s="28"/>
      <c r="I6" s="141"/>
      <c r="J6" s="28"/>
      <c r="K6" s="30"/>
    </row>
    <row r="7" ht="16.5" customHeight="1">
      <c r="B7" s="27"/>
      <c r="C7" s="28"/>
      <c r="D7" s="28"/>
      <c r="E7" s="142" t="str">
        <f>'Rekapitulace stavby'!K6</f>
        <v>Kamenné Žehrovice - chodníky 2018 - 1. etapa</v>
      </c>
      <c r="F7" s="39"/>
      <c r="G7" s="39"/>
      <c r="H7" s="39"/>
      <c r="I7" s="141"/>
      <c r="J7" s="28"/>
      <c r="K7" s="30"/>
    </row>
    <row r="8" s="1" customFormat="1">
      <c r="B8" s="45"/>
      <c r="C8" s="46"/>
      <c r="D8" s="39" t="s">
        <v>88</v>
      </c>
      <c r="E8" s="46"/>
      <c r="F8" s="46"/>
      <c r="G8" s="46"/>
      <c r="H8" s="46"/>
      <c r="I8" s="143"/>
      <c r="J8" s="46"/>
      <c r="K8" s="50"/>
    </row>
    <row r="9" s="1" customFormat="1" ht="36.96" customHeight="1">
      <c r="B9" s="45"/>
      <c r="C9" s="46"/>
      <c r="D9" s="46"/>
      <c r="E9" s="144" t="s">
        <v>89</v>
      </c>
      <c r="F9" s="46"/>
      <c r="G9" s="46"/>
      <c r="H9" s="46"/>
      <c r="I9" s="143"/>
      <c r="J9" s="46"/>
      <c r="K9" s="50"/>
    </row>
    <row r="10" s="1" customFormat="1">
      <c r="B10" s="45"/>
      <c r="C10" s="46"/>
      <c r="D10" s="46"/>
      <c r="E10" s="46"/>
      <c r="F10" s="46"/>
      <c r="G10" s="46"/>
      <c r="H10" s="46"/>
      <c r="I10" s="143"/>
      <c r="J10" s="46"/>
      <c r="K10" s="50"/>
    </row>
    <row r="11" s="1" customFormat="1" ht="14.4" customHeight="1">
      <c r="B11" s="45"/>
      <c r="C11" s="46"/>
      <c r="D11" s="39" t="s">
        <v>20</v>
      </c>
      <c r="E11" s="46"/>
      <c r="F11" s="34" t="s">
        <v>21</v>
      </c>
      <c r="G11" s="46"/>
      <c r="H11" s="46"/>
      <c r="I11" s="145" t="s">
        <v>22</v>
      </c>
      <c r="J11" s="34" t="s">
        <v>21</v>
      </c>
      <c r="K11" s="50"/>
    </row>
    <row r="12" s="1" customFormat="1" ht="14.4" customHeight="1">
      <c r="B12" s="45"/>
      <c r="C12" s="46"/>
      <c r="D12" s="39" t="s">
        <v>23</v>
      </c>
      <c r="E12" s="46"/>
      <c r="F12" s="34" t="s">
        <v>24</v>
      </c>
      <c r="G12" s="46"/>
      <c r="H12" s="46"/>
      <c r="I12" s="145" t="s">
        <v>25</v>
      </c>
      <c r="J12" s="146" t="str">
        <f>'Rekapitulace stavby'!AN8</f>
        <v>22.10.2018</v>
      </c>
      <c r="K12" s="50"/>
    </row>
    <row r="13" s="1" customFormat="1" ht="10.8" customHeight="1">
      <c r="B13" s="45"/>
      <c r="C13" s="46"/>
      <c r="D13" s="46"/>
      <c r="E13" s="46"/>
      <c r="F13" s="46"/>
      <c r="G13" s="46"/>
      <c r="H13" s="46"/>
      <c r="I13" s="143"/>
      <c r="J13" s="46"/>
      <c r="K13" s="50"/>
    </row>
    <row r="14" s="1" customFormat="1" ht="14.4" customHeight="1">
      <c r="B14" s="45"/>
      <c r="C14" s="46"/>
      <c r="D14" s="39" t="s">
        <v>27</v>
      </c>
      <c r="E14" s="46"/>
      <c r="F14" s="46"/>
      <c r="G14" s="46"/>
      <c r="H14" s="46"/>
      <c r="I14" s="145" t="s">
        <v>28</v>
      </c>
      <c r="J14" s="34" t="str">
        <f>IF('Rekapitulace stavby'!AN10="","",'Rekapitulace stavby'!AN10)</f>
        <v/>
      </c>
      <c r="K14" s="50"/>
    </row>
    <row r="15" s="1" customFormat="1" ht="18" customHeight="1">
      <c r="B15" s="45"/>
      <c r="C15" s="46"/>
      <c r="D15" s="46"/>
      <c r="E15" s="34" t="str">
        <f>IF('Rekapitulace stavby'!E11="","",'Rekapitulace stavby'!E11)</f>
        <v xml:space="preserve"> </v>
      </c>
      <c r="F15" s="46"/>
      <c r="G15" s="46"/>
      <c r="H15" s="46"/>
      <c r="I15" s="145" t="s">
        <v>29</v>
      </c>
      <c r="J15" s="34" t="str">
        <f>IF('Rekapitulace stavby'!AN11="","",'Rekapitulace stavby'!AN11)</f>
        <v/>
      </c>
      <c r="K15" s="50"/>
    </row>
    <row r="16" s="1" customFormat="1" ht="6.96" customHeight="1">
      <c r="B16" s="45"/>
      <c r="C16" s="46"/>
      <c r="D16" s="46"/>
      <c r="E16" s="46"/>
      <c r="F16" s="46"/>
      <c r="G16" s="46"/>
      <c r="H16" s="46"/>
      <c r="I16" s="143"/>
      <c r="J16" s="46"/>
      <c r="K16" s="50"/>
    </row>
    <row r="17" s="1" customFormat="1" ht="14.4" customHeight="1">
      <c r="B17" s="45"/>
      <c r="C17" s="46"/>
      <c r="D17" s="39" t="s">
        <v>30</v>
      </c>
      <c r="E17" s="46"/>
      <c r="F17" s="46"/>
      <c r="G17" s="46"/>
      <c r="H17" s="46"/>
      <c r="I17" s="145" t="s">
        <v>28</v>
      </c>
      <c r="J17" s="34" t="str">
        <f>IF('Rekapitulace stavby'!AN13="Vyplň údaj","",IF('Rekapitulace stavby'!AN13="","",'Rekapitulace stavby'!AN13))</f>
        <v/>
      </c>
      <c r="K17" s="50"/>
    </row>
    <row r="18" s="1" customFormat="1" ht="18" customHeight="1">
      <c r="B18" s="45"/>
      <c r="C18" s="46"/>
      <c r="D18" s="46"/>
      <c r="E18" s="34" t="str">
        <f>IF('Rekapitulace stavby'!E14="Vyplň údaj","",IF('Rekapitulace stavby'!E14="","",'Rekapitulace stavby'!E14))</f>
        <v/>
      </c>
      <c r="F18" s="46"/>
      <c r="G18" s="46"/>
      <c r="H18" s="46"/>
      <c r="I18" s="145" t="s">
        <v>29</v>
      </c>
      <c r="J18" s="34" t="str">
        <f>IF('Rekapitulace stavby'!AN14="Vyplň údaj","",IF('Rekapitulace stavby'!AN14="","",'Rekapitulace stavby'!AN14))</f>
        <v/>
      </c>
      <c r="K18" s="50"/>
    </row>
    <row r="19" s="1" customFormat="1" ht="6.96" customHeight="1">
      <c r="B19" s="45"/>
      <c r="C19" s="46"/>
      <c r="D19" s="46"/>
      <c r="E19" s="46"/>
      <c r="F19" s="46"/>
      <c r="G19" s="46"/>
      <c r="H19" s="46"/>
      <c r="I19" s="143"/>
      <c r="J19" s="46"/>
      <c r="K19" s="50"/>
    </row>
    <row r="20" s="1" customFormat="1" ht="14.4" customHeight="1">
      <c r="B20" s="45"/>
      <c r="C20" s="46"/>
      <c r="D20" s="39" t="s">
        <v>32</v>
      </c>
      <c r="E20" s="46"/>
      <c r="F20" s="46"/>
      <c r="G20" s="46"/>
      <c r="H20" s="46"/>
      <c r="I20" s="145" t="s">
        <v>28</v>
      </c>
      <c r="J20" s="34" t="str">
        <f>IF('Rekapitulace stavby'!AN16="","",'Rekapitulace stavby'!AN16)</f>
        <v/>
      </c>
      <c r="K20" s="50"/>
    </row>
    <row r="21" s="1" customFormat="1" ht="18" customHeight="1">
      <c r="B21" s="45"/>
      <c r="C21" s="46"/>
      <c r="D21" s="46"/>
      <c r="E21" s="34" t="str">
        <f>IF('Rekapitulace stavby'!E17="","",'Rekapitulace stavby'!E17)</f>
        <v xml:space="preserve"> </v>
      </c>
      <c r="F21" s="46"/>
      <c r="G21" s="46"/>
      <c r="H21" s="46"/>
      <c r="I21" s="145" t="s">
        <v>29</v>
      </c>
      <c r="J21" s="34" t="str">
        <f>IF('Rekapitulace stavby'!AN17="","",'Rekapitulace stavby'!AN17)</f>
        <v/>
      </c>
      <c r="K21" s="50"/>
    </row>
    <row r="22" s="1" customFormat="1" ht="6.96" customHeight="1">
      <c r="B22" s="45"/>
      <c r="C22" s="46"/>
      <c r="D22" s="46"/>
      <c r="E22" s="46"/>
      <c r="F22" s="46"/>
      <c r="G22" s="46"/>
      <c r="H22" s="46"/>
      <c r="I22" s="143"/>
      <c r="J22" s="46"/>
      <c r="K22" s="50"/>
    </row>
    <row r="23" s="1" customFormat="1" ht="14.4" customHeight="1">
      <c r="B23" s="45"/>
      <c r="C23" s="46"/>
      <c r="D23" s="39" t="s">
        <v>34</v>
      </c>
      <c r="E23" s="46"/>
      <c r="F23" s="46"/>
      <c r="G23" s="46"/>
      <c r="H23" s="46"/>
      <c r="I23" s="143"/>
      <c r="J23" s="46"/>
      <c r="K23" s="50"/>
    </row>
    <row r="24" s="6" customFormat="1" ht="16.5" customHeight="1">
      <c r="B24" s="147"/>
      <c r="C24" s="148"/>
      <c r="D24" s="148"/>
      <c r="E24" s="43" t="s">
        <v>21</v>
      </c>
      <c r="F24" s="43"/>
      <c r="G24" s="43"/>
      <c r="H24" s="43"/>
      <c r="I24" s="149"/>
      <c r="J24" s="148"/>
      <c r="K24" s="150"/>
    </row>
    <row r="25" s="1" customFormat="1" ht="6.96" customHeight="1">
      <c r="B25" s="45"/>
      <c r="C25" s="46"/>
      <c r="D25" s="46"/>
      <c r="E25" s="46"/>
      <c r="F25" s="46"/>
      <c r="G25" s="46"/>
      <c r="H25" s="46"/>
      <c r="I25" s="143"/>
      <c r="J25" s="46"/>
      <c r="K25" s="50"/>
    </row>
    <row r="26" s="1" customFormat="1" ht="6.96" customHeight="1">
      <c r="B26" s="45"/>
      <c r="C26" s="46"/>
      <c r="D26" s="105"/>
      <c r="E26" s="105"/>
      <c r="F26" s="105"/>
      <c r="G26" s="105"/>
      <c r="H26" s="105"/>
      <c r="I26" s="151"/>
      <c r="J26" s="105"/>
      <c r="K26" s="152"/>
    </row>
    <row r="27" s="1" customFormat="1" ht="25.44" customHeight="1">
      <c r="B27" s="45"/>
      <c r="C27" s="46"/>
      <c r="D27" s="153" t="s">
        <v>36</v>
      </c>
      <c r="E27" s="46"/>
      <c r="F27" s="46"/>
      <c r="G27" s="46"/>
      <c r="H27" s="46"/>
      <c r="I27" s="143"/>
      <c r="J27" s="154">
        <f>ROUND(J78,2)</f>
        <v>0</v>
      </c>
      <c r="K27" s="50"/>
    </row>
    <row r="28" s="1" customFormat="1" ht="6.96" customHeight="1">
      <c r="B28" s="45"/>
      <c r="C28" s="46"/>
      <c r="D28" s="105"/>
      <c r="E28" s="105"/>
      <c r="F28" s="105"/>
      <c r="G28" s="105"/>
      <c r="H28" s="105"/>
      <c r="I28" s="151"/>
      <c r="J28" s="105"/>
      <c r="K28" s="152"/>
    </row>
    <row r="29" s="1" customFormat="1" ht="14.4" customHeight="1">
      <c r="B29" s="45"/>
      <c r="C29" s="46"/>
      <c r="D29" s="46"/>
      <c r="E29" s="46"/>
      <c r="F29" s="51" t="s">
        <v>38</v>
      </c>
      <c r="G29" s="46"/>
      <c r="H29" s="46"/>
      <c r="I29" s="155" t="s">
        <v>37</v>
      </c>
      <c r="J29" s="51" t="s">
        <v>39</v>
      </c>
      <c r="K29" s="50"/>
    </row>
    <row r="30" s="1" customFormat="1" ht="14.4" customHeight="1">
      <c r="B30" s="45"/>
      <c r="C30" s="46"/>
      <c r="D30" s="54" t="s">
        <v>40</v>
      </c>
      <c r="E30" s="54" t="s">
        <v>41</v>
      </c>
      <c r="F30" s="156">
        <f>ROUND(SUM(BE78:BE82), 2)</f>
        <v>0</v>
      </c>
      <c r="G30" s="46"/>
      <c r="H30" s="46"/>
      <c r="I30" s="157">
        <v>0.20999999999999999</v>
      </c>
      <c r="J30" s="156">
        <f>ROUND(ROUND((SUM(BE78:BE82)), 2)*I30, 2)</f>
        <v>0</v>
      </c>
      <c r="K30" s="50"/>
    </row>
    <row r="31" s="1" customFormat="1" ht="14.4" customHeight="1">
      <c r="B31" s="45"/>
      <c r="C31" s="46"/>
      <c r="D31" s="46"/>
      <c r="E31" s="54" t="s">
        <v>42</v>
      </c>
      <c r="F31" s="156">
        <f>ROUND(SUM(BF78:BF82), 2)</f>
        <v>0</v>
      </c>
      <c r="G31" s="46"/>
      <c r="H31" s="46"/>
      <c r="I31" s="157">
        <v>0.14999999999999999</v>
      </c>
      <c r="J31" s="156">
        <f>ROUND(ROUND((SUM(BF78:BF82)), 2)*I31, 2)</f>
        <v>0</v>
      </c>
      <c r="K31" s="50"/>
    </row>
    <row r="32" hidden="1" s="1" customFormat="1" ht="14.4" customHeight="1">
      <c r="B32" s="45"/>
      <c r="C32" s="46"/>
      <c r="D32" s="46"/>
      <c r="E32" s="54" t="s">
        <v>43</v>
      </c>
      <c r="F32" s="156">
        <f>ROUND(SUM(BG78:BG82), 2)</f>
        <v>0</v>
      </c>
      <c r="G32" s="46"/>
      <c r="H32" s="46"/>
      <c r="I32" s="157">
        <v>0.20999999999999999</v>
      </c>
      <c r="J32" s="156">
        <v>0</v>
      </c>
      <c r="K32" s="50"/>
    </row>
    <row r="33" hidden="1" s="1" customFormat="1" ht="14.4" customHeight="1">
      <c r="B33" s="45"/>
      <c r="C33" s="46"/>
      <c r="D33" s="46"/>
      <c r="E33" s="54" t="s">
        <v>44</v>
      </c>
      <c r="F33" s="156">
        <f>ROUND(SUM(BH78:BH82), 2)</f>
        <v>0</v>
      </c>
      <c r="G33" s="46"/>
      <c r="H33" s="46"/>
      <c r="I33" s="157">
        <v>0.14999999999999999</v>
      </c>
      <c r="J33" s="156">
        <v>0</v>
      </c>
      <c r="K33" s="50"/>
    </row>
    <row r="34" hidden="1" s="1" customFormat="1" ht="14.4" customHeight="1">
      <c r="B34" s="45"/>
      <c r="C34" s="46"/>
      <c r="D34" s="46"/>
      <c r="E34" s="54" t="s">
        <v>45</v>
      </c>
      <c r="F34" s="156">
        <f>ROUND(SUM(BI78:BI82), 2)</f>
        <v>0</v>
      </c>
      <c r="G34" s="46"/>
      <c r="H34" s="46"/>
      <c r="I34" s="157">
        <v>0</v>
      </c>
      <c r="J34" s="156">
        <v>0</v>
      </c>
      <c r="K34" s="50"/>
    </row>
    <row r="35" s="1" customFormat="1" ht="6.96" customHeight="1">
      <c r="B35" s="45"/>
      <c r="C35" s="46"/>
      <c r="D35" s="46"/>
      <c r="E35" s="46"/>
      <c r="F35" s="46"/>
      <c r="G35" s="46"/>
      <c r="H35" s="46"/>
      <c r="I35" s="143"/>
      <c r="J35" s="46"/>
      <c r="K35" s="50"/>
    </row>
    <row r="36" s="1" customFormat="1" ht="25.44" customHeight="1">
      <c r="B36" s="45"/>
      <c r="C36" s="158"/>
      <c r="D36" s="159" t="s">
        <v>46</v>
      </c>
      <c r="E36" s="97"/>
      <c r="F36" s="97"/>
      <c r="G36" s="160" t="s">
        <v>47</v>
      </c>
      <c r="H36" s="161" t="s">
        <v>48</v>
      </c>
      <c r="I36" s="162"/>
      <c r="J36" s="163">
        <f>SUM(J27:J34)</f>
        <v>0</v>
      </c>
      <c r="K36" s="164"/>
    </row>
    <row r="37" s="1" customFormat="1" ht="14.4" customHeight="1">
      <c r="B37" s="66"/>
      <c r="C37" s="67"/>
      <c r="D37" s="67"/>
      <c r="E37" s="67"/>
      <c r="F37" s="67"/>
      <c r="G37" s="67"/>
      <c r="H37" s="67"/>
      <c r="I37" s="165"/>
      <c r="J37" s="67"/>
      <c r="K37" s="68"/>
    </row>
    <row r="41" s="1" customFormat="1" ht="6.96" customHeight="1">
      <c r="B41" s="166"/>
      <c r="C41" s="167"/>
      <c r="D41" s="167"/>
      <c r="E41" s="167"/>
      <c r="F41" s="167"/>
      <c r="G41" s="167"/>
      <c r="H41" s="167"/>
      <c r="I41" s="168"/>
      <c r="J41" s="167"/>
      <c r="K41" s="169"/>
    </row>
    <row r="42" s="1" customFormat="1" ht="36.96" customHeight="1">
      <c r="B42" s="45"/>
      <c r="C42" s="29" t="s">
        <v>90</v>
      </c>
      <c r="D42" s="46"/>
      <c r="E42" s="46"/>
      <c r="F42" s="46"/>
      <c r="G42" s="46"/>
      <c r="H42" s="46"/>
      <c r="I42" s="143"/>
      <c r="J42" s="46"/>
      <c r="K42" s="50"/>
    </row>
    <row r="43" s="1" customFormat="1" ht="6.96" customHeight="1">
      <c r="B43" s="45"/>
      <c r="C43" s="46"/>
      <c r="D43" s="46"/>
      <c r="E43" s="46"/>
      <c r="F43" s="46"/>
      <c r="G43" s="46"/>
      <c r="H43" s="46"/>
      <c r="I43" s="143"/>
      <c r="J43" s="46"/>
      <c r="K43" s="50"/>
    </row>
    <row r="44" s="1" customFormat="1" ht="14.4" customHeight="1">
      <c r="B44" s="45"/>
      <c r="C44" s="39" t="s">
        <v>18</v>
      </c>
      <c r="D44" s="46"/>
      <c r="E44" s="46"/>
      <c r="F44" s="46"/>
      <c r="G44" s="46"/>
      <c r="H44" s="46"/>
      <c r="I44" s="143"/>
      <c r="J44" s="46"/>
      <c r="K44" s="50"/>
    </row>
    <row r="45" s="1" customFormat="1" ht="16.5" customHeight="1">
      <c r="B45" s="45"/>
      <c r="C45" s="46"/>
      <c r="D45" s="46"/>
      <c r="E45" s="142" t="str">
        <f>E7</f>
        <v>Kamenné Žehrovice - chodníky 2018 - 1. etapa</v>
      </c>
      <c r="F45" s="39"/>
      <c r="G45" s="39"/>
      <c r="H45" s="39"/>
      <c r="I45" s="143"/>
      <c r="J45" s="46"/>
      <c r="K45" s="50"/>
    </row>
    <row r="46" s="1" customFormat="1" ht="14.4" customHeight="1">
      <c r="B46" s="45"/>
      <c r="C46" s="39" t="s">
        <v>88</v>
      </c>
      <c r="D46" s="46"/>
      <c r="E46" s="46"/>
      <c r="F46" s="46"/>
      <c r="G46" s="46"/>
      <c r="H46" s="46"/>
      <c r="I46" s="143"/>
      <c r="J46" s="46"/>
      <c r="K46" s="50"/>
    </row>
    <row r="47" s="1" customFormat="1" ht="17.25" customHeight="1">
      <c r="B47" s="45"/>
      <c r="C47" s="46"/>
      <c r="D47" s="46"/>
      <c r="E47" s="144" t="str">
        <f>E9</f>
        <v>000 - Vedlejší a ostatní náklady</v>
      </c>
      <c r="F47" s="46"/>
      <c r="G47" s="46"/>
      <c r="H47" s="46"/>
      <c r="I47" s="143"/>
      <c r="J47" s="46"/>
      <c r="K47" s="50"/>
    </row>
    <row r="48" s="1" customFormat="1" ht="6.96" customHeight="1">
      <c r="B48" s="45"/>
      <c r="C48" s="46"/>
      <c r="D48" s="46"/>
      <c r="E48" s="46"/>
      <c r="F48" s="46"/>
      <c r="G48" s="46"/>
      <c r="H48" s="46"/>
      <c r="I48" s="143"/>
      <c r="J48" s="46"/>
      <c r="K48" s="50"/>
    </row>
    <row r="49" s="1" customFormat="1" ht="18" customHeight="1">
      <c r="B49" s="45"/>
      <c r="C49" s="39" t="s">
        <v>23</v>
      </c>
      <c r="D49" s="46"/>
      <c r="E49" s="46"/>
      <c r="F49" s="34" t="str">
        <f>F12</f>
        <v xml:space="preserve"> </v>
      </c>
      <c r="G49" s="46"/>
      <c r="H49" s="46"/>
      <c r="I49" s="145" t="s">
        <v>25</v>
      </c>
      <c r="J49" s="146" t="str">
        <f>IF(J12="","",J12)</f>
        <v>22.10.2018</v>
      </c>
      <c r="K49" s="50"/>
    </row>
    <row r="50" s="1" customFormat="1" ht="6.96" customHeight="1">
      <c r="B50" s="45"/>
      <c r="C50" s="46"/>
      <c r="D50" s="46"/>
      <c r="E50" s="46"/>
      <c r="F50" s="46"/>
      <c r="G50" s="46"/>
      <c r="H50" s="46"/>
      <c r="I50" s="143"/>
      <c r="J50" s="46"/>
      <c r="K50" s="50"/>
    </row>
    <row r="51" s="1" customFormat="1">
      <c r="B51" s="45"/>
      <c r="C51" s="39" t="s">
        <v>27</v>
      </c>
      <c r="D51" s="46"/>
      <c r="E51" s="46"/>
      <c r="F51" s="34" t="str">
        <f>E15</f>
        <v xml:space="preserve"> </v>
      </c>
      <c r="G51" s="46"/>
      <c r="H51" s="46"/>
      <c r="I51" s="145" t="s">
        <v>32</v>
      </c>
      <c r="J51" s="43" t="str">
        <f>E21</f>
        <v xml:space="preserve"> </v>
      </c>
      <c r="K51" s="50"/>
    </row>
    <row r="52" s="1" customFormat="1" ht="14.4" customHeight="1">
      <c r="B52" s="45"/>
      <c r="C52" s="39" t="s">
        <v>30</v>
      </c>
      <c r="D52" s="46"/>
      <c r="E52" s="46"/>
      <c r="F52" s="34" t="str">
        <f>IF(E18="","",E18)</f>
        <v/>
      </c>
      <c r="G52" s="46"/>
      <c r="H52" s="46"/>
      <c r="I52" s="143"/>
      <c r="J52" s="170"/>
      <c r="K52" s="50"/>
    </row>
    <row r="53" s="1" customFormat="1" ht="10.32" customHeight="1">
      <c r="B53" s="45"/>
      <c r="C53" s="46"/>
      <c r="D53" s="46"/>
      <c r="E53" s="46"/>
      <c r="F53" s="46"/>
      <c r="G53" s="46"/>
      <c r="H53" s="46"/>
      <c r="I53" s="143"/>
      <c r="J53" s="46"/>
      <c r="K53" s="50"/>
    </row>
    <row r="54" s="1" customFormat="1" ht="29.28" customHeight="1">
      <c r="B54" s="45"/>
      <c r="C54" s="171" t="s">
        <v>91</v>
      </c>
      <c r="D54" s="158"/>
      <c r="E54" s="158"/>
      <c r="F54" s="158"/>
      <c r="G54" s="158"/>
      <c r="H54" s="158"/>
      <c r="I54" s="172"/>
      <c r="J54" s="173" t="s">
        <v>92</v>
      </c>
      <c r="K54" s="174"/>
    </row>
    <row r="55" s="1" customFormat="1" ht="10.32" customHeight="1">
      <c r="B55" s="45"/>
      <c r="C55" s="46"/>
      <c r="D55" s="46"/>
      <c r="E55" s="46"/>
      <c r="F55" s="46"/>
      <c r="G55" s="46"/>
      <c r="H55" s="46"/>
      <c r="I55" s="143"/>
      <c r="J55" s="46"/>
      <c r="K55" s="50"/>
    </row>
    <row r="56" s="1" customFormat="1" ht="29.28" customHeight="1">
      <c r="B56" s="45"/>
      <c r="C56" s="175" t="s">
        <v>93</v>
      </c>
      <c r="D56" s="46"/>
      <c r="E56" s="46"/>
      <c r="F56" s="46"/>
      <c r="G56" s="46"/>
      <c r="H56" s="46"/>
      <c r="I56" s="143"/>
      <c r="J56" s="154">
        <f>J78</f>
        <v>0</v>
      </c>
      <c r="K56" s="50"/>
      <c r="AU56" s="23" t="s">
        <v>94</v>
      </c>
    </row>
    <row r="57" s="7" customFormat="1" ht="24.96" customHeight="1">
      <c r="B57" s="176"/>
      <c r="C57" s="177"/>
      <c r="D57" s="178" t="s">
        <v>95</v>
      </c>
      <c r="E57" s="179"/>
      <c r="F57" s="179"/>
      <c r="G57" s="179"/>
      <c r="H57" s="179"/>
      <c r="I57" s="180"/>
      <c r="J57" s="181">
        <f>J79</f>
        <v>0</v>
      </c>
      <c r="K57" s="182"/>
    </row>
    <row r="58" s="8" customFormat="1" ht="19.92" customHeight="1">
      <c r="B58" s="183"/>
      <c r="C58" s="184"/>
      <c r="D58" s="185" t="s">
        <v>96</v>
      </c>
      <c r="E58" s="186"/>
      <c r="F58" s="186"/>
      <c r="G58" s="186"/>
      <c r="H58" s="186"/>
      <c r="I58" s="187"/>
      <c r="J58" s="188">
        <f>J80</f>
        <v>0</v>
      </c>
      <c r="K58" s="189"/>
    </row>
    <row r="59" s="1" customFormat="1" ht="21.84" customHeight="1">
      <c r="B59" s="45"/>
      <c r="C59" s="46"/>
      <c r="D59" s="46"/>
      <c r="E59" s="46"/>
      <c r="F59" s="46"/>
      <c r="G59" s="46"/>
      <c r="H59" s="46"/>
      <c r="I59" s="143"/>
      <c r="J59" s="46"/>
      <c r="K59" s="50"/>
    </row>
    <row r="60" s="1" customFormat="1" ht="6.96" customHeight="1">
      <c r="B60" s="66"/>
      <c r="C60" s="67"/>
      <c r="D60" s="67"/>
      <c r="E60" s="67"/>
      <c r="F60" s="67"/>
      <c r="G60" s="67"/>
      <c r="H60" s="67"/>
      <c r="I60" s="165"/>
      <c r="J60" s="67"/>
      <c r="K60" s="68"/>
    </row>
    <row r="64" s="1" customFormat="1" ht="6.96" customHeight="1">
      <c r="B64" s="69"/>
      <c r="C64" s="70"/>
      <c r="D64" s="70"/>
      <c r="E64" s="70"/>
      <c r="F64" s="70"/>
      <c r="G64" s="70"/>
      <c r="H64" s="70"/>
      <c r="I64" s="168"/>
      <c r="J64" s="70"/>
      <c r="K64" s="70"/>
      <c r="L64" s="71"/>
    </row>
    <row r="65" s="1" customFormat="1" ht="36.96" customHeight="1">
      <c r="B65" s="45"/>
      <c r="C65" s="72" t="s">
        <v>97</v>
      </c>
      <c r="D65" s="73"/>
      <c r="E65" s="73"/>
      <c r="F65" s="73"/>
      <c r="G65" s="73"/>
      <c r="H65" s="73"/>
      <c r="I65" s="190"/>
      <c r="J65" s="73"/>
      <c r="K65" s="73"/>
      <c r="L65" s="71"/>
    </row>
    <row r="66" s="1" customFormat="1" ht="6.96" customHeight="1">
      <c r="B66" s="45"/>
      <c r="C66" s="73"/>
      <c r="D66" s="73"/>
      <c r="E66" s="73"/>
      <c r="F66" s="73"/>
      <c r="G66" s="73"/>
      <c r="H66" s="73"/>
      <c r="I66" s="190"/>
      <c r="J66" s="73"/>
      <c r="K66" s="73"/>
      <c r="L66" s="71"/>
    </row>
    <row r="67" s="1" customFormat="1" ht="14.4" customHeight="1">
      <c r="B67" s="45"/>
      <c r="C67" s="75" t="s">
        <v>18</v>
      </c>
      <c r="D67" s="73"/>
      <c r="E67" s="73"/>
      <c r="F67" s="73"/>
      <c r="G67" s="73"/>
      <c r="H67" s="73"/>
      <c r="I67" s="190"/>
      <c r="J67" s="73"/>
      <c r="K67" s="73"/>
      <c r="L67" s="71"/>
    </row>
    <row r="68" s="1" customFormat="1" ht="16.5" customHeight="1">
      <c r="B68" s="45"/>
      <c r="C68" s="73"/>
      <c r="D68" s="73"/>
      <c r="E68" s="191" t="str">
        <f>E7</f>
        <v>Kamenné Žehrovice - chodníky 2018 - 1. etapa</v>
      </c>
      <c r="F68" s="75"/>
      <c r="G68" s="75"/>
      <c r="H68" s="75"/>
      <c r="I68" s="190"/>
      <c r="J68" s="73"/>
      <c r="K68" s="73"/>
      <c r="L68" s="71"/>
    </row>
    <row r="69" s="1" customFormat="1" ht="14.4" customHeight="1">
      <c r="B69" s="45"/>
      <c r="C69" s="75" t="s">
        <v>88</v>
      </c>
      <c r="D69" s="73"/>
      <c r="E69" s="73"/>
      <c r="F69" s="73"/>
      <c r="G69" s="73"/>
      <c r="H69" s="73"/>
      <c r="I69" s="190"/>
      <c r="J69" s="73"/>
      <c r="K69" s="73"/>
      <c r="L69" s="71"/>
    </row>
    <row r="70" s="1" customFormat="1" ht="17.25" customHeight="1">
      <c r="B70" s="45"/>
      <c r="C70" s="73"/>
      <c r="D70" s="73"/>
      <c r="E70" s="81" t="str">
        <f>E9</f>
        <v>000 - Vedlejší a ostatní náklady</v>
      </c>
      <c r="F70" s="73"/>
      <c r="G70" s="73"/>
      <c r="H70" s="73"/>
      <c r="I70" s="190"/>
      <c r="J70" s="73"/>
      <c r="K70" s="73"/>
      <c r="L70" s="71"/>
    </row>
    <row r="71" s="1" customFormat="1" ht="6.96" customHeight="1">
      <c r="B71" s="45"/>
      <c r="C71" s="73"/>
      <c r="D71" s="73"/>
      <c r="E71" s="73"/>
      <c r="F71" s="73"/>
      <c r="G71" s="73"/>
      <c r="H71" s="73"/>
      <c r="I71" s="190"/>
      <c r="J71" s="73"/>
      <c r="K71" s="73"/>
      <c r="L71" s="71"/>
    </row>
    <row r="72" s="1" customFormat="1" ht="18" customHeight="1">
      <c r="B72" s="45"/>
      <c r="C72" s="75" t="s">
        <v>23</v>
      </c>
      <c r="D72" s="73"/>
      <c r="E72" s="73"/>
      <c r="F72" s="192" t="str">
        <f>F12</f>
        <v xml:space="preserve"> </v>
      </c>
      <c r="G72" s="73"/>
      <c r="H72" s="73"/>
      <c r="I72" s="193" t="s">
        <v>25</v>
      </c>
      <c r="J72" s="84" t="str">
        <f>IF(J12="","",J12)</f>
        <v>22.10.2018</v>
      </c>
      <c r="K72" s="73"/>
      <c r="L72" s="71"/>
    </row>
    <row r="73" s="1" customFormat="1" ht="6.96" customHeight="1">
      <c r="B73" s="45"/>
      <c r="C73" s="73"/>
      <c r="D73" s="73"/>
      <c r="E73" s="73"/>
      <c r="F73" s="73"/>
      <c r="G73" s="73"/>
      <c r="H73" s="73"/>
      <c r="I73" s="190"/>
      <c r="J73" s="73"/>
      <c r="K73" s="73"/>
      <c r="L73" s="71"/>
    </row>
    <row r="74" s="1" customFormat="1">
      <c r="B74" s="45"/>
      <c r="C74" s="75" t="s">
        <v>27</v>
      </c>
      <c r="D74" s="73"/>
      <c r="E74" s="73"/>
      <c r="F74" s="192" t="str">
        <f>E15</f>
        <v xml:space="preserve"> </v>
      </c>
      <c r="G74" s="73"/>
      <c r="H74" s="73"/>
      <c r="I74" s="193" t="s">
        <v>32</v>
      </c>
      <c r="J74" s="192" t="str">
        <f>E21</f>
        <v xml:space="preserve"> </v>
      </c>
      <c r="K74" s="73"/>
      <c r="L74" s="71"/>
    </row>
    <row r="75" s="1" customFormat="1" ht="14.4" customHeight="1">
      <c r="B75" s="45"/>
      <c r="C75" s="75" t="s">
        <v>30</v>
      </c>
      <c r="D75" s="73"/>
      <c r="E75" s="73"/>
      <c r="F75" s="192" t="str">
        <f>IF(E18="","",E18)</f>
        <v/>
      </c>
      <c r="G75" s="73"/>
      <c r="H75" s="73"/>
      <c r="I75" s="190"/>
      <c r="J75" s="73"/>
      <c r="K75" s="73"/>
      <c r="L75" s="71"/>
    </row>
    <row r="76" s="1" customFormat="1" ht="10.32" customHeight="1">
      <c r="B76" s="45"/>
      <c r="C76" s="73"/>
      <c r="D76" s="73"/>
      <c r="E76" s="73"/>
      <c r="F76" s="73"/>
      <c r="G76" s="73"/>
      <c r="H76" s="73"/>
      <c r="I76" s="190"/>
      <c r="J76" s="73"/>
      <c r="K76" s="73"/>
      <c r="L76" s="71"/>
    </row>
    <row r="77" s="9" customFormat="1" ht="29.28" customHeight="1">
      <c r="B77" s="194"/>
      <c r="C77" s="195" t="s">
        <v>98</v>
      </c>
      <c r="D77" s="196" t="s">
        <v>55</v>
      </c>
      <c r="E77" s="196" t="s">
        <v>51</v>
      </c>
      <c r="F77" s="196" t="s">
        <v>99</v>
      </c>
      <c r="G77" s="196" t="s">
        <v>100</v>
      </c>
      <c r="H77" s="196" t="s">
        <v>101</v>
      </c>
      <c r="I77" s="197" t="s">
        <v>102</v>
      </c>
      <c r="J77" s="196" t="s">
        <v>92</v>
      </c>
      <c r="K77" s="198" t="s">
        <v>103</v>
      </c>
      <c r="L77" s="199"/>
      <c r="M77" s="101" t="s">
        <v>104</v>
      </c>
      <c r="N77" s="102" t="s">
        <v>40</v>
      </c>
      <c r="O77" s="102" t="s">
        <v>105</v>
      </c>
      <c r="P77" s="102" t="s">
        <v>106</v>
      </c>
      <c r="Q77" s="102" t="s">
        <v>107</v>
      </c>
      <c r="R77" s="102" t="s">
        <v>108</v>
      </c>
      <c r="S77" s="102" t="s">
        <v>109</v>
      </c>
      <c r="T77" s="103" t="s">
        <v>110</v>
      </c>
    </row>
    <row r="78" s="1" customFormat="1" ht="29.28" customHeight="1">
      <c r="B78" s="45"/>
      <c r="C78" s="107" t="s">
        <v>93</v>
      </c>
      <c r="D78" s="73"/>
      <c r="E78" s="73"/>
      <c r="F78" s="73"/>
      <c r="G78" s="73"/>
      <c r="H78" s="73"/>
      <c r="I78" s="190"/>
      <c r="J78" s="200">
        <f>BK78</f>
        <v>0</v>
      </c>
      <c r="K78" s="73"/>
      <c r="L78" s="71"/>
      <c r="M78" s="104"/>
      <c r="N78" s="105"/>
      <c r="O78" s="105"/>
      <c r="P78" s="201">
        <f>P79</f>
        <v>0</v>
      </c>
      <c r="Q78" s="105"/>
      <c r="R78" s="201">
        <f>R79</f>
        <v>0</v>
      </c>
      <c r="S78" s="105"/>
      <c r="T78" s="202">
        <f>T79</f>
        <v>0</v>
      </c>
      <c r="AT78" s="23" t="s">
        <v>69</v>
      </c>
      <c r="AU78" s="23" t="s">
        <v>94</v>
      </c>
      <c r="BK78" s="203">
        <f>BK79</f>
        <v>0</v>
      </c>
    </row>
    <row r="79" s="10" customFormat="1" ht="37.44001" customHeight="1">
      <c r="B79" s="204"/>
      <c r="C79" s="205"/>
      <c r="D79" s="206" t="s">
        <v>69</v>
      </c>
      <c r="E79" s="207" t="s">
        <v>111</v>
      </c>
      <c r="F79" s="207" t="s">
        <v>112</v>
      </c>
      <c r="G79" s="205"/>
      <c r="H79" s="205"/>
      <c r="I79" s="208"/>
      <c r="J79" s="209">
        <f>BK79</f>
        <v>0</v>
      </c>
      <c r="K79" s="205"/>
      <c r="L79" s="210"/>
      <c r="M79" s="211"/>
      <c r="N79" s="212"/>
      <c r="O79" s="212"/>
      <c r="P79" s="213">
        <f>P80</f>
        <v>0</v>
      </c>
      <c r="Q79" s="212"/>
      <c r="R79" s="213">
        <f>R80</f>
        <v>0</v>
      </c>
      <c r="S79" s="212"/>
      <c r="T79" s="214">
        <f>T80</f>
        <v>0</v>
      </c>
      <c r="AR79" s="215" t="s">
        <v>113</v>
      </c>
      <c r="AT79" s="216" t="s">
        <v>69</v>
      </c>
      <c r="AU79" s="216" t="s">
        <v>70</v>
      </c>
      <c r="AY79" s="215" t="s">
        <v>114</v>
      </c>
      <c r="BK79" s="217">
        <f>BK80</f>
        <v>0</v>
      </c>
    </row>
    <row r="80" s="10" customFormat="1" ht="19.92" customHeight="1">
      <c r="B80" s="204"/>
      <c r="C80" s="205"/>
      <c r="D80" s="206" t="s">
        <v>69</v>
      </c>
      <c r="E80" s="218" t="s">
        <v>115</v>
      </c>
      <c r="F80" s="218" t="s">
        <v>116</v>
      </c>
      <c r="G80" s="205"/>
      <c r="H80" s="205"/>
      <c r="I80" s="208"/>
      <c r="J80" s="219">
        <f>BK80</f>
        <v>0</v>
      </c>
      <c r="K80" s="205"/>
      <c r="L80" s="210"/>
      <c r="M80" s="211"/>
      <c r="N80" s="212"/>
      <c r="O80" s="212"/>
      <c r="P80" s="213">
        <f>SUM(P81:P82)</f>
        <v>0</v>
      </c>
      <c r="Q80" s="212"/>
      <c r="R80" s="213">
        <f>SUM(R81:R82)</f>
        <v>0</v>
      </c>
      <c r="S80" s="212"/>
      <c r="T80" s="214">
        <f>SUM(T81:T82)</f>
        <v>0</v>
      </c>
      <c r="AR80" s="215" t="s">
        <v>113</v>
      </c>
      <c r="AT80" s="216" t="s">
        <v>69</v>
      </c>
      <c r="AU80" s="216" t="s">
        <v>78</v>
      </c>
      <c r="AY80" s="215" t="s">
        <v>114</v>
      </c>
      <c r="BK80" s="217">
        <f>SUM(BK81:BK82)</f>
        <v>0</v>
      </c>
    </row>
    <row r="81" s="1" customFormat="1" ht="16.5" customHeight="1">
      <c r="B81" s="45"/>
      <c r="C81" s="220" t="s">
        <v>80</v>
      </c>
      <c r="D81" s="220" t="s">
        <v>117</v>
      </c>
      <c r="E81" s="221" t="s">
        <v>118</v>
      </c>
      <c r="F81" s="222" t="s">
        <v>119</v>
      </c>
      <c r="G81" s="223" t="s">
        <v>120</v>
      </c>
      <c r="H81" s="224">
        <v>1</v>
      </c>
      <c r="I81" s="225"/>
      <c r="J81" s="226">
        <f>ROUND(I81*H81,2)</f>
        <v>0</v>
      </c>
      <c r="K81" s="222" t="s">
        <v>121</v>
      </c>
      <c r="L81" s="71"/>
      <c r="M81" s="227" t="s">
        <v>21</v>
      </c>
      <c r="N81" s="228" t="s">
        <v>41</v>
      </c>
      <c r="O81" s="46"/>
      <c r="P81" s="229">
        <f>O81*H81</f>
        <v>0</v>
      </c>
      <c r="Q81" s="229">
        <v>0</v>
      </c>
      <c r="R81" s="229">
        <f>Q81*H81</f>
        <v>0</v>
      </c>
      <c r="S81" s="229">
        <v>0</v>
      </c>
      <c r="T81" s="230">
        <f>S81*H81</f>
        <v>0</v>
      </c>
      <c r="AR81" s="23" t="s">
        <v>122</v>
      </c>
      <c r="AT81" s="23" t="s">
        <v>117</v>
      </c>
      <c r="AU81" s="23" t="s">
        <v>80</v>
      </c>
      <c r="AY81" s="23" t="s">
        <v>114</v>
      </c>
      <c r="BE81" s="231">
        <f>IF(N81="základní",J81,0)</f>
        <v>0</v>
      </c>
      <c r="BF81" s="231">
        <f>IF(N81="snížená",J81,0)</f>
        <v>0</v>
      </c>
      <c r="BG81" s="231">
        <f>IF(N81="zákl. přenesená",J81,0)</f>
        <v>0</v>
      </c>
      <c r="BH81" s="231">
        <f>IF(N81="sníž. přenesená",J81,0)</f>
        <v>0</v>
      </c>
      <c r="BI81" s="231">
        <f>IF(N81="nulová",J81,0)</f>
        <v>0</v>
      </c>
      <c r="BJ81" s="23" t="s">
        <v>78</v>
      </c>
      <c r="BK81" s="231">
        <f>ROUND(I81*H81,2)</f>
        <v>0</v>
      </c>
      <c r="BL81" s="23" t="s">
        <v>122</v>
      </c>
      <c r="BM81" s="23" t="s">
        <v>123</v>
      </c>
    </row>
    <row r="82" s="1" customFormat="1" ht="16.5" customHeight="1">
      <c r="B82" s="45"/>
      <c r="C82" s="220" t="s">
        <v>78</v>
      </c>
      <c r="D82" s="220" t="s">
        <v>117</v>
      </c>
      <c r="E82" s="221" t="s">
        <v>124</v>
      </c>
      <c r="F82" s="222" t="s">
        <v>125</v>
      </c>
      <c r="G82" s="223" t="s">
        <v>120</v>
      </c>
      <c r="H82" s="224">
        <v>1</v>
      </c>
      <c r="I82" s="225"/>
      <c r="J82" s="226">
        <f>ROUND(I82*H82,2)</f>
        <v>0</v>
      </c>
      <c r="K82" s="222" t="s">
        <v>121</v>
      </c>
      <c r="L82" s="71"/>
      <c r="M82" s="227" t="s">
        <v>21</v>
      </c>
      <c r="N82" s="232" t="s">
        <v>41</v>
      </c>
      <c r="O82" s="233"/>
      <c r="P82" s="234">
        <f>O82*H82</f>
        <v>0</v>
      </c>
      <c r="Q82" s="234">
        <v>0</v>
      </c>
      <c r="R82" s="234">
        <f>Q82*H82</f>
        <v>0</v>
      </c>
      <c r="S82" s="234">
        <v>0</v>
      </c>
      <c r="T82" s="235">
        <f>S82*H82</f>
        <v>0</v>
      </c>
      <c r="AR82" s="23" t="s">
        <v>122</v>
      </c>
      <c r="AT82" s="23" t="s">
        <v>117</v>
      </c>
      <c r="AU82" s="23" t="s">
        <v>80</v>
      </c>
      <c r="AY82" s="23" t="s">
        <v>114</v>
      </c>
      <c r="BE82" s="231">
        <f>IF(N82="základní",J82,0)</f>
        <v>0</v>
      </c>
      <c r="BF82" s="231">
        <f>IF(N82="snížená",J82,0)</f>
        <v>0</v>
      </c>
      <c r="BG82" s="231">
        <f>IF(N82="zákl. přenesená",J82,0)</f>
        <v>0</v>
      </c>
      <c r="BH82" s="231">
        <f>IF(N82="sníž. přenesená",J82,0)</f>
        <v>0</v>
      </c>
      <c r="BI82" s="231">
        <f>IF(N82="nulová",J82,0)</f>
        <v>0</v>
      </c>
      <c r="BJ82" s="23" t="s">
        <v>78</v>
      </c>
      <c r="BK82" s="231">
        <f>ROUND(I82*H82,2)</f>
        <v>0</v>
      </c>
      <c r="BL82" s="23" t="s">
        <v>122</v>
      </c>
      <c r="BM82" s="23" t="s">
        <v>126</v>
      </c>
    </row>
    <row r="83" s="1" customFormat="1" ht="6.96" customHeight="1">
      <c r="B83" s="66"/>
      <c r="C83" s="67"/>
      <c r="D83" s="67"/>
      <c r="E83" s="67"/>
      <c r="F83" s="67"/>
      <c r="G83" s="67"/>
      <c r="H83" s="67"/>
      <c r="I83" s="165"/>
      <c r="J83" s="67"/>
      <c r="K83" s="67"/>
      <c r="L83" s="71"/>
    </row>
  </sheetData>
  <sheetProtection sheet="1" autoFilter="0" formatColumns="0" formatRows="0" objects="1" scenarios="1" spinCount="100000" saltValue="I3Jikmi2jttUC7KFiwWtd3wX64xnan9+KQ3tNB8xD0KITZily2a5Qpb0t3ajqo363629Wi558Fu2zw7+INYqqw==" hashValue="CReeNBt/VjTxOXFGUfVUFnjuF+XHsWMO8tnuVAIac20F6LKziG3T6Gaq8VasgkPciDsWtr3CbeP3MuUPWVj+ag==" algorithmName="SHA-512" password="CC35"/>
  <autoFilter ref="C77:K82"/>
  <mergeCells count="10">
    <mergeCell ref="E7:H7"/>
    <mergeCell ref="E9:H9"/>
    <mergeCell ref="E24:H24"/>
    <mergeCell ref="E45:H45"/>
    <mergeCell ref="E47:H47"/>
    <mergeCell ref="J51:J52"/>
    <mergeCell ref="E68:H68"/>
    <mergeCell ref="E70:H70"/>
    <mergeCell ref="G1:H1"/>
    <mergeCell ref="L2:V2"/>
  </mergeCells>
  <hyperlinks>
    <hyperlink ref="F1:G1" location="C2" display="1) Krycí list soupisu"/>
    <hyperlink ref="G1:H1" location="C54" display="2) Rekapitulace"/>
    <hyperlink ref="J1" location="C77" display="3) Soupis prací"/>
    <hyperlink ref="L1:V1" location="'Rekapitulace stavby'!C2" display="Rekapitulace stavby"/>
  </hyperlinks>
  <pageMargins left="0.5833333" right="0.5833333" top="0.5833333" bottom="0.5833333" header="0" footer="0"/>
  <pageSetup paperSize="9" orientation="landscape" blackAndWhite="1" fitToHeight="100"/>
  <headerFooter>
    <oddFooter>&amp;CStrana &amp;P z &amp;N</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pane activePane="bottomLeft" state="frozen" topLeftCell="A2" ySplit="1"/>
    </sheetView>
  </sheetViews>
  <cols>
    <col min="1" max="1" width="8.33" customWidth="1"/>
    <col min="2" max="2" width="1.67" customWidth="1"/>
    <col min="3" max="3" width="4.17" customWidth="1"/>
    <col min="4" max="4" width="4.33" customWidth="1"/>
    <col min="5" max="5" width="17.17" customWidth="1"/>
    <col min="6" max="6" width="75" customWidth="1"/>
    <col min="7" max="7" width="8.67" customWidth="1"/>
    <col min="8" max="8" width="11.17" customWidth="1"/>
    <col min="9" max="9" width="12.67" style="135" customWidth="1"/>
    <col min="10" max="10" width="23.5" customWidth="1"/>
    <col min="11" max="11" width="15.5" customWidth="1"/>
    <col min="13" max="13" width="9.33" hidden="1"/>
    <col min="14" max="14" width="9.33" hidden="1"/>
    <col min="15" max="15" width="9.33" hidden="1"/>
    <col min="16" max="16" width="9.33" hidden="1"/>
    <col min="17" max="17" width="9.33" hidden="1"/>
    <col min="18" max="18" width="9.33" hidden="1"/>
    <col min="19" max="19" width="8.17" hidden="1" customWidth="1"/>
    <col min="20" max="20" width="29.67" hidden="1" customWidth="1"/>
    <col min="21" max="21" width="16.33" hidden="1" customWidth="1"/>
    <col min="22" max="22" width="12.33" customWidth="1"/>
    <col min="23" max="23" width="16.33" customWidth="1"/>
    <col min="24" max="24" width="12.33" customWidth="1"/>
    <col min="25" max="25" width="15" customWidth="1"/>
    <col min="26" max="26" width="11" customWidth="1"/>
    <col min="27" max="27" width="15" customWidth="1"/>
    <col min="28" max="28" width="16.33" customWidth="1"/>
    <col min="29" max="29" width="11" customWidth="1"/>
    <col min="30" max="30" width="15" customWidth="1"/>
    <col min="31" max="31" width="16.33" customWidth="1"/>
    <col min="44" max="44" width="9.33" hidden="1"/>
    <col min="45" max="45" width="9.33" hidden="1"/>
    <col min="46" max="46" width="9.33" hidden="1"/>
    <col min="47" max="47" width="9.33" hidden="1"/>
    <col min="48" max="48" width="9.33" hidden="1"/>
    <col min="49" max="49" width="9.33" hidden="1"/>
    <col min="50" max="50" width="9.33" hidden="1"/>
    <col min="51" max="51" width="9.33" hidden="1"/>
    <col min="52" max="52" width="9.33" hidden="1"/>
    <col min="53" max="53" width="9.33" hidden="1"/>
    <col min="54" max="54" width="9.33" hidden="1"/>
    <col min="55" max="55" width="9.33" hidden="1"/>
    <col min="56" max="56" width="9.33" hidden="1"/>
    <col min="57" max="57" width="9.33" hidden="1"/>
    <col min="58" max="58" width="9.33" hidden="1"/>
    <col min="59" max="59" width="9.33" hidden="1"/>
    <col min="60" max="60" width="9.33" hidden="1"/>
    <col min="61" max="61" width="9.33" hidden="1"/>
    <col min="62" max="62" width="9.33" hidden="1"/>
    <col min="63" max="63" width="9.33" hidden="1"/>
    <col min="64" max="64" width="9.33" hidden="1"/>
    <col min="65" max="65" width="9.33" hidden="1"/>
  </cols>
  <sheetData>
    <row r="1" ht="21.84" customHeight="1">
      <c r="A1" s="20"/>
      <c r="B1" s="136"/>
      <c r="C1" s="136"/>
      <c r="D1" s="137" t="s">
        <v>1</v>
      </c>
      <c r="E1" s="136"/>
      <c r="F1" s="138" t="s">
        <v>82</v>
      </c>
      <c r="G1" s="138" t="s">
        <v>83</v>
      </c>
      <c r="H1" s="138"/>
      <c r="I1" s="139"/>
      <c r="J1" s="138" t="s">
        <v>84</v>
      </c>
      <c r="K1" s="137" t="s">
        <v>85</v>
      </c>
      <c r="L1" s="138" t="s">
        <v>86</v>
      </c>
      <c r="M1" s="138"/>
      <c r="N1" s="138"/>
      <c r="O1" s="138"/>
      <c r="P1" s="138"/>
      <c r="Q1" s="138"/>
      <c r="R1" s="138"/>
      <c r="S1" s="138"/>
      <c r="T1" s="138"/>
      <c r="U1" s="19"/>
      <c r="V1" s="19"/>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row>
    <row r="2" ht="36.96" customHeight="1">
      <c r="L2"/>
      <c r="AT2" s="23" t="s">
        <v>81</v>
      </c>
    </row>
    <row r="3" ht="6.96" customHeight="1">
      <c r="B3" s="24"/>
      <c r="C3" s="25"/>
      <c r="D3" s="25"/>
      <c r="E3" s="25"/>
      <c r="F3" s="25"/>
      <c r="G3" s="25"/>
      <c r="H3" s="25"/>
      <c r="I3" s="140"/>
      <c r="J3" s="25"/>
      <c r="K3" s="26"/>
      <c r="AT3" s="23" t="s">
        <v>80</v>
      </c>
    </row>
    <row r="4" ht="36.96" customHeight="1">
      <c r="B4" s="27"/>
      <c r="C4" s="28"/>
      <c r="D4" s="29" t="s">
        <v>87</v>
      </c>
      <c r="E4" s="28"/>
      <c r="F4" s="28"/>
      <c r="G4" s="28"/>
      <c r="H4" s="28"/>
      <c r="I4" s="141"/>
      <c r="J4" s="28"/>
      <c r="K4" s="30"/>
      <c r="M4" s="31" t="s">
        <v>12</v>
      </c>
      <c r="AT4" s="23" t="s">
        <v>6</v>
      </c>
    </row>
    <row r="5" ht="6.96" customHeight="1">
      <c r="B5" s="27"/>
      <c r="C5" s="28"/>
      <c r="D5" s="28"/>
      <c r="E5" s="28"/>
      <c r="F5" s="28"/>
      <c r="G5" s="28"/>
      <c r="H5" s="28"/>
      <c r="I5" s="141"/>
      <c r="J5" s="28"/>
      <c r="K5" s="30"/>
    </row>
    <row r="6">
      <c r="B6" s="27"/>
      <c r="C6" s="28"/>
      <c r="D6" s="39" t="s">
        <v>18</v>
      </c>
      <c r="E6" s="28"/>
      <c r="F6" s="28"/>
      <c r="G6" s="28"/>
      <c r="H6" s="28"/>
      <c r="I6" s="141"/>
      <c r="J6" s="28"/>
      <c r="K6" s="30"/>
    </row>
    <row r="7" ht="16.5" customHeight="1">
      <c r="B7" s="27"/>
      <c r="C7" s="28"/>
      <c r="D7" s="28"/>
      <c r="E7" s="142" t="str">
        <f>'Rekapitulace stavby'!K6</f>
        <v>Kamenné Žehrovice - chodníky 2018 - 1. etapa</v>
      </c>
      <c r="F7" s="39"/>
      <c r="G7" s="39"/>
      <c r="H7" s="39"/>
      <c r="I7" s="141"/>
      <c r="J7" s="28"/>
      <c r="K7" s="30"/>
    </row>
    <row r="8" s="1" customFormat="1">
      <c r="B8" s="45"/>
      <c r="C8" s="46"/>
      <c r="D8" s="39" t="s">
        <v>88</v>
      </c>
      <c r="E8" s="46"/>
      <c r="F8" s="46"/>
      <c r="G8" s="46"/>
      <c r="H8" s="46"/>
      <c r="I8" s="143"/>
      <c r="J8" s="46"/>
      <c r="K8" s="50"/>
    </row>
    <row r="9" s="1" customFormat="1" ht="36.96" customHeight="1">
      <c r="B9" s="45"/>
      <c r="C9" s="46"/>
      <c r="D9" s="46"/>
      <c r="E9" s="144" t="s">
        <v>127</v>
      </c>
      <c r="F9" s="46"/>
      <c r="G9" s="46"/>
      <c r="H9" s="46"/>
      <c r="I9" s="143"/>
      <c r="J9" s="46"/>
      <c r="K9" s="50"/>
    </row>
    <row r="10" s="1" customFormat="1">
      <c r="B10" s="45"/>
      <c r="C10" s="46"/>
      <c r="D10" s="46"/>
      <c r="E10" s="46"/>
      <c r="F10" s="46"/>
      <c r="G10" s="46"/>
      <c r="H10" s="46"/>
      <c r="I10" s="143"/>
      <c r="J10" s="46"/>
      <c r="K10" s="50"/>
    </row>
    <row r="11" s="1" customFormat="1" ht="14.4" customHeight="1">
      <c r="B11" s="45"/>
      <c r="C11" s="46"/>
      <c r="D11" s="39" t="s">
        <v>20</v>
      </c>
      <c r="E11" s="46"/>
      <c r="F11" s="34" t="s">
        <v>21</v>
      </c>
      <c r="G11" s="46"/>
      <c r="H11" s="46"/>
      <c r="I11" s="145" t="s">
        <v>22</v>
      </c>
      <c r="J11" s="34" t="s">
        <v>21</v>
      </c>
      <c r="K11" s="50"/>
    </row>
    <row r="12" s="1" customFormat="1" ht="14.4" customHeight="1">
      <c r="B12" s="45"/>
      <c r="C12" s="46"/>
      <c r="D12" s="39" t="s">
        <v>23</v>
      </c>
      <c r="E12" s="46"/>
      <c r="F12" s="34" t="s">
        <v>24</v>
      </c>
      <c r="G12" s="46"/>
      <c r="H12" s="46"/>
      <c r="I12" s="145" t="s">
        <v>25</v>
      </c>
      <c r="J12" s="146" t="str">
        <f>'Rekapitulace stavby'!AN8</f>
        <v>22.10.2018</v>
      </c>
      <c r="K12" s="50"/>
    </row>
    <row r="13" s="1" customFormat="1" ht="10.8" customHeight="1">
      <c r="B13" s="45"/>
      <c r="C13" s="46"/>
      <c r="D13" s="46"/>
      <c r="E13" s="46"/>
      <c r="F13" s="46"/>
      <c r="G13" s="46"/>
      <c r="H13" s="46"/>
      <c r="I13" s="143"/>
      <c r="J13" s="46"/>
      <c r="K13" s="50"/>
    </row>
    <row r="14" s="1" customFormat="1" ht="14.4" customHeight="1">
      <c r="B14" s="45"/>
      <c r="C14" s="46"/>
      <c r="D14" s="39" t="s">
        <v>27</v>
      </c>
      <c r="E14" s="46"/>
      <c r="F14" s="46"/>
      <c r="G14" s="46"/>
      <c r="H14" s="46"/>
      <c r="I14" s="145" t="s">
        <v>28</v>
      </c>
      <c r="J14" s="34" t="str">
        <f>IF('Rekapitulace stavby'!AN10="","",'Rekapitulace stavby'!AN10)</f>
        <v/>
      </c>
      <c r="K14" s="50"/>
    </row>
    <row r="15" s="1" customFormat="1" ht="18" customHeight="1">
      <c r="B15" s="45"/>
      <c r="C15" s="46"/>
      <c r="D15" s="46"/>
      <c r="E15" s="34" t="str">
        <f>IF('Rekapitulace stavby'!E11="","",'Rekapitulace stavby'!E11)</f>
        <v xml:space="preserve"> </v>
      </c>
      <c r="F15" s="46"/>
      <c r="G15" s="46"/>
      <c r="H15" s="46"/>
      <c r="I15" s="145" t="s">
        <v>29</v>
      </c>
      <c r="J15" s="34" t="str">
        <f>IF('Rekapitulace stavby'!AN11="","",'Rekapitulace stavby'!AN11)</f>
        <v/>
      </c>
      <c r="K15" s="50"/>
    </row>
    <row r="16" s="1" customFormat="1" ht="6.96" customHeight="1">
      <c r="B16" s="45"/>
      <c r="C16" s="46"/>
      <c r="D16" s="46"/>
      <c r="E16" s="46"/>
      <c r="F16" s="46"/>
      <c r="G16" s="46"/>
      <c r="H16" s="46"/>
      <c r="I16" s="143"/>
      <c r="J16" s="46"/>
      <c r="K16" s="50"/>
    </row>
    <row r="17" s="1" customFormat="1" ht="14.4" customHeight="1">
      <c r="B17" s="45"/>
      <c r="C17" s="46"/>
      <c r="D17" s="39" t="s">
        <v>30</v>
      </c>
      <c r="E17" s="46"/>
      <c r="F17" s="46"/>
      <c r="G17" s="46"/>
      <c r="H17" s="46"/>
      <c r="I17" s="145" t="s">
        <v>28</v>
      </c>
      <c r="J17" s="34" t="str">
        <f>IF('Rekapitulace stavby'!AN13="Vyplň údaj","",IF('Rekapitulace stavby'!AN13="","",'Rekapitulace stavby'!AN13))</f>
        <v/>
      </c>
      <c r="K17" s="50"/>
    </row>
    <row r="18" s="1" customFormat="1" ht="18" customHeight="1">
      <c r="B18" s="45"/>
      <c r="C18" s="46"/>
      <c r="D18" s="46"/>
      <c r="E18" s="34" t="str">
        <f>IF('Rekapitulace stavby'!E14="Vyplň údaj","",IF('Rekapitulace stavby'!E14="","",'Rekapitulace stavby'!E14))</f>
        <v/>
      </c>
      <c r="F18" s="46"/>
      <c r="G18" s="46"/>
      <c r="H18" s="46"/>
      <c r="I18" s="145" t="s">
        <v>29</v>
      </c>
      <c r="J18" s="34" t="str">
        <f>IF('Rekapitulace stavby'!AN14="Vyplň údaj","",IF('Rekapitulace stavby'!AN14="","",'Rekapitulace stavby'!AN14))</f>
        <v/>
      </c>
      <c r="K18" s="50"/>
    </row>
    <row r="19" s="1" customFormat="1" ht="6.96" customHeight="1">
      <c r="B19" s="45"/>
      <c r="C19" s="46"/>
      <c r="D19" s="46"/>
      <c r="E19" s="46"/>
      <c r="F19" s="46"/>
      <c r="G19" s="46"/>
      <c r="H19" s="46"/>
      <c r="I19" s="143"/>
      <c r="J19" s="46"/>
      <c r="K19" s="50"/>
    </row>
    <row r="20" s="1" customFormat="1" ht="14.4" customHeight="1">
      <c r="B20" s="45"/>
      <c r="C20" s="46"/>
      <c r="D20" s="39" t="s">
        <v>32</v>
      </c>
      <c r="E20" s="46"/>
      <c r="F20" s="46"/>
      <c r="G20" s="46"/>
      <c r="H20" s="46"/>
      <c r="I20" s="145" t="s">
        <v>28</v>
      </c>
      <c r="J20" s="34" t="str">
        <f>IF('Rekapitulace stavby'!AN16="","",'Rekapitulace stavby'!AN16)</f>
        <v/>
      </c>
      <c r="K20" s="50"/>
    </row>
    <row r="21" s="1" customFormat="1" ht="18" customHeight="1">
      <c r="B21" s="45"/>
      <c r="C21" s="46"/>
      <c r="D21" s="46"/>
      <c r="E21" s="34" t="str">
        <f>IF('Rekapitulace stavby'!E17="","",'Rekapitulace stavby'!E17)</f>
        <v xml:space="preserve"> </v>
      </c>
      <c r="F21" s="46"/>
      <c r="G21" s="46"/>
      <c r="H21" s="46"/>
      <c r="I21" s="145" t="s">
        <v>29</v>
      </c>
      <c r="J21" s="34" t="str">
        <f>IF('Rekapitulace stavby'!AN17="","",'Rekapitulace stavby'!AN17)</f>
        <v/>
      </c>
      <c r="K21" s="50"/>
    </row>
    <row r="22" s="1" customFormat="1" ht="6.96" customHeight="1">
      <c r="B22" s="45"/>
      <c r="C22" s="46"/>
      <c r="D22" s="46"/>
      <c r="E22" s="46"/>
      <c r="F22" s="46"/>
      <c r="G22" s="46"/>
      <c r="H22" s="46"/>
      <c r="I22" s="143"/>
      <c r="J22" s="46"/>
      <c r="K22" s="50"/>
    </row>
    <row r="23" s="1" customFormat="1" ht="14.4" customHeight="1">
      <c r="B23" s="45"/>
      <c r="C23" s="46"/>
      <c r="D23" s="39" t="s">
        <v>34</v>
      </c>
      <c r="E23" s="46"/>
      <c r="F23" s="46"/>
      <c r="G23" s="46"/>
      <c r="H23" s="46"/>
      <c r="I23" s="143"/>
      <c r="J23" s="46"/>
      <c r="K23" s="50"/>
    </row>
    <row r="24" s="6" customFormat="1" ht="16.5" customHeight="1">
      <c r="B24" s="147"/>
      <c r="C24" s="148"/>
      <c r="D24" s="148"/>
      <c r="E24" s="43" t="s">
        <v>21</v>
      </c>
      <c r="F24" s="43"/>
      <c r="G24" s="43"/>
      <c r="H24" s="43"/>
      <c r="I24" s="149"/>
      <c r="J24" s="148"/>
      <c r="K24" s="150"/>
    </row>
    <row r="25" s="1" customFormat="1" ht="6.96" customHeight="1">
      <c r="B25" s="45"/>
      <c r="C25" s="46"/>
      <c r="D25" s="46"/>
      <c r="E25" s="46"/>
      <c r="F25" s="46"/>
      <c r="G25" s="46"/>
      <c r="H25" s="46"/>
      <c r="I25" s="143"/>
      <c r="J25" s="46"/>
      <c r="K25" s="50"/>
    </row>
    <row r="26" s="1" customFormat="1" ht="6.96" customHeight="1">
      <c r="B26" s="45"/>
      <c r="C26" s="46"/>
      <c r="D26" s="105"/>
      <c r="E26" s="105"/>
      <c r="F26" s="105"/>
      <c r="G26" s="105"/>
      <c r="H26" s="105"/>
      <c r="I26" s="151"/>
      <c r="J26" s="105"/>
      <c r="K26" s="152"/>
    </row>
    <row r="27" s="1" customFormat="1" ht="25.44" customHeight="1">
      <c r="B27" s="45"/>
      <c r="C27" s="46"/>
      <c r="D27" s="153" t="s">
        <v>36</v>
      </c>
      <c r="E27" s="46"/>
      <c r="F27" s="46"/>
      <c r="G27" s="46"/>
      <c r="H27" s="46"/>
      <c r="I27" s="143"/>
      <c r="J27" s="154">
        <f>ROUND(J85,2)</f>
        <v>0</v>
      </c>
      <c r="K27" s="50"/>
    </row>
    <row r="28" s="1" customFormat="1" ht="6.96" customHeight="1">
      <c r="B28" s="45"/>
      <c r="C28" s="46"/>
      <c r="D28" s="105"/>
      <c r="E28" s="105"/>
      <c r="F28" s="105"/>
      <c r="G28" s="105"/>
      <c r="H28" s="105"/>
      <c r="I28" s="151"/>
      <c r="J28" s="105"/>
      <c r="K28" s="152"/>
    </row>
    <row r="29" s="1" customFormat="1" ht="14.4" customHeight="1">
      <c r="B29" s="45"/>
      <c r="C29" s="46"/>
      <c r="D29" s="46"/>
      <c r="E29" s="46"/>
      <c r="F29" s="51" t="s">
        <v>38</v>
      </c>
      <c r="G29" s="46"/>
      <c r="H29" s="46"/>
      <c r="I29" s="155" t="s">
        <v>37</v>
      </c>
      <c r="J29" s="51" t="s">
        <v>39</v>
      </c>
      <c r="K29" s="50"/>
    </row>
    <row r="30" s="1" customFormat="1" ht="14.4" customHeight="1">
      <c r="B30" s="45"/>
      <c r="C30" s="46"/>
      <c r="D30" s="54" t="s">
        <v>40</v>
      </c>
      <c r="E30" s="54" t="s">
        <v>41</v>
      </c>
      <c r="F30" s="156">
        <f>ROUND(SUM(BE85:BE312), 2)</f>
        <v>0</v>
      </c>
      <c r="G30" s="46"/>
      <c r="H30" s="46"/>
      <c r="I30" s="157">
        <v>0.20999999999999999</v>
      </c>
      <c r="J30" s="156">
        <f>ROUND(ROUND((SUM(BE85:BE312)), 2)*I30, 2)</f>
        <v>0</v>
      </c>
      <c r="K30" s="50"/>
    </row>
    <row r="31" s="1" customFormat="1" ht="14.4" customHeight="1">
      <c r="B31" s="45"/>
      <c r="C31" s="46"/>
      <c r="D31" s="46"/>
      <c r="E31" s="54" t="s">
        <v>42</v>
      </c>
      <c r="F31" s="156">
        <f>ROUND(SUM(BF85:BF312), 2)</f>
        <v>0</v>
      </c>
      <c r="G31" s="46"/>
      <c r="H31" s="46"/>
      <c r="I31" s="157">
        <v>0.14999999999999999</v>
      </c>
      <c r="J31" s="156">
        <f>ROUND(ROUND((SUM(BF85:BF312)), 2)*I31, 2)</f>
        <v>0</v>
      </c>
      <c r="K31" s="50"/>
    </row>
    <row r="32" hidden="1" s="1" customFormat="1" ht="14.4" customHeight="1">
      <c r="B32" s="45"/>
      <c r="C32" s="46"/>
      <c r="D32" s="46"/>
      <c r="E32" s="54" t="s">
        <v>43</v>
      </c>
      <c r="F32" s="156">
        <f>ROUND(SUM(BG85:BG312), 2)</f>
        <v>0</v>
      </c>
      <c r="G32" s="46"/>
      <c r="H32" s="46"/>
      <c r="I32" s="157">
        <v>0.20999999999999999</v>
      </c>
      <c r="J32" s="156">
        <v>0</v>
      </c>
      <c r="K32" s="50"/>
    </row>
    <row r="33" hidden="1" s="1" customFormat="1" ht="14.4" customHeight="1">
      <c r="B33" s="45"/>
      <c r="C33" s="46"/>
      <c r="D33" s="46"/>
      <c r="E33" s="54" t="s">
        <v>44</v>
      </c>
      <c r="F33" s="156">
        <f>ROUND(SUM(BH85:BH312), 2)</f>
        <v>0</v>
      </c>
      <c r="G33" s="46"/>
      <c r="H33" s="46"/>
      <c r="I33" s="157">
        <v>0.14999999999999999</v>
      </c>
      <c r="J33" s="156">
        <v>0</v>
      </c>
      <c r="K33" s="50"/>
    </row>
    <row r="34" hidden="1" s="1" customFormat="1" ht="14.4" customHeight="1">
      <c r="B34" s="45"/>
      <c r="C34" s="46"/>
      <c r="D34" s="46"/>
      <c r="E34" s="54" t="s">
        <v>45</v>
      </c>
      <c r="F34" s="156">
        <f>ROUND(SUM(BI85:BI312), 2)</f>
        <v>0</v>
      </c>
      <c r="G34" s="46"/>
      <c r="H34" s="46"/>
      <c r="I34" s="157">
        <v>0</v>
      </c>
      <c r="J34" s="156">
        <v>0</v>
      </c>
      <c r="K34" s="50"/>
    </row>
    <row r="35" s="1" customFormat="1" ht="6.96" customHeight="1">
      <c r="B35" s="45"/>
      <c r="C35" s="46"/>
      <c r="D35" s="46"/>
      <c r="E35" s="46"/>
      <c r="F35" s="46"/>
      <c r="G35" s="46"/>
      <c r="H35" s="46"/>
      <c r="I35" s="143"/>
      <c r="J35" s="46"/>
      <c r="K35" s="50"/>
    </row>
    <row r="36" s="1" customFormat="1" ht="25.44" customHeight="1">
      <c r="B36" s="45"/>
      <c r="C36" s="158"/>
      <c r="D36" s="159" t="s">
        <v>46</v>
      </c>
      <c r="E36" s="97"/>
      <c r="F36" s="97"/>
      <c r="G36" s="160" t="s">
        <v>47</v>
      </c>
      <c r="H36" s="161" t="s">
        <v>48</v>
      </c>
      <c r="I36" s="162"/>
      <c r="J36" s="163">
        <f>SUM(J27:J34)</f>
        <v>0</v>
      </c>
      <c r="K36" s="164"/>
    </row>
    <row r="37" s="1" customFormat="1" ht="14.4" customHeight="1">
      <c r="B37" s="66"/>
      <c r="C37" s="67"/>
      <c r="D37" s="67"/>
      <c r="E37" s="67"/>
      <c r="F37" s="67"/>
      <c r="G37" s="67"/>
      <c r="H37" s="67"/>
      <c r="I37" s="165"/>
      <c r="J37" s="67"/>
      <c r="K37" s="68"/>
    </row>
    <row r="41" s="1" customFormat="1" ht="6.96" customHeight="1">
      <c r="B41" s="166"/>
      <c r="C41" s="167"/>
      <c r="D41" s="167"/>
      <c r="E41" s="167"/>
      <c r="F41" s="167"/>
      <c r="G41" s="167"/>
      <c r="H41" s="167"/>
      <c r="I41" s="168"/>
      <c r="J41" s="167"/>
      <c r="K41" s="169"/>
    </row>
    <row r="42" s="1" customFormat="1" ht="36.96" customHeight="1">
      <c r="B42" s="45"/>
      <c r="C42" s="29" t="s">
        <v>90</v>
      </c>
      <c r="D42" s="46"/>
      <c r="E42" s="46"/>
      <c r="F42" s="46"/>
      <c r="G42" s="46"/>
      <c r="H42" s="46"/>
      <c r="I42" s="143"/>
      <c r="J42" s="46"/>
      <c r="K42" s="50"/>
    </row>
    <row r="43" s="1" customFormat="1" ht="6.96" customHeight="1">
      <c r="B43" s="45"/>
      <c r="C43" s="46"/>
      <c r="D43" s="46"/>
      <c r="E43" s="46"/>
      <c r="F43" s="46"/>
      <c r="G43" s="46"/>
      <c r="H43" s="46"/>
      <c r="I43" s="143"/>
      <c r="J43" s="46"/>
      <c r="K43" s="50"/>
    </row>
    <row r="44" s="1" customFormat="1" ht="14.4" customHeight="1">
      <c r="B44" s="45"/>
      <c r="C44" s="39" t="s">
        <v>18</v>
      </c>
      <c r="D44" s="46"/>
      <c r="E44" s="46"/>
      <c r="F44" s="46"/>
      <c r="G44" s="46"/>
      <c r="H44" s="46"/>
      <c r="I44" s="143"/>
      <c r="J44" s="46"/>
      <c r="K44" s="50"/>
    </row>
    <row r="45" s="1" customFormat="1" ht="16.5" customHeight="1">
      <c r="B45" s="45"/>
      <c r="C45" s="46"/>
      <c r="D45" s="46"/>
      <c r="E45" s="142" t="str">
        <f>E7</f>
        <v>Kamenné Žehrovice - chodníky 2018 - 1. etapa</v>
      </c>
      <c r="F45" s="39"/>
      <c r="G45" s="39"/>
      <c r="H45" s="39"/>
      <c r="I45" s="143"/>
      <c r="J45" s="46"/>
      <c r="K45" s="50"/>
    </row>
    <row r="46" s="1" customFormat="1" ht="14.4" customHeight="1">
      <c r="B46" s="45"/>
      <c r="C46" s="39" t="s">
        <v>88</v>
      </c>
      <c r="D46" s="46"/>
      <c r="E46" s="46"/>
      <c r="F46" s="46"/>
      <c r="G46" s="46"/>
      <c r="H46" s="46"/>
      <c r="I46" s="143"/>
      <c r="J46" s="46"/>
      <c r="K46" s="50"/>
    </row>
    <row r="47" s="1" customFormat="1" ht="17.25" customHeight="1">
      <c r="B47" s="45"/>
      <c r="C47" s="46"/>
      <c r="D47" s="46"/>
      <c r="E47" s="144" t="str">
        <f>E9</f>
        <v>001 - Kamenné Žehrovice - chodníky 2018 - 1. etapa</v>
      </c>
      <c r="F47" s="46"/>
      <c r="G47" s="46"/>
      <c r="H47" s="46"/>
      <c r="I47" s="143"/>
      <c r="J47" s="46"/>
      <c r="K47" s="50"/>
    </row>
    <row r="48" s="1" customFormat="1" ht="6.96" customHeight="1">
      <c r="B48" s="45"/>
      <c r="C48" s="46"/>
      <c r="D48" s="46"/>
      <c r="E48" s="46"/>
      <c r="F48" s="46"/>
      <c r="G48" s="46"/>
      <c r="H48" s="46"/>
      <c r="I48" s="143"/>
      <c r="J48" s="46"/>
      <c r="K48" s="50"/>
    </row>
    <row r="49" s="1" customFormat="1" ht="18" customHeight="1">
      <c r="B49" s="45"/>
      <c r="C49" s="39" t="s">
        <v>23</v>
      </c>
      <c r="D49" s="46"/>
      <c r="E49" s="46"/>
      <c r="F49" s="34" t="str">
        <f>F12</f>
        <v xml:space="preserve"> </v>
      </c>
      <c r="G49" s="46"/>
      <c r="H49" s="46"/>
      <c r="I49" s="145" t="s">
        <v>25</v>
      </c>
      <c r="J49" s="146" t="str">
        <f>IF(J12="","",J12)</f>
        <v>22.10.2018</v>
      </c>
      <c r="K49" s="50"/>
    </row>
    <row r="50" s="1" customFormat="1" ht="6.96" customHeight="1">
      <c r="B50" s="45"/>
      <c r="C50" s="46"/>
      <c r="D50" s="46"/>
      <c r="E50" s="46"/>
      <c r="F50" s="46"/>
      <c r="G50" s="46"/>
      <c r="H50" s="46"/>
      <c r="I50" s="143"/>
      <c r="J50" s="46"/>
      <c r="K50" s="50"/>
    </row>
    <row r="51" s="1" customFormat="1">
      <c r="B51" s="45"/>
      <c r="C51" s="39" t="s">
        <v>27</v>
      </c>
      <c r="D51" s="46"/>
      <c r="E51" s="46"/>
      <c r="F51" s="34" t="str">
        <f>E15</f>
        <v xml:space="preserve"> </v>
      </c>
      <c r="G51" s="46"/>
      <c r="H51" s="46"/>
      <c r="I51" s="145" t="s">
        <v>32</v>
      </c>
      <c r="J51" s="43" t="str">
        <f>E21</f>
        <v xml:space="preserve"> </v>
      </c>
      <c r="K51" s="50"/>
    </row>
    <row r="52" s="1" customFormat="1" ht="14.4" customHeight="1">
      <c r="B52" s="45"/>
      <c r="C52" s="39" t="s">
        <v>30</v>
      </c>
      <c r="D52" s="46"/>
      <c r="E52" s="46"/>
      <c r="F52" s="34" t="str">
        <f>IF(E18="","",E18)</f>
        <v/>
      </c>
      <c r="G52" s="46"/>
      <c r="H52" s="46"/>
      <c r="I52" s="143"/>
      <c r="J52" s="170"/>
      <c r="K52" s="50"/>
    </row>
    <row r="53" s="1" customFormat="1" ht="10.32" customHeight="1">
      <c r="B53" s="45"/>
      <c r="C53" s="46"/>
      <c r="D53" s="46"/>
      <c r="E53" s="46"/>
      <c r="F53" s="46"/>
      <c r="G53" s="46"/>
      <c r="H53" s="46"/>
      <c r="I53" s="143"/>
      <c r="J53" s="46"/>
      <c r="K53" s="50"/>
    </row>
    <row r="54" s="1" customFormat="1" ht="29.28" customHeight="1">
      <c r="B54" s="45"/>
      <c r="C54" s="171" t="s">
        <v>91</v>
      </c>
      <c r="D54" s="158"/>
      <c r="E54" s="158"/>
      <c r="F54" s="158"/>
      <c r="G54" s="158"/>
      <c r="H54" s="158"/>
      <c r="I54" s="172"/>
      <c r="J54" s="173" t="s">
        <v>92</v>
      </c>
      <c r="K54" s="174"/>
    </row>
    <row r="55" s="1" customFormat="1" ht="10.32" customHeight="1">
      <c r="B55" s="45"/>
      <c r="C55" s="46"/>
      <c r="D55" s="46"/>
      <c r="E55" s="46"/>
      <c r="F55" s="46"/>
      <c r="G55" s="46"/>
      <c r="H55" s="46"/>
      <c r="I55" s="143"/>
      <c r="J55" s="46"/>
      <c r="K55" s="50"/>
    </row>
    <row r="56" s="1" customFormat="1" ht="29.28" customHeight="1">
      <c r="B56" s="45"/>
      <c r="C56" s="175" t="s">
        <v>93</v>
      </c>
      <c r="D56" s="46"/>
      <c r="E56" s="46"/>
      <c r="F56" s="46"/>
      <c r="G56" s="46"/>
      <c r="H56" s="46"/>
      <c r="I56" s="143"/>
      <c r="J56" s="154">
        <f>J85</f>
        <v>0</v>
      </c>
      <c r="K56" s="50"/>
      <c r="AU56" s="23" t="s">
        <v>94</v>
      </c>
    </row>
    <row r="57" s="7" customFormat="1" ht="24.96" customHeight="1">
      <c r="B57" s="176"/>
      <c r="C57" s="177"/>
      <c r="D57" s="178" t="s">
        <v>128</v>
      </c>
      <c r="E57" s="179"/>
      <c r="F57" s="179"/>
      <c r="G57" s="179"/>
      <c r="H57" s="179"/>
      <c r="I57" s="180"/>
      <c r="J57" s="181">
        <f>J86</f>
        <v>0</v>
      </c>
      <c r="K57" s="182"/>
    </row>
    <row r="58" s="8" customFormat="1" ht="19.92" customHeight="1">
      <c r="B58" s="183"/>
      <c r="C58" s="184"/>
      <c r="D58" s="185" t="s">
        <v>129</v>
      </c>
      <c r="E58" s="186"/>
      <c r="F58" s="186"/>
      <c r="G58" s="186"/>
      <c r="H58" s="186"/>
      <c r="I58" s="187"/>
      <c r="J58" s="188">
        <f>J87</f>
        <v>0</v>
      </c>
      <c r="K58" s="189"/>
    </row>
    <row r="59" s="8" customFormat="1" ht="19.92" customHeight="1">
      <c r="B59" s="183"/>
      <c r="C59" s="184"/>
      <c r="D59" s="185" t="s">
        <v>130</v>
      </c>
      <c r="E59" s="186"/>
      <c r="F59" s="186"/>
      <c r="G59" s="186"/>
      <c r="H59" s="186"/>
      <c r="I59" s="187"/>
      <c r="J59" s="188">
        <f>J167</f>
        <v>0</v>
      </c>
      <c r="K59" s="189"/>
    </row>
    <row r="60" s="8" customFormat="1" ht="19.92" customHeight="1">
      <c r="B60" s="183"/>
      <c r="C60" s="184"/>
      <c r="D60" s="185" t="s">
        <v>131</v>
      </c>
      <c r="E60" s="186"/>
      <c r="F60" s="186"/>
      <c r="G60" s="186"/>
      <c r="H60" s="186"/>
      <c r="I60" s="187"/>
      <c r="J60" s="188">
        <f>J202</f>
        <v>0</v>
      </c>
      <c r="K60" s="189"/>
    </row>
    <row r="61" s="8" customFormat="1" ht="19.92" customHeight="1">
      <c r="B61" s="183"/>
      <c r="C61" s="184"/>
      <c r="D61" s="185" t="s">
        <v>132</v>
      </c>
      <c r="E61" s="186"/>
      <c r="F61" s="186"/>
      <c r="G61" s="186"/>
      <c r="H61" s="186"/>
      <c r="I61" s="187"/>
      <c r="J61" s="188">
        <f>J209</f>
        <v>0</v>
      </c>
      <c r="K61" s="189"/>
    </row>
    <row r="62" s="8" customFormat="1" ht="19.92" customHeight="1">
      <c r="B62" s="183"/>
      <c r="C62" s="184"/>
      <c r="D62" s="185" t="s">
        <v>133</v>
      </c>
      <c r="E62" s="186"/>
      <c r="F62" s="186"/>
      <c r="G62" s="186"/>
      <c r="H62" s="186"/>
      <c r="I62" s="187"/>
      <c r="J62" s="188">
        <f>J269</f>
        <v>0</v>
      </c>
      <c r="K62" s="189"/>
    </row>
    <row r="63" s="8" customFormat="1" ht="19.92" customHeight="1">
      <c r="B63" s="183"/>
      <c r="C63" s="184"/>
      <c r="D63" s="185" t="s">
        <v>134</v>
      </c>
      <c r="E63" s="186"/>
      <c r="F63" s="186"/>
      <c r="G63" s="186"/>
      <c r="H63" s="186"/>
      <c r="I63" s="187"/>
      <c r="J63" s="188">
        <f>J295</f>
        <v>0</v>
      </c>
      <c r="K63" s="189"/>
    </row>
    <row r="64" s="7" customFormat="1" ht="24.96" customHeight="1">
      <c r="B64" s="176"/>
      <c r="C64" s="177"/>
      <c r="D64" s="178" t="s">
        <v>135</v>
      </c>
      <c r="E64" s="179"/>
      <c r="F64" s="179"/>
      <c r="G64" s="179"/>
      <c r="H64" s="179"/>
      <c r="I64" s="180"/>
      <c r="J64" s="181">
        <f>J299</f>
        <v>0</v>
      </c>
      <c r="K64" s="182"/>
    </row>
    <row r="65" s="8" customFormat="1" ht="19.92" customHeight="1">
      <c r="B65" s="183"/>
      <c r="C65" s="184"/>
      <c r="D65" s="185" t="s">
        <v>136</v>
      </c>
      <c r="E65" s="186"/>
      <c r="F65" s="186"/>
      <c r="G65" s="186"/>
      <c r="H65" s="186"/>
      <c r="I65" s="187"/>
      <c r="J65" s="188">
        <f>J300</f>
        <v>0</v>
      </c>
      <c r="K65" s="189"/>
    </row>
    <row r="66" s="1" customFormat="1" ht="21.84" customHeight="1">
      <c r="B66" s="45"/>
      <c r="C66" s="46"/>
      <c r="D66" s="46"/>
      <c r="E66" s="46"/>
      <c r="F66" s="46"/>
      <c r="G66" s="46"/>
      <c r="H66" s="46"/>
      <c r="I66" s="143"/>
      <c r="J66" s="46"/>
      <c r="K66" s="50"/>
    </row>
    <row r="67" s="1" customFormat="1" ht="6.96" customHeight="1">
      <c r="B67" s="66"/>
      <c r="C67" s="67"/>
      <c r="D67" s="67"/>
      <c r="E67" s="67"/>
      <c r="F67" s="67"/>
      <c r="G67" s="67"/>
      <c r="H67" s="67"/>
      <c r="I67" s="165"/>
      <c r="J67" s="67"/>
      <c r="K67" s="68"/>
    </row>
    <row r="71" s="1" customFormat="1" ht="6.96" customHeight="1">
      <c r="B71" s="69"/>
      <c r="C71" s="70"/>
      <c r="D71" s="70"/>
      <c r="E71" s="70"/>
      <c r="F71" s="70"/>
      <c r="G71" s="70"/>
      <c r="H71" s="70"/>
      <c r="I71" s="168"/>
      <c r="J71" s="70"/>
      <c r="K71" s="70"/>
      <c r="L71" s="71"/>
    </row>
    <row r="72" s="1" customFormat="1" ht="36.96" customHeight="1">
      <c r="B72" s="45"/>
      <c r="C72" s="72" t="s">
        <v>97</v>
      </c>
      <c r="D72" s="73"/>
      <c r="E72" s="73"/>
      <c r="F72" s="73"/>
      <c r="G72" s="73"/>
      <c r="H72" s="73"/>
      <c r="I72" s="190"/>
      <c r="J72" s="73"/>
      <c r="K72" s="73"/>
      <c r="L72" s="71"/>
    </row>
    <row r="73" s="1" customFormat="1" ht="6.96" customHeight="1">
      <c r="B73" s="45"/>
      <c r="C73" s="73"/>
      <c r="D73" s="73"/>
      <c r="E73" s="73"/>
      <c r="F73" s="73"/>
      <c r="G73" s="73"/>
      <c r="H73" s="73"/>
      <c r="I73" s="190"/>
      <c r="J73" s="73"/>
      <c r="K73" s="73"/>
      <c r="L73" s="71"/>
    </row>
    <row r="74" s="1" customFormat="1" ht="14.4" customHeight="1">
      <c r="B74" s="45"/>
      <c r="C74" s="75" t="s">
        <v>18</v>
      </c>
      <c r="D74" s="73"/>
      <c r="E74" s="73"/>
      <c r="F74" s="73"/>
      <c r="G74" s="73"/>
      <c r="H74" s="73"/>
      <c r="I74" s="190"/>
      <c r="J74" s="73"/>
      <c r="K74" s="73"/>
      <c r="L74" s="71"/>
    </row>
    <row r="75" s="1" customFormat="1" ht="16.5" customHeight="1">
      <c r="B75" s="45"/>
      <c r="C75" s="73"/>
      <c r="D75" s="73"/>
      <c r="E75" s="191" t="str">
        <f>E7</f>
        <v>Kamenné Žehrovice - chodníky 2018 - 1. etapa</v>
      </c>
      <c r="F75" s="75"/>
      <c r="G75" s="75"/>
      <c r="H75" s="75"/>
      <c r="I75" s="190"/>
      <c r="J75" s="73"/>
      <c r="K75" s="73"/>
      <c r="L75" s="71"/>
    </row>
    <row r="76" s="1" customFormat="1" ht="14.4" customHeight="1">
      <c r="B76" s="45"/>
      <c r="C76" s="75" t="s">
        <v>88</v>
      </c>
      <c r="D76" s="73"/>
      <c r="E76" s="73"/>
      <c r="F76" s="73"/>
      <c r="G76" s="73"/>
      <c r="H76" s="73"/>
      <c r="I76" s="190"/>
      <c r="J76" s="73"/>
      <c r="K76" s="73"/>
      <c r="L76" s="71"/>
    </row>
    <row r="77" s="1" customFormat="1" ht="17.25" customHeight="1">
      <c r="B77" s="45"/>
      <c r="C77" s="73"/>
      <c r="D77" s="73"/>
      <c r="E77" s="81" t="str">
        <f>E9</f>
        <v>001 - Kamenné Žehrovice - chodníky 2018 - 1. etapa</v>
      </c>
      <c r="F77" s="73"/>
      <c r="G77" s="73"/>
      <c r="H77" s="73"/>
      <c r="I77" s="190"/>
      <c r="J77" s="73"/>
      <c r="K77" s="73"/>
      <c r="L77" s="71"/>
    </row>
    <row r="78" s="1" customFormat="1" ht="6.96" customHeight="1">
      <c r="B78" s="45"/>
      <c r="C78" s="73"/>
      <c r="D78" s="73"/>
      <c r="E78" s="73"/>
      <c r="F78" s="73"/>
      <c r="G78" s="73"/>
      <c r="H78" s="73"/>
      <c r="I78" s="190"/>
      <c r="J78" s="73"/>
      <c r="K78" s="73"/>
      <c r="L78" s="71"/>
    </row>
    <row r="79" s="1" customFormat="1" ht="18" customHeight="1">
      <c r="B79" s="45"/>
      <c r="C79" s="75" t="s">
        <v>23</v>
      </c>
      <c r="D79" s="73"/>
      <c r="E79" s="73"/>
      <c r="F79" s="192" t="str">
        <f>F12</f>
        <v xml:space="preserve"> </v>
      </c>
      <c r="G79" s="73"/>
      <c r="H79" s="73"/>
      <c r="I79" s="193" t="s">
        <v>25</v>
      </c>
      <c r="J79" s="84" t="str">
        <f>IF(J12="","",J12)</f>
        <v>22.10.2018</v>
      </c>
      <c r="K79" s="73"/>
      <c r="L79" s="71"/>
    </row>
    <row r="80" s="1" customFormat="1" ht="6.96" customHeight="1">
      <c r="B80" s="45"/>
      <c r="C80" s="73"/>
      <c r="D80" s="73"/>
      <c r="E80" s="73"/>
      <c r="F80" s="73"/>
      <c r="G80" s="73"/>
      <c r="H80" s="73"/>
      <c r="I80" s="190"/>
      <c r="J80" s="73"/>
      <c r="K80" s="73"/>
      <c r="L80" s="71"/>
    </row>
    <row r="81" s="1" customFormat="1">
      <c r="B81" s="45"/>
      <c r="C81" s="75" t="s">
        <v>27</v>
      </c>
      <c r="D81" s="73"/>
      <c r="E81" s="73"/>
      <c r="F81" s="192" t="str">
        <f>E15</f>
        <v xml:space="preserve"> </v>
      </c>
      <c r="G81" s="73"/>
      <c r="H81" s="73"/>
      <c r="I81" s="193" t="s">
        <v>32</v>
      </c>
      <c r="J81" s="192" t="str">
        <f>E21</f>
        <v xml:space="preserve"> </v>
      </c>
      <c r="K81" s="73"/>
      <c r="L81" s="71"/>
    </row>
    <row r="82" s="1" customFormat="1" ht="14.4" customHeight="1">
      <c r="B82" s="45"/>
      <c r="C82" s="75" t="s">
        <v>30</v>
      </c>
      <c r="D82" s="73"/>
      <c r="E82" s="73"/>
      <c r="F82" s="192" t="str">
        <f>IF(E18="","",E18)</f>
        <v/>
      </c>
      <c r="G82" s="73"/>
      <c r="H82" s="73"/>
      <c r="I82" s="190"/>
      <c r="J82" s="73"/>
      <c r="K82" s="73"/>
      <c r="L82" s="71"/>
    </row>
    <row r="83" s="1" customFormat="1" ht="10.32" customHeight="1">
      <c r="B83" s="45"/>
      <c r="C83" s="73"/>
      <c r="D83" s="73"/>
      <c r="E83" s="73"/>
      <c r="F83" s="73"/>
      <c r="G83" s="73"/>
      <c r="H83" s="73"/>
      <c r="I83" s="190"/>
      <c r="J83" s="73"/>
      <c r="K83" s="73"/>
      <c r="L83" s="71"/>
    </row>
    <row r="84" s="9" customFormat="1" ht="29.28" customHeight="1">
      <c r="B84" s="194"/>
      <c r="C84" s="195" t="s">
        <v>98</v>
      </c>
      <c r="D84" s="196" t="s">
        <v>55</v>
      </c>
      <c r="E84" s="196" t="s">
        <v>51</v>
      </c>
      <c r="F84" s="196" t="s">
        <v>99</v>
      </c>
      <c r="G84" s="196" t="s">
        <v>100</v>
      </c>
      <c r="H84" s="196" t="s">
        <v>101</v>
      </c>
      <c r="I84" s="197" t="s">
        <v>102</v>
      </c>
      <c r="J84" s="196" t="s">
        <v>92</v>
      </c>
      <c r="K84" s="198" t="s">
        <v>103</v>
      </c>
      <c r="L84" s="199"/>
      <c r="M84" s="101" t="s">
        <v>104</v>
      </c>
      <c r="N84" s="102" t="s">
        <v>40</v>
      </c>
      <c r="O84" s="102" t="s">
        <v>105</v>
      </c>
      <c r="P84" s="102" t="s">
        <v>106</v>
      </c>
      <c r="Q84" s="102" t="s">
        <v>107</v>
      </c>
      <c r="R84" s="102" t="s">
        <v>108</v>
      </c>
      <c r="S84" s="102" t="s">
        <v>109</v>
      </c>
      <c r="T84" s="103" t="s">
        <v>110</v>
      </c>
    </row>
    <row r="85" s="1" customFormat="1" ht="29.28" customHeight="1">
      <c r="B85" s="45"/>
      <c r="C85" s="107" t="s">
        <v>93</v>
      </c>
      <c r="D85" s="73"/>
      <c r="E85" s="73"/>
      <c r="F85" s="73"/>
      <c r="G85" s="73"/>
      <c r="H85" s="73"/>
      <c r="I85" s="190"/>
      <c r="J85" s="200">
        <f>BK85</f>
        <v>0</v>
      </c>
      <c r="K85" s="73"/>
      <c r="L85" s="71"/>
      <c r="M85" s="104"/>
      <c r="N85" s="105"/>
      <c r="O85" s="105"/>
      <c r="P85" s="201">
        <f>P86+P299</f>
        <v>0</v>
      </c>
      <c r="Q85" s="105"/>
      <c r="R85" s="201">
        <f>R86+R299</f>
        <v>1339.697586</v>
      </c>
      <c r="S85" s="105"/>
      <c r="T85" s="202">
        <f>T86+T299</f>
        <v>1719.17245</v>
      </c>
      <c r="AT85" s="23" t="s">
        <v>69</v>
      </c>
      <c r="AU85" s="23" t="s">
        <v>94</v>
      </c>
      <c r="BK85" s="203">
        <f>BK86+BK299</f>
        <v>0</v>
      </c>
    </row>
    <row r="86" s="10" customFormat="1" ht="37.44001" customHeight="1">
      <c r="B86" s="204"/>
      <c r="C86" s="205"/>
      <c r="D86" s="206" t="s">
        <v>69</v>
      </c>
      <c r="E86" s="207" t="s">
        <v>137</v>
      </c>
      <c r="F86" s="207" t="s">
        <v>138</v>
      </c>
      <c r="G86" s="205"/>
      <c r="H86" s="205"/>
      <c r="I86" s="208"/>
      <c r="J86" s="209">
        <f>BK86</f>
        <v>0</v>
      </c>
      <c r="K86" s="205"/>
      <c r="L86" s="210"/>
      <c r="M86" s="211"/>
      <c r="N86" s="212"/>
      <c r="O86" s="212"/>
      <c r="P86" s="213">
        <f>P87+P167+P202+P209+P269+P295</f>
        <v>0</v>
      </c>
      <c r="Q86" s="212"/>
      <c r="R86" s="213">
        <f>R87+R167+R202+R209+R269+R295</f>
        <v>1337.406596</v>
      </c>
      <c r="S86" s="212"/>
      <c r="T86" s="214">
        <f>T87+T167+T202+T209+T269+T295</f>
        <v>1719.17245</v>
      </c>
      <c r="AR86" s="215" t="s">
        <v>78</v>
      </c>
      <c r="AT86" s="216" t="s">
        <v>69</v>
      </c>
      <c r="AU86" s="216" t="s">
        <v>70</v>
      </c>
      <c r="AY86" s="215" t="s">
        <v>114</v>
      </c>
      <c r="BK86" s="217">
        <f>BK87+BK167+BK202+BK209+BK269+BK295</f>
        <v>0</v>
      </c>
    </row>
    <row r="87" s="10" customFormat="1" ht="19.92" customHeight="1">
      <c r="B87" s="204"/>
      <c r="C87" s="205"/>
      <c r="D87" s="206" t="s">
        <v>69</v>
      </c>
      <c r="E87" s="218" t="s">
        <v>78</v>
      </c>
      <c r="F87" s="218" t="s">
        <v>139</v>
      </c>
      <c r="G87" s="205"/>
      <c r="H87" s="205"/>
      <c r="I87" s="208"/>
      <c r="J87" s="219">
        <f>BK87</f>
        <v>0</v>
      </c>
      <c r="K87" s="205"/>
      <c r="L87" s="210"/>
      <c r="M87" s="211"/>
      <c r="N87" s="212"/>
      <c r="O87" s="212"/>
      <c r="P87" s="213">
        <f>SUM(P88:P166)</f>
        <v>0</v>
      </c>
      <c r="Q87" s="212"/>
      <c r="R87" s="213">
        <f>SUM(R88:R166)</f>
        <v>25.758167</v>
      </c>
      <c r="S87" s="212"/>
      <c r="T87" s="214">
        <f>SUM(T88:T166)</f>
        <v>1719.0904499999999</v>
      </c>
      <c r="AR87" s="215" t="s">
        <v>78</v>
      </c>
      <c r="AT87" s="216" t="s">
        <v>69</v>
      </c>
      <c r="AU87" s="216" t="s">
        <v>78</v>
      </c>
      <c r="AY87" s="215" t="s">
        <v>114</v>
      </c>
      <c r="BK87" s="217">
        <f>SUM(BK88:BK166)</f>
        <v>0</v>
      </c>
    </row>
    <row r="88" s="1" customFormat="1" ht="38.25" customHeight="1">
      <c r="B88" s="45"/>
      <c r="C88" s="220" t="s">
        <v>78</v>
      </c>
      <c r="D88" s="220" t="s">
        <v>117</v>
      </c>
      <c r="E88" s="221" t="s">
        <v>140</v>
      </c>
      <c r="F88" s="222" t="s">
        <v>141</v>
      </c>
      <c r="G88" s="223" t="s">
        <v>142</v>
      </c>
      <c r="H88" s="224">
        <v>792</v>
      </c>
      <c r="I88" s="225"/>
      <c r="J88" s="226">
        <f>ROUND(I88*H88,2)</f>
        <v>0</v>
      </c>
      <c r="K88" s="222" t="s">
        <v>121</v>
      </c>
      <c r="L88" s="71"/>
      <c r="M88" s="227" t="s">
        <v>21</v>
      </c>
      <c r="N88" s="228" t="s">
        <v>41</v>
      </c>
      <c r="O88" s="46"/>
      <c r="P88" s="229">
        <f>O88*H88</f>
        <v>0</v>
      </c>
      <c r="Q88" s="229">
        <v>0</v>
      </c>
      <c r="R88" s="229">
        <f>Q88*H88</f>
        <v>0</v>
      </c>
      <c r="S88" s="229">
        <v>0.316</v>
      </c>
      <c r="T88" s="230">
        <f>S88*H88</f>
        <v>250.27199999999999</v>
      </c>
      <c r="AR88" s="23" t="s">
        <v>143</v>
      </c>
      <c r="AT88" s="23" t="s">
        <v>117</v>
      </c>
      <c r="AU88" s="23" t="s">
        <v>80</v>
      </c>
      <c r="AY88" s="23" t="s">
        <v>114</v>
      </c>
      <c r="BE88" s="231">
        <f>IF(N88="základní",J88,0)</f>
        <v>0</v>
      </c>
      <c r="BF88" s="231">
        <f>IF(N88="snížená",J88,0)</f>
        <v>0</v>
      </c>
      <c r="BG88" s="231">
        <f>IF(N88="zákl. přenesená",J88,0)</f>
        <v>0</v>
      </c>
      <c r="BH88" s="231">
        <f>IF(N88="sníž. přenesená",J88,0)</f>
        <v>0</v>
      </c>
      <c r="BI88" s="231">
        <f>IF(N88="nulová",J88,0)</f>
        <v>0</v>
      </c>
      <c r="BJ88" s="23" t="s">
        <v>78</v>
      </c>
      <c r="BK88" s="231">
        <f>ROUND(I88*H88,2)</f>
        <v>0</v>
      </c>
      <c r="BL88" s="23" t="s">
        <v>143</v>
      </c>
      <c r="BM88" s="23" t="s">
        <v>144</v>
      </c>
    </row>
    <row r="89" s="1" customFormat="1">
      <c r="B89" s="45"/>
      <c r="C89" s="73"/>
      <c r="D89" s="236" t="s">
        <v>145</v>
      </c>
      <c r="E89" s="73"/>
      <c r="F89" s="237" t="s">
        <v>146</v>
      </c>
      <c r="G89" s="73"/>
      <c r="H89" s="73"/>
      <c r="I89" s="190"/>
      <c r="J89" s="73"/>
      <c r="K89" s="73"/>
      <c r="L89" s="71"/>
      <c r="M89" s="238"/>
      <c r="N89" s="46"/>
      <c r="O89" s="46"/>
      <c r="P89" s="46"/>
      <c r="Q89" s="46"/>
      <c r="R89" s="46"/>
      <c r="S89" s="46"/>
      <c r="T89" s="94"/>
      <c r="AT89" s="23" t="s">
        <v>145</v>
      </c>
      <c r="AU89" s="23" t="s">
        <v>80</v>
      </c>
    </row>
    <row r="90" s="11" customFormat="1">
      <c r="B90" s="239"/>
      <c r="C90" s="240"/>
      <c r="D90" s="236" t="s">
        <v>147</v>
      </c>
      <c r="E90" s="241" t="s">
        <v>21</v>
      </c>
      <c r="F90" s="242" t="s">
        <v>148</v>
      </c>
      <c r="G90" s="240"/>
      <c r="H90" s="243">
        <v>792</v>
      </c>
      <c r="I90" s="244"/>
      <c r="J90" s="240"/>
      <c r="K90" s="240"/>
      <c r="L90" s="245"/>
      <c r="M90" s="246"/>
      <c r="N90" s="247"/>
      <c r="O90" s="247"/>
      <c r="P90" s="247"/>
      <c r="Q90" s="247"/>
      <c r="R90" s="247"/>
      <c r="S90" s="247"/>
      <c r="T90" s="248"/>
      <c r="AT90" s="249" t="s">
        <v>147</v>
      </c>
      <c r="AU90" s="249" t="s">
        <v>80</v>
      </c>
      <c r="AV90" s="11" t="s">
        <v>80</v>
      </c>
      <c r="AW90" s="11" t="s">
        <v>33</v>
      </c>
      <c r="AX90" s="11" t="s">
        <v>78</v>
      </c>
      <c r="AY90" s="249" t="s">
        <v>114</v>
      </c>
    </row>
    <row r="91" s="1" customFormat="1" ht="51" customHeight="1">
      <c r="B91" s="45"/>
      <c r="C91" s="220" t="s">
        <v>80</v>
      </c>
      <c r="D91" s="220" t="s">
        <v>117</v>
      </c>
      <c r="E91" s="221" t="s">
        <v>149</v>
      </c>
      <c r="F91" s="222" t="s">
        <v>150</v>
      </c>
      <c r="G91" s="223" t="s">
        <v>142</v>
      </c>
      <c r="H91" s="224">
        <v>1928.4000000000001</v>
      </c>
      <c r="I91" s="225"/>
      <c r="J91" s="226">
        <f>ROUND(I91*H91,2)</f>
        <v>0</v>
      </c>
      <c r="K91" s="222" t="s">
        <v>121</v>
      </c>
      <c r="L91" s="71"/>
      <c r="M91" s="227" t="s">
        <v>21</v>
      </c>
      <c r="N91" s="228" t="s">
        <v>41</v>
      </c>
      <c r="O91" s="46"/>
      <c r="P91" s="229">
        <f>O91*H91</f>
        <v>0</v>
      </c>
      <c r="Q91" s="229">
        <v>0</v>
      </c>
      <c r="R91" s="229">
        <f>Q91*H91</f>
        <v>0</v>
      </c>
      <c r="S91" s="229">
        <v>0.28999999999999998</v>
      </c>
      <c r="T91" s="230">
        <f>S91*H91</f>
        <v>559.23599999999999</v>
      </c>
      <c r="AR91" s="23" t="s">
        <v>143</v>
      </c>
      <c r="AT91" s="23" t="s">
        <v>117</v>
      </c>
      <c r="AU91" s="23" t="s">
        <v>80</v>
      </c>
      <c r="AY91" s="23" t="s">
        <v>114</v>
      </c>
      <c r="BE91" s="231">
        <f>IF(N91="základní",J91,0)</f>
        <v>0</v>
      </c>
      <c r="BF91" s="231">
        <f>IF(N91="snížená",J91,0)</f>
        <v>0</v>
      </c>
      <c r="BG91" s="231">
        <f>IF(N91="zákl. přenesená",J91,0)</f>
        <v>0</v>
      </c>
      <c r="BH91" s="231">
        <f>IF(N91="sníž. přenesená",J91,0)</f>
        <v>0</v>
      </c>
      <c r="BI91" s="231">
        <f>IF(N91="nulová",J91,0)</f>
        <v>0</v>
      </c>
      <c r="BJ91" s="23" t="s">
        <v>78</v>
      </c>
      <c r="BK91" s="231">
        <f>ROUND(I91*H91,2)</f>
        <v>0</v>
      </c>
      <c r="BL91" s="23" t="s">
        <v>143</v>
      </c>
      <c r="BM91" s="23" t="s">
        <v>151</v>
      </c>
    </row>
    <row r="92" s="1" customFormat="1">
      <c r="B92" s="45"/>
      <c r="C92" s="73"/>
      <c r="D92" s="236" t="s">
        <v>145</v>
      </c>
      <c r="E92" s="73"/>
      <c r="F92" s="237" t="s">
        <v>146</v>
      </c>
      <c r="G92" s="73"/>
      <c r="H92" s="73"/>
      <c r="I92" s="190"/>
      <c r="J92" s="73"/>
      <c r="K92" s="73"/>
      <c r="L92" s="71"/>
      <c r="M92" s="238"/>
      <c r="N92" s="46"/>
      <c r="O92" s="46"/>
      <c r="P92" s="46"/>
      <c r="Q92" s="46"/>
      <c r="R92" s="46"/>
      <c r="S92" s="46"/>
      <c r="T92" s="94"/>
      <c r="AT92" s="23" t="s">
        <v>145</v>
      </c>
      <c r="AU92" s="23" t="s">
        <v>80</v>
      </c>
    </row>
    <row r="93" s="11" customFormat="1">
      <c r="B93" s="239"/>
      <c r="C93" s="240"/>
      <c r="D93" s="236" t="s">
        <v>147</v>
      </c>
      <c r="E93" s="241" t="s">
        <v>21</v>
      </c>
      <c r="F93" s="242" t="s">
        <v>152</v>
      </c>
      <c r="G93" s="240"/>
      <c r="H93" s="243">
        <v>1928.4000000000001</v>
      </c>
      <c r="I93" s="244"/>
      <c r="J93" s="240"/>
      <c r="K93" s="240"/>
      <c r="L93" s="245"/>
      <c r="M93" s="246"/>
      <c r="N93" s="247"/>
      <c r="O93" s="247"/>
      <c r="P93" s="247"/>
      <c r="Q93" s="247"/>
      <c r="R93" s="247"/>
      <c r="S93" s="247"/>
      <c r="T93" s="248"/>
      <c r="AT93" s="249" t="s">
        <v>147</v>
      </c>
      <c r="AU93" s="249" t="s">
        <v>80</v>
      </c>
      <c r="AV93" s="11" t="s">
        <v>80</v>
      </c>
      <c r="AW93" s="11" t="s">
        <v>33</v>
      </c>
      <c r="AX93" s="11" t="s">
        <v>78</v>
      </c>
      <c r="AY93" s="249" t="s">
        <v>114</v>
      </c>
    </row>
    <row r="94" s="1" customFormat="1" ht="51" customHeight="1">
      <c r="B94" s="45"/>
      <c r="C94" s="220" t="s">
        <v>153</v>
      </c>
      <c r="D94" s="220" t="s">
        <v>117</v>
      </c>
      <c r="E94" s="221" t="s">
        <v>154</v>
      </c>
      <c r="F94" s="222" t="s">
        <v>155</v>
      </c>
      <c r="G94" s="223" t="s">
        <v>142</v>
      </c>
      <c r="H94" s="224">
        <v>792</v>
      </c>
      <c r="I94" s="225"/>
      <c r="J94" s="226">
        <f>ROUND(I94*H94,2)</f>
        <v>0</v>
      </c>
      <c r="K94" s="222" t="s">
        <v>121</v>
      </c>
      <c r="L94" s="71"/>
      <c r="M94" s="227" t="s">
        <v>21</v>
      </c>
      <c r="N94" s="228" t="s">
        <v>41</v>
      </c>
      <c r="O94" s="46"/>
      <c r="P94" s="229">
        <f>O94*H94</f>
        <v>0</v>
      </c>
      <c r="Q94" s="229">
        <v>0</v>
      </c>
      <c r="R94" s="229">
        <f>Q94*H94</f>
        <v>0</v>
      </c>
      <c r="S94" s="229">
        <v>0.44</v>
      </c>
      <c r="T94" s="230">
        <f>S94*H94</f>
        <v>348.48000000000002</v>
      </c>
      <c r="AR94" s="23" t="s">
        <v>143</v>
      </c>
      <c r="AT94" s="23" t="s">
        <v>117</v>
      </c>
      <c r="AU94" s="23" t="s">
        <v>80</v>
      </c>
      <c r="AY94" s="23" t="s">
        <v>114</v>
      </c>
      <c r="BE94" s="231">
        <f>IF(N94="základní",J94,0)</f>
        <v>0</v>
      </c>
      <c r="BF94" s="231">
        <f>IF(N94="snížená",J94,0)</f>
        <v>0</v>
      </c>
      <c r="BG94" s="231">
        <f>IF(N94="zákl. přenesená",J94,0)</f>
        <v>0</v>
      </c>
      <c r="BH94" s="231">
        <f>IF(N94="sníž. přenesená",J94,0)</f>
        <v>0</v>
      </c>
      <c r="BI94" s="231">
        <f>IF(N94="nulová",J94,0)</f>
        <v>0</v>
      </c>
      <c r="BJ94" s="23" t="s">
        <v>78</v>
      </c>
      <c r="BK94" s="231">
        <f>ROUND(I94*H94,2)</f>
        <v>0</v>
      </c>
      <c r="BL94" s="23" t="s">
        <v>143</v>
      </c>
      <c r="BM94" s="23" t="s">
        <v>156</v>
      </c>
    </row>
    <row r="95" s="1" customFormat="1">
      <c r="B95" s="45"/>
      <c r="C95" s="73"/>
      <c r="D95" s="236" t="s">
        <v>145</v>
      </c>
      <c r="E95" s="73"/>
      <c r="F95" s="237" t="s">
        <v>146</v>
      </c>
      <c r="G95" s="73"/>
      <c r="H95" s="73"/>
      <c r="I95" s="190"/>
      <c r="J95" s="73"/>
      <c r="K95" s="73"/>
      <c r="L95" s="71"/>
      <c r="M95" s="238"/>
      <c r="N95" s="46"/>
      <c r="O95" s="46"/>
      <c r="P95" s="46"/>
      <c r="Q95" s="46"/>
      <c r="R95" s="46"/>
      <c r="S95" s="46"/>
      <c r="T95" s="94"/>
      <c r="AT95" s="23" t="s">
        <v>145</v>
      </c>
      <c r="AU95" s="23" t="s">
        <v>80</v>
      </c>
    </row>
    <row r="96" s="11" customFormat="1">
      <c r="B96" s="239"/>
      <c r="C96" s="240"/>
      <c r="D96" s="236" t="s">
        <v>147</v>
      </c>
      <c r="E96" s="241" t="s">
        <v>21</v>
      </c>
      <c r="F96" s="242" t="s">
        <v>157</v>
      </c>
      <c r="G96" s="240"/>
      <c r="H96" s="243">
        <v>792</v>
      </c>
      <c r="I96" s="244"/>
      <c r="J96" s="240"/>
      <c r="K96" s="240"/>
      <c r="L96" s="245"/>
      <c r="M96" s="246"/>
      <c r="N96" s="247"/>
      <c r="O96" s="247"/>
      <c r="P96" s="247"/>
      <c r="Q96" s="247"/>
      <c r="R96" s="247"/>
      <c r="S96" s="247"/>
      <c r="T96" s="248"/>
      <c r="AT96" s="249" t="s">
        <v>147</v>
      </c>
      <c r="AU96" s="249" t="s">
        <v>80</v>
      </c>
      <c r="AV96" s="11" t="s">
        <v>80</v>
      </c>
      <c r="AW96" s="11" t="s">
        <v>33</v>
      </c>
      <c r="AX96" s="11" t="s">
        <v>78</v>
      </c>
      <c r="AY96" s="249" t="s">
        <v>114</v>
      </c>
    </row>
    <row r="97" s="1" customFormat="1" ht="38.25" customHeight="1">
      <c r="B97" s="45"/>
      <c r="C97" s="220" t="s">
        <v>143</v>
      </c>
      <c r="D97" s="220" t="s">
        <v>117</v>
      </c>
      <c r="E97" s="221" t="s">
        <v>158</v>
      </c>
      <c r="F97" s="222" t="s">
        <v>159</v>
      </c>
      <c r="G97" s="223" t="s">
        <v>142</v>
      </c>
      <c r="H97" s="224">
        <v>1689.5</v>
      </c>
      <c r="I97" s="225"/>
      <c r="J97" s="226">
        <f>ROUND(I97*H97,2)</f>
        <v>0</v>
      </c>
      <c r="K97" s="222" t="s">
        <v>121</v>
      </c>
      <c r="L97" s="71"/>
      <c r="M97" s="227" t="s">
        <v>21</v>
      </c>
      <c r="N97" s="228" t="s">
        <v>41</v>
      </c>
      <c r="O97" s="46"/>
      <c r="P97" s="229">
        <f>O97*H97</f>
        <v>0</v>
      </c>
      <c r="Q97" s="229">
        <v>0</v>
      </c>
      <c r="R97" s="229">
        <f>Q97*H97</f>
        <v>0</v>
      </c>
      <c r="S97" s="229">
        <v>0.22</v>
      </c>
      <c r="T97" s="230">
        <f>S97*H97</f>
        <v>371.69</v>
      </c>
      <c r="AR97" s="23" t="s">
        <v>143</v>
      </c>
      <c r="AT97" s="23" t="s">
        <v>117</v>
      </c>
      <c r="AU97" s="23" t="s">
        <v>80</v>
      </c>
      <c r="AY97" s="23" t="s">
        <v>114</v>
      </c>
      <c r="BE97" s="231">
        <f>IF(N97="základní",J97,0)</f>
        <v>0</v>
      </c>
      <c r="BF97" s="231">
        <f>IF(N97="snížená",J97,0)</f>
        <v>0</v>
      </c>
      <c r="BG97" s="231">
        <f>IF(N97="zákl. přenesená",J97,0)</f>
        <v>0</v>
      </c>
      <c r="BH97" s="231">
        <f>IF(N97="sníž. přenesená",J97,0)</f>
        <v>0</v>
      </c>
      <c r="BI97" s="231">
        <f>IF(N97="nulová",J97,0)</f>
        <v>0</v>
      </c>
      <c r="BJ97" s="23" t="s">
        <v>78</v>
      </c>
      <c r="BK97" s="231">
        <f>ROUND(I97*H97,2)</f>
        <v>0</v>
      </c>
      <c r="BL97" s="23" t="s">
        <v>143</v>
      </c>
      <c r="BM97" s="23" t="s">
        <v>160</v>
      </c>
    </row>
    <row r="98" s="1" customFormat="1">
      <c r="B98" s="45"/>
      <c r="C98" s="73"/>
      <c r="D98" s="236" t="s">
        <v>145</v>
      </c>
      <c r="E98" s="73"/>
      <c r="F98" s="237" t="s">
        <v>146</v>
      </c>
      <c r="G98" s="73"/>
      <c r="H98" s="73"/>
      <c r="I98" s="190"/>
      <c r="J98" s="73"/>
      <c r="K98" s="73"/>
      <c r="L98" s="71"/>
      <c r="M98" s="238"/>
      <c r="N98" s="46"/>
      <c r="O98" s="46"/>
      <c r="P98" s="46"/>
      <c r="Q98" s="46"/>
      <c r="R98" s="46"/>
      <c r="S98" s="46"/>
      <c r="T98" s="94"/>
      <c r="AT98" s="23" t="s">
        <v>145</v>
      </c>
      <c r="AU98" s="23" t="s">
        <v>80</v>
      </c>
    </row>
    <row r="99" s="11" customFormat="1">
      <c r="B99" s="239"/>
      <c r="C99" s="240"/>
      <c r="D99" s="236" t="s">
        <v>147</v>
      </c>
      <c r="E99" s="241" t="s">
        <v>21</v>
      </c>
      <c r="F99" s="242" t="s">
        <v>161</v>
      </c>
      <c r="G99" s="240"/>
      <c r="H99" s="243">
        <v>1689.5</v>
      </c>
      <c r="I99" s="244"/>
      <c r="J99" s="240"/>
      <c r="K99" s="240"/>
      <c r="L99" s="245"/>
      <c r="M99" s="246"/>
      <c r="N99" s="247"/>
      <c r="O99" s="247"/>
      <c r="P99" s="247"/>
      <c r="Q99" s="247"/>
      <c r="R99" s="247"/>
      <c r="S99" s="247"/>
      <c r="T99" s="248"/>
      <c r="AT99" s="249" t="s">
        <v>147</v>
      </c>
      <c r="AU99" s="249" t="s">
        <v>80</v>
      </c>
      <c r="AV99" s="11" t="s">
        <v>80</v>
      </c>
      <c r="AW99" s="11" t="s">
        <v>33</v>
      </c>
      <c r="AX99" s="11" t="s">
        <v>78</v>
      </c>
      <c r="AY99" s="249" t="s">
        <v>114</v>
      </c>
    </row>
    <row r="100" s="1" customFormat="1" ht="38.25" customHeight="1">
      <c r="B100" s="45"/>
      <c r="C100" s="220" t="s">
        <v>113</v>
      </c>
      <c r="D100" s="220" t="s">
        <v>117</v>
      </c>
      <c r="E100" s="221" t="s">
        <v>162</v>
      </c>
      <c r="F100" s="222" t="s">
        <v>163</v>
      </c>
      <c r="G100" s="223" t="s">
        <v>142</v>
      </c>
      <c r="H100" s="224">
        <v>238.90000000000001</v>
      </c>
      <c r="I100" s="225"/>
      <c r="J100" s="226">
        <f>ROUND(I100*H100,2)</f>
        <v>0</v>
      </c>
      <c r="K100" s="222" t="s">
        <v>121</v>
      </c>
      <c r="L100" s="71"/>
      <c r="M100" s="227" t="s">
        <v>21</v>
      </c>
      <c r="N100" s="228" t="s">
        <v>41</v>
      </c>
      <c r="O100" s="46"/>
      <c r="P100" s="229">
        <f>O100*H100</f>
        <v>0</v>
      </c>
      <c r="Q100" s="229">
        <v>0</v>
      </c>
      <c r="R100" s="229">
        <f>Q100*H100</f>
        <v>0</v>
      </c>
      <c r="S100" s="229">
        <v>0.23999999999999999</v>
      </c>
      <c r="T100" s="230">
        <f>S100*H100</f>
        <v>57.335999999999999</v>
      </c>
      <c r="AR100" s="23" t="s">
        <v>143</v>
      </c>
      <c r="AT100" s="23" t="s">
        <v>117</v>
      </c>
      <c r="AU100" s="23" t="s">
        <v>80</v>
      </c>
      <c r="AY100" s="23" t="s">
        <v>114</v>
      </c>
      <c r="BE100" s="231">
        <f>IF(N100="základní",J100,0)</f>
        <v>0</v>
      </c>
      <c r="BF100" s="231">
        <f>IF(N100="snížená",J100,0)</f>
        <v>0</v>
      </c>
      <c r="BG100" s="231">
        <f>IF(N100="zákl. přenesená",J100,0)</f>
        <v>0</v>
      </c>
      <c r="BH100" s="231">
        <f>IF(N100="sníž. přenesená",J100,0)</f>
        <v>0</v>
      </c>
      <c r="BI100" s="231">
        <f>IF(N100="nulová",J100,0)</f>
        <v>0</v>
      </c>
      <c r="BJ100" s="23" t="s">
        <v>78</v>
      </c>
      <c r="BK100" s="231">
        <f>ROUND(I100*H100,2)</f>
        <v>0</v>
      </c>
      <c r="BL100" s="23" t="s">
        <v>143</v>
      </c>
      <c r="BM100" s="23" t="s">
        <v>164</v>
      </c>
    </row>
    <row r="101" s="1" customFormat="1">
      <c r="B101" s="45"/>
      <c r="C101" s="73"/>
      <c r="D101" s="236" t="s">
        <v>145</v>
      </c>
      <c r="E101" s="73"/>
      <c r="F101" s="237" t="s">
        <v>146</v>
      </c>
      <c r="G101" s="73"/>
      <c r="H101" s="73"/>
      <c r="I101" s="190"/>
      <c r="J101" s="73"/>
      <c r="K101" s="73"/>
      <c r="L101" s="71"/>
      <c r="M101" s="238"/>
      <c r="N101" s="46"/>
      <c r="O101" s="46"/>
      <c r="P101" s="46"/>
      <c r="Q101" s="46"/>
      <c r="R101" s="46"/>
      <c r="S101" s="46"/>
      <c r="T101" s="94"/>
      <c r="AT101" s="23" t="s">
        <v>145</v>
      </c>
      <c r="AU101" s="23" t="s">
        <v>80</v>
      </c>
    </row>
    <row r="102" s="11" customFormat="1">
      <c r="B102" s="239"/>
      <c r="C102" s="240"/>
      <c r="D102" s="236" t="s">
        <v>147</v>
      </c>
      <c r="E102" s="241" t="s">
        <v>21</v>
      </c>
      <c r="F102" s="242" t="s">
        <v>165</v>
      </c>
      <c r="G102" s="240"/>
      <c r="H102" s="243">
        <v>238.90000000000001</v>
      </c>
      <c r="I102" s="244"/>
      <c r="J102" s="240"/>
      <c r="K102" s="240"/>
      <c r="L102" s="245"/>
      <c r="M102" s="246"/>
      <c r="N102" s="247"/>
      <c r="O102" s="247"/>
      <c r="P102" s="247"/>
      <c r="Q102" s="247"/>
      <c r="R102" s="247"/>
      <c r="S102" s="247"/>
      <c r="T102" s="248"/>
      <c r="AT102" s="249" t="s">
        <v>147</v>
      </c>
      <c r="AU102" s="249" t="s">
        <v>80</v>
      </c>
      <c r="AV102" s="11" t="s">
        <v>80</v>
      </c>
      <c r="AW102" s="11" t="s">
        <v>33</v>
      </c>
      <c r="AX102" s="11" t="s">
        <v>78</v>
      </c>
      <c r="AY102" s="249" t="s">
        <v>114</v>
      </c>
    </row>
    <row r="103" s="1" customFormat="1" ht="38.25" customHeight="1">
      <c r="B103" s="45"/>
      <c r="C103" s="220" t="s">
        <v>166</v>
      </c>
      <c r="D103" s="220" t="s">
        <v>117</v>
      </c>
      <c r="E103" s="221" t="s">
        <v>167</v>
      </c>
      <c r="F103" s="222" t="s">
        <v>168</v>
      </c>
      <c r="G103" s="223" t="s">
        <v>169</v>
      </c>
      <c r="H103" s="224">
        <v>496.00999999999999</v>
      </c>
      <c r="I103" s="225"/>
      <c r="J103" s="226">
        <f>ROUND(I103*H103,2)</f>
        <v>0</v>
      </c>
      <c r="K103" s="222" t="s">
        <v>121</v>
      </c>
      <c r="L103" s="71"/>
      <c r="M103" s="227" t="s">
        <v>21</v>
      </c>
      <c r="N103" s="228" t="s">
        <v>41</v>
      </c>
      <c r="O103" s="46"/>
      <c r="P103" s="229">
        <f>O103*H103</f>
        <v>0</v>
      </c>
      <c r="Q103" s="229">
        <v>0</v>
      </c>
      <c r="R103" s="229">
        <f>Q103*H103</f>
        <v>0</v>
      </c>
      <c r="S103" s="229">
        <v>0.20499999999999999</v>
      </c>
      <c r="T103" s="230">
        <f>S103*H103</f>
        <v>101.68204999999999</v>
      </c>
      <c r="AR103" s="23" t="s">
        <v>143</v>
      </c>
      <c r="AT103" s="23" t="s">
        <v>117</v>
      </c>
      <c r="AU103" s="23" t="s">
        <v>80</v>
      </c>
      <c r="AY103" s="23" t="s">
        <v>114</v>
      </c>
      <c r="BE103" s="231">
        <f>IF(N103="základní",J103,0)</f>
        <v>0</v>
      </c>
      <c r="BF103" s="231">
        <f>IF(N103="snížená",J103,0)</f>
        <v>0</v>
      </c>
      <c r="BG103" s="231">
        <f>IF(N103="zákl. přenesená",J103,0)</f>
        <v>0</v>
      </c>
      <c r="BH103" s="231">
        <f>IF(N103="sníž. přenesená",J103,0)</f>
        <v>0</v>
      </c>
      <c r="BI103" s="231">
        <f>IF(N103="nulová",J103,0)</f>
        <v>0</v>
      </c>
      <c r="BJ103" s="23" t="s">
        <v>78</v>
      </c>
      <c r="BK103" s="231">
        <f>ROUND(I103*H103,2)</f>
        <v>0</v>
      </c>
      <c r="BL103" s="23" t="s">
        <v>143</v>
      </c>
      <c r="BM103" s="23" t="s">
        <v>170</v>
      </c>
    </row>
    <row r="104" s="1" customFormat="1">
      <c r="B104" s="45"/>
      <c r="C104" s="73"/>
      <c r="D104" s="236" t="s">
        <v>145</v>
      </c>
      <c r="E104" s="73"/>
      <c r="F104" s="237" t="s">
        <v>171</v>
      </c>
      <c r="G104" s="73"/>
      <c r="H104" s="73"/>
      <c r="I104" s="190"/>
      <c r="J104" s="73"/>
      <c r="K104" s="73"/>
      <c r="L104" s="71"/>
      <c r="M104" s="238"/>
      <c r="N104" s="46"/>
      <c r="O104" s="46"/>
      <c r="P104" s="46"/>
      <c r="Q104" s="46"/>
      <c r="R104" s="46"/>
      <c r="S104" s="46"/>
      <c r="T104" s="94"/>
      <c r="AT104" s="23" t="s">
        <v>145</v>
      </c>
      <c r="AU104" s="23" t="s">
        <v>80</v>
      </c>
    </row>
    <row r="105" s="12" customFormat="1">
      <c r="B105" s="250"/>
      <c r="C105" s="251"/>
      <c r="D105" s="236" t="s">
        <v>147</v>
      </c>
      <c r="E105" s="252" t="s">
        <v>21</v>
      </c>
      <c r="F105" s="253" t="s">
        <v>172</v>
      </c>
      <c r="G105" s="251"/>
      <c r="H105" s="252" t="s">
        <v>21</v>
      </c>
      <c r="I105" s="254"/>
      <c r="J105" s="251"/>
      <c r="K105" s="251"/>
      <c r="L105" s="255"/>
      <c r="M105" s="256"/>
      <c r="N105" s="257"/>
      <c r="O105" s="257"/>
      <c r="P105" s="257"/>
      <c r="Q105" s="257"/>
      <c r="R105" s="257"/>
      <c r="S105" s="257"/>
      <c r="T105" s="258"/>
      <c r="AT105" s="259" t="s">
        <v>147</v>
      </c>
      <c r="AU105" s="259" t="s">
        <v>80</v>
      </c>
      <c r="AV105" s="12" t="s">
        <v>78</v>
      </c>
      <c r="AW105" s="12" t="s">
        <v>33</v>
      </c>
      <c r="AX105" s="12" t="s">
        <v>70</v>
      </c>
      <c r="AY105" s="259" t="s">
        <v>114</v>
      </c>
    </row>
    <row r="106" s="11" customFormat="1">
      <c r="B106" s="239"/>
      <c r="C106" s="240"/>
      <c r="D106" s="236" t="s">
        <v>147</v>
      </c>
      <c r="E106" s="241" t="s">
        <v>21</v>
      </c>
      <c r="F106" s="242" t="s">
        <v>173</v>
      </c>
      <c r="G106" s="240"/>
      <c r="H106" s="243">
        <v>496.00999999999999</v>
      </c>
      <c r="I106" s="244"/>
      <c r="J106" s="240"/>
      <c r="K106" s="240"/>
      <c r="L106" s="245"/>
      <c r="M106" s="246"/>
      <c r="N106" s="247"/>
      <c r="O106" s="247"/>
      <c r="P106" s="247"/>
      <c r="Q106" s="247"/>
      <c r="R106" s="247"/>
      <c r="S106" s="247"/>
      <c r="T106" s="248"/>
      <c r="AT106" s="249" t="s">
        <v>147</v>
      </c>
      <c r="AU106" s="249" t="s">
        <v>80</v>
      </c>
      <c r="AV106" s="11" t="s">
        <v>80</v>
      </c>
      <c r="AW106" s="11" t="s">
        <v>33</v>
      </c>
      <c r="AX106" s="11" t="s">
        <v>78</v>
      </c>
      <c r="AY106" s="249" t="s">
        <v>114</v>
      </c>
    </row>
    <row r="107" s="1" customFormat="1" ht="25.5" customHeight="1">
      <c r="B107" s="45"/>
      <c r="C107" s="220" t="s">
        <v>174</v>
      </c>
      <c r="D107" s="220" t="s">
        <v>117</v>
      </c>
      <c r="E107" s="221" t="s">
        <v>175</v>
      </c>
      <c r="F107" s="222" t="s">
        <v>176</v>
      </c>
      <c r="G107" s="223" t="s">
        <v>169</v>
      </c>
      <c r="H107" s="224">
        <v>759.86000000000001</v>
      </c>
      <c r="I107" s="225"/>
      <c r="J107" s="226">
        <f>ROUND(I107*H107,2)</f>
        <v>0</v>
      </c>
      <c r="K107" s="222" t="s">
        <v>121</v>
      </c>
      <c r="L107" s="71"/>
      <c r="M107" s="227" t="s">
        <v>21</v>
      </c>
      <c r="N107" s="228" t="s">
        <v>41</v>
      </c>
      <c r="O107" s="46"/>
      <c r="P107" s="229">
        <f>O107*H107</f>
        <v>0</v>
      </c>
      <c r="Q107" s="229">
        <v>0</v>
      </c>
      <c r="R107" s="229">
        <f>Q107*H107</f>
        <v>0</v>
      </c>
      <c r="S107" s="229">
        <v>0.040000000000000001</v>
      </c>
      <c r="T107" s="230">
        <f>S107*H107</f>
        <v>30.394400000000001</v>
      </c>
      <c r="AR107" s="23" t="s">
        <v>143</v>
      </c>
      <c r="AT107" s="23" t="s">
        <v>117</v>
      </c>
      <c r="AU107" s="23" t="s">
        <v>80</v>
      </c>
      <c r="AY107" s="23" t="s">
        <v>114</v>
      </c>
      <c r="BE107" s="231">
        <f>IF(N107="základní",J107,0)</f>
        <v>0</v>
      </c>
      <c r="BF107" s="231">
        <f>IF(N107="snížená",J107,0)</f>
        <v>0</v>
      </c>
      <c r="BG107" s="231">
        <f>IF(N107="zákl. přenesená",J107,0)</f>
        <v>0</v>
      </c>
      <c r="BH107" s="231">
        <f>IF(N107="sníž. přenesená",J107,0)</f>
        <v>0</v>
      </c>
      <c r="BI107" s="231">
        <f>IF(N107="nulová",J107,0)</f>
        <v>0</v>
      </c>
      <c r="BJ107" s="23" t="s">
        <v>78</v>
      </c>
      <c r="BK107" s="231">
        <f>ROUND(I107*H107,2)</f>
        <v>0</v>
      </c>
      <c r="BL107" s="23" t="s">
        <v>143</v>
      </c>
      <c r="BM107" s="23" t="s">
        <v>177</v>
      </c>
    </row>
    <row r="108" s="1" customFormat="1">
      <c r="B108" s="45"/>
      <c r="C108" s="73"/>
      <c r="D108" s="236" t="s">
        <v>145</v>
      </c>
      <c r="E108" s="73"/>
      <c r="F108" s="237" t="s">
        <v>171</v>
      </c>
      <c r="G108" s="73"/>
      <c r="H108" s="73"/>
      <c r="I108" s="190"/>
      <c r="J108" s="73"/>
      <c r="K108" s="73"/>
      <c r="L108" s="71"/>
      <c r="M108" s="238"/>
      <c r="N108" s="46"/>
      <c r="O108" s="46"/>
      <c r="P108" s="46"/>
      <c r="Q108" s="46"/>
      <c r="R108" s="46"/>
      <c r="S108" s="46"/>
      <c r="T108" s="94"/>
      <c r="AT108" s="23" t="s">
        <v>145</v>
      </c>
      <c r="AU108" s="23" t="s">
        <v>80</v>
      </c>
    </row>
    <row r="109" s="12" customFormat="1">
      <c r="B109" s="250"/>
      <c r="C109" s="251"/>
      <c r="D109" s="236" t="s">
        <v>147</v>
      </c>
      <c r="E109" s="252" t="s">
        <v>21</v>
      </c>
      <c r="F109" s="253" t="s">
        <v>172</v>
      </c>
      <c r="G109" s="251"/>
      <c r="H109" s="252" t="s">
        <v>21</v>
      </c>
      <c r="I109" s="254"/>
      <c r="J109" s="251"/>
      <c r="K109" s="251"/>
      <c r="L109" s="255"/>
      <c r="M109" s="256"/>
      <c r="N109" s="257"/>
      <c r="O109" s="257"/>
      <c r="P109" s="257"/>
      <c r="Q109" s="257"/>
      <c r="R109" s="257"/>
      <c r="S109" s="257"/>
      <c r="T109" s="258"/>
      <c r="AT109" s="259" t="s">
        <v>147</v>
      </c>
      <c r="AU109" s="259" t="s">
        <v>80</v>
      </c>
      <c r="AV109" s="12" t="s">
        <v>78</v>
      </c>
      <c r="AW109" s="12" t="s">
        <v>33</v>
      </c>
      <c r="AX109" s="12" t="s">
        <v>70</v>
      </c>
      <c r="AY109" s="259" t="s">
        <v>114</v>
      </c>
    </row>
    <row r="110" s="11" customFormat="1">
      <c r="B110" s="239"/>
      <c r="C110" s="240"/>
      <c r="D110" s="236" t="s">
        <v>147</v>
      </c>
      <c r="E110" s="241" t="s">
        <v>21</v>
      </c>
      <c r="F110" s="242" t="s">
        <v>178</v>
      </c>
      <c r="G110" s="240"/>
      <c r="H110" s="243">
        <v>759.86000000000001</v>
      </c>
      <c r="I110" s="244"/>
      <c r="J110" s="240"/>
      <c r="K110" s="240"/>
      <c r="L110" s="245"/>
      <c r="M110" s="246"/>
      <c r="N110" s="247"/>
      <c r="O110" s="247"/>
      <c r="P110" s="247"/>
      <c r="Q110" s="247"/>
      <c r="R110" s="247"/>
      <c r="S110" s="247"/>
      <c r="T110" s="248"/>
      <c r="AT110" s="249" t="s">
        <v>147</v>
      </c>
      <c r="AU110" s="249" t="s">
        <v>80</v>
      </c>
      <c r="AV110" s="11" t="s">
        <v>80</v>
      </c>
      <c r="AW110" s="11" t="s">
        <v>33</v>
      </c>
      <c r="AX110" s="11" t="s">
        <v>78</v>
      </c>
      <c r="AY110" s="249" t="s">
        <v>114</v>
      </c>
    </row>
    <row r="111" s="1" customFormat="1" ht="38.25" customHeight="1">
      <c r="B111" s="45"/>
      <c r="C111" s="220" t="s">
        <v>179</v>
      </c>
      <c r="D111" s="220" t="s">
        <v>117</v>
      </c>
      <c r="E111" s="221" t="s">
        <v>180</v>
      </c>
      <c r="F111" s="222" t="s">
        <v>181</v>
      </c>
      <c r="G111" s="223" t="s">
        <v>182</v>
      </c>
      <c r="H111" s="224">
        <v>132.75</v>
      </c>
      <c r="I111" s="225"/>
      <c r="J111" s="226">
        <f>ROUND(I111*H111,2)</f>
        <v>0</v>
      </c>
      <c r="K111" s="222" t="s">
        <v>121</v>
      </c>
      <c r="L111" s="71"/>
      <c r="M111" s="227" t="s">
        <v>21</v>
      </c>
      <c r="N111" s="228" t="s">
        <v>41</v>
      </c>
      <c r="O111" s="46"/>
      <c r="P111" s="229">
        <f>O111*H111</f>
        <v>0</v>
      </c>
      <c r="Q111" s="229">
        <v>0</v>
      </c>
      <c r="R111" s="229">
        <f>Q111*H111</f>
        <v>0</v>
      </c>
      <c r="S111" s="229">
        <v>0</v>
      </c>
      <c r="T111" s="230">
        <f>S111*H111</f>
        <v>0</v>
      </c>
      <c r="AR111" s="23" t="s">
        <v>143</v>
      </c>
      <c r="AT111" s="23" t="s">
        <v>117</v>
      </c>
      <c r="AU111" s="23" t="s">
        <v>80</v>
      </c>
      <c r="AY111" s="23" t="s">
        <v>114</v>
      </c>
      <c r="BE111" s="231">
        <f>IF(N111="základní",J111,0)</f>
        <v>0</v>
      </c>
      <c r="BF111" s="231">
        <f>IF(N111="snížená",J111,0)</f>
        <v>0</v>
      </c>
      <c r="BG111" s="231">
        <f>IF(N111="zákl. přenesená",J111,0)</f>
        <v>0</v>
      </c>
      <c r="BH111" s="231">
        <f>IF(N111="sníž. přenesená",J111,0)</f>
        <v>0</v>
      </c>
      <c r="BI111" s="231">
        <f>IF(N111="nulová",J111,0)</f>
        <v>0</v>
      </c>
      <c r="BJ111" s="23" t="s">
        <v>78</v>
      </c>
      <c r="BK111" s="231">
        <f>ROUND(I111*H111,2)</f>
        <v>0</v>
      </c>
      <c r="BL111" s="23" t="s">
        <v>143</v>
      </c>
      <c r="BM111" s="23" t="s">
        <v>183</v>
      </c>
    </row>
    <row r="112" s="1" customFormat="1">
      <c r="B112" s="45"/>
      <c r="C112" s="73"/>
      <c r="D112" s="236" t="s">
        <v>145</v>
      </c>
      <c r="E112" s="73"/>
      <c r="F112" s="237" t="s">
        <v>184</v>
      </c>
      <c r="G112" s="73"/>
      <c r="H112" s="73"/>
      <c r="I112" s="190"/>
      <c r="J112" s="73"/>
      <c r="K112" s="73"/>
      <c r="L112" s="71"/>
      <c r="M112" s="238"/>
      <c r="N112" s="46"/>
      <c r="O112" s="46"/>
      <c r="P112" s="46"/>
      <c r="Q112" s="46"/>
      <c r="R112" s="46"/>
      <c r="S112" s="46"/>
      <c r="T112" s="94"/>
      <c r="AT112" s="23" t="s">
        <v>145</v>
      </c>
      <c r="AU112" s="23" t="s">
        <v>80</v>
      </c>
    </row>
    <row r="113" s="11" customFormat="1">
      <c r="B113" s="239"/>
      <c r="C113" s="240"/>
      <c r="D113" s="236" t="s">
        <v>147</v>
      </c>
      <c r="E113" s="241" t="s">
        <v>21</v>
      </c>
      <c r="F113" s="242" t="s">
        <v>185</v>
      </c>
      <c r="G113" s="240"/>
      <c r="H113" s="243">
        <v>132.75</v>
      </c>
      <c r="I113" s="244"/>
      <c r="J113" s="240"/>
      <c r="K113" s="240"/>
      <c r="L113" s="245"/>
      <c r="M113" s="246"/>
      <c r="N113" s="247"/>
      <c r="O113" s="247"/>
      <c r="P113" s="247"/>
      <c r="Q113" s="247"/>
      <c r="R113" s="247"/>
      <c r="S113" s="247"/>
      <c r="T113" s="248"/>
      <c r="AT113" s="249" t="s">
        <v>147</v>
      </c>
      <c r="AU113" s="249" t="s">
        <v>80</v>
      </c>
      <c r="AV113" s="11" t="s">
        <v>80</v>
      </c>
      <c r="AW113" s="11" t="s">
        <v>33</v>
      </c>
      <c r="AX113" s="11" t="s">
        <v>78</v>
      </c>
      <c r="AY113" s="249" t="s">
        <v>114</v>
      </c>
    </row>
    <row r="114" s="1" customFormat="1" ht="38.25" customHeight="1">
      <c r="B114" s="45"/>
      <c r="C114" s="220" t="s">
        <v>186</v>
      </c>
      <c r="D114" s="220" t="s">
        <v>117</v>
      </c>
      <c r="E114" s="221" t="s">
        <v>187</v>
      </c>
      <c r="F114" s="222" t="s">
        <v>188</v>
      </c>
      <c r="G114" s="223" t="s">
        <v>182</v>
      </c>
      <c r="H114" s="224">
        <v>181.57400000000001</v>
      </c>
      <c r="I114" s="225"/>
      <c r="J114" s="226">
        <f>ROUND(I114*H114,2)</f>
        <v>0</v>
      </c>
      <c r="K114" s="222" t="s">
        <v>121</v>
      </c>
      <c r="L114" s="71"/>
      <c r="M114" s="227" t="s">
        <v>21</v>
      </c>
      <c r="N114" s="228" t="s">
        <v>41</v>
      </c>
      <c r="O114" s="46"/>
      <c r="P114" s="229">
        <f>O114*H114</f>
        <v>0</v>
      </c>
      <c r="Q114" s="229">
        <v>0</v>
      </c>
      <c r="R114" s="229">
        <f>Q114*H114</f>
        <v>0</v>
      </c>
      <c r="S114" s="229">
        <v>0</v>
      </c>
      <c r="T114" s="230">
        <f>S114*H114</f>
        <v>0</v>
      </c>
      <c r="AR114" s="23" t="s">
        <v>143</v>
      </c>
      <c r="AT114" s="23" t="s">
        <v>117</v>
      </c>
      <c r="AU114" s="23" t="s">
        <v>80</v>
      </c>
      <c r="AY114" s="23" t="s">
        <v>114</v>
      </c>
      <c r="BE114" s="231">
        <f>IF(N114="základní",J114,0)</f>
        <v>0</v>
      </c>
      <c r="BF114" s="231">
        <f>IF(N114="snížená",J114,0)</f>
        <v>0</v>
      </c>
      <c r="BG114" s="231">
        <f>IF(N114="zákl. přenesená",J114,0)</f>
        <v>0</v>
      </c>
      <c r="BH114" s="231">
        <f>IF(N114="sníž. přenesená",J114,0)</f>
        <v>0</v>
      </c>
      <c r="BI114" s="231">
        <f>IF(N114="nulová",J114,0)</f>
        <v>0</v>
      </c>
      <c r="BJ114" s="23" t="s">
        <v>78</v>
      </c>
      <c r="BK114" s="231">
        <f>ROUND(I114*H114,2)</f>
        <v>0</v>
      </c>
      <c r="BL114" s="23" t="s">
        <v>143</v>
      </c>
      <c r="BM114" s="23" t="s">
        <v>189</v>
      </c>
    </row>
    <row r="115" s="1" customFormat="1">
      <c r="B115" s="45"/>
      <c r="C115" s="73"/>
      <c r="D115" s="236" t="s">
        <v>145</v>
      </c>
      <c r="E115" s="73"/>
      <c r="F115" s="237" t="s">
        <v>190</v>
      </c>
      <c r="G115" s="73"/>
      <c r="H115" s="73"/>
      <c r="I115" s="190"/>
      <c r="J115" s="73"/>
      <c r="K115" s="73"/>
      <c r="L115" s="71"/>
      <c r="M115" s="238"/>
      <c r="N115" s="46"/>
      <c r="O115" s="46"/>
      <c r="P115" s="46"/>
      <c r="Q115" s="46"/>
      <c r="R115" s="46"/>
      <c r="S115" s="46"/>
      <c r="T115" s="94"/>
      <c r="AT115" s="23" t="s">
        <v>145</v>
      </c>
      <c r="AU115" s="23" t="s">
        <v>80</v>
      </c>
    </row>
    <row r="116" s="11" customFormat="1">
      <c r="B116" s="239"/>
      <c r="C116" s="240"/>
      <c r="D116" s="236" t="s">
        <v>147</v>
      </c>
      <c r="E116" s="241" t="s">
        <v>21</v>
      </c>
      <c r="F116" s="242" t="s">
        <v>191</v>
      </c>
      <c r="G116" s="240"/>
      <c r="H116" s="243">
        <v>13.824</v>
      </c>
      <c r="I116" s="244"/>
      <c r="J116" s="240"/>
      <c r="K116" s="240"/>
      <c r="L116" s="245"/>
      <c r="M116" s="246"/>
      <c r="N116" s="247"/>
      <c r="O116" s="247"/>
      <c r="P116" s="247"/>
      <c r="Q116" s="247"/>
      <c r="R116" s="247"/>
      <c r="S116" s="247"/>
      <c r="T116" s="248"/>
      <c r="AT116" s="249" t="s">
        <v>147</v>
      </c>
      <c r="AU116" s="249" t="s">
        <v>80</v>
      </c>
      <c r="AV116" s="11" t="s">
        <v>80</v>
      </c>
      <c r="AW116" s="11" t="s">
        <v>33</v>
      </c>
      <c r="AX116" s="11" t="s">
        <v>70</v>
      </c>
      <c r="AY116" s="249" t="s">
        <v>114</v>
      </c>
    </row>
    <row r="117" s="11" customFormat="1">
      <c r="B117" s="239"/>
      <c r="C117" s="240"/>
      <c r="D117" s="236" t="s">
        <v>147</v>
      </c>
      <c r="E117" s="241" t="s">
        <v>21</v>
      </c>
      <c r="F117" s="242" t="s">
        <v>192</v>
      </c>
      <c r="G117" s="240"/>
      <c r="H117" s="243">
        <v>35</v>
      </c>
      <c r="I117" s="244"/>
      <c r="J117" s="240"/>
      <c r="K117" s="240"/>
      <c r="L117" s="245"/>
      <c r="M117" s="246"/>
      <c r="N117" s="247"/>
      <c r="O117" s="247"/>
      <c r="P117" s="247"/>
      <c r="Q117" s="247"/>
      <c r="R117" s="247"/>
      <c r="S117" s="247"/>
      <c r="T117" s="248"/>
      <c r="AT117" s="249" t="s">
        <v>147</v>
      </c>
      <c r="AU117" s="249" t="s">
        <v>80</v>
      </c>
      <c r="AV117" s="11" t="s">
        <v>80</v>
      </c>
      <c r="AW117" s="11" t="s">
        <v>33</v>
      </c>
      <c r="AX117" s="11" t="s">
        <v>70</v>
      </c>
      <c r="AY117" s="249" t="s">
        <v>114</v>
      </c>
    </row>
    <row r="118" s="11" customFormat="1">
      <c r="B118" s="239"/>
      <c r="C118" s="240"/>
      <c r="D118" s="236" t="s">
        <v>147</v>
      </c>
      <c r="E118" s="241" t="s">
        <v>21</v>
      </c>
      <c r="F118" s="242" t="s">
        <v>193</v>
      </c>
      <c r="G118" s="240"/>
      <c r="H118" s="243">
        <v>132.75</v>
      </c>
      <c r="I118" s="244"/>
      <c r="J118" s="240"/>
      <c r="K118" s="240"/>
      <c r="L118" s="245"/>
      <c r="M118" s="246"/>
      <c r="N118" s="247"/>
      <c r="O118" s="247"/>
      <c r="P118" s="247"/>
      <c r="Q118" s="247"/>
      <c r="R118" s="247"/>
      <c r="S118" s="247"/>
      <c r="T118" s="248"/>
      <c r="AT118" s="249" t="s">
        <v>147</v>
      </c>
      <c r="AU118" s="249" t="s">
        <v>80</v>
      </c>
      <c r="AV118" s="11" t="s">
        <v>80</v>
      </c>
      <c r="AW118" s="11" t="s">
        <v>33</v>
      </c>
      <c r="AX118" s="11" t="s">
        <v>70</v>
      </c>
      <c r="AY118" s="249" t="s">
        <v>114</v>
      </c>
    </row>
    <row r="119" s="13" customFormat="1">
      <c r="B119" s="260"/>
      <c r="C119" s="261"/>
      <c r="D119" s="236" t="s">
        <v>147</v>
      </c>
      <c r="E119" s="262" t="s">
        <v>21</v>
      </c>
      <c r="F119" s="263" t="s">
        <v>194</v>
      </c>
      <c r="G119" s="261"/>
      <c r="H119" s="264">
        <v>181.57400000000001</v>
      </c>
      <c r="I119" s="265"/>
      <c r="J119" s="261"/>
      <c r="K119" s="261"/>
      <c r="L119" s="266"/>
      <c r="M119" s="267"/>
      <c r="N119" s="268"/>
      <c r="O119" s="268"/>
      <c r="P119" s="268"/>
      <c r="Q119" s="268"/>
      <c r="R119" s="268"/>
      <c r="S119" s="268"/>
      <c r="T119" s="269"/>
      <c r="AT119" s="270" t="s">
        <v>147</v>
      </c>
      <c r="AU119" s="270" t="s">
        <v>80</v>
      </c>
      <c r="AV119" s="13" t="s">
        <v>143</v>
      </c>
      <c r="AW119" s="13" t="s">
        <v>33</v>
      </c>
      <c r="AX119" s="13" t="s">
        <v>78</v>
      </c>
      <c r="AY119" s="270" t="s">
        <v>114</v>
      </c>
    </row>
    <row r="120" s="1" customFormat="1" ht="16.5" customHeight="1">
      <c r="B120" s="45"/>
      <c r="C120" s="271" t="s">
        <v>195</v>
      </c>
      <c r="D120" s="271" t="s">
        <v>196</v>
      </c>
      <c r="E120" s="272" t="s">
        <v>197</v>
      </c>
      <c r="F120" s="273" t="s">
        <v>198</v>
      </c>
      <c r="G120" s="274" t="s">
        <v>199</v>
      </c>
      <c r="H120" s="275">
        <v>24.882999999999999</v>
      </c>
      <c r="I120" s="276"/>
      <c r="J120" s="277">
        <f>ROUND(I120*H120,2)</f>
        <v>0</v>
      </c>
      <c r="K120" s="273" t="s">
        <v>121</v>
      </c>
      <c r="L120" s="278"/>
      <c r="M120" s="279" t="s">
        <v>21</v>
      </c>
      <c r="N120" s="280" t="s">
        <v>41</v>
      </c>
      <c r="O120" s="46"/>
      <c r="P120" s="229">
        <f>O120*H120</f>
        <v>0</v>
      </c>
      <c r="Q120" s="229">
        <v>1</v>
      </c>
      <c r="R120" s="229">
        <f>Q120*H120</f>
        <v>24.882999999999999</v>
      </c>
      <c r="S120" s="229">
        <v>0</v>
      </c>
      <c r="T120" s="230">
        <f>S120*H120</f>
        <v>0</v>
      </c>
      <c r="AR120" s="23" t="s">
        <v>195</v>
      </c>
      <c r="AT120" s="23" t="s">
        <v>196</v>
      </c>
      <c r="AU120" s="23" t="s">
        <v>80</v>
      </c>
      <c r="AY120" s="23" t="s">
        <v>114</v>
      </c>
      <c r="BE120" s="231">
        <f>IF(N120="základní",J120,0)</f>
        <v>0</v>
      </c>
      <c r="BF120" s="231">
        <f>IF(N120="snížená",J120,0)</f>
        <v>0</v>
      </c>
      <c r="BG120" s="231">
        <f>IF(N120="zákl. přenesená",J120,0)</f>
        <v>0</v>
      </c>
      <c r="BH120" s="231">
        <f>IF(N120="sníž. přenesená",J120,0)</f>
        <v>0</v>
      </c>
      <c r="BI120" s="231">
        <f>IF(N120="nulová",J120,0)</f>
        <v>0</v>
      </c>
      <c r="BJ120" s="23" t="s">
        <v>78</v>
      </c>
      <c r="BK120" s="231">
        <f>ROUND(I120*H120,2)</f>
        <v>0</v>
      </c>
      <c r="BL120" s="23" t="s">
        <v>143</v>
      </c>
      <c r="BM120" s="23" t="s">
        <v>200</v>
      </c>
    </row>
    <row r="121" s="11" customFormat="1">
      <c r="B121" s="239"/>
      <c r="C121" s="240"/>
      <c r="D121" s="236" t="s">
        <v>147</v>
      </c>
      <c r="E121" s="241" t="s">
        <v>21</v>
      </c>
      <c r="F121" s="242" t="s">
        <v>201</v>
      </c>
      <c r="G121" s="240"/>
      <c r="H121" s="243">
        <v>24.882999999999999</v>
      </c>
      <c r="I121" s="244"/>
      <c r="J121" s="240"/>
      <c r="K121" s="240"/>
      <c r="L121" s="245"/>
      <c r="M121" s="246"/>
      <c r="N121" s="247"/>
      <c r="O121" s="247"/>
      <c r="P121" s="247"/>
      <c r="Q121" s="247"/>
      <c r="R121" s="247"/>
      <c r="S121" s="247"/>
      <c r="T121" s="248"/>
      <c r="AT121" s="249" t="s">
        <v>147</v>
      </c>
      <c r="AU121" s="249" t="s">
        <v>80</v>
      </c>
      <c r="AV121" s="11" t="s">
        <v>80</v>
      </c>
      <c r="AW121" s="11" t="s">
        <v>33</v>
      </c>
      <c r="AX121" s="11" t="s">
        <v>78</v>
      </c>
      <c r="AY121" s="249" t="s">
        <v>114</v>
      </c>
    </row>
    <row r="122" s="1" customFormat="1" ht="38.25" customHeight="1">
      <c r="B122" s="45"/>
      <c r="C122" s="220" t="s">
        <v>202</v>
      </c>
      <c r="D122" s="220" t="s">
        <v>117</v>
      </c>
      <c r="E122" s="221" t="s">
        <v>203</v>
      </c>
      <c r="F122" s="222" t="s">
        <v>204</v>
      </c>
      <c r="G122" s="223" t="s">
        <v>182</v>
      </c>
      <c r="H122" s="224">
        <v>50</v>
      </c>
      <c r="I122" s="225"/>
      <c r="J122" s="226">
        <f>ROUND(I122*H122,2)</f>
        <v>0</v>
      </c>
      <c r="K122" s="222" t="s">
        <v>121</v>
      </c>
      <c r="L122" s="71"/>
      <c r="M122" s="227" t="s">
        <v>21</v>
      </c>
      <c r="N122" s="228" t="s">
        <v>41</v>
      </c>
      <c r="O122" s="46"/>
      <c r="P122" s="229">
        <f>O122*H122</f>
        <v>0</v>
      </c>
      <c r="Q122" s="229">
        <v>0</v>
      </c>
      <c r="R122" s="229">
        <f>Q122*H122</f>
        <v>0</v>
      </c>
      <c r="S122" s="229">
        <v>0</v>
      </c>
      <c r="T122" s="230">
        <f>S122*H122</f>
        <v>0</v>
      </c>
      <c r="AR122" s="23" t="s">
        <v>143</v>
      </c>
      <c r="AT122" s="23" t="s">
        <v>117</v>
      </c>
      <c r="AU122" s="23" t="s">
        <v>80</v>
      </c>
      <c r="AY122" s="23" t="s">
        <v>114</v>
      </c>
      <c r="BE122" s="231">
        <f>IF(N122="základní",J122,0)</f>
        <v>0</v>
      </c>
      <c r="BF122" s="231">
        <f>IF(N122="snížená",J122,0)</f>
        <v>0</v>
      </c>
      <c r="BG122" s="231">
        <f>IF(N122="zákl. přenesená",J122,0)</f>
        <v>0</v>
      </c>
      <c r="BH122" s="231">
        <f>IF(N122="sníž. přenesená",J122,0)</f>
        <v>0</v>
      </c>
      <c r="BI122" s="231">
        <f>IF(N122="nulová",J122,0)</f>
        <v>0</v>
      </c>
      <c r="BJ122" s="23" t="s">
        <v>78</v>
      </c>
      <c r="BK122" s="231">
        <f>ROUND(I122*H122,2)</f>
        <v>0</v>
      </c>
      <c r="BL122" s="23" t="s">
        <v>143</v>
      </c>
      <c r="BM122" s="23" t="s">
        <v>205</v>
      </c>
    </row>
    <row r="123" s="1" customFormat="1">
      <c r="B123" s="45"/>
      <c r="C123" s="73"/>
      <c r="D123" s="236" t="s">
        <v>145</v>
      </c>
      <c r="E123" s="73"/>
      <c r="F123" s="237" t="s">
        <v>206</v>
      </c>
      <c r="G123" s="73"/>
      <c r="H123" s="73"/>
      <c r="I123" s="190"/>
      <c r="J123" s="73"/>
      <c r="K123" s="73"/>
      <c r="L123" s="71"/>
      <c r="M123" s="238"/>
      <c r="N123" s="46"/>
      <c r="O123" s="46"/>
      <c r="P123" s="46"/>
      <c r="Q123" s="46"/>
      <c r="R123" s="46"/>
      <c r="S123" s="46"/>
      <c r="T123" s="94"/>
      <c r="AT123" s="23" t="s">
        <v>145</v>
      </c>
      <c r="AU123" s="23" t="s">
        <v>80</v>
      </c>
    </row>
    <row r="124" s="11" customFormat="1">
      <c r="B124" s="239"/>
      <c r="C124" s="240"/>
      <c r="D124" s="236" t="s">
        <v>147</v>
      </c>
      <c r="E124" s="241" t="s">
        <v>21</v>
      </c>
      <c r="F124" s="242" t="s">
        <v>207</v>
      </c>
      <c r="G124" s="240"/>
      <c r="H124" s="243">
        <v>50</v>
      </c>
      <c r="I124" s="244"/>
      <c r="J124" s="240"/>
      <c r="K124" s="240"/>
      <c r="L124" s="245"/>
      <c r="M124" s="246"/>
      <c r="N124" s="247"/>
      <c r="O124" s="247"/>
      <c r="P124" s="247"/>
      <c r="Q124" s="247"/>
      <c r="R124" s="247"/>
      <c r="S124" s="247"/>
      <c r="T124" s="248"/>
      <c r="AT124" s="249" t="s">
        <v>147</v>
      </c>
      <c r="AU124" s="249" t="s">
        <v>80</v>
      </c>
      <c r="AV124" s="11" t="s">
        <v>80</v>
      </c>
      <c r="AW124" s="11" t="s">
        <v>33</v>
      </c>
      <c r="AX124" s="11" t="s">
        <v>78</v>
      </c>
      <c r="AY124" s="249" t="s">
        <v>114</v>
      </c>
    </row>
    <row r="125" s="1" customFormat="1" ht="38.25" customHeight="1">
      <c r="B125" s="45"/>
      <c r="C125" s="220" t="s">
        <v>208</v>
      </c>
      <c r="D125" s="220" t="s">
        <v>117</v>
      </c>
      <c r="E125" s="221" t="s">
        <v>209</v>
      </c>
      <c r="F125" s="222" t="s">
        <v>210</v>
      </c>
      <c r="G125" s="223" t="s">
        <v>182</v>
      </c>
      <c r="H125" s="224">
        <v>335.5</v>
      </c>
      <c r="I125" s="225"/>
      <c r="J125" s="226">
        <f>ROUND(I125*H125,2)</f>
        <v>0</v>
      </c>
      <c r="K125" s="222" t="s">
        <v>121</v>
      </c>
      <c r="L125" s="71"/>
      <c r="M125" s="227" t="s">
        <v>21</v>
      </c>
      <c r="N125" s="228" t="s">
        <v>41</v>
      </c>
      <c r="O125" s="46"/>
      <c r="P125" s="229">
        <f>O125*H125</f>
        <v>0</v>
      </c>
      <c r="Q125" s="229">
        <v>0</v>
      </c>
      <c r="R125" s="229">
        <f>Q125*H125</f>
        <v>0</v>
      </c>
      <c r="S125" s="229">
        <v>0</v>
      </c>
      <c r="T125" s="230">
        <f>S125*H125</f>
        <v>0</v>
      </c>
      <c r="AR125" s="23" t="s">
        <v>143</v>
      </c>
      <c r="AT125" s="23" t="s">
        <v>117</v>
      </c>
      <c r="AU125" s="23" t="s">
        <v>80</v>
      </c>
      <c r="AY125" s="23" t="s">
        <v>114</v>
      </c>
      <c r="BE125" s="231">
        <f>IF(N125="základní",J125,0)</f>
        <v>0</v>
      </c>
      <c r="BF125" s="231">
        <f>IF(N125="snížená",J125,0)</f>
        <v>0</v>
      </c>
      <c r="BG125" s="231">
        <f>IF(N125="zákl. přenesená",J125,0)</f>
        <v>0</v>
      </c>
      <c r="BH125" s="231">
        <f>IF(N125="sníž. přenesená",J125,0)</f>
        <v>0</v>
      </c>
      <c r="BI125" s="231">
        <f>IF(N125="nulová",J125,0)</f>
        <v>0</v>
      </c>
      <c r="BJ125" s="23" t="s">
        <v>78</v>
      </c>
      <c r="BK125" s="231">
        <f>ROUND(I125*H125,2)</f>
        <v>0</v>
      </c>
      <c r="BL125" s="23" t="s">
        <v>143</v>
      </c>
      <c r="BM125" s="23" t="s">
        <v>211</v>
      </c>
    </row>
    <row r="126" s="1" customFormat="1">
      <c r="B126" s="45"/>
      <c r="C126" s="73"/>
      <c r="D126" s="236" t="s">
        <v>145</v>
      </c>
      <c r="E126" s="73"/>
      <c r="F126" s="237" t="s">
        <v>212</v>
      </c>
      <c r="G126" s="73"/>
      <c r="H126" s="73"/>
      <c r="I126" s="190"/>
      <c r="J126" s="73"/>
      <c r="K126" s="73"/>
      <c r="L126" s="71"/>
      <c r="M126" s="238"/>
      <c r="N126" s="46"/>
      <c r="O126" s="46"/>
      <c r="P126" s="46"/>
      <c r="Q126" s="46"/>
      <c r="R126" s="46"/>
      <c r="S126" s="46"/>
      <c r="T126" s="94"/>
      <c r="AT126" s="23" t="s">
        <v>145</v>
      </c>
      <c r="AU126" s="23" t="s">
        <v>80</v>
      </c>
    </row>
    <row r="127" s="11" customFormat="1">
      <c r="B127" s="239"/>
      <c r="C127" s="240"/>
      <c r="D127" s="236" t="s">
        <v>147</v>
      </c>
      <c r="E127" s="241" t="s">
        <v>21</v>
      </c>
      <c r="F127" s="242" t="s">
        <v>213</v>
      </c>
      <c r="G127" s="240"/>
      <c r="H127" s="243">
        <v>35</v>
      </c>
      <c r="I127" s="244"/>
      <c r="J127" s="240"/>
      <c r="K127" s="240"/>
      <c r="L127" s="245"/>
      <c r="M127" s="246"/>
      <c r="N127" s="247"/>
      <c r="O127" s="247"/>
      <c r="P127" s="247"/>
      <c r="Q127" s="247"/>
      <c r="R127" s="247"/>
      <c r="S127" s="247"/>
      <c r="T127" s="248"/>
      <c r="AT127" s="249" t="s">
        <v>147</v>
      </c>
      <c r="AU127" s="249" t="s">
        <v>80</v>
      </c>
      <c r="AV127" s="11" t="s">
        <v>80</v>
      </c>
      <c r="AW127" s="11" t="s">
        <v>33</v>
      </c>
      <c r="AX127" s="11" t="s">
        <v>70</v>
      </c>
      <c r="AY127" s="249" t="s">
        <v>114</v>
      </c>
    </row>
    <row r="128" s="11" customFormat="1">
      <c r="B128" s="239"/>
      <c r="C128" s="240"/>
      <c r="D128" s="236" t="s">
        <v>147</v>
      </c>
      <c r="E128" s="241" t="s">
        <v>21</v>
      </c>
      <c r="F128" s="242" t="s">
        <v>192</v>
      </c>
      <c r="G128" s="240"/>
      <c r="H128" s="243">
        <v>35</v>
      </c>
      <c r="I128" s="244"/>
      <c r="J128" s="240"/>
      <c r="K128" s="240"/>
      <c r="L128" s="245"/>
      <c r="M128" s="246"/>
      <c r="N128" s="247"/>
      <c r="O128" s="247"/>
      <c r="P128" s="247"/>
      <c r="Q128" s="247"/>
      <c r="R128" s="247"/>
      <c r="S128" s="247"/>
      <c r="T128" s="248"/>
      <c r="AT128" s="249" t="s">
        <v>147</v>
      </c>
      <c r="AU128" s="249" t="s">
        <v>80</v>
      </c>
      <c r="AV128" s="11" t="s">
        <v>80</v>
      </c>
      <c r="AW128" s="11" t="s">
        <v>33</v>
      </c>
      <c r="AX128" s="11" t="s">
        <v>70</v>
      </c>
      <c r="AY128" s="249" t="s">
        <v>114</v>
      </c>
    </row>
    <row r="129" s="11" customFormat="1">
      <c r="B129" s="239"/>
      <c r="C129" s="240"/>
      <c r="D129" s="236" t="s">
        <v>147</v>
      </c>
      <c r="E129" s="241" t="s">
        <v>21</v>
      </c>
      <c r="F129" s="242" t="s">
        <v>214</v>
      </c>
      <c r="G129" s="240"/>
      <c r="H129" s="243">
        <v>132.75</v>
      </c>
      <c r="I129" s="244"/>
      <c r="J129" s="240"/>
      <c r="K129" s="240"/>
      <c r="L129" s="245"/>
      <c r="M129" s="246"/>
      <c r="N129" s="247"/>
      <c r="O129" s="247"/>
      <c r="P129" s="247"/>
      <c r="Q129" s="247"/>
      <c r="R129" s="247"/>
      <c r="S129" s="247"/>
      <c r="T129" s="248"/>
      <c r="AT129" s="249" t="s">
        <v>147</v>
      </c>
      <c r="AU129" s="249" t="s">
        <v>80</v>
      </c>
      <c r="AV129" s="11" t="s">
        <v>80</v>
      </c>
      <c r="AW129" s="11" t="s">
        <v>33</v>
      </c>
      <c r="AX129" s="11" t="s">
        <v>70</v>
      </c>
      <c r="AY129" s="249" t="s">
        <v>114</v>
      </c>
    </row>
    <row r="130" s="11" customFormat="1">
      <c r="B130" s="239"/>
      <c r="C130" s="240"/>
      <c r="D130" s="236" t="s">
        <v>147</v>
      </c>
      <c r="E130" s="241" t="s">
        <v>21</v>
      </c>
      <c r="F130" s="242" t="s">
        <v>193</v>
      </c>
      <c r="G130" s="240"/>
      <c r="H130" s="243">
        <v>132.75</v>
      </c>
      <c r="I130" s="244"/>
      <c r="J130" s="240"/>
      <c r="K130" s="240"/>
      <c r="L130" s="245"/>
      <c r="M130" s="246"/>
      <c r="N130" s="247"/>
      <c r="O130" s="247"/>
      <c r="P130" s="247"/>
      <c r="Q130" s="247"/>
      <c r="R130" s="247"/>
      <c r="S130" s="247"/>
      <c r="T130" s="248"/>
      <c r="AT130" s="249" t="s">
        <v>147</v>
      </c>
      <c r="AU130" s="249" t="s">
        <v>80</v>
      </c>
      <c r="AV130" s="11" t="s">
        <v>80</v>
      </c>
      <c r="AW130" s="11" t="s">
        <v>33</v>
      </c>
      <c r="AX130" s="11" t="s">
        <v>70</v>
      </c>
      <c r="AY130" s="249" t="s">
        <v>114</v>
      </c>
    </row>
    <row r="131" s="13" customFormat="1">
      <c r="B131" s="260"/>
      <c r="C131" s="261"/>
      <c r="D131" s="236" t="s">
        <v>147</v>
      </c>
      <c r="E131" s="262" t="s">
        <v>21</v>
      </c>
      <c r="F131" s="263" t="s">
        <v>194</v>
      </c>
      <c r="G131" s="261"/>
      <c r="H131" s="264">
        <v>335.5</v>
      </c>
      <c r="I131" s="265"/>
      <c r="J131" s="261"/>
      <c r="K131" s="261"/>
      <c r="L131" s="266"/>
      <c r="M131" s="267"/>
      <c r="N131" s="268"/>
      <c r="O131" s="268"/>
      <c r="P131" s="268"/>
      <c r="Q131" s="268"/>
      <c r="R131" s="268"/>
      <c r="S131" s="268"/>
      <c r="T131" s="269"/>
      <c r="AT131" s="270" t="s">
        <v>147</v>
      </c>
      <c r="AU131" s="270" t="s">
        <v>80</v>
      </c>
      <c r="AV131" s="13" t="s">
        <v>143</v>
      </c>
      <c r="AW131" s="13" t="s">
        <v>33</v>
      </c>
      <c r="AX131" s="13" t="s">
        <v>78</v>
      </c>
      <c r="AY131" s="270" t="s">
        <v>114</v>
      </c>
    </row>
    <row r="132" s="1" customFormat="1" ht="38.25" customHeight="1">
      <c r="B132" s="45"/>
      <c r="C132" s="220" t="s">
        <v>215</v>
      </c>
      <c r="D132" s="220" t="s">
        <v>117</v>
      </c>
      <c r="E132" s="221" t="s">
        <v>216</v>
      </c>
      <c r="F132" s="222" t="s">
        <v>217</v>
      </c>
      <c r="G132" s="223" t="s">
        <v>182</v>
      </c>
      <c r="H132" s="224">
        <v>15</v>
      </c>
      <c r="I132" s="225"/>
      <c r="J132" s="226">
        <f>ROUND(I132*H132,2)</f>
        <v>0</v>
      </c>
      <c r="K132" s="222" t="s">
        <v>121</v>
      </c>
      <c r="L132" s="71"/>
      <c r="M132" s="227" t="s">
        <v>21</v>
      </c>
      <c r="N132" s="228" t="s">
        <v>41</v>
      </c>
      <c r="O132" s="46"/>
      <c r="P132" s="229">
        <f>O132*H132</f>
        <v>0</v>
      </c>
      <c r="Q132" s="229">
        <v>0</v>
      </c>
      <c r="R132" s="229">
        <f>Q132*H132</f>
        <v>0</v>
      </c>
      <c r="S132" s="229">
        <v>0</v>
      </c>
      <c r="T132" s="230">
        <f>S132*H132</f>
        <v>0</v>
      </c>
      <c r="AR132" s="23" t="s">
        <v>143</v>
      </c>
      <c r="AT132" s="23" t="s">
        <v>117</v>
      </c>
      <c r="AU132" s="23" t="s">
        <v>80</v>
      </c>
      <c r="AY132" s="23" t="s">
        <v>114</v>
      </c>
      <c r="BE132" s="231">
        <f>IF(N132="základní",J132,0)</f>
        <v>0</v>
      </c>
      <c r="BF132" s="231">
        <f>IF(N132="snížená",J132,0)</f>
        <v>0</v>
      </c>
      <c r="BG132" s="231">
        <f>IF(N132="zákl. přenesená",J132,0)</f>
        <v>0</v>
      </c>
      <c r="BH132" s="231">
        <f>IF(N132="sníž. přenesená",J132,0)</f>
        <v>0</v>
      </c>
      <c r="BI132" s="231">
        <f>IF(N132="nulová",J132,0)</f>
        <v>0</v>
      </c>
      <c r="BJ132" s="23" t="s">
        <v>78</v>
      </c>
      <c r="BK132" s="231">
        <f>ROUND(I132*H132,2)</f>
        <v>0</v>
      </c>
      <c r="BL132" s="23" t="s">
        <v>143</v>
      </c>
      <c r="BM132" s="23" t="s">
        <v>218</v>
      </c>
    </row>
    <row r="133" s="1" customFormat="1">
      <c r="B133" s="45"/>
      <c r="C133" s="73"/>
      <c r="D133" s="236" t="s">
        <v>145</v>
      </c>
      <c r="E133" s="73"/>
      <c r="F133" s="237" t="s">
        <v>212</v>
      </c>
      <c r="G133" s="73"/>
      <c r="H133" s="73"/>
      <c r="I133" s="190"/>
      <c r="J133" s="73"/>
      <c r="K133" s="73"/>
      <c r="L133" s="71"/>
      <c r="M133" s="238"/>
      <c r="N133" s="46"/>
      <c r="O133" s="46"/>
      <c r="P133" s="46"/>
      <c r="Q133" s="46"/>
      <c r="R133" s="46"/>
      <c r="S133" s="46"/>
      <c r="T133" s="94"/>
      <c r="AT133" s="23" t="s">
        <v>145</v>
      </c>
      <c r="AU133" s="23" t="s">
        <v>80</v>
      </c>
    </row>
    <row r="134" s="11" customFormat="1">
      <c r="B134" s="239"/>
      <c r="C134" s="240"/>
      <c r="D134" s="236" t="s">
        <v>147</v>
      </c>
      <c r="E134" s="241" t="s">
        <v>21</v>
      </c>
      <c r="F134" s="242" t="s">
        <v>219</v>
      </c>
      <c r="G134" s="240"/>
      <c r="H134" s="243">
        <v>15</v>
      </c>
      <c r="I134" s="244"/>
      <c r="J134" s="240"/>
      <c r="K134" s="240"/>
      <c r="L134" s="245"/>
      <c r="M134" s="246"/>
      <c r="N134" s="247"/>
      <c r="O134" s="247"/>
      <c r="P134" s="247"/>
      <c r="Q134" s="247"/>
      <c r="R134" s="247"/>
      <c r="S134" s="247"/>
      <c r="T134" s="248"/>
      <c r="AT134" s="249" t="s">
        <v>147</v>
      </c>
      <c r="AU134" s="249" t="s">
        <v>80</v>
      </c>
      <c r="AV134" s="11" t="s">
        <v>80</v>
      </c>
      <c r="AW134" s="11" t="s">
        <v>33</v>
      </c>
      <c r="AX134" s="11" t="s">
        <v>78</v>
      </c>
      <c r="AY134" s="249" t="s">
        <v>114</v>
      </c>
    </row>
    <row r="135" s="1" customFormat="1" ht="51" customHeight="1">
      <c r="B135" s="45"/>
      <c r="C135" s="220" t="s">
        <v>220</v>
      </c>
      <c r="D135" s="220" t="s">
        <v>117</v>
      </c>
      <c r="E135" s="221" t="s">
        <v>221</v>
      </c>
      <c r="F135" s="222" t="s">
        <v>222</v>
      </c>
      <c r="G135" s="223" t="s">
        <v>182</v>
      </c>
      <c r="H135" s="224">
        <v>35</v>
      </c>
      <c r="I135" s="225"/>
      <c r="J135" s="226">
        <f>ROUND(I135*H135,2)</f>
        <v>0</v>
      </c>
      <c r="K135" s="222" t="s">
        <v>121</v>
      </c>
      <c r="L135" s="71"/>
      <c r="M135" s="227" t="s">
        <v>21</v>
      </c>
      <c r="N135" s="228" t="s">
        <v>41</v>
      </c>
      <c r="O135" s="46"/>
      <c r="P135" s="229">
        <f>O135*H135</f>
        <v>0</v>
      </c>
      <c r="Q135" s="229">
        <v>0</v>
      </c>
      <c r="R135" s="229">
        <f>Q135*H135</f>
        <v>0</v>
      </c>
      <c r="S135" s="229">
        <v>0</v>
      </c>
      <c r="T135" s="230">
        <f>S135*H135</f>
        <v>0</v>
      </c>
      <c r="AR135" s="23" t="s">
        <v>143</v>
      </c>
      <c r="AT135" s="23" t="s">
        <v>117</v>
      </c>
      <c r="AU135" s="23" t="s">
        <v>80</v>
      </c>
      <c r="AY135" s="23" t="s">
        <v>114</v>
      </c>
      <c r="BE135" s="231">
        <f>IF(N135="základní",J135,0)</f>
        <v>0</v>
      </c>
      <c r="BF135" s="231">
        <f>IF(N135="snížená",J135,0)</f>
        <v>0</v>
      </c>
      <c r="BG135" s="231">
        <f>IF(N135="zákl. přenesená",J135,0)</f>
        <v>0</v>
      </c>
      <c r="BH135" s="231">
        <f>IF(N135="sníž. přenesená",J135,0)</f>
        <v>0</v>
      </c>
      <c r="BI135" s="231">
        <f>IF(N135="nulová",J135,0)</f>
        <v>0</v>
      </c>
      <c r="BJ135" s="23" t="s">
        <v>78</v>
      </c>
      <c r="BK135" s="231">
        <f>ROUND(I135*H135,2)</f>
        <v>0</v>
      </c>
      <c r="BL135" s="23" t="s">
        <v>143</v>
      </c>
      <c r="BM135" s="23" t="s">
        <v>223</v>
      </c>
    </row>
    <row r="136" s="1" customFormat="1">
      <c r="B136" s="45"/>
      <c r="C136" s="73"/>
      <c r="D136" s="236" t="s">
        <v>145</v>
      </c>
      <c r="E136" s="73"/>
      <c r="F136" s="281" t="s">
        <v>224</v>
      </c>
      <c r="G136" s="73"/>
      <c r="H136" s="73"/>
      <c r="I136" s="190"/>
      <c r="J136" s="73"/>
      <c r="K136" s="73"/>
      <c r="L136" s="71"/>
      <c r="M136" s="238"/>
      <c r="N136" s="46"/>
      <c r="O136" s="46"/>
      <c r="P136" s="46"/>
      <c r="Q136" s="46"/>
      <c r="R136" s="46"/>
      <c r="S136" s="46"/>
      <c r="T136" s="94"/>
      <c r="AT136" s="23" t="s">
        <v>145</v>
      </c>
      <c r="AU136" s="23" t="s">
        <v>80</v>
      </c>
    </row>
    <row r="137" s="11" customFormat="1">
      <c r="B137" s="239"/>
      <c r="C137" s="240"/>
      <c r="D137" s="236" t="s">
        <v>147</v>
      </c>
      <c r="E137" s="241" t="s">
        <v>21</v>
      </c>
      <c r="F137" s="242" t="s">
        <v>225</v>
      </c>
      <c r="G137" s="240"/>
      <c r="H137" s="243">
        <v>35</v>
      </c>
      <c r="I137" s="244"/>
      <c r="J137" s="240"/>
      <c r="K137" s="240"/>
      <c r="L137" s="245"/>
      <c r="M137" s="246"/>
      <c r="N137" s="247"/>
      <c r="O137" s="247"/>
      <c r="P137" s="247"/>
      <c r="Q137" s="247"/>
      <c r="R137" s="247"/>
      <c r="S137" s="247"/>
      <c r="T137" s="248"/>
      <c r="AT137" s="249" t="s">
        <v>147</v>
      </c>
      <c r="AU137" s="249" t="s">
        <v>80</v>
      </c>
      <c r="AV137" s="11" t="s">
        <v>80</v>
      </c>
      <c r="AW137" s="11" t="s">
        <v>33</v>
      </c>
      <c r="AX137" s="11" t="s">
        <v>78</v>
      </c>
      <c r="AY137" s="249" t="s">
        <v>114</v>
      </c>
    </row>
    <row r="138" s="1" customFormat="1" ht="16.5" customHeight="1">
      <c r="B138" s="45"/>
      <c r="C138" s="220" t="s">
        <v>226</v>
      </c>
      <c r="D138" s="220" t="s">
        <v>117</v>
      </c>
      <c r="E138" s="221" t="s">
        <v>227</v>
      </c>
      <c r="F138" s="222" t="s">
        <v>228</v>
      </c>
      <c r="G138" s="223" t="s">
        <v>182</v>
      </c>
      <c r="H138" s="224">
        <v>182.75</v>
      </c>
      <c r="I138" s="225"/>
      <c r="J138" s="226">
        <f>ROUND(I138*H138,2)</f>
        <v>0</v>
      </c>
      <c r="K138" s="222" t="s">
        <v>121</v>
      </c>
      <c r="L138" s="71"/>
      <c r="M138" s="227" t="s">
        <v>21</v>
      </c>
      <c r="N138" s="228" t="s">
        <v>41</v>
      </c>
      <c r="O138" s="46"/>
      <c r="P138" s="229">
        <f>O138*H138</f>
        <v>0</v>
      </c>
      <c r="Q138" s="229">
        <v>0</v>
      </c>
      <c r="R138" s="229">
        <f>Q138*H138</f>
        <v>0</v>
      </c>
      <c r="S138" s="229">
        <v>0</v>
      </c>
      <c r="T138" s="230">
        <f>S138*H138</f>
        <v>0</v>
      </c>
      <c r="AR138" s="23" t="s">
        <v>143</v>
      </c>
      <c r="AT138" s="23" t="s">
        <v>117</v>
      </c>
      <c r="AU138" s="23" t="s">
        <v>80</v>
      </c>
      <c r="AY138" s="23" t="s">
        <v>114</v>
      </c>
      <c r="BE138" s="231">
        <f>IF(N138="základní",J138,0)</f>
        <v>0</v>
      </c>
      <c r="BF138" s="231">
        <f>IF(N138="snížená",J138,0)</f>
        <v>0</v>
      </c>
      <c r="BG138" s="231">
        <f>IF(N138="zákl. přenesená",J138,0)</f>
        <v>0</v>
      </c>
      <c r="BH138" s="231">
        <f>IF(N138="sníž. přenesená",J138,0)</f>
        <v>0</v>
      </c>
      <c r="BI138" s="231">
        <f>IF(N138="nulová",J138,0)</f>
        <v>0</v>
      </c>
      <c r="BJ138" s="23" t="s">
        <v>78</v>
      </c>
      <c r="BK138" s="231">
        <f>ROUND(I138*H138,2)</f>
        <v>0</v>
      </c>
      <c r="BL138" s="23" t="s">
        <v>143</v>
      </c>
      <c r="BM138" s="23" t="s">
        <v>229</v>
      </c>
    </row>
    <row r="139" s="1" customFormat="1">
      <c r="B139" s="45"/>
      <c r="C139" s="73"/>
      <c r="D139" s="236" t="s">
        <v>145</v>
      </c>
      <c r="E139" s="73"/>
      <c r="F139" s="237" t="s">
        <v>230</v>
      </c>
      <c r="G139" s="73"/>
      <c r="H139" s="73"/>
      <c r="I139" s="190"/>
      <c r="J139" s="73"/>
      <c r="K139" s="73"/>
      <c r="L139" s="71"/>
      <c r="M139" s="238"/>
      <c r="N139" s="46"/>
      <c r="O139" s="46"/>
      <c r="P139" s="46"/>
      <c r="Q139" s="46"/>
      <c r="R139" s="46"/>
      <c r="S139" s="46"/>
      <c r="T139" s="94"/>
      <c r="AT139" s="23" t="s">
        <v>145</v>
      </c>
      <c r="AU139" s="23" t="s">
        <v>80</v>
      </c>
    </row>
    <row r="140" s="11" customFormat="1">
      <c r="B140" s="239"/>
      <c r="C140" s="240"/>
      <c r="D140" s="236" t="s">
        <v>147</v>
      </c>
      <c r="E140" s="241" t="s">
        <v>21</v>
      </c>
      <c r="F140" s="242" t="s">
        <v>231</v>
      </c>
      <c r="G140" s="240"/>
      <c r="H140" s="243">
        <v>15</v>
      </c>
      <c r="I140" s="244"/>
      <c r="J140" s="240"/>
      <c r="K140" s="240"/>
      <c r="L140" s="245"/>
      <c r="M140" s="246"/>
      <c r="N140" s="247"/>
      <c r="O140" s="247"/>
      <c r="P140" s="247"/>
      <c r="Q140" s="247"/>
      <c r="R140" s="247"/>
      <c r="S140" s="247"/>
      <c r="T140" s="248"/>
      <c r="AT140" s="249" t="s">
        <v>147</v>
      </c>
      <c r="AU140" s="249" t="s">
        <v>80</v>
      </c>
      <c r="AV140" s="11" t="s">
        <v>80</v>
      </c>
      <c r="AW140" s="11" t="s">
        <v>33</v>
      </c>
      <c r="AX140" s="11" t="s">
        <v>70</v>
      </c>
      <c r="AY140" s="249" t="s">
        <v>114</v>
      </c>
    </row>
    <row r="141" s="11" customFormat="1">
      <c r="B141" s="239"/>
      <c r="C141" s="240"/>
      <c r="D141" s="236" t="s">
        <v>147</v>
      </c>
      <c r="E141" s="241" t="s">
        <v>21</v>
      </c>
      <c r="F141" s="242" t="s">
        <v>213</v>
      </c>
      <c r="G141" s="240"/>
      <c r="H141" s="243">
        <v>35</v>
      </c>
      <c r="I141" s="244"/>
      <c r="J141" s="240"/>
      <c r="K141" s="240"/>
      <c r="L141" s="245"/>
      <c r="M141" s="246"/>
      <c r="N141" s="247"/>
      <c r="O141" s="247"/>
      <c r="P141" s="247"/>
      <c r="Q141" s="247"/>
      <c r="R141" s="247"/>
      <c r="S141" s="247"/>
      <c r="T141" s="248"/>
      <c r="AT141" s="249" t="s">
        <v>147</v>
      </c>
      <c r="AU141" s="249" t="s">
        <v>80</v>
      </c>
      <c r="AV141" s="11" t="s">
        <v>80</v>
      </c>
      <c r="AW141" s="11" t="s">
        <v>33</v>
      </c>
      <c r="AX141" s="11" t="s">
        <v>70</v>
      </c>
      <c r="AY141" s="249" t="s">
        <v>114</v>
      </c>
    </row>
    <row r="142" s="11" customFormat="1">
      <c r="B142" s="239"/>
      <c r="C142" s="240"/>
      <c r="D142" s="236" t="s">
        <v>147</v>
      </c>
      <c r="E142" s="241" t="s">
        <v>21</v>
      </c>
      <c r="F142" s="242" t="s">
        <v>214</v>
      </c>
      <c r="G142" s="240"/>
      <c r="H142" s="243">
        <v>132.75</v>
      </c>
      <c r="I142" s="244"/>
      <c r="J142" s="240"/>
      <c r="K142" s="240"/>
      <c r="L142" s="245"/>
      <c r="M142" s="246"/>
      <c r="N142" s="247"/>
      <c r="O142" s="247"/>
      <c r="P142" s="247"/>
      <c r="Q142" s="247"/>
      <c r="R142" s="247"/>
      <c r="S142" s="247"/>
      <c r="T142" s="248"/>
      <c r="AT142" s="249" t="s">
        <v>147</v>
      </c>
      <c r="AU142" s="249" t="s">
        <v>80</v>
      </c>
      <c r="AV142" s="11" t="s">
        <v>80</v>
      </c>
      <c r="AW142" s="11" t="s">
        <v>33</v>
      </c>
      <c r="AX142" s="11" t="s">
        <v>70</v>
      </c>
      <c r="AY142" s="249" t="s">
        <v>114</v>
      </c>
    </row>
    <row r="143" s="13" customFormat="1">
      <c r="B143" s="260"/>
      <c r="C143" s="261"/>
      <c r="D143" s="236" t="s">
        <v>147</v>
      </c>
      <c r="E143" s="262" t="s">
        <v>21</v>
      </c>
      <c r="F143" s="263" t="s">
        <v>194</v>
      </c>
      <c r="G143" s="261"/>
      <c r="H143" s="264">
        <v>182.75</v>
      </c>
      <c r="I143" s="265"/>
      <c r="J143" s="261"/>
      <c r="K143" s="261"/>
      <c r="L143" s="266"/>
      <c r="M143" s="267"/>
      <c r="N143" s="268"/>
      <c r="O143" s="268"/>
      <c r="P143" s="268"/>
      <c r="Q143" s="268"/>
      <c r="R143" s="268"/>
      <c r="S143" s="268"/>
      <c r="T143" s="269"/>
      <c r="AT143" s="270" t="s">
        <v>147</v>
      </c>
      <c r="AU143" s="270" t="s">
        <v>80</v>
      </c>
      <c r="AV143" s="13" t="s">
        <v>143</v>
      </c>
      <c r="AW143" s="13" t="s">
        <v>33</v>
      </c>
      <c r="AX143" s="13" t="s">
        <v>78</v>
      </c>
      <c r="AY143" s="270" t="s">
        <v>114</v>
      </c>
    </row>
    <row r="144" s="1" customFormat="1" ht="25.5" customHeight="1">
      <c r="B144" s="45"/>
      <c r="C144" s="220" t="s">
        <v>232</v>
      </c>
      <c r="D144" s="220" t="s">
        <v>117</v>
      </c>
      <c r="E144" s="221" t="s">
        <v>233</v>
      </c>
      <c r="F144" s="222" t="s">
        <v>234</v>
      </c>
      <c r="G144" s="223" t="s">
        <v>199</v>
      </c>
      <c r="H144" s="224">
        <v>30</v>
      </c>
      <c r="I144" s="225"/>
      <c r="J144" s="226">
        <f>ROUND(I144*H144,2)</f>
        <v>0</v>
      </c>
      <c r="K144" s="222" t="s">
        <v>121</v>
      </c>
      <c r="L144" s="71"/>
      <c r="M144" s="227" t="s">
        <v>21</v>
      </c>
      <c r="N144" s="228" t="s">
        <v>41</v>
      </c>
      <c r="O144" s="46"/>
      <c r="P144" s="229">
        <f>O144*H144</f>
        <v>0</v>
      </c>
      <c r="Q144" s="229">
        <v>0</v>
      </c>
      <c r="R144" s="229">
        <f>Q144*H144</f>
        <v>0</v>
      </c>
      <c r="S144" s="229">
        <v>0</v>
      </c>
      <c r="T144" s="230">
        <f>S144*H144</f>
        <v>0</v>
      </c>
      <c r="AR144" s="23" t="s">
        <v>143</v>
      </c>
      <c r="AT144" s="23" t="s">
        <v>117</v>
      </c>
      <c r="AU144" s="23" t="s">
        <v>80</v>
      </c>
      <c r="AY144" s="23" t="s">
        <v>114</v>
      </c>
      <c r="BE144" s="231">
        <f>IF(N144="základní",J144,0)</f>
        <v>0</v>
      </c>
      <c r="BF144" s="231">
        <f>IF(N144="snížená",J144,0)</f>
        <v>0</v>
      </c>
      <c r="BG144" s="231">
        <f>IF(N144="zákl. přenesená",J144,0)</f>
        <v>0</v>
      </c>
      <c r="BH144" s="231">
        <f>IF(N144="sníž. přenesená",J144,0)</f>
        <v>0</v>
      </c>
      <c r="BI144" s="231">
        <f>IF(N144="nulová",J144,0)</f>
        <v>0</v>
      </c>
      <c r="BJ144" s="23" t="s">
        <v>78</v>
      </c>
      <c r="BK144" s="231">
        <f>ROUND(I144*H144,2)</f>
        <v>0</v>
      </c>
      <c r="BL144" s="23" t="s">
        <v>143</v>
      </c>
      <c r="BM144" s="23" t="s">
        <v>235</v>
      </c>
    </row>
    <row r="145" s="1" customFormat="1">
      <c r="B145" s="45"/>
      <c r="C145" s="73"/>
      <c r="D145" s="236" t="s">
        <v>145</v>
      </c>
      <c r="E145" s="73"/>
      <c r="F145" s="237" t="s">
        <v>236</v>
      </c>
      <c r="G145" s="73"/>
      <c r="H145" s="73"/>
      <c r="I145" s="190"/>
      <c r="J145" s="73"/>
      <c r="K145" s="73"/>
      <c r="L145" s="71"/>
      <c r="M145" s="238"/>
      <c r="N145" s="46"/>
      <c r="O145" s="46"/>
      <c r="P145" s="46"/>
      <c r="Q145" s="46"/>
      <c r="R145" s="46"/>
      <c r="S145" s="46"/>
      <c r="T145" s="94"/>
      <c r="AT145" s="23" t="s">
        <v>145</v>
      </c>
      <c r="AU145" s="23" t="s">
        <v>80</v>
      </c>
    </row>
    <row r="146" s="11" customFormat="1">
      <c r="B146" s="239"/>
      <c r="C146" s="240"/>
      <c r="D146" s="236" t="s">
        <v>147</v>
      </c>
      <c r="E146" s="241" t="s">
        <v>21</v>
      </c>
      <c r="F146" s="242" t="s">
        <v>237</v>
      </c>
      <c r="G146" s="240"/>
      <c r="H146" s="243">
        <v>30</v>
      </c>
      <c r="I146" s="244"/>
      <c r="J146" s="240"/>
      <c r="K146" s="240"/>
      <c r="L146" s="245"/>
      <c r="M146" s="246"/>
      <c r="N146" s="247"/>
      <c r="O146" s="247"/>
      <c r="P146" s="247"/>
      <c r="Q146" s="247"/>
      <c r="R146" s="247"/>
      <c r="S146" s="247"/>
      <c r="T146" s="248"/>
      <c r="AT146" s="249" t="s">
        <v>147</v>
      </c>
      <c r="AU146" s="249" t="s">
        <v>80</v>
      </c>
      <c r="AV146" s="11" t="s">
        <v>80</v>
      </c>
      <c r="AW146" s="11" t="s">
        <v>33</v>
      </c>
      <c r="AX146" s="11" t="s">
        <v>78</v>
      </c>
      <c r="AY146" s="249" t="s">
        <v>114</v>
      </c>
    </row>
    <row r="147" s="1" customFormat="1" ht="25.5" customHeight="1">
      <c r="B147" s="45"/>
      <c r="C147" s="220" t="s">
        <v>10</v>
      </c>
      <c r="D147" s="220" t="s">
        <v>117</v>
      </c>
      <c r="E147" s="221" t="s">
        <v>238</v>
      </c>
      <c r="F147" s="222" t="s">
        <v>239</v>
      </c>
      <c r="G147" s="223" t="s">
        <v>142</v>
      </c>
      <c r="H147" s="224">
        <v>48.030000000000001</v>
      </c>
      <c r="I147" s="225"/>
      <c r="J147" s="226">
        <f>ROUND(I147*H147,2)</f>
        <v>0</v>
      </c>
      <c r="K147" s="222" t="s">
        <v>121</v>
      </c>
      <c r="L147" s="71"/>
      <c r="M147" s="227" t="s">
        <v>21</v>
      </c>
      <c r="N147" s="228" t="s">
        <v>41</v>
      </c>
      <c r="O147" s="46"/>
      <c r="P147" s="229">
        <f>O147*H147</f>
        <v>0</v>
      </c>
      <c r="Q147" s="229">
        <v>0</v>
      </c>
      <c r="R147" s="229">
        <f>Q147*H147</f>
        <v>0</v>
      </c>
      <c r="S147" s="229">
        <v>0</v>
      </c>
      <c r="T147" s="230">
        <f>S147*H147</f>
        <v>0</v>
      </c>
      <c r="AR147" s="23" t="s">
        <v>143</v>
      </c>
      <c r="AT147" s="23" t="s">
        <v>117</v>
      </c>
      <c r="AU147" s="23" t="s">
        <v>80</v>
      </c>
      <c r="AY147" s="23" t="s">
        <v>114</v>
      </c>
      <c r="BE147" s="231">
        <f>IF(N147="základní",J147,0)</f>
        <v>0</v>
      </c>
      <c r="BF147" s="231">
        <f>IF(N147="snížená",J147,0)</f>
        <v>0</v>
      </c>
      <c r="BG147" s="231">
        <f>IF(N147="zákl. přenesená",J147,0)</f>
        <v>0</v>
      </c>
      <c r="BH147" s="231">
        <f>IF(N147="sníž. přenesená",J147,0)</f>
        <v>0</v>
      </c>
      <c r="BI147" s="231">
        <f>IF(N147="nulová",J147,0)</f>
        <v>0</v>
      </c>
      <c r="BJ147" s="23" t="s">
        <v>78</v>
      </c>
      <c r="BK147" s="231">
        <f>ROUND(I147*H147,2)</f>
        <v>0</v>
      </c>
      <c r="BL147" s="23" t="s">
        <v>143</v>
      </c>
      <c r="BM147" s="23" t="s">
        <v>240</v>
      </c>
    </row>
    <row r="148" s="1" customFormat="1">
      <c r="B148" s="45"/>
      <c r="C148" s="73"/>
      <c r="D148" s="236" t="s">
        <v>145</v>
      </c>
      <c r="E148" s="73"/>
      <c r="F148" s="237" t="s">
        <v>241</v>
      </c>
      <c r="G148" s="73"/>
      <c r="H148" s="73"/>
      <c r="I148" s="190"/>
      <c r="J148" s="73"/>
      <c r="K148" s="73"/>
      <c r="L148" s="71"/>
      <c r="M148" s="238"/>
      <c r="N148" s="46"/>
      <c r="O148" s="46"/>
      <c r="P148" s="46"/>
      <c r="Q148" s="46"/>
      <c r="R148" s="46"/>
      <c r="S148" s="46"/>
      <c r="T148" s="94"/>
      <c r="AT148" s="23" t="s">
        <v>145</v>
      </c>
      <c r="AU148" s="23" t="s">
        <v>80</v>
      </c>
    </row>
    <row r="149" s="1" customFormat="1" ht="16.5" customHeight="1">
      <c r="B149" s="45"/>
      <c r="C149" s="271" t="s">
        <v>242</v>
      </c>
      <c r="D149" s="271" t="s">
        <v>196</v>
      </c>
      <c r="E149" s="272" t="s">
        <v>243</v>
      </c>
      <c r="F149" s="273" t="s">
        <v>244</v>
      </c>
      <c r="G149" s="274" t="s">
        <v>182</v>
      </c>
      <c r="H149" s="275">
        <v>1.5560000000000001</v>
      </c>
      <c r="I149" s="276"/>
      <c r="J149" s="277">
        <f>ROUND(I149*H149,2)</f>
        <v>0</v>
      </c>
      <c r="K149" s="273" t="s">
        <v>121</v>
      </c>
      <c r="L149" s="278"/>
      <c r="M149" s="279" t="s">
        <v>21</v>
      </c>
      <c r="N149" s="280" t="s">
        <v>41</v>
      </c>
      <c r="O149" s="46"/>
      <c r="P149" s="229">
        <f>O149*H149</f>
        <v>0</v>
      </c>
      <c r="Q149" s="229">
        <v>0.20999999999999999</v>
      </c>
      <c r="R149" s="229">
        <f>Q149*H149</f>
        <v>0.32675999999999999</v>
      </c>
      <c r="S149" s="229">
        <v>0</v>
      </c>
      <c r="T149" s="230">
        <f>S149*H149</f>
        <v>0</v>
      </c>
      <c r="AR149" s="23" t="s">
        <v>195</v>
      </c>
      <c r="AT149" s="23" t="s">
        <v>196</v>
      </c>
      <c r="AU149" s="23" t="s">
        <v>80</v>
      </c>
      <c r="AY149" s="23" t="s">
        <v>114</v>
      </c>
      <c r="BE149" s="231">
        <f>IF(N149="základní",J149,0)</f>
        <v>0</v>
      </c>
      <c r="BF149" s="231">
        <f>IF(N149="snížená",J149,0)</f>
        <v>0</v>
      </c>
      <c r="BG149" s="231">
        <f>IF(N149="zákl. přenesená",J149,0)</f>
        <v>0</v>
      </c>
      <c r="BH149" s="231">
        <f>IF(N149="sníž. přenesená",J149,0)</f>
        <v>0</v>
      </c>
      <c r="BI149" s="231">
        <f>IF(N149="nulová",J149,0)</f>
        <v>0</v>
      </c>
      <c r="BJ149" s="23" t="s">
        <v>78</v>
      </c>
      <c r="BK149" s="231">
        <f>ROUND(I149*H149,2)</f>
        <v>0</v>
      </c>
      <c r="BL149" s="23" t="s">
        <v>143</v>
      </c>
      <c r="BM149" s="23" t="s">
        <v>245</v>
      </c>
    </row>
    <row r="150" s="11" customFormat="1">
      <c r="B150" s="239"/>
      <c r="C150" s="240"/>
      <c r="D150" s="236" t="s">
        <v>147</v>
      </c>
      <c r="E150" s="241" t="s">
        <v>21</v>
      </c>
      <c r="F150" s="242" t="s">
        <v>246</v>
      </c>
      <c r="G150" s="240"/>
      <c r="H150" s="243">
        <v>1.5560000000000001</v>
      </c>
      <c r="I150" s="244"/>
      <c r="J150" s="240"/>
      <c r="K150" s="240"/>
      <c r="L150" s="245"/>
      <c r="M150" s="246"/>
      <c r="N150" s="247"/>
      <c r="O150" s="247"/>
      <c r="P150" s="247"/>
      <c r="Q150" s="247"/>
      <c r="R150" s="247"/>
      <c r="S150" s="247"/>
      <c r="T150" s="248"/>
      <c r="AT150" s="249" t="s">
        <v>147</v>
      </c>
      <c r="AU150" s="249" t="s">
        <v>80</v>
      </c>
      <c r="AV150" s="11" t="s">
        <v>80</v>
      </c>
      <c r="AW150" s="11" t="s">
        <v>33</v>
      </c>
      <c r="AX150" s="11" t="s">
        <v>78</v>
      </c>
      <c r="AY150" s="249" t="s">
        <v>114</v>
      </c>
    </row>
    <row r="151" s="1" customFormat="1" ht="25.5" customHeight="1">
      <c r="B151" s="45"/>
      <c r="C151" s="220" t="s">
        <v>247</v>
      </c>
      <c r="D151" s="220" t="s">
        <v>117</v>
      </c>
      <c r="E151" s="221" t="s">
        <v>248</v>
      </c>
      <c r="F151" s="222" t="s">
        <v>249</v>
      </c>
      <c r="G151" s="223" t="s">
        <v>142</v>
      </c>
      <c r="H151" s="224">
        <v>977.15999999999997</v>
      </c>
      <c r="I151" s="225"/>
      <c r="J151" s="226">
        <f>ROUND(I151*H151,2)</f>
        <v>0</v>
      </c>
      <c r="K151" s="222" t="s">
        <v>121</v>
      </c>
      <c r="L151" s="71"/>
      <c r="M151" s="227" t="s">
        <v>21</v>
      </c>
      <c r="N151" s="228" t="s">
        <v>41</v>
      </c>
      <c r="O151" s="46"/>
      <c r="P151" s="229">
        <f>O151*H151</f>
        <v>0</v>
      </c>
      <c r="Q151" s="229">
        <v>0</v>
      </c>
      <c r="R151" s="229">
        <f>Q151*H151</f>
        <v>0</v>
      </c>
      <c r="S151" s="229">
        <v>0</v>
      </c>
      <c r="T151" s="230">
        <f>S151*H151</f>
        <v>0</v>
      </c>
      <c r="AR151" s="23" t="s">
        <v>143</v>
      </c>
      <c r="AT151" s="23" t="s">
        <v>117</v>
      </c>
      <c r="AU151" s="23" t="s">
        <v>80</v>
      </c>
      <c r="AY151" s="23" t="s">
        <v>114</v>
      </c>
      <c r="BE151" s="231">
        <f>IF(N151="základní",J151,0)</f>
        <v>0</v>
      </c>
      <c r="BF151" s="231">
        <f>IF(N151="snížená",J151,0)</f>
        <v>0</v>
      </c>
      <c r="BG151" s="231">
        <f>IF(N151="zákl. přenesená",J151,0)</f>
        <v>0</v>
      </c>
      <c r="BH151" s="231">
        <f>IF(N151="sníž. přenesená",J151,0)</f>
        <v>0</v>
      </c>
      <c r="BI151" s="231">
        <f>IF(N151="nulová",J151,0)</f>
        <v>0</v>
      </c>
      <c r="BJ151" s="23" t="s">
        <v>78</v>
      </c>
      <c r="BK151" s="231">
        <f>ROUND(I151*H151,2)</f>
        <v>0</v>
      </c>
      <c r="BL151" s="23" t="s">
        <v>143</v>
      </c>
      <c r="BM151" s="23" t="s">
        <v>250</v>
      </c>
    </row>
    <row r="152" s="1" customFormat="1">
      <c r="B152" s="45"/>
      <c r="C152" s="73"/>
      <c r="D152" s="236" t="s">
        <v>145</v>
      </c>
      <c r="E152" s="73"/>
      <c r="F152" s="237" t="s">
        <v>251</v>
      </c>
      <c r="G152" s="73"/>
      <c r="H152" s="73"/>
      <c r="I152" s="190"/>
      <c r="J152" s="73"/>
      <c r="K152" s="73"/>
      <c r="L152" s="71"/>
      <c r="M152" s="238"/>
      <c r="N152" s="46"/>
      <c r="O152" s="46"/>
      <c r="P152" s="46"/>
      <c r="Q152" s="46"/>
      <c r="R152" s="46"/>
      <c r="S152" s="46"/>
      <c r="T152" s="94"/>
      <c r="AT152" s="23" t="s">
        <v>145</v>
      </c>
      <c r="AU152" s="23" t="s">
        <v>80</v>
      </c>
    </row>
    <row r="153" s="11" customFormat="1">
      <c r="B153" s="239"/>
      <c r="C153" s="240"/>
      <c r="D153" s="236" t="s">
        <v>147</v>
      </c>
      <c r="E153" s="241" t="s">
        <v>21</v>
      </c>
      <c r="F153" s="242" t="s">
        <v>252</v>
      </c>
      <c r="G153" s="240"/>
      <c r="H153" s="243">
        <v>977.15999999999997</v>
      </c>
      <c r="I153" s="244"/>
      <c r="J153" s="240"/>
      <c r="K153" s="240"/>
      <c r="L153" s="245"/>
      <c r="M153" s="246"/>
      <c r="N153" s="247"/>
      <c r="O153" s="247"/>
      <c r="P153" s="247"/>
      <c r="Q153" s="247"/>
      <c r="R153" s="247"/>
      <c r="S153" s="247"/>
      <c r="T153" s="248"/>
      <c r="AT153" s="249" t="s">
        <v>147</v>
      </c>
      <c r="AU153" s="249" t="s">
        <v>80</v>
      </c>
      <c r="AV153" s="11" t="s">
        <v>80</v>
      </c>
      <c r="AW153" s="11" t="s">
        <v>33</v>
      </c>
      <c r="AX153" s="11" t="s">
        <v>78</v>
      </c>
      <c r="AY153" s="249" t="s">
        <v>114</v>
      </c>
    </row>
    <row r="154" s="1" customFormat="1" ht="25.5" customHeight="1">
      <c r="B154" s="45"/>
      <c r="C154" s="220" t="s">
        <v>253</v>
      </c>
      <c r="D154" s="220" t="s">
        <v>117</v>
      </c>
      <c r="E154" s="221" t="s">
        <v>254</v>
      </c>
      <c r="F154" s="222" t="s">
        <v>255</v>
      </c>
      <c r="G154" s="223" t="s">
        <v>142</v>
      </c>
      <c r="H154" s="224">
        <v>977.15999999999997</v>
      </c>
      <c r="I154" s="225"/>
      <c r="J154" s="226">
        <f>ROUND(I154*H154,2)</f>
        <v>0</v>
      </c>
      <c r="K154" s="222" t="s">
        <v>121</v>
      </c>
      <c r="L154" s="71"/>
      <c r="M154" s="227" t="s">
        <v>21</v>
      </c>
      <c r="N154" s="228" t="s">
        <v>41</v>
      </c>
      <c r="O154" s="46"/>
      <c r="P154" s="229">
        <f>O154*H154</f>
        <v>0</v>
      </c>
      <c r="Q154" s="229">
        <v>0</v>
      </c>
      <c r="R154" s="229">
        <f>Q154*H154</f>
        <v>0</v>
      </c>
      <c r="S154" s="229">
        <v>0</v>
      </c>
      <c r="T154" s="230">
        <f>S154*H154</f>
        <v>0</v>
      </c>
      <c r="AR154" s="23" t="s">
        <v>143</v>
      </c>
      <c r="AT154" s="23" t="s">
        <v>117</v>
      </c>
      <c r="AU154" s="23" t="s">
        <v>80</v>
      </c>
      <c r="AY154" s="23" t="s">
        <v>114</v>
      </c>
      <c r="BE154" s="231">
        <f>IF(N154="základní",J154,0)</f>
        <v>0</v>
      </c>
      <c r="BF154" s="231">
        <f>IF(N154="snížená",J154,0)</f>
        <v>0</v>
      </c>
      <c r="BG154" s="231">
        <f>IF(N154="zákl. přenesená",J154,0)</f>
        <v>0</v>
      </c>
      <c r="BH154" s="231">
        <f>IF(N154="sníž. přenesená",J154,0)</f>
        <v>0</v>
      </c>
      <c r="BI154" s="231">
        <f>IF(N154="nulová",J154,0)</f>
        <v>0</v>
      </c>
      <c r="BJ154" s="23" t="s">
        <v>78</v>
      </c>
      <c r="BK154" s="231">
        <f>ROUND(I154*H154,2)</f>
        <v>0</v>
      </c>
      <c r="BL154" s="23" t="s">
        <v>143</v>
      </c>
      <c r="BM154" s="23" t="s">
        <v>256</v>
      </c>
    </row>
    <row r="155" s="1" customFormat="1">
      <c r="B155" s="45"/>
      <c r="C155" s="73"/>
      <c r="D155" s="236" t="s">
        <v>145</v>
      </c>
      <c r="E155" s="73"/>
      <c r="F155" s="237" t="s">
        <v>257</v>
      </c>
      <c r="G155" s="73"/>
      <c r="H155" s="73"/>
      <c r="I155" s="190"/>
      <c r="J155" s="73"/>
      <c r="K155" s="73"/>
      <c r="L155" s="71"/>
      <c r="M155" s="238"/>
      <c r="N155" s="46"/>
      <c r="O155" s="46"/>
      <c r="P155" s="46"/>
      <c r="Q155" s="46"/>
      <c r="R155" s="46"/>
      <c r="S155" s="46"/>
      <c r="T155" s="94"/>
      <c r="AT155" s="23" t="s">
        <v>145</v>
      </c>
      <c r="AU155" s="23" t="s">
        <v>80</v>
      </c>
    </row>
    <row r="156" s="11" customFormat="1">
      <c r="B156" s="239"/>
      <c r="C156" s="240"/>
      <c r="D156" s="236" t="s">
        <v>147</v>
      </c>
      <c r="E156" s="241" t="s">
        <v>21</v>
      </c>
      <c r="F156" s="242" t="s">
        <v>252</v>
      </c>
      <c r="G156" s="240"/>
      <c r="H156" s="243">
        <v>977.15999999999997</v>
      </c>
      <c r="I156" s="244"/>
      <c r="J156" s="240"/>
      <c r="K156" s="240"/>
      <c r="L156" s="245"/>
      <c r="M156" s="246"/>
      <c r="N156" s="247"/>
      <c r="O156" s="247"/>
      <c r="P156" s="247"/>
      <c r="Q156" s="247"/>
      <c r="R156" s="247"/>
      <c r="S156" s="247"/>
      <c r="T156" s="248"/>
      <c r="AT156" s="249" t="s">
        <v>147</v>
      </c>
      <c r="AU156" s="249" t="s">
        <v>80</v>
      </c>
      <c r="AV156" s="11" t="s">
        <v>80</v>
      </c>
      <c r="AW156" s="11" t="s">
        <v>33</v>
      </c>
      <c r="AX156" s="11" t="s">
        <v>78</v>
      </c>
      <c r="AY156" s="249" t="s">
        <v>114</v>
      </c>
    </row>
    <row r="157" s="1" customFormat="1" ht="16.5" customHeight="1">
      <c r="B157" s="45"/>
      <c r="C157" s="271" t="s">
        <v>258</v>
      </c>
      <c r="D157" s="271" t="s">
        <v>196</v>
      </c>
      <c r="E157" s="272" t="s">
        <v>259</v>
      </c>
      <c r="F157" s="273" t="s">
        <v>260</v>
      </c>
      <c r="G157" s="274" t="s">
        <v>261</v>
      </c>
      <c r="H157" s="275">
        <v>14.657</v>
      </c>
      <c r="I157" s="276"/>
      <c r="J157" s="277">
        <f>ROUND(I157*H157,2)</f>
        <v>0</v>
      </c>
      <c r="K157" s="273" t="s">
        <v>121</v>
      </c>
      <c r="L157" s="278"/>
      <c r="M157" s="279" t="s">
        <v>21</v>
      </c>
      <c r="N157" s="280" t="s">
        <v>41</v>
      </c>
      <c r="O157" s="46"/>
      <c r="P157" s="229">
        <f>O157*H157</f>
        <v>0</v>
      </c>
      <c r="Q157" s="229">
        <v>0.001</v>
      </c>
      <c r="R157" s="229">
        <f>Q157*H157</f>
        <v>0.014657</v>
      </c>
      <c r="S157" s="229">
        <v>0</v>
      </c>
      <c r="T157" s="230">
        <f>S157*H157</f>
        <v>0</v>
      </c>
      <c r="AR157" s="23" t="s">
        <v>195</v>
      </c>
      <c r="AT157" s="23" t="s">
        <v>196</v>
      </c>
      <c r="AU157" s="23" t="s">
        <v>80</v>
      </c>
      <c r="AY157" s="23" t="s">
        <v>114</v>
      </c>
      <c r="BE157" s="231">
        <f>IF(N157="základní",J157,0)</f>
        <v>0</v>
      </c>
      <c r="BF157" s="231">
        <f>IF(N157="snížená",J157,0)</f>
        <v>0</v>
      </c>
      <c r="BG157" s="231">
        <f>IF(N157="zákl. přenesená",J157,0)</f>
        <v>0</v>
      </c>
      <c r="BH157" s="231">
        <f>IF(N157="sníž. přenesená",J157,0)</f>
        <v>0</v>
      </c>
      <c r="BI157" s="231">
        <f>IF(N157="nulová",J157,0)</f>
        <v>0</v>
      </c>
      <c r="BJ157" s="23" t="s">
        <v>78</v>
      </c>
      <c r="BK157" s="231">
        <f>ROUND(I157*H157,2)</f>
        <v>0</v>
      </c>
      <c r="BL157" s="23" t="s">
        <v>143</v>
      </c>
      <c r="BM157" s="23" t="s">
        <v>262</v>
      </c>
    </row>
    <row r="158" s="11" customFormat="1">
      <c r="B158" s="239"/>
      <c r="C158" s="240"/>
      <c r="D158" s="236" t="s">
        <v>147</v>
      </c>
      <c r="E158" s="240"/>
      <c r="F158" s="242" t="s">
        <v>263</v>
      </c>
      <c r="G158" s="240"/>
      <c r="H158" s="243">
        <v>14.657</v>
      </c>
      <c r="I158" s="244"/>
      <c r="J158" s="240"/>
      <c r="K158" s="240"/>
      <c r="L158" s="245"/>
      <c r="M158" s="246"/>
      <c r="N158" s="247"/>
      <c r="O158" s="247"/>
      <c r="P158" s="247"/>
      <c r="Q158" s="247"/>
      <c r="R158" s="247"/>
      <c r="S158" s="247"/>
      <c r="T158" s="248"/>
      <c r="AT158" s="249" t="s">
        <v>147</v>
      </c>
      <c r="AU158" s="249" t="s">
        <v>80</v>
      </c>
      <c r="AV158" s="11" t="s">
        <v>80</v>
      </c>
      <c r="AW158" s="11" t="s">
        <v>6</v>
      </c>
      <c r="AX158" s="11" t="s">
        <v>78</v>
      </c>
      <c r="AY158" s="249" t="s">
        <v>114</v>
      </c>
    </row>
    <row r="159" s="1" customFormat="1" ht="25.5" customHeight="1">
      <c r="B159" s="45"/>
      <c r="C159" s="220" t="s">
        <v>264</v>
      </c>
      <c r="D159" s="220" t="s">
        <v>117</v>
      </c>
      <c r="E159" s="221" t="s">
        <v>265</v>
      </c>
      <c r="F159" s="222" t="s">
        <v>266</v>
      </c>
      <c r="G159" s="223" t="s">
        <v>142</v>
      </c>
      <c r="H159" s="224">
        <v>977.15999999999997</v>
      </c>
      <c r="I159" s="225"/>
      <c r="J159" s="226">
        <f>ROUND(I159*H159,2)</f>
        <v>0</v>
      </c>
      <c r="K159" s="222" t="s">
        <v>121</v>
      </c>
      <c r="L159" s="71"/>
      <c r="M159" s="227" t="s">
        <v>21</v>
      </c>
      <c r="N159" s="228" t="s">
        <v>41</v>
      </c>
      <c r="O159" s="46"/>
      <c r="P159" s="229">
        <f>O159*H159</f>
        <v>0</v>
      </c>
      <c r="Q159" s="229">
        <v>0</v>
      </c>
      <c r="R159" s="229">
        <f>Q159*H159</f>
        <v>0</v>
      </c>
      <c r="S159" s="229">
        <v>0</v>
      </c>
      <c r="T159" s="230">
        <f>S159*H159</f>
        <v>0</v>
      </c>
      <c r="AR159" s="23" t="s">
        <v>143</v>
      </c>
      <c r="AT159" s="23" t="s">
        <v>117</v>
      </c>
      <c r="AU159" s="23" t="s">
        <v>80</v>
      </c>
      <c r="AY159" s="23" t="s">
        <v>114</v>
      </c>
      <c r="BE159" s="231">
        <f>IF(N159="základní",J159,0)</f>
        <v>0</v>
      </c>
      <c r="BF159" s="231">
        <f>IF(N159="snížená",J159,0)</f>
        <v>0</v>
      </c>
      <c r="BG159" s="231">
        <f>IF(N159="zákl. přenesená",J159,0)</f>
        <v>0</v>
      </c>
      <c r="BH159" s="231">
        <f>IF(N159="sníž. přenesená",J159,0)</f>
        <v>0</v>
      </c>
      <c r="BI159" s="231">
        <f>IF(N159="nulová",J159,0)</f>
        <v>0</v>
      </c>
      <c r="BJ159" s="23" t="s">
        <v>78</v>
      </c>
      <c r="BK159" s="231">
        <f>ROUND(I159*H159,2)</f>
        <v>0</v>
      </c>
      <c r="BL159" s="23" t="s">
        <v>143</v>
      </c>
      <c r="BM159" s="23" t="s">
        <v>267</v>
      </c>
    </row>
    <row r="160" s="1" customFormat="1">
      <c r="B160" s="45"/>
      <c r="C160" s="73"/>
      <c r="D160" s="236" t="s">
        <v>145</v>
      </c>
      <c r="E160" s="73"/>
      <c r="F160" s="237" t="s">
        <v>268</v>
      </c>
      <c r="G160" s="73"/>
      <c r="H160" s="73"/>
      <c r="I160" s="190"/>
      <c r="J160" s="73"/>
      <c r="K160" s="73"/>
      <c r="L160" s="71"/>
      <c r="M160" s="238"/>
      <c r="N160" s="46"/>
      <c r="O160" s="46"/>
      <c r="P160" s="46"/>
      <c r="Q160" s="46"/>
      <c r="R160" s="46"/>
      <c r="S160" s="46"/>
      <c r="T160" s="94"/>
      <c r="AT160" s="23" t="s">
        <v>145</v>
      </c>
      <c r="AU160" s="23" t="s">
        <v>80</v>
      </c>
    </row>
    <row r="161" s="11" customFormat="1">
      <c r="B161" s="239"/>
      <c r="C161" s="240"/>
      <c r="D161" s="236" t="s">
        <v>147</v>
      </c>
      <c r="E161" s="241" t="s">
        <v>21</v>
      </c>
      <c r="F161" s="242" t="s">
        <v>269</v>
      </c>
      <c r="G161" s="240"/>
      <c r="H161" s="243">
        <v>977.15999999999997</v>
      </c>
      <c r="I161" s="244"/>
      <c r="J161" s="240"/>
      <c r="K161" s="240"/>
      <c r="L161" s="245"/>
      <c r="M161" s="246"/>
      <c r="N161" s="247"/>
      <c r="O161" s="247"/>
      <c r="P161" s="247"/>
      <c r="Q161" s="247"/>
      <c r="R161" s="247"/>
      <c r="S161" s="247"/>
      <c r="T161" s="248"/>
      <c r="AT161" s="249" t="s">
        <v>147</v>
      </c>
      <c r="AU161" s="249" t="s">
        <v>80</v>
      </c>
      <c r="AV161" s="11" t="s">
        <v>80</v>
      </c>
      <c r="AW161" s="11" t="s">
        <v>33</v>
      </c>
      <c r="AX161" s="11" t="s">
        <v>78</v>
      </c>
      <c r="AY161" s="249" t="s">
        <v>114</v>
      </c>
    </row>
    <row r="162" s="1" customFormat="1" ht="25.5" customHeight="1">
      <c r="B162" s="45"/>
      <c r="C162" s="220" t="s">
        <v>9</v>
      </c>
      <c r="D162" s="220" t="s">
        <v>117</v>
      </c>
      <c r="E162" s="221" t="s">
        <v>270</v>
      </c>
      <c r="F162" s="222" t="s">
        <v>271</v>
      </c>
      <c r="G162" s="223" t="s">
        <v>142</v>
      </c>
      <c r="H162" s="224">
        <v>2570</v>
      </c>
      <c r="I162" s="225"/>
      <c r="J162" s="226">
        <f>ROUND(I162*H162,2)</f>
        <v>0</v>
      </c>
      <c r="K162" s="222" t="s">
        <v>121</v>
      </c>
      <c r="L162" s="71"/>
      <c r="M162" s="227" t="s">
        <v>21</v>
      </c>
      <c r="N162" s="228" t="s">
        <v>41</v>
      </c>
      <c r="O162" s="46"/>
      <c r="P162" s="229">
        <f>O162*H162</f>
        <v>0</v>
      </c>
      <c r="Q162" s="229">
        <v>0</v>
      </c>
      <c r="R162" s="229">
        <f>Q162*H162</f>
        <v>0</v>
      </c>
      <c r="S162" s="229">
        <v>0</v>
      </c>
      <c r="T162" s="230">
        <f>S162*H162</f>
        <v>0</v>
      </c>
      <c r="AR162" s="23" t="s">
        <v>143</v>
      </c>
      <c r="AT162" s="23" t="s">
        <v>117</v>
      </c>
      <c r="AU162" s="23" t="s">
        <v>80</v>
      </c>
      <c r="AY162" s="23" t="s">
        <v>114</v>
      </c>
      <c r="BE162" s="231">
        <f>IF(N162="základní",J162,0)</f>
        <v>0</v>
      </c>
      <c r="BF162" s="231">
        <f>IF(N162="snížená",J162,0)</f>
        <v>0</v>
      </c>
      <c r="BG162" s="231">
        <f>IF(N162="zákl. přenesená",J162,0)</f>
        <v>0</v>
      </c>
      <c r="BH162" s="231">
        <f>IF(N162="sníž. přenesená",J162,0)</f>
        <v>0</v>
      </c>
      <c r="BI162" s="231">
        <f>IF(N162="nulová",J162,0)</f>
        <v>0</v>
      </c>
      <c r="BJ162" s="23" t="s">
        <v>78</v>
      </c>
      <c r="BK162" s="231">
        <f>ROUND(I162*H162,2)</f>
        <v>0</v>
      </c>
      <c r="BL162" s="23" t="s">
        <v>143</v>
      </c>
      <c r="BM162" s="23" t="s">
        <v>272</v>
      </c>
    </row>
    <row r="163" s="1" customFormat="1">
      <c r="B163" s="45"/>
      <c r="C163" s="73"/>
      <c r="D163" s="236" t="s">
        <v>145</v>
      </c>
      <c r="E163" s="73"/>
      <c r="F163" s="237" t="s">
        <v>268</v>
      </c>
      <c r="G163" s="73"/>
      <c r="H163" s="73"/>
      <c r="I163" s="190"/>
      <c r="J163" s="73"/>
      <c r="K163" s="73"/>
      <c r="L163" s="71"/>
      <c r="M163" s="238"/>
      <c r="N163" s="46"/>
      <c r="O163" s="46"/>
      <c r="P163" s="46"/>
      <c r="Q163" s="46"/>
      <c r="R163" s="46"/>
      <c r="S163" s="46"/>
      <c r="T163" s="94"/>
      <c r="AT163" s="23" t="s">
        <v>145</v>
      </c>
      <c r="AU163" s="23" t="s">
        <v>80</v>
      </c>
    </row>
    <row r="164" s="11" customFormat="1">
      <c r="B164" s="239"/>
      <c r="C164" s="240"/>
      <c r="D164" s="236" t="s">
        <v>147</v>
      </c>
      <c r="E164" s="241" t="s">
        <v>21</v>
      </c>
      <c r="F164" s="242" t="s">
        <v>273</v>
      </c>
      <c r="G164" s="240"/>
      <c r="H164" s="243">
        <v>2570</v>
      </c>
      <c r="I164" s="244"/>
      <c r="J164" s="240"/>
      <c r="K164" s="240"/>
      <c r="L164" s="245"/>
      <c r="M164" s="246"/>
      <c r="N164" s="247"/>
      <c r="O164" s="247"/>
      <c r="P164" s="247"/>
      <c r="Q164" s="247"/>
      <c r="R164" s="247"/>
      <c r="S164" s="247"/>
      <c r="T164" s="248"/>
      <c r="AT164" s="249" t="s">
        <v>147</v>
      </c>
      <c r="AU164" s="249" t="s">
        <v>80</v>
      </c>
      <c r="AV164" s="11" t="s">
        <v>80</v>
      </c>
      <c r="AW164" s="11" t="s">
        <v>33</v>
      </c>
      <c r="AX164" s="11" t="s">
        <v>78</v>
      </c>
      <c r="AY164" s="249" t="s">
        <v>114</v>
      </c>
    </row>
    <row r="165" s="1" customFormat="1" ht="38.25" customHeight="1">
      <c r="B165" s="45"/>
      <c r="C165" s="220" t="s">
        <v>274</v>
      </c>
      <c r="D165" s="220" t="s">
        <v>117</v>
      </c>
      <c r="E165" s="221" t="s">
        <v>275</v>
      </c>
      <c r="F165" s="222" t="s">
        <v>276</v>
      </c>
      <c r="G165" s="223" t="s">
        <v>277</v>
      </c>
      <c r="H165" s="224">
        <v>25</v>
      </c>
      <c r="I165" s="225"/>
      <c r="J165" s="226">
        <f>ROUND(I165*H165,2)</f>
        <v>0</v>
      </c>
      <c r="K165" s="222" t="s">
        <v>121</v>
      </c>
      <c r="L165" s="71"/>
      <c r="M165" s="227" t="s">
        <v>21</v>
      </c>
      <c r="N165" s="228" t="s">
        <v>41</v>
      </c>
      <c r="O165" s="46"/>
      <c r="P165" s="229">
        <f>O165*H165</f>
        <v>0</v>
      </c>
      <c r="Q165" s="229">
        <v>0.021350000000000001</v>
      </c>
      <c r="R165" s="229">
        <f>Q165*H165</f>
        <v>0.53375000000000006</v>
      </c>
      <c r="S165" s="229">
        <v>0</v>
      </c>
      <c r="T165" s="230">
        <f>S165*H165</f>
        <v>0</v>
      </c>
      <c r="AR165" s="23" t="s">
        <v>143</v>
      </c>
      <c r="AT165" s="23" t="s">
        <v>117</v>
      </c>
      <c r="AU165" s="23" t="s">
        <v>80</v>
      </c>
      <c r="AY165" s="23" t="s">
        <v>114</v>
      </c>
      <c r="BE165" s="231">
        <f>IF(N165="základní",J165,0)</f>
        <v>0</v>
      </c>
      <c r="BF165" s="231">
        <f>IF(N165="snížená",J165,0)</f>
        <v>0</v>
      </c>
      <c r="BG165" s="231">
        <f>IF(N165="zákl. přenesená",J165,0)</f>
        <v>0</v>
      </c>
      <c r="BH165" s="231">
        <f>IF(N165="sníž. přenesená",J165,0)</f>
        <v>0</v>
      </c>
      <c r="BI165" s="231">
        <f>IF(N165="nulová",J165,0)</f>
        <v>0</v>
      </c>
      <c r="BJ165" s="23" t="s">
        <v>78</v>
      </c>
      <c r="BK165" s="231">
        <f>ROUND(I165*H165,2)</f>
        <v>0</v>
      </c>
      <c r="BL165" s="23" t="s">
        <v>143</v>
      </c>
      <c r="BM165" s="23" t="s">
        <v>278</v>
      </c>
    </row>
    <row r="166" s="11" customFormat="1">
      <c r="B166" s="239"/>
      <c r="C166" s="240"/>
      <c r="D166" s="236" t="s">
        <v>147</v>
      </c>
      <c r="E166" s="241" t="s">
        <v>21</v>
      </c>
      <c r="F166" s="242" t="s">
        <v>279</v>
      </c>
      <c r="G166" s="240"/>
      <c r="H166" s="243">
        <v>25</v>
      </c>
      <c r="I166" s="244"/>
      <c r="J166" s="240"/>
      <c r="K166" s="240"/>
      <c r="L166" s="245"/>
      <c r="M166" s="246"/>
      <c r="N166" s="247"/>
      <c r="O166" s="247"/>
      <c r="P166" s="247"/>
      <c r="Q166" s="247"/>
      <c r="R166" s="247"/>
      <c r="S166" s="247"/>
      <c r="T166" s="248"/>
      <c r="AT166" s="249" t="s">
        <v>147</v>
      </c>
      <c r="AU166" s="249" t="s">
        <v>80</v>
      </c>
      <c r="AV166" s="11" t="s">
        <v>80</v>
      </c>
      <c r="AW166" s="11" t="s">
        <v>33</v>
      </c>
      <c r="AX166" s="11" t="s">
        <v>78</v>
      </c>
      <c r="AY166" s="249" t="s">
        <v>114</v>
      </c>
    </row>
    <row r="167" s="10" customFormat="1" ht="29.88" customHeight="1">
      <c r="B167" s="204"/>
      <c r="C167" s="205"/>
      <c r="D167" s="206" t="s">
        <v>69</v>
      </c>
      <c r="E167" s="218" t="s">
        <v>113</v>
      </c>
      <c r="F167" s="218" t="s">
        <v>280</v>
      </c>
      <c r="G167" s="205"/>
      <c r="H167" s="205"/>
      <c r="I167" s="208"/>
      <c r="J167" s="219">
        <f>BK167</f>
        <v>0</v>
      </c>
      <c r="K167" s="205"/>
      <c r="L167" s="210"/>
      <c r="M167" s="211"/>
      <c r="N167" s="212"/>
      <c r="O167" s="212"/>
      <c r="P167" s="213">
        <f>SUM(P168:P201)</f>
        <v>0</v>
      </c>
      <c r="Q167" s="212"/>
      <c r="R167" s="213">
        <f>SUM(R168:R201)</f>
        <v>990.7918082000001</v>
      </c>
      <c r="S167" s="212"/>
      <c r="T167" s="214">
        <f>SUM(T168:T201)</f>
        <v>0</v>
      </c>
      <c r="AR167" s="215" t="s">
        <v>78</v>
      </c>
      <c r="AT167" s="216" t="s">
        <v>69</v>
      </c>
      <c r="AU167" s="216" t="s">
        <v>78</v>
      </c>
      <c r="AY167" s="215" t="s">
        <v>114</v>
      </c>
      <c r="BK167" s="217">
        <f>SUM(BK168:BK201)</f>
        <v>0</v>
      </c>
    </row>
    <row r="168" s="1" customFormat="1" ht="25.5" customHeight="1">
      <c r="B168" s="45"/>
      <c r="C168" s="220" t="s">
        <v>281</v>
      </c>
      <c r="D168" s="220" t="s">
        <v>117</v>
      </c>
      <c r="E168" s="221" t="s">
        <v>282</v>
      </c>
      <c r="F168" s="222" t="s">
        <v>283</v>
      </c>
      <c r="G168" s="223" t="s">
        <v>142</v>
      </c>
      <c r="H168" s="224">
        <v>69.560000000000002</v>
      </c>
      <c r="I168" s="225"/>
      <c r="J168" s="226">
        <f>ROUND(I168*H168,2)</f>
        <v>0</v>
      </c>
      <c r="K168" s="222" t="s">
        <v>121</v>
      </c>
      <c r="L168" s="71"/>
      <c r="M168" s="227" t="s">
        <v>21</v>
      </c>
      <c r="N168" s="228" t="s">
        <v>41</v>
      </c>
      <c r="O168" s="46"/>
      <c r="P168" s="229">
        <f>O168*H168</f>
        <v>0</v>
      </c>
      <c r="Q168" s="229">
        <v>0</v>
      </c>
      <c r="R168" s="229">
        <f>Q168*H168</f>
        <v>0</v>
      </c>
      <c r="S168" s="229">
        <v>0</v>
      </c>
      <c r="T168" s="230">
        <f>S168*H168</f>
        <v>0</v>
      </c>
      <c r="AR168" s="23" t="s">
        <v>143</v>
      </c>
      <c r="AT168" s="23" t="s">
        <v>117</v>
      </c>
      <c r="AU168" s="23" t="s">
        <v>80</v>
      </c>
      <c r="AY168" s="23" t="s">
        <v>114</v>
      </c>
      <c r="BE168" s="231">
        <f>IF(N168="základní",J168,0)</f>
        <v>0</v>
      </c>
      <c r="BF168" s="231">
        <f>IF(N168="snížená",J168,0)</f>
        <v>0</v>
      </c>
      <c r="BG168" s="231">
        <f>IF(N168="zákl. přenesená",J168,0)</f>
        <v>0</v>
      </c>
      <c r="BH168" s="231">
        <f>IF(N168="sníž. přenesená",J168,0)</f>
        <v>0</v>
      </c>
      <c r="BI168" s="231">
        <f>IF(N168="nulová",J168,0)</f>
        <v>0</v>
      </c>
      <c r="BJ168" s="23" t="s">
        <v>78</v>
      </c>
      <c r="BK168" s="231">
        <f>ROUND(I168*H168,2)</f>
        <v>0</v>
      </c>
      <c r="BL168" s="23" t="s">
        <v>143</v>
      </c>
      <c r="BM168" s="23" t="s">
        <v>284</v>
      </c>
    </row>
    <row r="169" s="11" customFormat="1">
      <c r="B169" s="239"/>
      <c r="C169" s="240"/>
      <c r="D169" s="236" t="s">
        <v>147</v>
      </c>
      <c r="E169" s="241" t="s">
        <v>21</v>
      </c>
      <c r="F169" s="242" t="s">
        <v>285</v>
      </c>
      <c r="G169" s="240"/>
      <c r="H169" s="243">
        <v>69.560000000000002</v>
      </c>
      <c r="I169" s="244"/>
      <c r="J169" s="240"/>
      <c r="K169" s="240"/>
      <c r="L169" s="245"/>
      <c r="M169" s="246"/>
      <c r="N169" s="247"/>
      <c r="O169" s="247"/>
      <c r="P169" s="247"/>
      <c r="Q169" s="247"/>
      <c r="R169" s="247"/>
      <c r="S169" s="247"/>
      <c r="T169" s="248"/>
      <c r="AT169" s="249" t="s">
        <v>147</v>
      </c>
      <c r="AU169" s="249" t="s">
        <v>80</v>
      </c>
      <c r="AV169" s="11" t="s">
        <v>80</v>
      </c>
      <c r="AW169" s="11" t="s">
        <v>33</v>
      </c>
      <c r="AX169" s="11" t="s">
        <v>78</v>
      </c>
      <c r="AY169" s="249" t="s">
        <v>114</v>
      </c>
    </row>
    <row r="170" s="1" customFormat="1" ht="25.5" customHeight="1">
      <c r="B170" s="45"/>
      <c r="C170" s="220" t="s">
        <v>286</v>
      </c>
      <c r="D170" s="220" t="s">
        <v>117</v>
      </c>
      <c r="E170" s="221" t="s">
        <v>287</v>
      </c>
      <c r="F170" s="222" t="s">
        <v>288</v>
      </c>
      <c r="G170" s="223" t="s">
        <v>142</v>
      </c>
      <c r="H170" s="224">
        <v>1831.1600000000001</v>
      </c>
      <c r="I170" s="225"/>
      <c r="J170" s="226">
        <f>ROUND(I170*H170,2)</f>
        <v>0</v>
      </c>
      <c r="K170" s="222" t="s">
        <v>121</v>
      </c>
      <c r="L170" s="71"/>
      <c r="M170" s="227" t="s">
        <v>21</v>
      </c>
      <c r="N170" s="228" t="s">
        <v>41</v>
      </c>
      <c r="O170" s="46"/>
      <c r="P170" s="229">
        <f>O170*H170</f>
        <v>0</v>
      </c>
      <c r="Q170" s="229">
        <v>0</v>
      </c>
      <c r="R170" s="229">
        <f>Q170*H170</f>
        <v>0</v>
      </c>
      <c r="S170" s="229">
        <v>0</v>
      </c>
      <c r="T170" s="230">
        <f>S170*H170</f>
        <v>0</v>
      </c>
      <c r="AR170" s="23" t="s">
        <v>143</v>
      </c>
      <c r="AT170" s="23" t="s">
        <v>117</v>
      </c>
      <c r="AU170" s="23" t="s">
        <v>80</v>
      </c>
      <c r="AY170" s="23" t="s">
        <v>114</v>
      </c>
      <c r="BE170" s="231">
        <f>IF(N170="základní",J170,0)</f>
        <v>0</v>
      </c>
      <c r="BF170" s="231">
        <f>IF(N170="snížená",J170,0)</f>
        <v>0</v>
      </c>
      <c r="BG170" s="231">
        <f>IF(N170="zákl. přenesená",J170,0)</f>
        <v>0</v>
      </c>
      <c r="BH170" s="231">
        <f>IF(N170="sníž. přenesená",J170,0)</f>
        <v>0</v>
      </c>
      <c r="BI170" s="231">
        <f>IF(N170="nulová",J170,0)</f>
        <v>0</v>
      </c>
      <c r="BJ170" s="23" t="s">
        <v>78</v>
      </c>
      <c r="BK170" s="231">
        <f>ROUND(I170*H170,2)</f>
        <v>0</v>
      </c>
      <c r="BL170" s="23" t="s">
        <v>143</v>
      </c>
      <c r="BM170" s="23" t="s">
        <v>289</v>
      </c>
    </row>
    <row r="171" s="11" customFormat="1">
      <c r="B171" s="239"/>
      <c r="C171" s="240"/>
      <c r="D171" s="236" t="s">
        <v>147</v>
      </c>
      <c r="E171" s="241" t="s">
        <v>21</v>
      </c>
      <c r="F171" s="242" t="s">
        <v>290</v>
      </c>
      <c r="G171" s="240"/>
      <c r="H171" s="243">
        <v>1831.1600000000001</v>
      </c>
      <c r="I171" s="244"/>
      <c r="J171" s="240"/>
      <c r="K171" s="240"/>
      <c r="L171" s="245"/>
      <c r="M171" s="246"/>
      <c r="N171" s="247"/>
      <c r="O171" s="247"/>
      <c r="P171" s="247"/>
      <c r="Q171" s="247"/>
      <c r="R171" s="247"/>
      <c r="S171" s="247"/>
      <c r="T171" s="248"/>
      <c r="AT171" s="249" t="s">
        <v>147</v>
      </c>
      <c r="AU171" s="249" t="s">
        <v>80</v>
      </c>
      <c r="AV171" s="11" t="s">
        <v>80</v>
      </c>
      <c r="AW171" s="11" t="s">
        <v>33</v>
      </c>
      <c r="AX171" s="11" t="s">
        <v>78</v>
      </c>
      <c r="AY171" s="249" t="s">
        <v>114</v>
      </c>
    </row>
    <row r="172" s="1" customFormat="1" ht="25.5" customHeight="1">
      <c r="B172" s="45"/>
      <c r="C172" s="220" t="s">
        <v>291</v>
      </c>
      <c r="D172" s="220" t="s">
        <v>117</v>
      </c>
      <c r="E172" s="221" t="s">
        <v>292</v>
      </c>
      <c r="F172" s="222" t="s">
        <v>293</v>
      </c>
      <c r="G172" s="223" t="s">
        <v>142</v>
      </c>
      <c r="H172" s="224">
        <v>159.28999999999999</v>
      </c>
      <c r="I172" s="225"/>
      <c r="J172" s="226">
        <f>ROUND(I172*H172,2)</f>
        <v>0</v>
      </c>
      <c r="K172" s="222" t="s">
        <v>121</v>
      </c>
      <c r="L172" s="71"/>
      <c r="M172" s="227" t="s">
        <v>21</v>
      </c>
      <c r="N172" s="228" t="s">
        <v>41</v>
      </c>
      <c r="O172" s="46"/>
      <c r="P172" s="229">
        <f>O172*H172</f>
        <v>0</v>
      </c>
      <c r="Q172" s="229">
        <v>0</v>
      </c>
      <c r="R172" s="229">
        <f>Q172*H172</f>
        <v>0</v>
      </c>
      <c r="S172" s="229">
        <v>0</v>
      </c>
      <c r="T172" s="230">
        <f>S172*H172</f>
        <v>0</v>
      </c>
      <c r="AR172" s="23" t="s">
        <v>143</v>
      </c>
      <c r="AT172" s="23" t="s">
        <v>117</v>
      </c>
      <c r="AU172" s="23" t="s">
        <v>80</v>
      </c>
      <c r="AY172" s="23" t="s">
        <v>114</v>
      </c>
      <c r="BE172" s="231">
        <f>IF(N172="základní",J172,0)</f>
        <v>0</v>
      </c>
      <c r="BF172" s="231">
        <f>IF(N172="snížená",J172,0)</f>
        <v>0</v>
      </c>
      <c r="BG172" s="231">
        <f>IF(N172="zákl. přenesená",J172,0)</f>
        <v>0</v>
      </c>
      <c r="BH172" s="231">
        <f>IF(N172="sníž. přenesená",J172,0)</f>
        <v>0</v>
      </c>
      <c r="BI172" s="231">
        <f>IF(N172="nulová",J172,0)</f>
        <v>0</v>
      </c>
      <c r="BJ172" s="23" t="s">
        <v>78</v>
      </c>
      <c r="BK172" s="231">
        <f>ROUND(I172*H172,2)</f>
        <v>0</v>
      </c>
      <c r="BL172" s="23" t="s">
        <v>143</v>
      </c>
      <c r="BM172" s="23" t="s">
        <v>294</v>
      </c>
    </row>
    <row r="173" s="11" customFormat="1">
      <c r="B173" s="239"/>
      <c r="C173" s="240"/>
      <c r="D173" s="236" t="s">
        <v>147</v>
      </c>
      <c r="E173" s="241" t="s">
        <v>21</v>
      </c>
      <c r="F173" s="242" t="s">
        <v>295</v>
      </c>
      <c r="G173" s="240"/>
      <c r="H173" s="243">
        <v>159.28999999999999</v>
      </c>
      <c r="I173" s="244"/>
      <c r="J173" s="240"/>
      <c r="K173" s="240"/>
      <c r="L173" s="245"/>
      <c r="M173" s="246"/>
      <c r="N173" s="247"/>
      <c r="O173" s="247"/>
      <c r="P173" s="247"/>
      <c r="Q173" s="247"/>
      <c r="R173" s="247"/>
      <c r="S173" s="247"/>
      <c r="T173" s="248"/>
      <c r="AT173" s="249" t="s">
        <v>147</v>
      </c>
      <c r="AU173" s="249" t="s">
        <v>80</v>
      </c>
      <c r="AV173" s="11" t="s">
        <v>80</v>
      </c>
      <c r="AW173" s="11" t="s">
        <v>33</v>
      </c>
      <c r="AX173" s="11" t="s">
        <v>78</v>
      </c>
      <c r="AY173" s="249" t="s">
        <v>114</v>
      </c>
    </row>
    <row r="174" s="1" customFormat="1" ht="25.5" customHeight="1">
      <c r="B174" s="45"/>
      <c r="C174" s="220" t="s">
        <v>296</v>
      </c>
      <c r="D174" s="220" t="s">
        <v>117</v>
      </c>
      <c r="E174" s="221" t="s">
        <v>297</v>
      </c>
      <c r="F174" s="222" t="s">
        <v>298</v>
      </c>
      <c r="G174" s="223" t="s">
        <v>142</v>
      </c>
      <c r="H174" s="224">
        <v>48.030000000000001</v>
      </c>
      <c r="I174" s="225"/>
      <c r="J174" s="226">
        <f>ROUND(I174*H174,2)</f>
        <v>0</v>
      </c>
      <c r="K174" s="222" t="s">
        <v>121</v>
      </c>
      <c r="L174" s="71"/>
      <c r="M174" s="227" t="s">
        <v>21</v>
      </c>
      <c r="N174" s="228" t="s">
        <v>41</v>
      </c>
      <c r="O174" s="46"/>
      <c r="P174" s="229">
        <f>O174*H174</f>
        <v>0</v>
      </c>
      <c r="Q174" s="229">
        <v>0</v>
      </c>
      <c r="R174" s="229">
        <f>Q174*H174</f>
        <v>0</v>
      </c>
      <c r="S174" s="229">
        <v>0</v>
      </c>
      <c r="T174" s="230">
        <f>S174*H174</f>
        <v>0</v>
      </c>
      <c r="AR174" s="23" t="s">
        <v>143</v>
      </c>
      <c r="AT174" s="23" t="s">
        <v>117</v>
      </c>
      <c r="AU174" s="23" t="s">
        <v>80</v>
      </c>
      <c r="AY174" s="23" t="s">
        <v>114</v>
      </c>
      <c r="BE174" s="231">
        <f>IF(N174="základní",J174,0)</f>
        <v>0</v>
      </c>
      <c r="BF174" s="231">
        <f>IF(N174="snížená",J174,0)</f>
        <v>0</v>
      </c>
      <c r="BG174" s="231">
        <f>IF(N174="zákl. přenesená",J174,0)</f>
        <v>0</v>
      </c>
      <c r="BH174" s="231">
        <f>IF(N174="sníž. přenesená",J174,0)</f>
        <v>0</v>
      </c>
      <c r="BI174" s="231">
        <f>IF(N174="nulová",J174,0)</f>
        <v>0</v>
      </c>
      <c r="BJ174" s="23" t="s">
        <v>78</v>
      </c>
      <c r="BK174" s="231">
        <f>ROUND(I174*H174,2)</f>
        <v>0</v>
      </c>
      <c r="BL174" s="23" t="s">
        <v>143</v>
      </c>
      <c r="BM174" s="23" t="s">
        <v>299</v>
      </c>
    </row>
    <row r="175" s="1" customFormat="1">
      <c r="B175" s="45"/>
      <c r="C175" s="73"/>
      <c r="D175" s="236" t="s">
        <v>145</v>
      </c>
      <c r="E175" s="73"/>
      <c r="F175" s="237" t="s">
        <v>300</v>
      </c>
      <c r="G175" s="73"/>
      <c r="H175" s="73"/>
      <c r="I175" s="190"/>
      <c r="J175" s="73"/>
      <c r="K175" s="73"/>
      <c r="L175" s="71"/>
      <c r="M175" s="238"/>
      <c r="N175" s="46"/>
      <c r="O175" s="46"/>
      <c r="P175" s="46"/>
      <c r="Q175" s="46"/>
      <c r="R175" s="46"/>
      <c r="S175" s="46"/>
      <c r="T175" s="94"/>
      <c r="AT175" s="23" t="s">
        <v>145</v>
      </c>
      <c r="AU175" s="23" t="s">
        <v>80</v>
      </c>
    </row>
    <row r="176" s="11" customFormat="1">
      <c r="B176" s="239"/>
      <c r="C176" s="240"/>
      <c r="D176" s="236" t="s">
        <v>147</v>
      </c>
      <c r="E176" s="241" t="s">
        <v>21</v>
      </c>
      <c r="F176" s="242" t="s">
        <v>301</v>
      </c>
      <c r="G176" s="240"/>
      <c r="H176" s="243">
        <v>48.030000000000001</v>
      </c>
      <c r="I176" s="244"/>
      <c r="J176" s="240"/>
      <c r="K176" s="240"/>
      <c r="L176" s="245"/>
      <c r="M176" s="246"/>
      <c r="N176" s="247"/>
      <c r="O176" s="247"/>
      <c r="P176" s="247"/>
      <c r="Q176" s="247"/>
      <c r="R176" s="247"/>
      <c r="S176" s="247"/>
      <c r="T176" s="248"/>
      <c r="AT176" s="249" t="s">
        <v>147</v>
      </c>
      <c r="AU176" s="249" t="s">
        <v>80</v>
      </c>
      <c r="AV176" s="11" t="s">
        <v>80</v>
      </c>
      <c r="AW176" s="11" t="s">
        <v>33</v>
      </c>
      <c r="AX176" s="11" t="s">
        <v>78</v>
      </c>
      <c r="AY176" s="249" t="s">
        <v>114</v>
      </c>
    </row>
    <row r="177" s="1" customFormat="1" ht="25.5" customHeight="1">
      <c r="B177" s="45"/>
      <c r="C177" s="220" t="s">
        <v>302</v>
      </c>
      <c r="D177" s="220" t="s">
        <v>117</v>
      </c>
      <c r="E177" s="221" t="s">
        <v>303</v>
      </c>
      <c r="F177" s="222" t="s">
        <v>304</v>
      </c>
      <c r="G177" s="223" t="s">
        <v>142</v>
      </c>
      <c r="H177" s="224">
        <v>1159.28</v>
      </c>
      <c r="I177" s="225"/>
      <c r="J177" s="226">
        <f>ROUND(I177*H177,2)</f>
        <v>0</v>
      </c>
      <c r="K177" s="222" t="s">
        <v>121</v>
      </c>
      <c r="L177" s="71"/>
      <c r="M177" s="227" t="s">
        <v>21</v>
      </c>
      <c r="N177" s="228" t="s">
        <v>41</v>
      </c>
      <c r="O177" s="46"/>
      <c r="P177" s="229">
        <f>O177*H177</f>
        <v>0</v>
      </c>
      <c r="Q177" s="229">
        <v>0.27994000000000002</v>
      </c>
      <c r="R177" s="229">
        <f>Q177*H177</f>
        <v>324.52884320000004</v>
      </c>
      <c r="S177" s="229">
        <v>0</v>
      </c>
      <c r="T177" s="230">
        <f>S177*H177</f>
        <v>0</v>
      </c>
      <c r="AR177" s="23" t="s">
        <v>143</v>
      </c>
      <c r="AT177" s="23" t="s">
        <v>117</v>
      </c>
      <c r="AU177" s="23" t="s">
        <v>80</v>
      </c>
      <c r="AY177" s="23" t="s">
        <v>114</v>
      </c>
      <c r="BE177" s="231">
        <f>IF(N177="základní",J177,0)</f>
        <v>0</v>
      </c>
      <c r="BF177" s="231">
        <f>IF(N177="snížená",J177,0)</f>
        <v>0</v>
      </c>
      <c r="BG177" s="231">
        <f>IF(N177="zákl. přenesená",J177,0)</f>
        <v>0</v>
      </c>
      <c r="BH177" s="231">
        <f>IF(N177="sníž. přenesená",J177,0)</f>
        <v>0</v>
      </c>
      <c r="BI177" s="231">
        <f>IF(N177="nulová",J177,0)</f>
        <v>0</v>
      </c>
      <c r="BJ177" s="23" t="s">
        <v>78</v>
      </c>
      <c r="BK177" s="231">
        <f>ROUND(I177*H177,2)</f>
        <v>0</v>
      </c>
      <c r="BL177" s="23" t="s">
        <v>143</v>
      </c>
      <c r="BM177" s="23" t="s">
        <v>305</v>
      </c>
    </row>
    <row r="178" s="1" customFormat="1">
      <c r="B178" s="45"/>
      <c r="C178" s="73"/>
      <c r="D178" s="236" t="s">
        <v>145</v>
      </c>
      <c r="E178" s="73"/>
      <c r="F178" s="237" t="s">
        <v>306</v>
      </c>
      <c r="G178" s="73"/>
      <c r="H178" s="73"/>
      <c r="I178" s="190"/>
      <c r="J178" s="73"/>
      <c r="K178" s="73"/>
      <c r="L178" s="71"/>
      <c r="M178" s="238"/>
      <c r="N178" s="46"/>
      <c r="O178" s="46"/>
      <c r="P178" s="46"/>
      <c r="Q178" s="46"/>
      <c r="R178" s="46"/>
      <c r="S178" s="46"/>
      <c r="T178" s="94"/>
      <c r="AT178" s="23" t="s">
        <v>145</v>
      </c>
      <c r="AU178" s="23" t="s">
        <v>80</v>
      </c>
    </row>
    <row r="179" s="11" customFormat="1">
      <c r="B179" s="239"/>
      <c r="C179" s="240"/>
      <c r="D179" s="236" t="s">
        <v>147</v>
      </c>
      <c r="E179" s="241" t="s">
        <v>21</v>
      </c>
      <c r="F179" s="242" t="s">
        <v>307</v>
      </c>
      <c r="G179" s="240"/>
      <c r="H179" s="243">
        <v>1159.28</v>
      </c>
      <c r="I179" s="244"/>
      <c r="J179" s="240"/>
      <c r="K179" s="240"/>
      <c r="L179" s="245"/>
      <c r="M179" s="246"/>
      <c r="N179" s="247"/>
      <c r="O179" s="247"/>
      <c r="P179" s="247"/>
      <c r="Q179" s="247"/>
      <c r="R179" s="247"/>
      <c r="S179" s="247"/>
      <c r="T179" s="248"/>
      <c r="AT179" s="249" t="s">
        <v>147</v>
      </c>
      <c r="AU179" s="249" t="s">
        <v>80</v>
      </c>
      <c r="AV179" s="11" t="s">
        <v>80</v>
      </c>
      <c r="AW179" s="11" t="s">
        <v>33</v>
      </c>
      <c r="AX179" s="11" t="s">
        <v>78</v>
      </c>
      <c r="AY179" s="249" t="s">
        <v>114</v>
      </c>
    </row>
    <row r="180" s="1" customFormat="1" ht="25.5" customHeight="1">
      <c r="B180" s="45"/>
      <c r="C180" s="220" t="s">
        <v>308</v>
      </c>
      <c r="D180" s="220" t="s">
        <v>117</v>
      </c>
      <c r="E180" s="221" t="s">
        <v>309</v>
      </c>
      <c r="F180" s="222" t="s">
        <v>310</v>
      </c>
      <c r="G180" s="223" t="s">
        <v>142</v>
      </c>
      <c r="H180" s="224">
        <v>579.63999999999999</v>
      </c>
      <c r="I180" s="225"/>
      <c r="J180" s="226">
        <f>ROUND(I180*H180,2)</f>
        <v>0</v>
      </c>
      <c r="K180" s="222" t="s">
        <v>121</v>
      </c>
      <c r="L180" s="71"/>
      <c r="M180" s="227" t="s">
        <v>21</v>
      </c>
      <c r="N180" s="228" t="s">
        <v>41</v>
      </c>
      <c r="O180" s="46"/>
      <c r="P180" s="229">
        <f>O180*H180</f>
        <v>0</v>
      </c>
      <c r="Q180" s="229">
        <v>0.26375999999999999</v>
      </c>
      <c r="R180" s="229">
        <f>Q180*H180</f>
        <v>152.88584639999999</v>
      </c>
      <c r="S180" s="229">
        <v>0</v>
      </c>
      <c r="T180" s="230">
        <f>S180*H180</f>
        <v>0</v>
      </c>
      <c r="AR180" s="23" t="s">
        <v>143</v>
      </c>
      <c r="AT180" s="23" t="s">
        <v>117</v>
      </c>
      <c r="AU180" s="23" t="s">
        <v>80</v>
      </c>
      <c r="AY180" s="23" t="s">
        <v>114</v>
      </c>
      <c r="BE180" s="231">
        <f>IF(N180="základní",J180,0)</f>
        <v>0</v>
      </c>
      <c r="BF180" s="231">
        <f>IF(N180="snížená",J180,0)</f>
        <v>0</v>
      </c>
      <c r="BG180" s="231">
        <f>IF(N180="zákl. přenesená",J180,0)</f>
        <v>0</v>
      </c>
      <c r="BH180" s="231">
        <f>IF(N180="sníž. přenesená",J180,0)</f>
        <v>0</v>
      </c>
      <c r="BI180" s="231">
        <f>IF(N180="nulová",J180,0)</f>
        <v>0</v>
      </c>
      <c r="BJ180" s="23" t="s">
        <v>78</v>
      </c>
      <c r="BK180" s="231">
        <f>ROUND(I180*H180,2)</f>
        <v>0</v>
      </c>
      <c r="BL180" s="23" t="s">
        <v>143</v>
      </c>
      <c r="BM180" s="23" t="s">
        <v>311</v>
      </c>
    </row>
    <row r="181" s="1" customFormat="1">
      <c r="B181" s="45"/>
      <c r="C181" s="73"/>
      <c r="D181" s="236" t="s">
        <v>145</v>
      </c>
      <c r="E181" s="73"/>
      <c r="F181" s="237" t="s">
        <v>306</v>
      </c>
      <c r="G181" s="73"/>
      <c r="H181" s="73"/>
      <c r="I181" s="190"/>
      <c r="J181" s="73"/>
      <c r="K181" s="73"/>
      <c r="L181" s="71"/>
      <c r="M181" s="238"/>
      <c r="N181" s="46"/>
      <c r="O181" s="46"/>
      <c r="P181" s="46"/>
      <c r="Q181" s="46"/>
      <c r="R181" s="46"/>
      <c r="S181" s="46"/>
      <c r="T181" s="94"/>
      <c r="AT181" s="23" t="s">
        <v>145</v>
      </c>
      <c r="AU181" s="23" t="s">
        <v>80</v>
      </c>
    </row>
    <row r="182" s="1" customFormat="1" ht="38.25" customHeight="1">
      <c r="B182" s="45"/>
      <c r="C182" s="220" t="s">
        <v>312</v>
      </c>
      <c r="D182" s="220" t="s">
        <v>117</v>
      </c>
      <c r="E182" s="221" t="s">
        <v>313</v>
      </c>
      <c r="F182" s="222" t="s">
        <v>314</v>
      </c>
      <c r="G182" s="223" t="s">
        <v>142</v>
      </c>
      <c r="H182" s="224">
        <v>579.63999999999999</v>
      </c>
      <c r="I182" s="225"/>
      <c r="J182" s="226">
        <f>ROUND(I182*H182,2)</f>
        <v>0</v>
      </c>
      <c r="K182" s="222" t="s">
        <v>121</v>
      </c>
      <c r="L182" s="71"/>
      <c r="M182" s="227" t="s">
        <v>21</v>
      </c>
      <c r="N182" s="228" t="s">
        <v>41</v>
      </c>
      <c r="O182" s="46"/>
      <c r="P182" s="229">
        <f>O182*H182</f>
        <v>0</v>
      </c>
      <c r="Q182" s="229">
        <v>0.13188</v>
      </c>
      <c r="R182" s="229">
        <f>Q182*H182</f>
        <v>76.442923199999996</v>
      </c>
      <c r="S182" s="229">
        <v>0</v>
      </c>
      <c r="T182" s="230">
        <f>S182*H182</f>
        <v>0</v>
      </c>
      <c r="AR182" s="23" t="s">
        <v>143</v>
      </c>
      <c r="AT182" s="23" t="s">
        <v>117</v>
      </c>
      <c r="AU182" s="23" t="s">
        <v>80</v>
      </c>
      <c r="AY182" s="23" t="s">
        <v>114</v>
      </c>
      <c r="BE182" s="231">
        <f>IF(N182="základní",J182,0)</f>
        <v>0</v>
      </c>
      <c r="BF182" s="231">
        <f>IF(N182="snížená",J182,0)</f>
        <v>0</v>
      </c>
      <c r="BG182" s="231">
        <f>IF(N182="zákl. přenesená",J182,0)</f>
        <v>0</v>
      </c>
      <c r="BH182" s="231">
        <f>IF(N182="sníž. přenesená",J182,0)</f>
        <v>0</v>
      </c>
      <c r="BI182" s="231">
        <f>IF(N182="nulová",J182,0)</f>
        <v>0</v>
      </c>
      <c r="BJ182" s="23" t="s">
        <v>78</v>
      </c>
      <c r="BK182" s="231">
        <f>ROUND(I182*H182,2)</f>
        <v>0</v>
      </c>
      <c r="BL182" s="23" t="s">
        <v>143</v>
      </c>
      <c r="BM182" s="23" t="s">
        <v>315</v>
      </c>
    </row>
    <row r="183" s="1" customFormat="1">
      <c r="B183" s="45"/>
      <c r="C183" s="73"/>
      <c r="D183" s="236" t="s">
        <v>145</v>
      </c>
      <c r="E183" s="73"/>
      <c r="F183" s="237" t="s">
        <v>316</v>
      </c>
      <c r="G183" s="73"/>
      <c r="H183" s="73"/>
      <c r="I183" s="190"/>
      <c r="J183" s="73"/>
      <c r="K183" s="73"/>
      <c r="L183" s="71"/>
      <c r="M183" s="238"/>
      <c r="N183" s="46"/>
      <c r="O183" s="46"/>
      <c r="P183" s="46"/>
      <c r="Q183" s="46"/>
      <c r="R183" s="46"/>
      <c r="S183" s="46"/>
      <c r="T183" s="94"/>
      <c r="AT183" s="23" t="s">
        <v>145</v>
      </c>
      <c r="AU183" s="23" t="s">
        <v>80</v>
      </c>
    </row>
    <row r="184" s="1" customFormat="1" ht="51" customHeight="1">
      <c r="B184" s="45"/>
      <c r="C184" s="220" t="s">
        <v>317</v>
      </c>
      <c r="D184" s="220" t="s">
        <v>117</v>
      </c>
      <c r="E184" s="221" t="s">
        <v>318</v>
      </c>
      <c r="F184" s="222" t="s">
        <v>319</v>
      </c>
      <c r="G184" s="223" t="s">
        <v>142</v>
      </c>
      <c r="H184" s="224">
        <v>1783.1300000000001</v>
      </c>
      <c r="I184" s="225"/>
      <c r="J184" s="226">
        <f>ROUND(I184*H184,2)</f>
        <v>0</v>
      </c>
      <c r="K184" s="222" t="s">
        <v>121</v>
      </c>
      <c r="L184" s="71"/>
      <c r="M184" s="227" t="s">
        <v>21</v>
      </c>
      <c r="N184" s="228" t="s">
        <v>41</v>
      </c>
      <c r="O184" s="46"/>
      <c r="P184" s="229">
        <f>O184*H184</f>
        <v>0</v>
      </c>
      <c r="Q184" s="229">
        <v>0.084250000000000005</v>
      </c>
      <c r="R184" s="229">
        <f>Q184*H184</f>
        <v>150.22870250000003</v>
      </c>
      <c r="S184" s="229">
        <v>0</v>
      </c>
      <c r="T184" s="230">
        <f>S184*H184</f>
        <v>0</v>
      </c>
      <c r="AR184" s="23" t="s">
        <v>143</v>
      </c>
      <c r="AT184" s="23" t="s">
        <v>117</v>
      </c>
      <c r="AU184" s="23" t="s">
        <v>80</v>
      </c>
      <c r="AY184" s="23" t="s">
        <v>114</v>
      </c>
      <c r="BE184" s="231">
        <f>IF(N184="základní",J184,0)</f>
        <v>0</v>
      </c>
      <c r="BF184" s="231">
        <f>IF(N184="snížená",J184,0)</f>
        <v>0</v>
      </c>
      <c r="BG184" s="231">
        <f>IF(N184="zákl. přenesená",J184,0)</f>
        <v>0</v>
      </c>
      <c r="BH184" s="231">
        <f>IF(N184="sníž. přenesená",J184,0)</f>
        <v>0</v>
      </c>
      <c r="BI184" s="231">
        <f>IF(N184="nulová",J184,0)</f>
        <v>0</v>
      </c>
      <c r="BJ184" s="23" t="s">
        <v>78</v>
      </c>
      <c r="BK184" s="231">
        <f>ROUND(I184*H184,2)</f>
        <v>0</v>
      </c>
      <c r="BL184" s="23" t="s">
        <v>143</v>
      </c>
      <c r="BM184" s="23" t="s">
        <v>320</v>
      </c>
    </row>
    <row r="185" s="1" customFormat="1">
      <c r="B185" s="45"/>
      <c r="C185" s="73"/>
      <c r="D185" s="236" t="s">
        <v>145</v>
      </c>
      <c r="E185" s="73"/>
      <c r="F185" s="237" t="s">
        <v>321</v>
      </c>
      <c r="G185" s="73"/>
      <c r="H185" s="73"/>
      <c r="I185" s="190"/>
      <c r="J185" s="73"/>
      <c r="K185" s="73"/>
      <c r="L185" s="71"/>
      <c r="M185" s="238"/>
      <c r="N185" s="46"/>
      <c r="O185" s="46"/>
      <c r="P185" s="46"/>
      <c r="Q185" s="46"/>
      <c r="R185" s="46"/>
      <c r="S185" s="46"/>
      <c r="T185" s="94"/>
      <c r="AT185" s="23" t="s">
        <v>145</v>
      </c>
      <c r="AU185" s="23" t="s">
        <v>80</v>
      </c>
    </row>
    <row r="186" s="11" customFormat="1">
      <c r="B186" s="239"/>
      <c r="C186" s="240"/>
      <c r="D186" s="236" t="s">
        <v>147</v>
      </c>
      <c r="E186" s="241" t="s">
        <v>21</v>
      </c>
      <c r="F186" s="242" t="s">
        <v>322</v>
      </c>
      <c r="G186" s="240"/>
      <c r="H186" s="243">
        <v>1783.1300000000001</v>
      </c>
      <c r="I186" s="244"/>
      <c r="J186" s="240"/>
      <c r="K186" s="240"/>
      <c r="L186" s="245"/>
      <c r="M186" s="246"/>
      <c r="N186" s="247"/>
      <c r="O186" s="247"/>
      <c r="P186" s="247"/>
      <c r="Q186" s="247"/>
      <c r="R186" s="247"/>
      <c r="S186" s="247"/>
      <c r="T186" s="248"/>
      <c r="AT186" s="249" t="s">
        <v>147</v>
      </c>
      <c r="AU186" s="249" t="s">
        <v>80</v>
      </c>
      <c r="AV186" s="11" t="s">
        <v>80</v>
      </c>
      <c r="AW186" s="11" t="s">
        <v>33</v>
      </c>
      <c r="AX186" s="11" t="s">
        <v>78</v>
      </c>
      <c r="AY186" s="249" t="s">
        <v>114</v>
      </c>
    </row>
    <row r="187" s="1" customFormat="1" ht="16.5" customHeight="1">
      <c r="B187" s="45"/>
      <c r="C187" s="271" t="s">
        <v>323</v>
      </c>
      <c r="D187" s="271" t="s">
        <v>196</v>
      </c>
      <c r="E187" s="272" t="s">
        <v>324</v>
      </c>
      <c r="F187" s="273" t="s">
        <v>325</v>
      </c>
      <c r="G187" s="274" t="s">
        <v>142</v>
      </c>
      <c r="H187" s="275">
        <v>1744.9970000000001</v>
      </c>
      <c r="I187" s="276"/>
      <c r="J187" s="277">
        <f>ROUND(I187*H187,2)</f>
        <v>0</v>
      </c>
      <c r="K187" s="273" t="s">
        <v>121</v>
      </c>
      <c r="L187" s="278"/>
      <c r="M187" s="279" t="s">
        <v>21</v>
      </c>
      <c r="N187" s="280" t="s">
        <v>41</v>
      </c>
      <c r="O187" s="46"/>
      <c r="P187" s="229">
        <f>O187*H187</f>
        <v>0</v>
      </c>
      <c r="Q187" s="229">
        <v>0.13100000000000001</v>
      </c>
      <c r="R187" s="229">
        <f>Q187*H187</f>
        <v>228.59460700000003</v>
      </c>
      <c r="S187" s="229">
        <v>0</v>
      </c>
      <c r="T187" s="230">
        <f>S187*H187</f>
        <v>0</v>
      </c>
      <c r="AR187" s="23" t="s">
        <v>195</v>
      </c>
      <c r="AT187" s="23" t="s">
        <v>196</v>
      </c>
      <c r="AU187" s="23" t="s">
        <v>80</v>
      </c>
      <c r="AY187" s="23" t="s">
        <v>114</v>
      </c>
      <c r="BE187" s="231">
        <f>IF(N187="základní",J187,0)</f>
        <v>0</v>
      </c>
      <c r="BF187" s="231">
        <f>IF(N187="snížená",J187,0)</f>
        <v>0</v>
      </c>
      <c r="BG187" s="231">
        <f>IF(N187="zákl. přenesená",J187,0)</f>
        <v>0</v>
      </c>
      <c r="BH187" s="231">
        <f>IF(N187="sníž. přenesená",J187,0)</f>
        <v>0</v>
      </c>
      <c r="BI187" s="231">
        <f>IF(N187="nulová",J187,0)</f>
        <v>0</v>
      </c>
      <c r="BJ187" s="23" t="s">
        <v>78</v>
      </c>
      <c r="BK187" s="231">
        <f>ROUND(I187*H187,2)</f>
        <v>0</v>
      </c>
      <c r="BL187" s="23" t="s">
        <v>143</v>
      </c>
      <c r="BM187" s="23" t="s">
        <v>326</v>
      </c>
    </row>
    <row r="188" s="11" customFormat="1">
      <c r="B188" s="239"/>
      <c r="C188" s="240"/>
      <c r="D188" s="236" t="s">
        <v>147</v>
      </c>
      <c r="E188" s="240"/>
      <c r="F188" s="242" t="s">
        <v>327</v>
      </c>
      <c r="G188" s="240"/>
      <c r="H188" s="243">
        <v>1744.9970000000001</v>
      </c>
      <c r="I188" s="244"/>
      <c r="J188" s="240"/>
      <c r="K188" s="240"/>
      <c r="L188" s="245"/>
      <c r="M188" s="246"/>
      <c r="N188" s="247"/>
      <c r="O188" s="247"/>
      <c r="P188" s="247"/>
      <c r="Q188" s="247"/>
      <c r="R188" s="247"/>
      <c r="S188" s="247"/>
      <c r="T188" s="248"/>
      <c r="AT188" s="249" t="s">
        <v>147</v>
      </c>
      <c r="AU188" s="249" t="s">
        <v>80</v>
      </c>
      <c r="AV188" s="11" t="s">
        <v>80</v>
      </c>
      <c r="AW188" s="11" t="s">
        <v>6</v>
      </c>
      <c r="AX188" s="11" t="s">
        <v>78</v>
      </c>
      <c r="AY188" s="249" t="s">
        <v>114</v>
      </c>
    </row>
    <row r="189" s="1" customFormat="1" ht="16.5" customHeight="1">
      <c r="B189" s="45"/>
      <c r="C189" s="271" t="s">
        <v>328</v>
      </c>
      <c r="D189" s="271" t="s">
        <v>196</v>
      </c>
      <c r="E189" s="272" t="s">
        <v>329</v>
      </c>
      <c r="F189" s="273" t="s">
        <v>330</v>
      </c>
      <c r="G189" s="274" t="s">
        <v>142</v>
      </c>
      <c r="H189" s="275">
        <v>56.518000000000001</v>
      </c>
      <c r="I189" s="276"/>
      <c r="J189" s="277">
        <f>ROUND(I189*H189,2)</f>
        <v>0</v>
      </c>
      <c r="K189" s="273" t="s">
        <v>121</v>
      </c>
      <c r="L189" s="278"/>
      <c r="M189" s="279" t="s">
        <v>21</v>
      </c>
      <c r="N189" s="280" t="s">
        <v>41</v>
      </c>
      <c r="O189" s="46"/>
      <c r="P189" s="229">
        <f>O189*H189</f>
        <v>0</v>
      </c>
      <c r="Q189" s="229">
        <v>0.13100000000000001</v>
      </c>
      <c r="R189" s="229">
        <f>Q189*H189</f>
        <v>7.4038580000000005</v>
      </c>
      <c r="S189" s="229">
        <v>0</v>
      </c>
      <c r="T189" s="230">
        <f>S189*H189</f>
        <v>0</v>
      </c>
      <c r="AR189" s="23" t="s">
        <v>195</v>
      </c>
      <c r="AT189" s="23" t="s">
        <v>196</v>
      </c>
      <c r="AU189" s="23" t="s">
        <v>80</v>
      </c>
      <c r="AY189" s="23" t="s">
        <v>114</v>
      </c>
      <c r="BE189" s="231">
        <f>IF(N189="základní",J189,0)</f>
        <v>0</v>
      </c>
      <c r="BF189" s="231">
        <f>IF(N189="snížená",J189,0)</f>
        <v>0</v>
      </c>
      <c r="BG189" s="231">
        <f>IF(N189="zákl. přenesená",J189,0)</f>
        <v>0</v>
      </c>
      <c r="BH189" s="231">
        <f>IF(N189="sníž. přenesená",J189,0)</f>
        <v>0</v>
      </c>
      <c r="BI189" s="231">
        <f>IF(N189="nulová",J189,0)</f>
        <v>0</v>
      </c>
      <c r="BJ189" s="23" t="s">
        <v>78</v>
      </c>
      <c r="BK189" s="231">
        <f>ROUND(I189*H189,2)</f>
        <v>0</v>
      </c>
      <c r="BL189" s="23" t="s">
        <v>143</v>
      </c>
      <c r="BM189" s="23" t="s">
        <v>331</v>
      </c>
    </row>
    <row r="190" s="11" customFormat="1">
      <c r="B190" s="239"/>
      <c r="C190" s="240"/>
      <c r="D190" s="236" t="s">
        <v>147</v>
      </c>
      <c r="E190" s="240"/>
      <c r="F190" s="242" t="s">
        <v>332</v>
      </c>
      <c r="G190" s="240"/>
      <c r="H190" s="243">
        <v>56.518000000000001</v>
      </c>
      <c r="I190" s="244"/>
      <c r="J190" s="240"/>
      <c r="K190" s="240"/>
      <c r="L190" s="245"/>
      <c r="M190" s="246"/>
      <c r="N190" s="247"/>
      <c r="O190" s="247"/>
      <c r="P190" s="247"/>
      <c r="Q190" s="247"/>
      <c r="R190" s="247"/>
      <c r="S190" s="247"/>
      <c r="T190" s="248"/>
      <c r="AT190" s="249" t="s">
        <v>147</v>
      </c>
      <c r="AU190" s="249" t="s">
        <v>80</v>
      </c>
      <c r="AV190" s="11" t="s">
        <v>80</v>
      </c>
      <c r="AW190" s="11" t="s">
        <v>6</v>
      </c>
      <c r="AX190" s="11" t="s">
        <v>78</v>
      </c>
      <c r="AY190" s="249" t="s">
        <v>114</v>
      </c>
    </row>
    <row r="191" s="1" customFormat="1" ht="51" customHeight="1">
      <c r="B191" s="45"/>
      <c r="C191" s="220" t="s">
        <v>333</v>
      </c>
      <c r="D191" s="220" t="s">
        <v>117</v>
      </c>
      <c r="E191" s="221" t="s">
        <v>334</v>
      </c>
      <c r="F191" s="222" t="s">
        <v>335</v>
      </c>
      <c r="G191" s="223" t="s">
        <v>142</v>
      </c>
      <c r="H191" s="224">
        <v>159.28999999999999</v>
      </c>
      <c r="I191" s="225"/>
      <c r="J191" s="226">
        <f>ROUND(I191*H191,2)</f>
        <v>0</v>
      </c>
      <c r="K191" s="222" t="s">
        <v>121</v>
      </c>
      <c r="L191" s="71"/>
      <c r="M191" s="227" t="s">
        <v>21</v>
      </c>
      <c r="N191" s="228" t="s">
        <v>41</v>
      </c>
      <c r="O191" s="46"/>
      <c r="P191" s="229">
        <f>O191*H191</f>
        <v>0</v>
      </c>
      <c r="Q191" s="229">
        <v>0.085650000000000004</v>
      </c>
      <c r="R191" s="229">
        <f>Q191*H191</f>
        <v>13.643188500000001</v>
      </c>
      <c r="S191" s="229">
        <v>0</v>
      </c>
      <c r="T191" s="230">
        <f>S191*H191</f>
        <v>0</v>
      </c>
      <c r="AR191" s="23" t="s">
        <v>143</v>
      </c>
      <c r="AT191" s="23" t="s">
        <v>117</v>
      </c>
      <c r="AU191" s="23" t="s">
        <v>80</v>
      </c>
      <c r="AY191" s="23" t="s">
        <v>114</v>
      </c>
      <c r="BE191" s="231">
        <f>IF(N191="základní",J191,0)</f>
        <v>0</v>
      </c>
      <c r="BF191" s="231">
        <f>IF(N191="snížená",J191,0)</f>
        <v>0</v>
      </c>
      <c r="BG191" s="231">
        <f>IF(N191="zákl. přenesená",J191,0)</f>
        <v>0</v>
      </c>
      <c r="BH191" s="231">
        <f>IF(N191="sníž. přenesená",J191,0)</f>
        <v>0</v>
      </c>
      <c r="BI191" s="231">
        <f>IF(N191="nulová",J191,0)</f>
        <v>0</v>
      </c>
      <c r="BJ191" s="23" t="s">
        <v>78</v>
      </c>
      <c r="BK191" s="231">
        <f>ROUND(I191*H191,2)</f>
        <v>0</v>
      </c>
      <c r="BL191" s="23" t="s">
        <v>143</v>
      </c>
      <c r="BM191" s="23" t="s">
        <v>336</v>
      </c>
    </row>
    <row r="192" s="1" customFormat="1">
      <c r="B192" s="45"/>
      <c r="C192" s="73"/>
      <c r="D192" s="236" t="s">
        <v>145</v>
      </c>
      <c r="E192" s="73"/>
      <c r="F192" s="237" t="s">
        <v>321</v>
      </c>
      <c r="G192" s="73"/>
      <c r="H192" s="73"/>
      <c r="I192" s="190"/>
      <c r="J192" s="73"/>
      <c r="K192" s="73"/>
      <c r="L192" s="71"/>
      <c r="M192" s="238"/>
      <c r="N192" s="46"/>
      <c r="O192" s="46"/>
      <c r="P192" s="46"/>
      <c r="Q192" s="46"/>
      <c r="R192" s="46"/>
      <c r="S192" s="46"/>
      <c r="T192" s="94"/>
      <c r="AT192" s="23" t="s">
        <v>145</v>
      </c>
      <c r="AU192" s="23" t="s">
        <v>80</v>
      </c>
    </row>
    <row r="193" s="11" customFormat="1">
      <c r="B193" s="239"/>
      <c r="C193" s="240"/>
      <c r="D193" s="236" t="s">
        <v>147</v>
      </c>
      <c r="E193" s="241" t="s">
        <v>21</v>
      </c>
      <c r="F193" s="242" t="s">
        <v>337</v>
      </c>
      <c r="G193" s="240"/>
      <c r="H193" s="243">
        <v>159.28999999999999</v>
      </c>
      <c r="I193" s="244"/>
      <c r="J193" s="240"/>
      <c r="K193" s="240"/>
      <c r="L193" s="245"/>
      <c r="M193" s="246"/>
      <c r="N193" s="247"/>
      <c r="O193" s="247"/>
      <c r="P193" s="247"/>
      <c r="Q193" s="247"/>
      <c r="R193" s="247"/>
      <c r="S193" s="247"/>
      <c r="T193" s="248"/>
      <c r="AT193" s="249" t="s">
        <v>147</v>
      </c>
      <c r="AU193" s="249" t="s">
        <v>80</v>
      </c>
      <c r="AV193" s="11" t="s">
        <v>80</v>
      </c>
      <c r="AW193" s="11" t="s">
        <v>33</v>
      </c>
      <c r="AX193" s="11" t="s">
        <v>78</v>
      </c>
      <c r="AY193" s="249" t="s">
        <v>114</v>
      </c>
    </row>
    <row r="194" s="1" customFormat="1" ht="16.5" customHeight="1">
      <c r="B194" s="45"/>
      <c r="C194" s="271" t="s">
        <v>338</v>
      </c>
      <c r="D194" s="271" t="s">
        <v>196</v>
      </c>
      <c r="E194" s="272" t="s">
        <v>339</v>
      </c>
      <c r="F194" s="273" t="s">
        <v>340</v>
      </c>
      <c r="G194" s="274" t="s">
        <v>142</v>
      </c>
      <c r="H194" s="275">
        <v>142.75899999999999</v>
      </c>
      <c r="I194" s="276"/>
      <c r="J194" s="277">
        <f>ROUND(I194*H194,2)</f>
        <v>0</v>
      </c>
      <c r="K194" s="273" t="s">
        <v>121</v>
      </c>
      <c r="L194" s="278"/>
      <c r="M194" s="279" t="s">
        <v>21</v>
      </c>
      <c r="N194" s="280" t="s">
        <v>41</v>
      </c>
      <c r="O194" s="46"/>
      <c r="P194" s="229">
        <f>O194*H194</f>
        <v>0</v>
      </c>
      <c r="Q194" s="229">
        <v>0.17599999999999999</v>
      </c>
      <c r="R194" s="229">
        <f>Q194*H194</f>
        <v>25.125583999999996</v>
      </c>
      <c r="S194" s="229">
        <v>0</v>
      </c>
      <c r="T194" s="230">
        <f>S194*H194</f>
        <v>0</v>
      </c>
      <c r="AR194" s="23" t="s">
        <v>195</v>
      </c>
      <c r="AT194" s="23" t="s">
        <v>196</v>
      </c>
      <c r="AU194" s="23" t="s">
        <v>80</v>
      </c>
      <c r="AY194" s="23" t="s">
        <v>114</v>
      </c>
      <c r="BE194" s="231">
        <f>IF(N194="základní",J194,0)</f>
        <v>0</v>
      </c>
      <c r="BF194" s="231">
        <f>IF(N194="snížená",J194,0)</f>
        <v>0</v>
      </c>
      <c r="BG194" s="231">
        <f>IF(N194="zákl. přenesená",J194,0)</f>
        <v>0</v>
      </c>
      <c r="BH194" s="231">
        <f>IF(N194="sníž. přenesená",J194,0)</f>
        <v>0</v>
      </c>
      <c r="BI194" s="231">
        <f>IF(N194="nulová",J194,0)</f>
        <v>0</v>
      </c>
      <c r="BJ194" s="23" t="s">
        <v>78</v>
      </c>
      <c r="BK194" s="231">
        <f>ROUND(I194*H194,2)</f>
        <v>0</v>
      </c>
      <c r="BL194" s="23" t="s">
        <v>143</v>
      </c>
      <c r="BM194" s="23" t="s">
        <v>341</v>
      </c>
    </row>
    <row r="195" s="11" customFormat="1">
      <c r="B195" s="239"/>
      <c r="C195" s="240"/>
      <c r="D195" s="236" t="s">
        <v>147</v>
      </c>
      <c r="E195" s="240"/>
      <c r="F195" s="242" t="s">
        <v>342</v>
      </c>
      <c r="G195" s="240"/>
      <c r="H195" s="243">
        <v>142.75899999999999</v>
      </c>
      <c r="I195" s="244"/>
      <c r="J195" s="240"/>
      <c r="K195" s="240"/>
      <c r="L195" s="245"/>
      <c r="M195" s="246"/>
      <c r="N195" s="247"/>
      <c r="O195" s="247"/>
      <c r="P195" s="247"/>
      <c r="Q195" s="247"/>
      <c r="R195" s="247"/>
      <c r="S195" s="247"/>
      <c r="T195" s="248"/>
      <c r="AT195" s="249" t="s">
        <v>147</v>
      </c>
      <c r="AU195" s="249" t="s">
        <v>80</v>
      </c>
      <c r="AV195" s="11" t="s">
        <v>80</v>
      </c>
      <c r="AW195" s="11" t="s">
        <v>6</v>
      </c>
      <c r="AX195" s="11" t="s">
        <v>78</v>
      </c>
      <c r="AY195" s="249" t="s">
        <v>114</v>
      </c>
    </row>
    <row r="196" s="1" customFormat="1" ht="16.5" customHeight="1">
      <c r="B196" s="45"/>
      <c r="C196" s="271" t="s">
        <v>343</v>
      </c>
      <c r="D196" s="271" t="s">
        <v>196</v>
      </c>
      <c r="E196" s="272" t="s">
        <v>344</v>
      </c>
      <c r="F196" s="273" t="s">
        <v>345</v>
      </c>
      <c r="G196" s="274" t="s">
        <v>142</v>
      </c>
      <c r="H196" s="275">
        <v>19.716999999999999</v>
      </c>
      <c r="I196" s="276"/>
      <c r="J196" s="277">
        <f>ROUND(I196*H196,2)</f>
        <v>0</v>
      </c>
      <c r="K196" s="273" t="s">
        <v>21</v>
      </c>
      <c r="L196" s="278"/>
      <c r="M196" s="279" t="s">
        <v>21</v>
      </c>
      <c r="N196" s="280" t="s">
        <v>41</v>
      </c>
      <c r="O196" s="46"/>
      <c r="P196" s="229">
        <f>O196*H196</f>
        <v>0</v>
      </c>
      <c r="Q196" s="229">
        <v>0.13100000000000001</v>
      </c>
      <c r="R196" s="229">
        <f>Q196*H196</f>
        <v>2.5829269999999998</v>
      </c>
      <c r="S196" s="229">
        <v>0</v>
      </c>
      <c r="T196" s="230">
        <f>S196*H196</f>
        <v>0</v>
      </c>
      <c r="AR196" s="23" t="s">
        <v>195</v>
      </c>
      <c r="AT196" s="23" t="s">
        <v>196</v>
      </c>
      <c r="AU196" s="23" t="s">
        <v>80</v>
      </c>
      <c r="AY196" s="23" t="s">
        <v>114</v>
      </c>
      <c r="BE196" s="231">
        <f>IF(N196="základní",J196,0)</f>
        <v>0</v>
      </c>
      <c r="BF196" s="231">
        <f>IF(N196="snížená",J196,0)</f>
        <v>0</v>
      </c>
      <c r="BG196" s="231">
        <f>IF(N196="zákl. přenesená",J196,0)</f>
        <v>0</v>
      </c>
      <c r="BH196" s="231">
        <f>IF(N196="sníž. přenesená",J196,0)</f>
        <v>0</v>
      </c>
      <c r="BI196" s="231">
        <f>IF(N196="nulová",J196,0)</f>
        <v>0</v>
      </c>
      <c r="BJ196" s="23" t="s">
        <v>78</v>
      </c>
      <c r="BK196" s="231">
        <f>ROUND(I196*H196,2)</f>
        <v>0</v>
      </c>
      <c r="BL196" s="23" t="s">
        <v>143</v>
      </c>
      <c r="BM196" s="23" t="s">
        <v>346</v>
      </c>
    </row>
    <row r="197" s="11" customFormat="1">
      <c r="B197" s="239"/>
      <c r="C197" s="240"/>
      <c r="D197" s="236" t="s">
        <v>147</v>
      </c>
      <c r="E197" s="240"/>
      <c r="F197" s="242" t="s">
        <v>347</v>
      </c>
      <c r="G197" s="240"/>
      <c r="H197" s="243">
        <v>19.716999999999999</v>
      </c>
      <c r="I197" s="244"/>
      <c r="J197" s="240"/>
      <c r="K197" s="240"/>
      <c r="L197" s="245"/>
      <c r="M197" s="246"/>
      <c r="N197" s="247"/>
      <c r="O197" s="247"/>
      <c r="P197" s="247"/>
      <c r="Q197" s="247"/>
      <c r="R197" s="247"/>
      <c r="S197" s="247"/>
      <c r="T197" s="248"/>
      <c r="AT197" s="249" t="s">
        <v>147</v>
      </c>
      <c r="AU197" s="249" t="s">
        <v>80</v>
      </c>
      <c r="AV197" s="11" t="s">
        <v>80</v>
      </c>
      <c r="AW197" s="11" t="s">
        <v>6</v>
      </c>
      <c r="AX197" s="11" t="s">
        <v>78</v>
      </c>
      <c r="AY197" s="249" t="s">
        <v>114</v>
      </c>
    </row>
    <row r="198" s="1" customFormat="1" ht="38.25" customHeight="1">
      <c r="B198" s="45"/>
      <c r="C198" s="220" t="s">
        <v>348</v>
      </c>
      <c r="D198" s="220" t="s">
        <v>117</v>
      </c>
      <c r="E198" s="221" t="s">
        <v>349</v>
      </c>
      <c r="F198" s="222" t="s">
        <v>350</v>
      </c>
      <c r="G198" s="223" t="s">
        <v>142</v>
      </c>
      <c r="H198" s="224">
        <v>48.030000000000001</v>
      </c>
      <c r="I198" s="225"/>
      <c r="J198" s="226">
        <f>ROUND(I198*H198,2)</f>
        <v>0</v>
      </c>
      <c r="K198" s="222" t="s">
        <v>121</v>
      </c>
      <c r="L198" s="71"/>
      <c r="M198" s="227" t="s">
        <v>21</v>
      </c>
      <c r="N198" s="228" t="s">
        <v>41</v>
      </c>
      <c r="O198" s="46"/>
      <c r="P198" s="229">
        <f>O198*H198</f>
        <v>0</v>
      </c>
      <c r="Q198" s="229">
        <v>0.080030000000000004</v>
      </c>
      <c r="R198" s="229">
        <f>Q198*H198</f>
        <v>3.8438409000000004</v>
      </c>
      <c r="S198" s="229">
        <v>0</v>
      </c>
      <c r="T198" s="230">
        <f>S198*H198</f>
        <v>0</v>
      </c>
      <c r="AR198" s="23" t="s">
        <v>143</v>
      </c>
      <c r="AT198" s="23" t="s">
        <v>117</v>
      </c>
      <c r="AU198" s="23" t="s">
        <v>80</v>
      </c>
      <c r="AY198" s="23" t="s">
        <v>114</v>
      </c>
      <c r="BE198" s="231">
        <f>IF(N198="základní",J198,0)</f>
        <v>0</v>
      </c>
      <c r="BF198" s="231">
        <f>IF(N198="snížená",J198,0)</f>
        <v>0</v>
      </c>
      <c r="BG198" s="231">
        <f>IF(N198="zákl. přenesená",J198,0)</f>
        <v>0</v>
      </c>
      <c r="BH198" s="231">
        <f>IF(N198="sníž. přenesená",J198,0)</f>
        <v>0</v>
      </c>
      <c r="BI198" s="231">
        <f>IF(N198="nulová",J198,0)</f>
        <v>0</v>
      </c>
      <c r="BJ198" s="23" t="s">
        <v>78</v>
      </c>
      <c r="BK198" s="231">
        <f>ROUND(I198*H198,2)</f>
        <v>0</v>
      </c>
      <c r="BL198" s="23" t="s">
        <v>143</v>
      </c>
      <c r="BM198" s="23" t="s">
        <v>351</v>
      </c>
    </row>
    <row r="199" s="1" customFormat="1">
      <c r="B199" s="45"/>
      <c r="C199" s="73"/>
      <c r="D199" s="236" t="s">
        <v>145</v>
      </c>
      <c r="E199" s="73"/>
      <c r="F199" s="237" t="s">
        <v>352</v>
      </c>
      <c r="G199" s="73"/>
      <c r="H199" s="73"/>
      <c r="I199" s="190"/>
      <c r="J199" s="73"/>
      <c r="K199" s="73"/>
      <c r="L199" s="71"/>
      <c r="M199" s="238"/>
      <c r="N199" s="46"/>
      <c r="O199" s="46"/>
      <c r="P199" s="46"/>
      <c r="Q199" s="46"/>
      <c r="R199" s="46"/>
      <c r="S199" s="46"/>
      <c r="T199" s="94"/>
      <c r="AT199" s="23" t="s">
        <v>145</v>
      </c>
      <c r="AU199" s="23" t="s">
        <v>80</v>
      </c>
    </row>
    <row r="200" s="1" customFormat="1" ht="16.5" customHeight="1">
      <c r="B200" s="45"/>
      <c r="C200" s="271" t="s">
        <v>353</v>
      </c>
      <c r="D200" s="271" t="s">
        <v>196</v>
      </c>
      <c r="E200" s="272" t="s">
        <v>354</v>
      </c>
      <c r="F200" s="273" t="s">
        <v>355</v>
      </c>
      <c r="G200" s="274" t="s">
        <v>142</v>
      </c>
      <c r="H200" s="275">
        <v>48.991</v>
      </c>
      <c r="I200" s="276"/>
      <c r="J200" s="277">
        <f>ROUND(I200*H200,2)</f>
        <v>0</v>
      </c>
      <c r="K200" s="273" t="s">
        <v>121</v>
      </c>
      <c r="L200" s="278"/>
      <c r="M200" s="279" t="s">
        <v>21</v>
      </c>
      <c r="N200" s="280" t="s">
        <v>41</v>
      </c>
      <c r="O200" s="46"/>
      <c r="P200" s="229">
        <f>O200*H200</f>
        <v>0</v>
      </c>
      <c r="Q200" s="229">
        <v>0.1125</v>
      </c>
      <c r="R200" s="229">
        <f>Q200*H200</f>
        <v>5.5114875000000003</v>
      </c>
      <c r="S200" s="229">
        <v>0</v>
      </c>
      <c r="T200" s="230">
        <f>S200*H200</f>
        <v>0</v>
      </c>
      <c r="AR200" s="23" t="s">
        <v>195</v>
      </c>
      <c r="AT200" s="23" t="s">
        <v>196</v>
      </c>
      <c r="AU200" s="23" t="s">
        <v>80</v>
      </c>
      <c r="AY200" s="23" t="s">
        <v>114</v>
      </c>
      <c r="BE200" s="231">
        <f>IF(N200="základní",J200,0)</f>
        <v>0</v>
      </c>
      <c r="BF200" s="231">
        <f>IF(N200="snížená",J200,0)</f>
        <v>0</v>
      </c>
      <c r="BG200" s="231">
        <f>IF(N200="zákl. přenesená",J200,0)</f>
        <v>0</v>
      </c>
      <c r="BH200" s="231">
        <f>IF(N200="sníž. přenesená",J200,0)</f>
        <v>0</v>
      </c>
      <c r="BI200" s="231">
        <f>IF(N200="nulová",J200,0)</f>
        <v>0</v>
      </c>
      <c r="BJ200" s="23" t="s">
        <v>78</v>
      </c>
      <c r="BK200" s="231">
        <f>ROUND(I200*H200,2)</f>
        <v>0</v>
      </c>
      <c r="BL200" s="23" t="s">
        <v>143</v>
      </c>
      <c r="BM200" s="23" t="s">
        <v>356</v>
      </c>
    </row>
    <row r="201" s="11" customFormat="1">
      <c r="B201" s="239"/>
      <c r="C201" s="240"/>
      <c r="D201" s="236" t="s">
        <v>147</v>
      </c>
      <c r="E201" s="240"/>
      <c r="F201" s="242" t="s">
        <v>357</v>
      </c>
      <c r="G201" s="240"/>
      <c r="H201" s="243">
        <v>48.991</v>
      </c>
      <c r="I201" s="244"/>
      <c r="J201" s="240"/>
      <c r="K201" s="240"/>
      <c r="L201" s="245"/>
      <c r="M201" s="246"/>
      <c r="N201" s="247"/>
      <c r="O201" s="247"/>
      <c r="P201" s="247"/>
      <c r="Q201" s="247"/>
      <c r="R201" s="247"/>
      <c r="S201" s="247"/>
      <c r="T201" s="248"/>
      <c r="AT201" s="249" t="s">
        <v>147</v>
      </c>
      <c r="AU201" s="249" t="s">
        <v>80</v>
      </c>
      <c r="AV201" s="11" t="s">
        <v>80</v>
      </c>
      <c r="AW201" s="11" t="s">
        <v>6</v>
      </c>
      <c r="AX201" s="11" t="s">
        <v>78</v>
      </c>
      <c r="AY201" s="249" t="s">
        <v>114</v>
      </c>
    </row>
    <row r="202" s="10" customFormat="1" ht="29.88" customHeight="1">
      <c r="B202" s="204"/>
      <c r="C202" s="205"/>
      <c r="D202" s="206" t="s">
        <v>69</v>
      </c>
      <c r="E202" s="218" t="s">
        <v>195</v>
      </c>
      <c r="F202" s="218" t="s">
        <v>358</v>
      </c>
      <c r="G202" s="205"/>
      <c r="H202" s="205"/>
      <c r="I202" s="208"/>
      <c r="J202" s="219">
        <f>BK202</f>
        <v>0</v>
      </c>
      <c r="K202" s="205"/>
      <c r="L202" s="210"/>
      <c r="M202" s="211"/>
      <c r="N202" s="212"/>
      <c r="O202" s="212"/>
      <c r="P202" s="213">
        <f>SUM(P203:P208)</f>
        <v>0</v>
      </c>
      <c r="Q202" s="212"/>
      <c r="R202" s="213">
        <f>SUM(R203:R208)</f>
        <v>12.41732</v>
      </c>
      <c r="S202" s="212"/>
      <c r="T202" s="214">
        <f>SUM(T203:T208)</f>
        <v>0</v>
      </c>
      <c r="AR202" s="215" t="s">
        <v>78</v>
      </c>
      <c r="AT202" s="216" t="s">
        <v>69</v>
      </c>
      <c r="AU202" s="216" t="s">
        <v>78</v>
      </c>
      <c r="AY202" s="215" t="s">
        <v>114</v>
      </c>
      <c r="BK202" s="217">
        <f>SUM(BK203:BK208)</f>
        <v>0</v>
      </c>
    </row>
    <row r="203" s="1" customFormat="1" ht="16.5" customHeight="1">
      <c r="B203" s="45"/>
      <c r="C203" s="220" t="s">
        <v>359</v>
      </c>
      <c r="D203" s="220" t="s">
        <v>117</v>
      </c>
      <c r="E203" s="221" t="s">
        <v>360</v>
      </c>
      <c r="F203" s="222" t="s">
        <v>361</v>
      </c>
      <c r="G203" s="223" t="s">
        <v>277</v>
      </c>
      <c r="H203" s="224">
        <v>4</v>
      </c>
      <c r="I203" s="225"/>
      <c r="J203" s="226">
        <f>ROUND(I203*H203,2)</f>
        <v>0</v>
      </c>
      <c r="K203" s="222" t="s">
        <v>121</v>
      </c>
      <c r="L203" s="71"/>
      <c r="M203" s="227" t="s">
        <v>21</v>
      </c>
      <c r="N203" s="228" t="s">
        <v>41</v>
      </c>
      <c r="O203" s="46"/>
      <c r="P203" s="229">
        <f>O203*H203</f>
        <v>0</v>
      </c>
      <c r="Q203" s="229">
        <v>0.42368</v>
      </c>
      <c r="R203" s="229">
        <f>Q203*H203</f>
        <v>1.69472</v>
      </c>
      <c r="S203" s="229">
        <v>0</v>
      </c>
      <c r="T203" s="230">
        <f>S203*H203</f>
        <v>0</v>
      </c>
      <c r="AR203" s="23" t="s">
        <v>143</v>
      </c>
      <c r="AT203" s="23" t="s">
        <v>117</v>
      </c>
      <c r="AU203" s="23" t="s">
        <v>80</v>
      </c>
      <c r="AY203" s="23" t="s">
        <v>114</v>
      </c>
      <c r="BE203" s="231">
        <f>IF(N203="základní",J203,0)</f>
        <v>0</v>
      </c>
      <c r="BF203" s="231">
        <f>IF(N203="snížená",J203,0)</f>
        <v>0</v>
      </c>
      <c r="BG203" s="231">
        <f>IF(N203="zákl. přenesená",J203,0)</f>
        <v>0</v>
      </c>
      <c r="BH203" s="231">
        <f>IF(N203="sníž. přenesená",J203,0)</f>
        <v>0</v>
      </c>
      <c r="BI203" s="231">
        <f>IF(N203="nulová",J203,0)</f>
        <v>0</v>
      </c>
      <c r="BJ203" s="23" t="s">
        <v>78</v>
      </c>
      <c r="BK203" s="231">
        <f>ROUND(I203*H203,2)</f>
        <v>0</v>
      </c>
      <c r="BL203" s="23" t="s">
        <v>143</v>
      </c>
      <c r="BM203" s="23" t="s">
        <v>362</v>
      </c>
    </row>
    <row r="204" s="1" customFormat="1">
      <c r="B204" s="45"/>
      <c r="C204" s="73"/>
      <c r="D204" s="236" t="s">
        <v>145</v>
      </c>
      <c r="E204" s="73"/>
      <c r="F204" s="237" t="s">
        <v>363</v>
      </c>
      <c r="G204" s="73"/>
      <c r="H204" s="73"/>
      <c r="I204" s="190"/>
      <c r="J204" s="73"/>
      <c r="K204" s="73"/>
      <c r="L204" s="71"/>
      <c r="M204" s="238"/>
      <c r="N204" s="46"/>
      <c r="O204" s="46"/>
      <c r="P204" s="46"/>
      <c r="Q204" s="46"/>
      <c r="R204" s="46"/>
      <c r="S204" s="46"/>
      <c r="T204" s="94"/>
      <c r="AT204" s="23" t="s">
        <v>145</v>
      </c>
      <c r="AU204" s="23" t="s">
        <v>80</v>
      </c>
    </row>
    <row r="205" s="1" customFormat="1" ht="16.5" customHeight="1">
      <c r="B205" s="45"/>
      <c r="C205" s="220" t="s">
        <v>364</v>
      </c>
      <c r="D205" s="220" t="s">
        <v>117</v>
      </c>
      <c r="E205" s="221" t="s">
        <v>365</v>
      </c>
      <c r="F205" s="222" t="s">
        <v>366</v>
      </c>
      <c r="G205" s="223" t="s">
        <v>277</v>
      </c>
      <c r="H205" s="224">
        <v>7</v>
      </c>
      <c r="I205" s="225"/>
      <c r="J205" s="226">
        <f>ROUND(I205*H205,2)</f>
        <v>0</v>
      </c>
      <c r="K205" s="222" t="s">
        <v>121</v>
      </c>
      <c r="L205" s="71"/>
      <c r="M205" s="227" t="s">
        <v>21</v>
      </c>
      <c r="N205" s="228" t="s">
        <v>41</v>
      </c>
      <c r="O205" s="46"/>
      <c r="P205" s="229">
        <f>O205*H205</f>
        <v>0</v>
      </c>
      <c r="Q205" s="229">
        <v>0.42080000000000001</v>
      </c>
      <c r="R205" s="229">
        <f>Q205*H205</f>
        <v>2.9456000000000002</v>
      </c>
      <c r="S205" s="229">
        <v>0</v>
      </c>
      <c r="T205" s="230">
        <f>S205*H205</f>
        <v>0</v>
      </c>
      <c r="AR205" s="23" t="s">
        <v>143</v>
      </c>
      <c r="AT205" s="23" t="s">
        <v>117</v>
      </c>
      <c r="AU205" s="23" t="s">
        <v>80</v>
      </c>
      <c r="AY205" s="23" t="s">
        <v>114</v>
      </c>
      <c r="BE205" s="231">
        <f>IF(N205="základní",J205,0)</f>
        <v>0</v>
      </c>
      <c r="BF205" s="231">
        <f>IF(N205="snížená",J205,0)</f>
        <v>0</v>
      </c>
      <c r="BG205" s="231">
        <f>IF(N205="zákl. přenesená",J205,0)</f>
        <v>0</v>
      </c>
      <c r="BH205" s="231">
        <f>IF(N205="sníž. přenesená",J205,0)</f>
        <v>0</v>
      </c>
      <c r="BI205" s="231">
        <f>IF(N205="nulová",J205,0)</f>
        <v>0</v>
      </c>
      <c r="BJ205" s="23" t="s">
        <v>78</v>
      </c>
      <c r="BK205" s="231">
        <f>ROUND(I205*H205,2)</f>
        <v>0</v>
      </c>
      <c r="BL205" s="23" t="s">
        <v>143</v>
      </c>
      <c r="BM205" s="23" t="s">
        <v>367</v>
      </c>
    </row>
    <row r="206" s="1" customFormat="1">
      <c r="B206" s="45"/>
      <c r="C206" s="73"/>
      <c r="D206" s="236" t="s">
        <v>145</v>
      </c>
      <c r="E206" s="73"/>
      <c r="F206" s="237" t="s">
        <v>363</v>
      </c>
      <c r="G206" s="73"/>
      <c r="H206" s="73"/>
      <c r="I206" s="190"/>
      <c r="J206" s="73"/>
      <c r="K206" s="73"/>
      <c r="L206" s="71"/>
      <c r="M206" s="238"/>
      <c r="N206" s="46"/>
      <c r="O206" s="46"/>
      <c r="P206" s="46"/>
      <c r="Q206" s="46"/>
      <c r="R206" s="46"/>
      <c r="S206" s="46"/>
      <c r="T206" s="94"/>
      <c r="AT206" s="23" t="s">
        <v>145</v>
      </c>
      <c r="AU206" s="23" t="s">
        <v>80</v>
      </c>
    </row>
    <row r="207" s="1" customFormat="1" ht="25.5" customHeight="1">
      <c r="B207" s="45"/>
      <c r="C207" s="220" t="s">
        <v>368</v>
      </c>
      <c r="D207" s="220" t="s">
        <v>117</v>
      </c>
      <c r="E207" s="221" t="s">
        <v>369</v>
      </c>
      <c r="F207" s="222" t="s">
        <v>370</v>
      </c>
      <c r="G207" s="223" t="s">
        <v>277</v>
      </c>
      <c r="H207" s="224">
        <v>25</v>
      </c>
      <c r="I207" s="225"/>
      <c r="J207" s="226">
        <f>ROUND(I207*H207,2)</f>
        <v>0</v>
      </c>
      <c r="K207" s="222" t="s">
        <v>121</v>
      </c>
      <c r="L207" s="71"/>
      <c r="M207" s="227" t="s">
        <v>21</v>
      </c>
      <c r="N207" s="228" t="s">
        <v>41</v>
      </c>
      <c r="O207" s="46"/>
      <c r="P207" s="229">
        <f>O207*H207</f>
        <v>0</v>
      </c>
      <c r="Q207" s="229">
        <v>0.31108000000000002</v>
      </c>
      <c r="R207" s="229">
        <f>Q207*H207</f>
        <v>7.777000000000001</v>
      </c>
      <c r="S207" s="229">
        <v>0</v>
      </c>
      <c r="T207" s="230">
        <f>S207*H207</f>
        <v>0</v>
      </c>
      <c r="AR207" s="23" t="s">
        <v>143</v>
      </c>
      <c r="AT207" s="23" t="s">
        <v>117</v>
      </c>
      <c r="AU207" s="23" t="s">
        <v>80</v>
      </c>
      <c r="AY207" s="23" t="s">
        <v>114</v>
      </c>
      <c r="BE207" s="231">
        <f>IF(N207="základní",J207,0)</f>
        <v>0</v>
      </c>
      <c r="BF207" s="231">
        <f>IF(N207="snížená",J207,0)</f>
        <v>0</v>
      </c>
      <c r="BG207" s="231">
        <f>IF(N207="zákl. přenesená",J207,0)</f>
        <v>0</v>
      </c>
      <c r="BH207" s="231">
        <f>IF(N207="sníž. přenesená",J207,0)</f>
        <v>0</v>
      </c>
      <c r="BI207" s="231">
        <f>IF(N207="nulová",J207,0)</f>
        <v>0</v>
      </c>
      <c r="BJ207" s="23" t="s">
        <v>78</v>
      </c>
      <c r="BK207" s="231">
        <f>ROUND(I207*H207,2)</f>
        <v>0</v>
      </c>
      <c r="BL207" s="23" t="s">
        <v>143</v>
      </c>
      <c r="BM207" s="23" t="s">
        <v>371</v>
      </c>
    </row>
    <row r="208" s="1" customFormat="1">
      <c r="B208" s="45"/>
      <c r="C208" s="73"/>
      <c r="D208" s="236" t="s">
        <v>145</v>
      </c>
      <c r="E208" s="73"/>
      <c r="F208" s="237" t="s">
        <v>363</v>
      </c>
      <c r="G208" s="73"/>
      <c r="H208" s="73"/>
      <c r="I208" s="190"/>
      <c r="J208" s="73"/>
      <c r="K208" s="73"/>
      <c r="L208" s="71"/>
      <c r="M208" s="238"/>
      <c r="N208" s="46"/>
      <c r="O208" s="46"/>
      <c r="P208" s="46"/>
      <c r="Q208" s="46"/>
      <c r="R208" s="46"/>
      <c r="S208" s="46"/>
      <c r="T208" s="94"/>
      <c r="AT208" s="23" t="s">
        <v>145</v>
      </c>
      <c r="AU208" s="23" t="s">
        <v>80</v>
      </c>
    </row>
    <row r="209" s="10" customFormat="1" ht="29.88" customHeight="1">
      <c r="B209" s="204"/>
      <c r="C209" s="205"/>
      <c r="D209" s="206" t="s">
        <v>69</v>
      </c>
      <c r="E209" s="218" t="s">
        <v>202</v>
      </c>
      <c r="F209" s="218" t="s">
        <v>372</v>
      </c>
      <c r="G209" s="205"/>
      <c r="H209" s="205"/>
      <c r="I209" s="208"/>
      <c r="J209" s="219">
        <f>BK209</f>
        <v>0</v>
      </c>
      <c r="K209" s="205"/>
      <c r="L209" s="210"/>
      <c r="M209" s="211"/>
      <c r="N209" s="212"/>
      <c r="O209" s="212"/>
      <c r="P209" s="213">
        <f>SUM(P210:P268)</f>
        <v>0</v>
      </c>
      <c r="Q209" s="212"/>
      <c r="R209" s="213">
        <f>SUM(R210:R268)</f>
        <v>308.43930080000001</v>
      </c>
      <c r="S209" s="212"/>
      <c r="T209" s="214">
        <f>SUM(T210:T268)</f>
        <v>0.082000000000000003</v>
      </c>
      <c r="AR209" s="215" t="s">
        <v>78</v>
      </c>
      <c r="AT209" s="216" t="s">
        <v>69</v>
      </c>
      <c r="AU209" s="216" t="s">
        <v>78</v>
      </c>
      <c r="AY209" s="215" t="s">
        <v>114</v>
      </c>
      <c r="BK209" s="217">
        <f>SUM(BK210:BK268)</f>
        <v>0</v>
      </c>
    </row>
    <row r="210" s="1" customFormat="1" ht="25.5" customHeight="1">
      <c r="B210" s="45"/>
      <c r="C210" s="220" t="s">
        <v>373</v>
      </c>
      <c r="D210" s="220" t="s">
        <v>117</v>
      </c>
      <c r="E210" s="221" t="s">
        <v>374</v>
      </c>
      <c r="F210" s="222" t="s">
        <v>375</v>
      </c>
      <c r="G210" s="223" t="s">
        <v>277</v>
      </c>
      <c r="H210" s="224">
        <v>1</v>
      </c>
      <c r="I210" s="225"/>
      <c r="J210" s="226">
        <f>ROUND(I210*H210,2)</f>
        <v>0</v>
      </c>
      <c r="K210" s="222" t="s">
        <v>121</v>
      </c>
      <c r="L210" s="71"/>
      <c r="M210" s="227" t="s">
        <v>21</v>
      </c>
      <c r="N210" s="228" t="s">
        <v>41</v>
      </c>
      <c r="O210" s="46"/>
      <c r="P210" s="229">
        <f>O210*H210</f>
        <v>0</v>
      </c>
      <c r="Q210" s="229">
        <v>0.00069999999999999999</v>
      </c>
      <c r="R210" s="229">
        <f>Q210*H210</f>
        <v>0.00069999999999999999</v>
      </c>
      <c r="S210" s="229">
        <v>0</v>
      </c>
      <c r="T210" s="230">
        <f>S210*H210</f>
        <v>0</v>
      </c>
      <c r="AR210" s="23" t="s">
        <v>143</v>
      </c>
      <c r="AT210" s="23" t="s">
        <v>117</v>
      </c>
      <c r="AU210" s="23" t="s">
        <v>80</v>
      </c>
      <c r="AY210" s="23" t="s">
        <v>114</v>
      </c>
      <c r="BE210" s="231">
        <f>IF(N210="základní",J210,0)</f>
        <v>0</v>
      </c>
      <c r="BF210" s="231">
        <f>IF(N210="snížená",J210,0)</f>
        <v>0</v>
      </c>
      <c r="BG210" s="231">
        <f>IF(N210="zákl. přenesená",J210,0)</f>
        <v>0</v>
      </c>
      <c r="BH210" s="231">
        <f>IF(N210="sníž. přenesená",J210,0)</f>
        <v>0</v>
      </c>
      <c r="BI210" s="231">
        <f>IF(N210="nulová",J210,0)</f>
        <v>0</v>
      </c>
      <c r="BJ210" s="23" t="s">
        <v>78</v>
      </c>
      <c r="BK210" s="231">
        <f>ROUND(I210*H210,2)</f>
        <v>0</v>
      </c>
      <c r="BL210" s="23" t="s">
        <v>143</v>
      </c>
      <c r="BM210" s="23" t="s">
        <v>376</v>
      </c>
    </row>
    <row r="211" s="1" customFormat="1">
      <c r="B211" s="45"/>
      <c r="C211" s="73"/>
      <c r="D211" s="236" t="s">
        <v>145</v>
      </c>
      <c r="E211" s="73"/>
      <c r="F211" s="237" t="s">
        <v>377</v>
      </c>
      <c r="G211" s="73"/>
      <c r="H211" s="73"/>
      <c r="I211" s="190"/>
      <c r="J211" s="73"/>
      <c r="K211" s="73"/>
      <c r="L211" s="71"/>
      <c r="M211" s="238"/>
      <c r="N211" s="46"/>
      <c r="O211" s="46"/>
      <c r="P211" s="46"/>
      <c r="Q211" s="46"/>
      <c r="R211" s="46"/>
      <c r="S211" s="46"/>
      <c r="T211" s="94"/>
      <c r="AT211" s="23" t="s">
        <v>145</v>
      </c>
      <c r="AU211" s="23" t="s">
        <v>80</v>
      </c>
    </row>
    <row r="212" s="11" customFormat="1">
      <c r="B212" s="239"/>
      <c r="C212" s="240"/>
      <c r="D212" s="236" t="s">
        <v>147</v>
      </c>
      <c r="E212" s="241" t="s">
        <v>21</v>
      </c>
      <c r="F212" s="242" t="s">
        <v>378</v>
      </c>
      <c r="G212" s="240"/>
      <c r="H212" s="243">
        <v>1</v>
      </c>
      <c r="I212" s="244"/>
      <c r="J212" s="240"/>
      <c r="K212" s="240"/>
      <c r="L212" s="245"/>
      <c r="M212" s="246"/>
      <c r="N212" s="247"/>
      <c r="O212" s="247"/>
      <c r="P212" s="247"/>
      <c r="Q212" s="247"/>
      <c r="R212" s="247"/>
      <c r="S212" s="247"/>
      <c r="T212" s="248"/>
      <c r="AT212" s="249" t="s">
        <v>147</v>
      </c>
      <c r="AU212" s="249" t="s">
        <v>80</v>
      </c>
      <c r="AV212" s="11" t="s">
        <v>80</v>
      </c>
      <c r="AW212" s="11" t="s">
        <v>33</v>
      </c>
      <c r="AX212" s="11" t="s">
        <v>78</v>
      </c>
      <c r="AY212" s="249" t="s">
        <v>114</v>
      </c>
    </row>
    <row r="213" s="1" customFormat="1" ht="16.5" customHeight="1">
      <c r="B213" s="45"/>
      <c r="C213" s="271" t="s">
        <v>379</v>
      </c>
      <c r="D213" s="271" t="s">
        <v>196</v>
      </c>
      <c r="E213" s="272" t="s">
        <v>380</v>
      </c>
      <c r="F213" s="273" t="s">
        <v>381</v>
      </c>
      <c r="G213" s="274" t="s">
        <v>277</v>
      </c>
      <c r="H213" s="275">
        <v>1</v>
      </c>
      <c r="I213" s="276"/>
      <c r="J213" s="277">
        <f>ROUND(I213*H213,2)</f>
        <v>0</v>
      </c>
      <c r="K213" s="273" t="s">
        <v>21</v>
      </c>
      <c r="L213" s="278"/>
      <c r="M213" s="279" t="s">
        <v>21</v>
      </c>
      <c r="N213" s="280" t="s">
        <v>41</v>
      </c>
      <c r="O213" s="46"/>
      <c r="P213" s="229">
        <f>O213*H213</f>
        <v>0</v>
      </c>
      <c r="Q213" s="229">
        <v>0.0040000000000000001</v>
      </c>
      <c r="R213" s="229">
        <f>Q213*H213</f>
        <v>0.0040000000000000001</v>
      </c>
      <c r="S213" s="229">
        <v>0</v>
      </c>
      <c r="T213" s="230">
        <f>S213*H213</f>
        <v>0</v>
      </c>
      <c r="AR213" s="23" t="s">
        <v>195</v>
      </c>
      <c r="AT213" s="23" t="s">
        <v>196</v>
      </c>
      <c r="AU213" s="23" t="s">
        <v>80</v>
      </c>
      <c r="AY213" s="23" t="s">
        <v>114</v>
      </c>
      <c r="BE213" s="231">
        <f>IF(N213="základní",J213,0)</f>
        <v>0</v>
      </c>
      <c r="BF213" s="231">
        <f>IF(N213="snížená",J213,0)</f>
        <v>0</v>
      </c>
      <c r="BG213" s="231">
        <f>IF(N213="zákl. přenesená",J213,0)</f>
        <v>0</v>
      </c>
      <c r="BH213" s="231">
        <f>IF(N213="sníž. přenesená",J213,0)</f>
        <v>0</v>
      </c>
      <c r="BI213" s="231">
        <f>IF(N213="nulová",J213,0)</f>
        <v>0</v>
      </c>
      <c r="BJ213" s="23" t="s">
        <v>78</v>
      </c>
      <c r="BK213" s="231">
        <f>ROUND(I213*H213,2)</f>
        <v>0</v>
      </c>
      <c r="BL213" s="23" t="s">
        <v>143</v>
      </c>
      <c r="BM213" s="23" t="s">
        <v>382</v>
      </c>
    </row>
    <row r="214" s="1" customFormat="1" ht="16.5" customHeight="1">
      <c r="B214" s="45"/>
      <c r="C214" s="220" t="s">
        <v>383</v>
      </c>
      <c r="D214" s="220" t="s">
        <v>117</v>
      </c>
      <c r="E214" s="221" t="s">
        <v>384</v>
      </c>
      <c r="F214" s="222" t="s">
        <v>385</v>
      </c>
      <c r="G214" s="223" t="s">
        <v>277</v>
      </c>
      <c r="H214" s="224">
        <v>1</v>
      </c>
      <c r="I214" s="225"/>
      <c r="J214" s="226">
        <f>ROUND(I214*H214,2)</f>
        <v>0</v>
      </c>
      <c r="K214" s="222" t="s">
        <v>121</v>
      </c>
      <c r="L214" s="71"/>
      <c r="M214" s="227" t="s">
        <v>21</v>
      </c>
      <c r="N214" s="228" t="s">
        <v>41</v>
      </c>
      <c r="O214" s="46"/>
      <c r="P214" s="229">
        <f>O214*H214</f>
        <v>0</v>
      </c>
      <c r="Q214" s="229">
        <v>0.10940999999999999</v>
      </c>
      <c r="R214" s="229">
        <f>Q214*H214</f>
        <v>0.10940999999999999</v>
      </c>
      <c r="S214" s="229">
        <v>0</v>
      </c>
      <c r="T214" s="230">
        <f>S214*H214</f>
        <v>0</v>
      </c>
      <c r="AR214" s="23" t="s">
        <v>143</v>
      </c>
      <c r="AT214" s="23" t="s">
        <v>117</v>
      </c>
      <c r="AU214" s="23" t="s">
        <v>80</v>
      </c>
      <c r="AY214" s="23" t="s">
        <v>114</v>
      </c>
      <c r="BE214" s="231">
        <f>IF(N214="základní",J214,0)</f>
        <v>0</v>
      </c>
      <c r="BF214" s="231">
        <f>IF(N214="snížená",J214,0)</f>
        <v>0</v>
      </c>
      <c r="BG214" s="231">
        <f>IF(N214="zákl. přenesená",J214,0)</f>
        <v>0</v>
      </c>
      <c r="BH214" s="231">
        <f>IF(N214="sníž. přenesená",J214,0)</f>
        <v>0</v>
      </c>
      <c r="BI214" s="231">
        <f>IF(N214="nulová",J214,0)</f>
        <v>0</v>
      </c>
      <c r="BJ214" s="23" t="s">
        <v>78</v>
      </c>
      <c r="BK214" s="231">
        <f>ROUND(I214*H214,2)</f>
        <v>0</v>
      </c>
      <c r="BL214" s="23" t="s">
        <v>143</v>
      </c>
      <c r="BM214" s="23" t="s">
        <v>386</v>
      </c>
    </row>
    <row r="215" s="1" customFormat="1">
      <c r="B215" s="45"/>
      <c r="C215" s="73"/>
      <c r="D215" s="236" t="s">
        <v>145</v>
      </c>
      <c r="E215" s="73"/>
      <c r="F215" s="237" t="s">
        <v>387</v>
      </c>
      <c r="G215" s="73"/>
      <c r="H215" s="73"/>
      <c r="I215" s="190"/>
      <c r="J215" s="73"/>
      <c r="K215" s="73"/>
      <c r="L215" s="71"/>
      <c r="M215" s="238"/>
      <c r="N215" s="46"/>
      <c r="O215" s="46"/>
      <c r="P215" s="46"/>
      <c r="Q215" s="46"/>
      <c r="R215" s="46"/>
      <c r="S215" s="46"/>
      <c r="T215" s="94"/>
      <c r="AT215" s="23" t="s">
        <v>145</v>
      </c>
      <c r="AU215" s="23" t="s">
        <v>80</v>
      </c>
    </row>
    <row r="216" s="1" customFormat="1" ht="16.5" customHeight="1">
      <c r="B216" s="45"/>
      <c r="C216" s="271" t="s">
        <v>388</v>
      </c>
      <c r="D216" s="271" t="s">
        <v>196</v>
      </c>
      <c r="E216" s="272" t="s">
        <v>389</v>
      </c>
      <c r="F216" s="273" t="s">
        <v>390</v>
      </c>
      <c r="G216" s="274" t="s">
        <v>277</v>
      </c>
      <c r="H216" s="275">
        <v>1</v>
      </c>
      <c r="I216" s="276"/>
      <c r="J216" s="277">
        <f>ROUND(I216*H216,2)</f>
        <v>0</v>
      </c>
      <c r="K216" s="273" t="s">
        <v>121</v>
      </c>
      <c r="L216" s="278"/>
      <c r="M216" s="279" t="s">
        <v>21</v>
      </c>
      <c r="N216" s="280" t="s">
        <v>41</v>
      </c>
      <c r="O216" s="46"/>
      <c r="P216" s="229">
        <f>O216*H216</f>
        <v>0</v>
      </c>
      <c r="Q216" s="229">
        <v>0.0064999999999999997</v>
      </c>
      <c r="R216" s="229">
        <f>Q216*H216</f>
        <v>0.0064999999999999997</v>
      </c>
      <c r="S216" s="229">
        <v>0</v>
      </c>
      <c r="T216" s="230">
        <f>S216*H216</f>
        <v>0</v>
      </c>
      <c r="AR216" s="23" t="s">
        <v>195</v>
      </c>
      <c r="AT216" s="23" t="s">
        <v>196</v>
      </c>
      <c r="AU216" s="23" t="s">
        <v>80</v>
      </c>
      <c r="AY216" s="23" t="s">
        <v>114</v>
      </c>
      <c r="BE216" s="231">
        <f>IF(N216="základní",J216,0)</f>
        <v>0</v>
      </c>
      <c r="BF216" s="231">
        <f>IF(N216="snížená",J216,0)</f>
        <v>0</v>
      </c>
      <c r="BG216" s="231">
        <f>IF(N216="zákl. přenesená",J216,0)</f>
        <v>0</v>
      </c>
      <c r="BH216" s="231">
        <f>IF(N216="sníž. přenesená",J216,0)</f>
        <v>0</v>
      </c>
      <c r="BI216" s="231">
        <f>IF(N216="nulová",J216,0)</f>
        <v>0</v>
      </c>
      <c r="BJ216" s="23" t="s">
        <v>78</v>
      </c>
      <c r="BK216" s="231">
        <f>ROUND(I216*H216,2)</f>
        <v>0</v>
      </c>
      <c r="BL216" s="23" t="s">
        <v>143</v>
      </c>
      <c r="BM216" s="23" t="s">
        <v>391</v>
      </c>
    </row>
    <row r="217" s="1" customFormat="1" ht="16.5" customHeight="1">
      <c r="B217" s="45"/>
      <c r="C217" s="220" t="s">
        <v>392</v>
      </c>
      <c r="D217" s="220" t="s">
        <v>117</v>
      </c>
      <c r="E217" s="221" t="s">
        <v>393</v>
      </c>
      <c r="F217" s="222" t="s">
        <v>394</v>
      </c>
      <c r="G217" s="223" t="s">
        <v>395</v>
      </c>
      <c r="H217" s="224">
        <v>1</v>
      </c>
      <c r="I217" s="225"/>
      <c r="J217" s="226">
        <f>ROUND(I217*H217,2)</f>
        <v>0</v>
      </c>
      <c r="K217" s="222" t="s">
        <v>21</v>
      </c>
      <c r="L217" s="71"/>
      <c r="M217" s="227" t="s">
        <v>21</v>
      </c>
      <c r="N217" s="228" t="s">
        <v>41</v>
      </c>
      <c r="O217" s="46"/>
      <c r="P217" s="229">
        <f>O217*H217</f>
        <v>0</v>
      </c>
      <c r="Q217" s="229">
        <v>0</v>
      </c>
      <c r="R217" s="229">
        <f>Q217*H217</f>
        <v>0</v>
      </c>
      <c r="S217" s="229">
        <v>0</v>
      </c>
      <c r="T217" s="230">
        <f>S217*H217</f>
        <v>0</v>
      </c>
      <c r="AR217" s="23" t="s">
        <v>143</v>
      </c>
      <c r="AT217" s="23" t="s">
        <v>117</v>
      </c>
      <c r="AU217" s="23" t="s">
        <v>80</v>
      </c>
      <c r="AY217" s="23" t="s">
        <v>114</v>
      </c>
      <c r="BE217" s="231">
        <f>IF(N217="základní",J217,0)</f>
        <v>0</v>
      </c>
      <c r="BF217" s="231">
        <f>IF(N217="snížená",J217,0)</f>
        <v>0</v>
      </c>
      <c r="BG217" s="231">
        <f>IF(N217="zákl. přenesená",J217,0)</f>
        <v>0</v>
      </c>
      <c r="BH217" s="231">
        <f>IF(N217="sníž. přenesená",J217,0)</f>
        <v>0</v>
      </c>
      <c r="BI217" s="231">
        <f>IF(N217="nulová",J217,0)</f>
        <v>0</v>
      </c>
      <c r="BJ217" s="23" t="s">
        <v>78</v>
      </c>
      <c r="BK217" s="231">
        <f>ROUND(I217*H217,2)</f>
        <v>0</v>
      </c>
      <c r="BL217" s="23" t="s">
        <v>143</v>
      </c>
      <c r="BM217" s="23" t="s">
        <v>396</v>
      </c>
    </row>
    <row r="218" s="1" customFormat="1" ht="25.5" customHeight="1">
      <c r="B218" s="45"/>
      <c r="C218" s="220" t="s">
        <v>397</v>
      </c>
      <c r="D218" s="220" t="s">
        <v>117</v>
      </c>
      <c r="E218" s="221" t="s">
        <v>398</v>
      </c>
      <c r="F218" s="222" t="s">
        <v>399</v>
      </c>
      <c r="G218" s="223" t="s">
        <v>169</v>
      </c>
      <c r="H218" s="224">
        <v>6</v>
      </c>
      <c r="I218" s="225"/>
      <c r="J218" s="226">
        <f>ROUND(I218*H218,2)</f>
        <v>0</v>
      </c>
      <c r="K218" s="222" t="s">
        <v>121</v>
      </c>
      <c r="L218" s="71"/>
      <c r="M218" s="227" t="s">
        <v>21</v>
      </c>
      <c r="N218" s="228" t="s">
        <v>41</v>
      </c>
      <c r="O218" s="46"/>
      <c r="P218" s="229">
        <f>O218*H218</f>
        <v>0</v>
      </c>
      <c r="Q218" s="229">
        <v>0.00020000000000000001</v>
      </c>
      <c r="R218" s="229">
        <f>Q218*H218</f>
        <v>0.0012000000000000001</v>
      </c>
      <c r="S218" s="229">
        <v>0</v>
      </c>
      <c r="T218" s="230">
        <f>S218*H218</f>
        <v>0</v>
      </c>
      <c r="AR218" s="23" t="s">
        <v>143</v>
      </c>
      <c r="AT218" s="23" t="s">
        <v>117</v>
      </c>
      <c r="AU218" s="23" t="s">
        <v>80</v>
      </c>
      <c r="AY218" s="23" t="s">
        <v>114</v>
      </c>
      <c r="BE218" s="231">
        <f>IF(N218="základní",J218,0)</f>
        <v>0</v>
      </c>
      <c r="BF218" s="231">
        <f>IF(N218="snížená",J218,0)</f>
        <v>0</v>
      </c>
      <c r="BG218" s="231">
        <f>IF(N218="zákl. přenesená",J218,0)</f>
        <v>0</v>
      </c>
      <c r="BH218" s="231">
        <f>IF(N218="sníž. přenesená",J218,0)</f>
        <v>0</v>
      </c>
      <c r="BI218" s="231">
        <f>IF(N218="nulová",J218,0)</f>
        <v>0</v>
      </c>
      <c r="BJ218" s="23" t="s">
        <v>78</v>
      </c>
      <c r="BK218" s="231">
        <f>ROUND(I218*H218,2)</f>
        <v>0</v>
      </c>
      <c r="BL218" s="23" t="s">
        <v>143</v>
      </c>
      <c r="BM218" s="23" t="s">
        <v>400</v>
      </c>
    </row>
    <row r="219" s="1" customFormat="1">
      <c r="B219" s="45"/>
      <c r="C219" s="73"/>
      <c r="D219" s="236" t="s">
        <v>145</v>
      </c>
      <c r="E219" s="73"/>
      <c r="F219" s="237" t="s">
        <v>401</v>
      </c>
      <c r="G219" s="73"/>
      <c r="H219" s="73"/>
      <c r="I219" s="190"/>
      <c r="J219" s="73"/>
      <c r="K219" s="73"/>
      <c r="L219" s="71"/>
      <c r="M219" s="238"/>
      <c r="N219" s="46"/>
      <c r="O219" s="46"/>
      <c r="P219" s="46"/>
      <c r="Q219" s="46"/>
      <c r="R219" s="46"/>
      <c r="S219" s="46"/>
      <c r="T219" s="94"/>
      <c r="AT219" s="23" t="s">
        <v>145</v>
      </c>
      <c r="AU219" s="23" t="s">
        <v>80</v>
      </c>
    </row>
    <row r="220" s="11" customFormat="1">
      <c r="B220" s="239"/>
      <c r="C220" s="240"/>
      <c r="D220" s="236" t="s">
        <v>147</v>
      </c>
      <c r="E220" s="241" t="s">
        <v>21</v>
      </c>
      <c r="F220" s="242" t="s">
        <v>402</v>
      </c>
      <c r="G220" s="240"/>
      <c r="H220" s="243">
        <v>6</v>
      </c>
      <c r="I220" s="244"/>
      <c r="J220" s="240"/>
      <c r="K220" s="240"/>
      <c r="L220" s="245"/>
      <c r="M220" s="246"/>
      <c r="N220" s="247"/>
      <c r="O220" s="247"/>
      <c r="P220" s="247"/>
      <c r="Q220" s="247"/>
      <c r="R220" s="247"/>
      <c r="S220" s="247"/>
      <c r="T220" s="248"/>
      <c r="AT220" s="249" t="s">
        <v>147</v>
      </c>
      <c r="AU220" s="249" t="s">
        <v>80</v>
      </c>
      <c r="AV220" s="11" t="s">
        <v>80</v>
      </c>
      <c r="AW220" s="11" t="s">
        <v>33</v>
      </c>
      <c r="AX220" s="11" t="s">
        <v>78</v>
      </c>
      <c r="AY220" s="249" t="s">
        <v>114</v>
      </c>
    </row>
    <row r="221" s="1" customFormat="1" ht="25.5" customHeight="1">
      <c r="B221" s="45"/>
      <c r="C221" s="220" t="s">
        <v>403</v>
      </c>
      <c r="D221" s="220" t="s">
        <v>117</v>
      </c>
      <c r="E221" s="221" t="s">
        <v>404</v>
      </c>
      <c r="F221" s="222" t="s">
        <v>405</v>
      </c>
      <c r="G221" s="223" t="s">
        <v>169</v>
      </c>
      <c r="H221" s="224">
        <v>148.25</v>
      </c>
      <c r="I221" s="225"/>
      <c r="J221" s="226">
        <f>ROUND(I221*H221,2)</f>
        <v>0</v>
      </c>
      <c r="K221" s="222" t="s">
        <v>121</v>
      </c>
      <c r="L221" s="71"/>
      <c r="M221" s="227" t="s">
        <v>21</v>
      </c>
      <c r="N221" s="228" t="s">
        <v>41</v>
      </c>
      <c r="O221" s="46"/>
      <c r="P221" s="229">
        <f>O221*H221</f>
        <v>0</v>
      </c>
      <c r="Q221" s="229">
        <v>0.00012999999999999999</v>
      </c>
      <c r="R221" s="229">
        <f>Q221*H221</f>
        <v>0.019272499999999998</v>
      </c>
      <c r="S221" s="229">
        <v>0</v>
      </c>
      <c r="T221" s="230">
        <f>S221*H221</f>
        <v>0</v>
      </c>
      <c r="AR221" s="23" t="s">
        <v>143</v>
      </c>
      <c r="AT221" s="23" t="s">
        <v>117</v>
      </c>
      <c r="AU221" s="23" t="s">
        <v>80</v>
      </c>
      <c r="AY221" s="23" t="s">
        <v>114</v>
      </c>
      <c r="BE221" s="231">
        <f>IF(N221="základní",J221,0)</f>
        <v>0</v>
      </c>
      <c r="BF221" s="231">
        <f>IF(N221="snížená",J221,0)</f>
        <v>0</v>
      </c>
      <c r="BG221" s="231">
        <f>IF(N221="zákl. přenesená",J221,0)</f>
        <v>0</v>
      </c>
      <c r="BH221" s="231">
        <f>IF(N221="sníž. přenesená",J221,0)</f>
        <v>0</v>
      </c>
      <c r="BI221" s="231">
        <f>IF(N221="nulová",J221,0)</f>
        <v>0</v>
      </c>
      <c r="BJ221" s="23" t="s">
        <v>78</v>
      </c>
      <c r="BK221" s="231">
        <f>ROUND(I221*H221,2)</f>
        <v>0</v>
      </c>
      <c r="BL221" s="23" t="s">
        <v>143</v>
      </c>
      <c r="BM221" s="23" t="s">
        <v>406</v>
      </c>
    </row>
    <row r="222" s="1" customFormat="1">
      <c r="B222" s="45"/>
      <c r="C222" s="73"/>
      <c r="D222" s="236" t="s">
        <v>145</v>
      </c>
      <c r="E222" s="73"/>
      <c r="F222" s="237" t="s">
        <v>401</v>
      </c>
      <c r="G222" s="73"/>
      <c r="H222" s="73"/>
      <c r="I222" s="190"/>
      <c r="J222" s="73"/>
      <c r="K222" s="73"/>
      <c r="L222" s="71"/>
      <c r="M222" s="238"/>
      <c r="N222" s="46"/>
      <c r="O222" s="46"/>
      <c r="P222" s="46"/>
      <c r="Q222" s="46"/>
      <c r="R222" s="46"/>
      <c r="S222" s="46"/>
      <c r="T222" s="94"/>
      <c r="AT222" s="23" t="s">
        <v>145</v>
      </c>
      <c r="AU222" s="23" t="s">
        <v>80</v>
      </c>
    </row>
    <row r="223" s="12" customFormat="1">
      <c r="B223" s="250"/>
      <c r="C223" s="251"/>
      <c r="D223" s="236" t="s">
        <v>147</v>
      </c>
      <c r="E223" s="252" t="s">
        <v>21</v>
      </c>
      <c r="F223" s="253" t="s">
        <v>407</v>
      </c>
      <c r="G223" s="251"/>
      <c r="H223" s="252" t="s">
        <v>21</v>
      </c>
      <c r="I223" s="254"/>
      <c r="J223" s="251"/>
      <c r="K223" s="251"/>
      <c r="L223" s="255"/>
      <c r="M223" s="256"/>
      <c r="N223" s="257"/>
      <c r="O223" s="257"/>
      <c r="P223" s="257"/>
      <c r="Q223" s="257"/>
      <c r="R223" s="257"/>
      <c r="S223" s="257"/>
      <c r="T223" s="258"/>
      <c r="AT223" s="259" t="s">
        <v>147</v>
      </c>
      <c r="AU223" s="259" t="s">
        <v>80</v>
      </c>
      <c r="AV223" s="12" t="s">
        <v>78</v>
      </c>
      <c r="AW223" s="12" t="s">
        <v>33</v>
      </c>
      <c r="AX223" s="12" t="s">
        <v>70</v>
      </c>
      <c r="AY223" s="259" t="s">
        <v>114</v>
      </c>
    </row>
    <row r="224" s="11" customFormat="1">
      <c r="B224" s="239"/>
      <c r="C224" s="240"/>
      <c r="D224" s="236" t="s">
        <v>147</v>
      </c>
      <c r="E224" s="241" t="s">
        <v>21</v>
      </c>
      <c r="F224" s="242" t="s">
        <v>408</v>
      </c>
      <c r="G224" s="240"/>
      <c r="H224" s="243">
        <v>148.25</v>
      </c>
      <c r="I224" s="244"/>
      <c r="J224" s="240"/>
      <c r="K224" s="240"/>
      <c r="L224" s="245"/>
      <c r="M224" s="246"/>
      <c r="N224" s="247"/>
      <c r="O224" s="247"/>
      <c r="P224" s="247"/>
      <c r="Q224" s="247"/>
      <c r="R224" s="247"/>
      <c r="S224" s="247"/>
      <c r="T224" s="248"/>
      <c r="AT224" s="249" t="s">
        <v>147</v>
      </c>
      <c r="AU224" s="249" t="s">
        <v>80</v>
      </c>
      <c r="AV224" s="11" t="s">
        <v>80</v>
      </c>
      <c r="AW224" s="11" t="s">
        <v>33</v>
      </c>
      <c r="AX224" s="11" t="s">
        <v>78</v>
      </c>
      <c r="AY224" s="249" t="s">
        <v>114</v>
      </c>
    </row>
    <row r="225" s="1" customFormat="1" ht="25.5" customHeight="1">
      <c r="B225" s="45"/>
      <c r="C225" s="220" t="s">
        <v>409</v>
      </c>
      <c r="D225" s="220" t="s">
        <v>117</v>
      </c>
      <c r="E225" s="221" t="s">
        <v>410</v>
      </c>
      <c r="F225" s="222" t="s">
        <v>411</v>
      </c>
      <c r="G225" s="223" t="s">
        <v>169</v>
      </c>
      <c r="H225" s="224">
        <v>49.280000000000001</v>
      </c>
      <c r="I225" s="225"/>
      <c r="J225" s="226">
        <f>ROUND(I225*H225,2)</f>
        <v>0</v>
      </c>
      <c r="K225" s="222" t="s">
        <v>121</v>
      </c>
      <c r="L225" s="71"/>
      <c r="M225" s="227" t="s">
        <v>21</v>
      </c>
      <c r="N225" s="228" t="s">
        <v>41</v>
      </c>
      <c r="O225" s="46"/>
      <c r="P225" s="229">
        <f>O225*H225</f>
        <v>0</v>
      </c>
      <c r="Q225" s="229">
        <v>0.00013999999999999999</v>
      </c>
      <c r="R225" s="229">
        <f>Q225*H225</f>
        <v>0.0068991999999999994</v>
      </c>
      <c r="S225" s="229">
        <v>0</v>
      </c>
      <c r="T225" s="230">
        <f>S225*H225</f>
        <v>0</v>
      </c>
      <c r="AR225" s="23" t="s">
        <v>143</v>
      </c>
      <c r="AT225" s="23" t="s">
        <v>117</v>
      </c>
      <c r="AU225" s="23" t="s">
        <v>80</v>
      </c>
      <c r="AY225" s="23" t="s">
        <v>114</v>
      </c>
      <c r="BE225" s="231">
        <f>IF(N225="základní",J225,0)</f>
        <v>0</v>
      </c>
      <c r="BF225" s="231">
        <f>IF(N225="snížená",J225,0)</f>
        <v>0</v>
      </c>
      <c r="BG225" s="231">
        <f>IF(N225="zákl. přenesená",J225,0)</f>
        <v>0</v>
      </c>
      <c r="BH225" s="231">
        <f>IF(N225="sníž. přenesená",J225,0)</f>
        <v>0</v>
      </c>
      <c r="BI225" s="231">
        <f>IF(N225="nulová",J225,0)</f>
        <v>0</v>
      </c>
      <c r="BJ225" s="23" t="s">
        <v>78</v>
      </c>
      <c r="BK225" s="231">
        <f>ROUND(I225*H225,2)</f>
        <v>0</v>
      </c>
      <c r="BL225" s="23" t="s">
        <v>143</v>
      </c>
      <c r="BM225" s="23" t="s">
        <v>412</v>
      </c>
    </row>
    <row r="226" s="1" customFormat="1">
      <c r="B226" s="45"/>
      <c r="C226" s="73"/>
      <c r="D226" s="236" t="s">
        <v>145</v>
      </c>
      <c r="E226" s="73"/>
      <c r="F226" s="237" t="s">
        <v>413</v>
      </c>
      <c r="G226" s="73"/>
      <c r="H226" s="73"/>
      <c r="I226" s="190"/>
      <c r="J226" s="73"/>
      <c r="K226" s="73"/>
      <c r="L226" s="71"/>
      <c r="M226" s="238"/>
      <c r="N226" s="46"/>
      <c r="O226" s="46"/>
      <c r="P226" s="46"/>
      <c r="Q226" s="46"/>
      <c r="R226" s="46"/>
      <c r="S226" s="46"/>
      <c r="T226" s="94"/>
      <c r="AT226" s="23" t="s">
        <v>145</v>
      </c>
      <c r="AU226" s="23" t="s">
        <v>80</v>
      </c>
    </row>
    <row r="227" s="12" customFormat="1">
      <c r="B227" s="250"/>
      <c r="C227" s="251"/>
      <c r="D227" s="236" t="s">
        <v>147</v>
      </c>
      <c r="E227" s="252" t="s">
        <v>21</v>
      </c>
      <c r="F227" s="253" t="s">
        <v>407</v>
      </c>
      <c r="G227" s="251"/>
      <c r="H227" s="252" t="s">
        <v>21</v>
      </c>
      <c r="I227" s="254"/>
      <c r="J227" s="251"/>
      <c r="K227" s="251"/>
      <c r="L227" s="255"/>
      <c r="M227" s="256"/>
      <c r="N227" s="257"/>
      <c r="O227" s="257"/>
      <c r="P227" s="257"/>
      <c r="Q227" s="257"/>
      <c r="R227" s="257"/>
      <c r="S227" s="257"/>
      <c r="T227" s="258"/>
      <c r="AT227" s="259" t="s">
        <v>147</v>
      </c>
      <c r="AU227" s="259" t="s">
        <v>80</v>
      </c>
      <c r="AV227" s="12" t="s">
        <v>78</v>
      </c>
      <c r="AW227" s="12" t="s">
        <v>33</v>
      </c>
      <c r="AX227" s="12" t="s">
        <v>70</v>
      </c>
      <c r="AY227" s="259" t="s">
        <v>114</v>
      </c>
    </row>
    <row r="228" s="11" customFormat="1">
      <c r="B228" s="239"/>
      <c r="C228" s="240"/>
      <c r="D228" s="236" t="s">
        <v>147</v>
      </c>
      <c r="E228" s="241" t="s">
        <v>21</v>
      </c>
      <c r="F228" s="242" t="s">
        <v>414</v>
      </c>
      <c r="G228" s="240"/>
      <c r="H228" s="243">
        <v>49.280000000000001</v>
      </c>
      <c r="I228" s="244"/>
      <c r="J228" s="240"/>
      <c r="K228" s="240"/>
      <c r="L228" s="245"/>
      <c r="M228" s="246"/>
      <c r="N228" s="247"/>
      <c r="O228" s="247"/>
      <c r="P228" s="247"/>
      <c r="Q228" s="247"/>
      <c r="R228" s="247"/>
      <c r="S228" s="247"/>
      <c r="T228" s="248"/>
      <c r="AT228" s="249" t="s">
        <v>147</v>
      </c>
      <c r="AU228" s="249" t="s">
        <v>80</v>
      </c>
      <c r="AV228" s="11" t="s">
        <v>80</v>
      </c>
      <c r="AW228" s="11" t="s">
        <v>33</v>
      </c>
      <c r="AX228" s="11" t="s">
        <v>78</v>
      </c>
      <c r="AY228" s="249" t="s">
        <v>114</v>
      </c>
    </row>
    <row r="229" s="1" customFormat="1" ht="38.25" customHeight="1">
      <c r="B229" s="45"/>
      <c r="C229" s="220" t="s">
        <v>415</v>
      </c>
      <c r="D229" s="220" t="s">
        <v>117</v>
      </c>
      <c r="E229" s="221" t="s">
        <v>416</v>
      </c>
      <c r="F229" s="222" t="s">
        <v>417</v>
      </c>
      <c r="G229" s="223" t="s">
        <v>169</v>
      </c>
      <c r="H229" s="224">
        <v>454.30000000000001</v>
      </c>
      <c r="I229" s="225"/>
      <c r="J229" s="226">
        <f>ROUND(I229*H229,2)</f>
        <v>0</v>
      </c>
      <c r="K229" s="222" t="s">
        <v>121</v>
      </c>
      <c r="L229" s="71"/>
      <c r="M229" s="227" t="s">
        <v>21</v>
      </c>
      <c r="N229" s="228" t="s">
        <v>41</v>
      </c>
      <c r="O229" s="46"/>
      <c r="P229" s="229">
        <f>O229*H229</f>
        <v>0</v>
      </c>
      <c r="Q229" s="229">
        <v>0.20219000000000001</v>
      </c>
      <c r="R229" s="229">
        <f>Q229*H229</f>
        <v>91.854917</v>
      </c>
      <c r="S229" s="229">
        <v>0</v>
      </c>
      <c r="T229" s="230">
        <f>S229*H229</f>
        <v>0</v>
      </c>
      <c r="AR229" s="23" t="s">
        <v>143</v>
      </c>
      <c r="AT229" s="23" t="s">
        <v>117</v>
      </c>
      <c r="AU229" s="23" t="s">
        <v>80</v>
      </c>
      <c r="AY229" s="23" t="s">
        <v>114</v>
      </c>
      <c r="BE229" s="231">
        <f>IF(N229="základní",J229,0)</f>
        <v>0</v>
      </c>
      <c r="BF229" s="231">
        <f>IF(N229="snížená",J229,0)</f>
        <v>0</v>
      </c>
      <c r="BG229" s="231">
        <f>IF(N229="zákl. přenesená",J229,0)</f>
        <v>0</v>
      </c>
      <c r="BH229" s="231">
        <f>IF(N229="sníž. přenesená",J229,0)</f>
        <v>0</v>
      </c>
      <c r="BI229" s="231">
        <f>IF(N229="nulová",J229,0)</f>
        <v>0</v>
      </c>
      <c r="BJ229" s="23" t="s">
        <v>78</v>
      </c>
      <c r="BK229" s="231">
        <f>ROUND(I229*H229,2)</f>
        <v>0</v>
      </c>
      <c r="BL229" s="23" t="s">
        <v>143</v>
      </c>
      <c r="BM229" s="23" t="s">
        <v>418</v>
      </c>
    </row>
    <row r="230" s="1" customFormat="1">
      <c r="B230" s="45"/>
      <c r="C230" s="73"/>
      <c r="D230" s="236" t="s">
        <v>145</v>
      </c>
      <c r="E230" s="73"/>
      <c r="F230" s="237" t="s">
        <v>419</v>
      </c>
      <c r="G230" s="73"/>
      <c r="H230" s="73"/>
      <c r="I230" s="190"/>
      <c r="J230" s="73"/>
      <c r="K230" s="73"/>
      <c r="L230" s="71"/>
      <c r="M230" s="238"/>
      <c r="N230" s="46"/>
      <c r="O230" s="46"/>
      <c r="P230" s="46"/>
      <c r="Q230" s="46"/>
      <c r="R230" s="46"/>
      <c r="S230" s="46"/>
      <c r="T230" s="94"/>
      <c r="AT230" s="23" t="s">
        <v>145</v>
      </c>
      <c r="AU230" s="23" t="s">
        <v>80</v>
      </c>
    </row>
    <row r="231" s="11" customFormat="1">
      <c r="B231" s="239"/>
      <c r="C231" s="240"/>
      <c r="D231" s="236" t="s">
        <v>147</v>
      </c>
      <c r="E231" s="241" t="s">
        <v>21</v>
      </c>
      <c r="F231" s="242" t="s">
        <v>420</v>
      </c>
      <c r="G231" s="240"/>
      <c r="H231" s="243">
        <v>334.69999999999999</v>
      </c>
      <c r="I231" s="244"/>
      <c r="J231" s="240"/>
      <c r="K231" s="240"/>
      <c r="L231" s="245"/>
      <c r="M231" s="246"/>
      <c r="N231" s="247"/>
      <c r="O231" s="247"/>
      <c r="P231" s="247"/>
      <c r="Q231" s="247"/>
      <c r="R231" s="247"/>
      <c r="S231" s="247"/>
      <c r="T231" s="248"/>
      <c r="AT231" s="249" t="s">
        <v>147</v>
      </c>
      <c r="AU231" s="249" t="s">
        <v>80</v>
      </c>
      <c r="AV231" s="11" t="s">
        <v>80</v>
      </c>
      <c r="AW231" s="11" t="s">
        <v>33</v>
      </c>
      <c r="AX231" s="11" t="s">
        <v>70</v>
      </c>
      <c r="AY231" s="249" t="s">
        <v>114</v>
      </c>
    </row>
    <row r="232" s="11" customFormat="1">
      <c r="B232" s="239"/>
      <c r="C232" s="240"/>
      <c r="D232" s="236" t="s">
        <v>147</v>
      </c>
      <c r="E232" s="241" t="s">
        <v>21</v>
      </c>
      <c r="F232" s="242" t="s">
        <v>421</v>
      </c>
      <c r="G232" s="240"/>
      <c r="H232" s="243">
        <v>85.599999999999994</v>
      </c>
      <c r="I232" s="244"/>
      <c r="J232" s="240"/>
      <c r="K232" s="240"/>
      <c r="L232" s="245"/>
      <c r="M232" s="246"/>
      <c r="N232" s="247"/>
      <c r="O232" s="247"/>
      <c r="P232" s="247"/>
      <c r="Q232" s="247"/>
      <c r="R232" s="247"/>
      <c r="S232" s="247"/>
      <c r="T232" s="248"/>
      <c r="AT232" s="249" t="s">
        <v>147</v>
      </c>
      <c r="AU232" s="249" t="s">
        <v>80</v>
      </c>
      <c r="AV232" s="11" t="s">
        <v>80</v>
      </c>
      <c r="AW232" s="11" t="s">
        <v>33</v>
      </c>
      <c r="AX232" s="11" t="s">
        <v>70</v>
      </c>
      <c r="AY232" s="249" t="s">
        <v>114</v>
      </c>
    </row>
    <row r="233" s="11" customFormat="1">
      <c r="B233" s="239"/>
      <c r="C233" s="240"/>
      <c r="D233" s="236" t="s">
        <v>147</v>
      </c>
      <c r="E233" s="241" t="s">
        <v>21</v>
      </c>
      <c r="F233" s="242" t="s">
        <v>422</v>
      </c>
      <c r="G233" s="240"/>
      <c r="H233" s="243">
        <v>34</v>
      </c>
      <c r="I233" s="244"/>
      <c r="J233" s="240"/>
      <c r="K233" s="240"/>
      <c r="L233" s="245"/>
      <c r="M233" s="246"/>
      <c r="N233" s="247"/>
      <c r="O233" s="247"/>
      <c r="P233" s="247"/>
      <c r="Q233" s="247"/>
      <c r="R233" s="247"/>
      <c r="S233" s="247"/>
      <c r="T233" s="248"/>
      <c r="AT233" s="249" t="s">
        <v>147</v>
      </c>
      <c r="AU233" s="249" t="s">
        <v>80</v>
      </c>
      <c r="AV233" s="11" t="s">
        <v>80</v>
      </c>
      <c r="AW233" s="11" t="s">
        <v>33</v>
      </c>
      <c r="AX233" s="11" t="s">
        <v>70</v>
      </c>
      <c r="AY233" s="249" t="s">
        <v>114</v>
      </c>
    </row>
    <row r="234" s="13" customFormat="1">
      <c r="B234" s="260"/>
      <c r="C234" s="261"/>
      <c r="D234" s="236" t="s">
        <v>147</v>
      </c>
      <c r="E234" s="262" t="s">
        <v>21</v>
      </c>
      <c r="F234" s="263" t="s">
        <v>194</v>
      </c>
      <c r="G234" s="261"/>
      <c r="H234" s="264">
        <v>454.30000000000001</v>
      </c>
      <c r="I234" s="265"/>
      <c r="J234" s="261"/>
      <c r="K234" s="261"/>
      <c r="L234" s="266"/>
      <c r="M234" s="267"/>
      <c r="N234" s="268"/>
      <c r="O234" s="268"/>
      <c r="P234" s="268"/>
      <c r="Q234" s="268"/>
      <c r="R234" s="268"/>
      <c r="S234" s="268"/>
      <c r="T234" s="269"/>
      <c r="AT234" s="270" t="s">
        <v>147</v>
      </c>
      <c r="AU234" s="270" t="s">
        <v>80</v>
      </c>
      <c r="AV234" s="13" t="s">
        <v>143</v>
      </c>
      <c r="AW234" s="13" t="s">
        <v>33</v>
      </c>
      <c r="AX234" s="13" t="s">
        <v>78</v>
      </c>
      <c r="AY234" s="270" t="s">
        <v>114</v>
      </c>
    </row>
    <row r="235" s="1" customFormat="1" ht="16.5" customHeight="1">
      <c r="B235" s="45"/>
      <c r="C235" s="271" t="s">
        <v>423</v>
      </c>
      <c r="D235" s="271" t="s">
        <v>196</v>
      </c>
      <c r="E235" s="272" t="s">
        <v>424</v>
      </c>
      <c r="F235" s="273" t="s">
        <v>425</v>
      </c>
      <c r="G235" s="274" t="s">
        <v>169</v>
      </c>
      <c r="H235" s="275">
        <v>86.456000000000003</v>
      </c>
      <c r="I235" s="276"/>
      <c r="J235" s="277">
        <f>ROUND(I235*H235,2)</f>
        <v>0</v>
      </c>
      <c r="K235" s="273" t="s">
        <v>121</v>
      </c>
      <c r="L235" s="278"/>
      <c r="M235" s="279" t="s">
        <v>21</v>
      </c>
      <c r="N235" s="280" t="s">
        <v>41</v>
      </c>
      <c r="O235" s="46"/>
      <c r="P235" s="229">
        <f>O235*H235</f>
        <v>0</v>
      </c>
      <c r="Q235" s="229">
        <v>0.048399999999999999</v>
      </c>
      <c r="R235" s="229">
        <f>Q235*H235</f>
        <v>4.1844704000000004</v>
      </c>
      <c r="S235" s="229">
        <v>0</v>
      </c>
      <c r="T235" s="230">
        <f>S235*H235</f>
        <v>0</v>
      </c>
      <c r="AR235" s="23" t="s">
        <v>195</v>
      </c>
      <c r="AT235" s="23" t="s">
        <v>196</v>
      </c>
      <c r="AU235" s="23" t="s">
        <v>80</v>
      </c>
      <c r="AY235" s="23" t="s">
        <v>114</v>
      </c>
      <c r="BE235" s="231">
        <f>IF(N235="základní",J235,0)</f>
        <v>0</v>
      </c>
      <c r="BF235" s="231">
        <f>IF(N235="snížená",J235,0)</f>
        <v>0</v>
      </c>
      <c r="BG235" s="231">
        <f>IF(N235="zákl. přenesená",J235,0)</f>
        <v>0</v>
      </c>
      <c r="BH235" s="231">
        <f>IF(N235="sníž. přenesená",J235,0)</f>
        <v>0</v>
      </c>
      <c r="BI235" s="231">
        <f>IF(N235="nulová",J235,0)</f>
        <v>0</v>
      </c>
      <c r="BJ235" s="23" t="s">
        <v>78</v>
      </c>
      <c r="BK235" s="231">
        <f>ROUND(I235*H235,2)</f>
        <v>0</v>
      </c>
      <c r="BL235" s="23" t="s">
        <v>143</v>
      </c>
      <c r="BM235" s="23" t="s">
        <v>426</v>
      </c>
    </row>
    <row r="236" s="11" customFormat="1">
      <c r="B236" s="239"/>
      <c r="C236" s="240"/>
      <c r="D236" s="236" t="s">
        <v>147</v>
      </c>
      <c r="E236" s="241" t="s">
        <v>21</v>
      </c>
      <c r="F236" s="242" t="s">
        <v>421</v>
      </c>
      <c r="G236" s="240"/>
      <c r="H236" s="243">
        <v>85.599999999999994</v>
      </c>
      <c r="I236" s="244"/>
      <c r="J236" s="240"/>
      <c r="K236" s="240"/>
      <c r="L236" s="245"/>
      <c r="M236" s="246"/>
      <c r="N236" s="247"/>
      <c r="O236" s="247"/>
      <c r="P236" s="247"/>
      <c r="Q236" s="247"/>
      <c r="R236" s="247"/>
      <c r="S236" s="247"/>
      <c r="T236" s="248"/>
      <c r="AT236" s="249" t="s">
        <v>147</v>
      </c>
      <c r="AU236" s="249" t="s">
        <v>80</v>
      </c>
      <c r="AV236" s="11" t="s">
        <v>80</v>
      </c>
      <c r="AW236" s="11" t="s">
        <v>33</v>
      </c>
      <c r="AX236" s="11" t="s">
        <v>78</v>
      </c>
      <c r="AY236" s="249" t="s">
        <v>114</v>
      </c>
    </row>
    <row r="237" s="11" customFormat="1">
      <c r="B237" s="239"/>
      <c r="C237" s="240"/>
      <c r="D237" s="236" t="s">
        <v>147</v>
      </c>
      <c r="E237" s="240"/>
      <c r="F237" s="242" t="s">
        <v>427</v>
      </c>
      <c r="G237" s="240"/>
      <c r="H237" s="243">
        <v>86.456000000000003</v>
      </c>
      <c r="I237" s="244"/>
      <c r="J237" s="240"/>
      <c r="K237" s="240"/>
      <c r="L237" s="245"/>
      <c r="M237" s="246"/>
      <c r="N237" s="247"/>
      <c r="O237" s="247"/>
      <c r="P237" s="247"/>
      <c r="Q237" s="247"/>
      <c r="R237" s="247"/>
      <c r="S237" s="247"/>
      <c r="T237" s="248"/>
      <c r="AT237" s="249" t="s">
        <v>147</v>
      </c>
      <c r="AU237" s="249" t="s">
        <v>80</v>
      </c>
      <c r="AV237" s="11" t="s">
        <v>80</v>
      </c>
      <c r="AW237" s="11" t="s">
        <v>6</v>
      </c>
      <c r="AX237" s="11" t="s">
        <v>78</v>
      </c>
      <c r="AY237" s="249" t="s">
        <v>114</v>
      </c>
    </row>
    <row r="238" s="1" customFormat="1" ht="16.5" customHeight="1">
      <c r="B238" s="45"/>
      <c r="C238" s="271" t="s">
        <v>428</v>
      </c>
      <c r="D238" s="271" t="s">
        <v>196</v>
      </c>
      <c r="E238" s="272" t="s">
        <v>429</v>
      </c>
      <c r="F238" s="273" t="s">
        <v>430</v>
      </c>
      <c r="G238" s="274" t="s">
        <v>169</v>
      </c>
      <c r="H238" s="275">
        <v>34.340000000000003</v>
      </c>
      <c r="I238" s="276"/>
      <c r="J238" s="277">
        <f>ROUND(I238*H238,2)</f>
        <v>0</v>
      </c>
      <c r="K238" s="273" t="s">
        <v>121</v>
      </c>
      <c r="L238" s="278"/>
      <c r="M238" s="279" t="s">
        <v>21</v>
      </c>
      <c r="N238" s="280" t="s">
        <v>41</v>
      </c>
      <c r="O238" s="46"/>
      <c r="P238" s="229">
        <f>O238*H238</f>
        <v>0</v>
      </c>
      <c r="Q238" s="229">
        <v>0.064000000000000001</v>
      </c>
      <c r="R238" s="229">
        <f>Q238*H238</f>
        <v>2.1977600000000002</v>
      </c>
      <c r="S238" s="229">
        <v>0</v>
      </c>
      <c r="T238" s="230">
        <f>S238*H238</f>
        <v>0</v>
      </c>
      <c r="AR238" s="23" t="s">
        <v>195</v>
      </c>
      <c r="AT238" s="23" t="s">
        <v>196</v>
      </c>
      <c r="AU238" s="23" t="s">
        <v>80</v>
      </c>
      <c r="AY238" s="23" t="s">
        <v>114</v>
      </c>
      <c r="BE238" s="231">
        <f>IF(N238="základní",J238,0)</f>
        <v>0</v>
      </c>
      <c r="BF238" s="231">
        <f>IF(N238="snížená",J238,0)</f>
        <v>0</v>
      </c>
      <c r="BG238" s="231">
        <f>IF(N238="zákl. přenesená",J238,0)</f>
        <v>0</v>
      </c>
      <c r="BH238" s="231">
        <f>IF(N238="sníž. přenesená",J238,0)</f>
        <v>0</v>
      </c>
      <c r="BI238" s="231">
        <f>IF(N238="nulová",J238,0)</f>
        <v>0</v>
      </c>
      <c r="BJ238" s="23" t="s">
        <v>78</v>
      </c>
      <c r="BK238" s="231">
        <f>ROUND(I238*H238,2)</f>
        <v>0</v>
      </c>
      <c r="BL238" s="23" t="s">
        <v>143</v>
      </c>
      <c r="BM238" s="23" t="s">
        <v>431</v>
      </c>
    </row>
    <row r="239" s="11" customFormat="1">
      <c r="B239" s="239"/>
      <c r="C239" s="240"/>
      <c r="D239" s="236" t="s">
        <v>147</v>
      </c>
      <c r="E239" s="241" t="s">
        <v>21</v>
      </c>
      <c r="F239" s="242" t="s">
        <v>422</v>
      </c>
      <c r="G239" s="240"/>
      <c r="H239" s="243">
        <v>34</v>
      </c>
      <c r="I239" s="244"/>
      <c r="J239" s="240"/>
      <c r="K239" s="240"/>
      <c r="L239" s="245"/>
      <c r="M239" s="246"/>
      <c r="N239" s="247"/>
      <c r="O239" s="247"/>
      <c r="P239" s="247"/>
      <c r="Q239" s="247"/>
      <c r="R239" s="247"/>
      <c r="S239" s="247"/>
      <c r="T239" s="248"/>
      <c r="AT239" s="249" t="s">
        <v>147</v>
      </c>
      <c r="AU239" s="249" t="s">
        <v>80</v>
      </c>
      <c r="AV239" s="11" t="s">
        <v>80</v>
      </c>
      <c r="AW239" s="11" t="s">
        <v>33</v>
      </c>
      <c r="AX239" s="11" t="s">
        <v>78</v>
      </c>
      <c r="AY239" s="249" t="s">
        <v>114</v>
      </c>
    </row>
    <row r="240" s="11" customFormat="1">
      <c r="B240" s="239"/>
      <c r="C240" s="240"/>
      <c r="D240" s="236" t="s">
        <v>147</v>
      </c>
      <c r="E240" s="240"/>
      <c r="F240" s="242" t="s">
        <v>432</v>
      </c>
      <c r="G240" s="240"/>
      <c r="H240" s="243">
        <v>34.340000000000003</v>
      </c>
      <c r="I240" s="244"/>
      <c r="J240" s="240"/>
      <c r="K240" s="240"/>
      <c r="L240" s="245"/>
      <c r="M240" s="246"/>
      <c r="N240" s="247"/>
      <c r="O240" s="247"/>
      <c r="P240" s="247"/>
      <c r="Q240" s="247"/>
      <c r="R240" s="247"/>
      <c r="S240" s="247"/>
      <c r="T240" s="248"/>
      <c r="AT240" s="249" t="s">
        <v>147</v>
      </c>
      <c r="AU240" s="249" t="s">
        <v>80</v>
      </c>
      <c r="AV240" s="11" t="s">
        <v>80</v>
      </c>
      <c r="AW240" s="11" t="s">
        <v>6</v>
      </c>
      <c r="AX240" s="11" t="s">
        <v>78</v>
      </c>
      <c r="AY240" s="249" t="s">
        <v>114</v>
      </c>
    </row>
    <row r="241" s="1" customFormat="1" ht="16.5" customHeight="1">
      <c r="B241" s="45"/>
      <c r="C241" s="271" t="s">
        <v>433</v>
      </c>
      <c r="D241" s="271" t="s">
        <v>196</v>
      </c>
      <c r="E241" s="272" t="s">
        <v>434</v>
      </c>
      <c r="F241" s="273" t="s">
        <v>435</v>
      </c>
      <c r="G241" s="274" t="s">
        <v>169</v>
      </c>
      <c r="H241" s="275">
        <v>338.04700000000003</v>
      </c>
      <c r="I241" s="276"/>
      <c r="J241" s="277">
        <f>ROUND(I241*H241,2)</f>
        <v>0</v>
      </c>
      <c r="K241" s="273" t="s">
        <v>121</v>
      </c>
      <c r="L241" s="278"/>
      <c r="M241" s="279" t="s">
        <v>21</v>
      </c>
      <c r="N241" s="280" t="s">
        <v>41</v>
      </c>
      <c r="O241" s="46"/>
      <c r="P241" s="229">
        <f>O241*H241</f>
        <v>0</v>
      </c>
      <c r="Q241" s="229">
        <v>0.058000000000000003</v>
      </c>
      <c r="R241" s="229">
        <f>Q241*H241</f>
        <v>19.606726000000002</v>
      </c>
      <c r="S241" s="229">
        <v>0</v>
      </c>
      <c r="T241" s="230">
        <f>S241*H241</f>
        <v>0</v>
      </c>
      <c r="AR241" s="23" t="s">
        <v>195</v>
      </c>
      <c r="AT241" s="23" t="s">
        <v>196</v>
      </c>
      <c r="AU241" s="23" t="s">
        <v>80</v>
      </c>
      <c r="AY241" s="23" t="s">
        <v>114</v>
      </c>
      <c r="BE241" s="231">
        <f>IF(N241="základní",J241,0)</f>
        <v>0</v>
      </c>
      <c r="BF241" s="231">
        <f>IF(N241="snížená",J241,0)</f>
        <v>0</v>
      </c>
      <c r="BG241" s="231">
        <f>IF(N241="zákl. přenesená",J241,0)</f>
        <v>0</v>
      </c>
      <c r="BH241" s="231">
        <f>IF(N241="sníž. přenesená",J241,0)</f>
        <v>0</v>
      </c>
      <c r="BI241" s="231">
        <f>IF(N241="nulová",J241,0)</f>
        <v>0</v>
      </c>
      <c r="BJ241" s="23" t="s">
        <v>78</v>
      </c>
      <c r="BK241" s="231">
        <f>ROUND(I241*H241,2)</f>
        <v>0</v>
      </c>
      <c r="BL241" s="23" t="s">
        <v>143</v>
      </c>
      <c r="BM241" s="23" t="s">
        <v>436</v>
      </c>
    </row>
    <row r="242" s="11" customFormat="1">
      <c r="B242" s="239"/>
      <c r="C242" s="240"/>
      <c r="D242" s="236" t="s">
        <v>147</v>
      </c>
      <c r="E242" s="240"/>
      <c r="F242" s="242" t="s">
        <v>437</v>
      </c>
      <c r="G242" s="240"/>
      <c r="H242" s="243">
        <v>338.04700000000003</v>
      </c>
      <c r="I242" s="244"/>
      <c r="J242" s="240"/>
      <c r="K242" s="240"/>
      <c r="L242" s="245"/>
      <c r="M242" s="246"/>
      <c r="N242" s="247"/>
      <c r="O242" s="247"/>
      <c r="P242" s="247"/>
      <c r="Q242" s="247"/>
      <c r="R242" s="247"/>
      <c r="S242" s="247"/>
      <c r="T242" s="248"/>
      <c r="AT242" s="249" t="s">
        <v>147</v>
      </c>
      <c r="AU242" s="249" t="s">
        <v>80</v>
      </c>
      <c r="AV242" s="11" t="s">
        <v>80</v>
      </c>
      <c r="AW242" s="11" t="s">
        <v>6</v>
      </c>
      <c r="AX242" s="11" t="s">
        <v>78</v>
      </c>
      <c r="AY242" s="249" t="s">
        <v>114</v>
      </c>
    </row>
    <row r="243" s="1" customFormat="1" ht="38.25" customHeight="1">
      <c r="B243" s="45"/>
      <c r="C243" s="220" t="s">
        <v>438</v>
      </c>
      <c r="D243" s="220" t="s">
        <v>117</v>
      </c>
      <c r="E243" s="221" t="s">
        <v>439</v>
      </c>
      <c r="F243" s="222" t="s">
        <v>440</v>
      </c>
      <c r="G243" s="223" t="s">
        <v>169</v>
      </c>
      <c r="H243" s="224">
        <v>1080.5</v>
      </c>
      <c r="I243" s="225"/>
      <c r="J243" s="226">
        <f>ROUND(I243*H243,2)</f>
        <v>0</v>
      </c>
      <c r="K243" s="222" t="s">
        <v>121</v>
      </c>
      <c r="L243" s="71"/>
      <c r="M243" s="227" t="s">
        <v>21</v>
      </c>
      <c r="N243" s="228" t="s">
        <v>41</v>
      </c>
      <c r="O243" s="46"/>
      <c r="P243" s="229">
        <f>O243*H243</f>
        <v>0</v>
      </c>
      <c r="Q243" s="229">
        <v>0.10095</v>
      </c>
      <c r="R243" s="229">
        <f>Q243*H243</f>
        <v>109.076475</v>
      </c>
      <c r="S243" s="229">
        <v>0</v>
      </c>
      <c r="T243" s="230">
        <f>S243*H243</f>
        <v>0</v>
      </c>
      <c r="AR243" s="23" t="s">
        <v>143</v>
      </c>
      <c r="AT243" s="23" t="s">
        <v>117</v>
      </c>
      <c r="AU243" s="23" t="s">
        <v>80</v>
      </c>
      <c r="AY243" s="23" t="s">
        <v>114</v>
      </c>
      <c r="BE243" s="231">
        <f>IF(N243="základní",J243,0)</f>
        <v>0</v>
      </c>
      <c r="BF243" s="231">
        <f>IF(N243="snížená",J243,0)</f>
        <v>0</v>
      </c>
      <c r="BG243" s="231">
        <f>IF(N243="zákl. přenesená",J243,0)</f>
        <v>0</v>
      </c>
      <c r="BH243" s="231">
        <f>IF(N243="sníž. přenesená",J243,0)</f>
        <v>0</v>
      </c>
      <c r="BI243" s="231">
        <f>IF(N243="nulová",J243,0)</f>
        <v>0</v>
      </c>
      <c r="BJ243" s="23" t="s">
        <v>78</v>
      </c>
      <c r="BK243" s="231">
        <f>ROUND(I243*H243,2)</f>
        <v>0</v>
      </c>
      <c r="BL243" s="23" t="s">
        <v>143</v>
      </c>
      <c r="BM243" s="23" t="s">
        <v>441</v>
      </c>
    </row>
    <row r="244" s="1" customFormat="1">
      <c r="B244" s="45"/>
      <c r="C244" s="73"/>
      <c r="D244" s="236" t="s">
        <v>145</v>
      </c>
      <c r="E244" s="73"/>
      <c r="F244" s="237" t="s">
        <v>442</v>
      </c>
      <c r="G244" s="73"/>
      <c r="H244" s="73"/>
      <c r="I244" s="190"/>
      <c r="J244" s="73"/>
      <c r="K244" s="73"/>
      <c r="L244" s="71"/>
      <c r="M244" s="238"/>
      <c r="N244" s="46"/>
      <c r="O244" s="46"/>
      <c r="P244" s="46"/>
      <c r="Q244" s="46"/>
      <c r="R244" s="46"/>
      <c r="S244" s="46"/>
      <c r="T244" s="94"/>
      <c r="AT244" s="23" t="s">
        <v>145</v>
      </c>
      <c r="AU244" s="23" t="s">
        <v>80</v>
      </c>
    </row>
    <row r="245" s="11" customFormat="1">
      <c r="B245" s="239"/>
      <c r="C245" s="240"/>
      <c r="D245" s="236" t="s">
        <v>147</v>
      </c>
      <c r="E245" s="241" t="s">
        <v>21</v>
      </c>
      <c r="F245" s="242" t="s">
        <v>443</v>
      </c>
      <c r="G245" s="240"/>
      <c r="H245" s="243">
        <v>508.39999999999998</v>
      </c>
      <c r="I245" s="244"/>
      <c r="J245" s="240"/>
      <c r="K245" s="240"/>
      <c r="L245" s="245"/>
      <c r="M245" s="246"/>
      <c r="N245" s="247"/>
      <c r="O245" s="247"/>
      <c r="P245" s="247"/>
      <c r="Q245" s="247"/>
      <c r="R245" s="247"/>
      <c r="S245" s="247"/>
      <c r="T245" s="248"/>
      <c r="AT245" s="249" t="s">
        <v>147</v>
      </c>
      <c r="AU245" s="249" t="s">
        <v>80</v>
      </c>
      <c r="AV245" s="11" t="s">
        <v>80</v>
      </c>
      <c r="AW245" s="11" t="s">
        <v>33</v>
      </c>
      <c r="AX245" s="11" t="s">
        <v>70</v>
      </c>
      <c r="AY245" s="249" t="s">
        <v>114</v>
      </c>
    </row>
    <row r="246" s="11" customFormat="1">
      <c r="B246" s="239"/>
      <c r="C246" s="240"/>
      <c r="D246" s="236" t="s">
        <v>147</v>
      </c>
      <c r="E246" s="241" t="s">
        <v>21</v>
      </c>
      <c r="F246" s="242" t="s">
        <v>444</v>
      </c>
      <c r="G246" s="240"/>
      <c r="H246" s="243">
        <v>572.10000000000002</v>
      </c>
      <c r="I246" s="244"/>
      <c r="J246" s="240"/>
      <c r="K246" s="240"/>
      <c r="L246" s="245"/>
      <c r="M246" s="246"/>
      <c r="N246" s="247"/>
      <c r="O246" s="247"/>
      <c r="P246" s="247"/>
      <c r="Q246" s="247"/>
      <c r="R246" s="247"/>
      <c r="S246" s="247"/>
      <c r="T246" s="248"/>
      <c r="AT246" s="249" t="s">
        <v>147</v>
      </c>
      <c r="AU246" s="249" t="s">
        <v>80</v>
      </c>
      <c r="AV246" s="11" t="s">
        <v>80</v>
      </c>
      <c r="AW246" s="11" t="s">
        <v>33</v>
      </c>
      <c r="AX246" s="11" t="s">
        <v>70</v>
      </c>
      <c r="AY246" s="249" t="s">
        <v>114</v>
      </c>
    </row>
    <row r="247" s="13" customFormat="1">
      <c r="B247" s="260"/>
      <c r="C247" s="261"/>
      <c r="D247" s="236" t="s">
        <v>147</v>
      </c>
      <c r="E247" s="262" t="s">
        <v>21</v>
      </c>
      <c r="F247" s="263" t="s">
        <v>194</v>
      </c>
      <c r="G247" s="261"/>
      <c r="H247" s="264">
        <v>1080.5</v>
      </c>
      <c r="I247" s="265"/>
      <c r="J247" s="261"/>
      <c r="K247" s="261"/>
      <c r="L247" s="266"/>
      <c r="M247" s="267"/>
      <c r="N247" s="268"/>
      <c r="O247" s="268"/>
      <c r="P247" s="268"/>
      <c r="Q247" s="268"/>
      <c r="R247" s="268"/>
      <c r="S247" s="268"/>
      <c r="T247" s="269"/>
      <c r="AT247" s="270" t="s">
        <v>147</v>
      </c>
      <c r="AU247" s="270" t="s">
        <v>80</v>
      </c>
      <c r="AV247" s="13" t="s">
        <v>143</v>
      </c>
      <c r="AW247" s="13" t="s">
        <v>33</v>
      </c>
      <c r="AX247" s="13" t="s">
        <v>78</v>
      </c>
      <c r="AY247" s="270" t="s">
        <v>114</v>
      </c>
    </row>
    <row r="248" s="1" customFormat="1" ht="16.5" customHeight="1">
      <c r="B248" s="45"/>
      <c r="C248" s="271" t="s">
        <v>445</v>
      </c>
      <c r="D248" s="271" t="s">
        <v>196</v>
      </c>
      <c r="E248" s="272" t="s">
        <v>446</v>
      </c>
      <c r="F248" s="273" t="s">
        <v>447</v>
      </c>
      <c r="G248" s="274" t="s">
        <v>169</v>
      </c>
      <c r="H248" s="275">
        <v>1091.3050000000001</v>
      </c>
      <c r="I248" s="276"/>
      <c r="J248" s="277">
        <f>ROUND(I248*H248,2)</f>
        <v>0</v>
      </c>
      <c r="K248" s="273" t="s">
        <v>121</v>
      </c>
      <c r="L248" s="278"/>
      <c r="M248" s="279" t="s">
        <v>21</v>
      </c>
      <c r="N248" s="280" t="s">
        <v>41</v>
      </c>
      <c r="O248" s="46"/>
      <c r="P248" s="229">
        <f>O248*H248</f>
        <v>0</v>
      </c>
      <c r="Q248" s="229">
        <v>0.035999999999999997</v>
      </c>
      <c r="R248" s="229">
        <f>Q248*H248</f>
        <v>39.28698</v>
      </c>
      <c r="S248" s="229">
        <v>0</v>
      </c>
      <c r="T248" s="230">
        <f>S248*H248</f>
        <v>0</v>
      </c>
      <c r="AR248" s="23" t="s">
        <v>195</v>
      </c>
      <c r="AT248" s="23" t="s">
        <v>196</v>
      </c>
      <c r="AU248" s="23" t="s">
        <v>80</v>
      </c>
      <c r="AY248" s="23" t="s">
        <v>114</v>
      </c>
      <c r="BE248" s="231">
        <f>IF(N248="základní",J248,0)</f>
        <v>0</v>
      </c>
      <c r="BF248" s="231">
        <f>IF(N248="snížená",J248,0)</f>
        <v>0</v>
      </c>
      <c r="BG248" s="231">
        <f>IF(N248="zákl. přenesená",J248,0)</f>
        <v>0</v>
      </c>
      <c r="BH248" s="231">
        <f>IF(N248="sníž. přenesená",J248,0)</f>
        <v>0</v>
      </c>
      <c r="BI248" s="231">
        <f>IF(N248="nulová",J248,0)</f>
        <v>0</v>
      </c>
      <c r="BJ248" s="23" t="s">
        <v>78</v>
      </c>
      <c r="BK248" s="231">
        <f>ROUND(I248*H248,2)</f>
        <v>0</v>
      </c>
      <c r="BL248" s="23" t="s">
        <v>143</v>
      </c>
      <c r="BM248" s="23" t="s">
        <v>448</v>
      </c>
    </row>
    <row r="249" s="11" customFormat="1">
      <c r="B249" s="239"/>
      <c r="C249" s="240"/>
      <c r="D249" s="236" t="s">
        <v>147</v>
      </c>
      <c r="E249" s="240"/>
      <c r="F249" s="242" t="s">
        <v>449</v>
      </c>
      <c r="G249" s="240"/>
      <c r="H249" s="243">
        <v>1091.3050000000001</v>
      </c>
      <c r="I249" s="244"/>
      <c r="J249" s="240"/>
      <c r="K249" s="240"/>
      <c r="L249" s="245"/>
      <c r="M249" s="246"/>
      <c r="N249" s="247"/>
      <c r="O249" s="247"/>
      <c r="P249" s="247"/>
      <c r="Q249" s="247"/>
      <c r="R249" s="247"/>
      <c r="S249" s="247"/>
      <c r="T249" s="248"/>
      <c r="AT249" s="249" t="s">
        <v>147</v>
      </c>
      <c r="AU249" s="249" t="s">
        <v>80</v>
      </c>
      <c r="AV249" s="11" t="s">
        <v>80</v>
      </c>
      <c r="AW249" s="11" t="s">
        <v>6</v>
      </c>
      <c r="AX249" s="11" t="s">
        <v>78</v>
      </c>
      <c r="AY249" s="249" t="s">
        <v>114</v>
      </c>
    </row>
    <row r="250" s="1" customFormat="1" ht="38.25" customHeight="1">
      <c r="B250" s="45"/>
      <c r="C250" s="220" t="s">
        <v>450</v>
      </c>
      <c r="D250" s="220" t="s">
        <v>117</v>
      </c>
      <c r="E250" s="221" t="s">
        <v>451</v>
      </c>
      <c r="F250" s="222" t="s">
        <v>452</v>
      </c>
      <c r="G250" s="223" t="s">
        <v>169</v>
      </c>
      <c r="H250" s="224">
        <v>501</v>
      </c>
      <c r="I250" s="225"/>
      <c r="J250" s="226">
        <f>ROUND(I250*H250,2)</f>
        <v>0</v>
      </c>
      <c r="K250" s="222" t="s">
        <v>121</v>
      </c>
      <c r="L250" s="71"/>
      <c r="M250" s="227" t="s">
        <v>21</v>
      </c>
      <c r="N250" s="228" t="s">
        <v>41</v>
      </c>
      <c r="O250" s="46"/>
      <c r="P250" s="229">
        <f>O250*H250</f>
        <v>0</v>
      </c>
      <c r="Q250" s="229">
        <v>0.00060999999999999997</v>
      </c>
      <c r="R250" s="229">
        <f>Q250*H250</f>
        <v>0.30560999999999999</v>
      </c>
      <c r="S250" s="229">
        <v>0</v>
      </c>
      <c r="T250" s="230">
        <f>S250*H250</f>
        <v>0</v>
      </c>
      <c r="AR250" s="23" t="s">
        <v>143</v>
      </c>
      <c r="AT250" s="23" t="s">
        <v>117</v>
      </c>
      <c r="AU250" s="23" t="s">
        <v>80</v>
      </c>
      <c r="AY250" s="23" t="s">
        <v>114</v>
      </c>
      <c r="BE250" s="231">
        <f>IF(N250="základní",J250,0)</f>
        <v>0</v>
      </c>
      <c r="BF250" s="231">
        <f>IF(N250="snížená",J250,0)</f>
        <v>0</v>
      </c>
      <c r="BG250" s="231">
        <f>IF(N250="zákl. přenesená",J250,0)</f>
        <v>0</v>
      </c>
      <c r="BH250" s="231">
        <f>IF(N250="sníž. přenesená",J250,0)</f>
        <v>0</v>
      </c>
      <c r="BI250" s="231">
        <f>IF(N250="nulová",J250,0)</f>
        <v>0</v>
      </c>
      <c r="BJ250" s="23" t="s">
        <v>78</v>
      </c>
      <c r="BK250" s="231">
        <f>ROUND(I250*H250,2)</f>
        <v>0</v>
      </c>
      <c r="BL250" s="23" t="s">
        <v>143</v>
      </c>
      <c r="BM250" s="23" t="s">
        <v>453</v>
      </c>
    </row>
    <row r="251" s="1" customFormat="1">
      <c r="B251" s="45"/>
      <c r="C251" s="73"/>
      <c r="D251" s="236" t="s">
        <v>145</v>
      </c>
      <c r="E251" s="73"/>
      <c r="F251" s="237" t="s">
        <v>454</v>
      </c>
      <c r="G251" s="73"/>
      <c r="H251" s="73"/>
      <c r="I251" s="190"/>
      <c r="J251" s="73"/>
      <c r="K251" s="73"/>
      <c r="L251" s="71"/>
      <c r="M251" s="238"/>
      <c r="N251" s="46"/>
      <c r="O251" s="46"/>
      <c r="P251" s="46"/>
      <c r="Q251" s="46"/>
      <c r="R251" s="46"/>
      <c r="S251" s="46"/>
      <c r="T251" s="94"/>
      <c r="AT251" s="23" t="s">
        <v>145</v>
      </c>
      <c r="AU251" s="23" t="s">
        <v>80</v>
      </c>
    </row>
    <row r="252" s="1" customFormat="1" ht="38.25" customHeight="1">
      <c r="B252" s="45"/>
      <c r="C252" s="220" t="s">
        <v>455</v>
      </c>
      <c r="D252" s="220" t="s">
        <v>117</v>
      </c>
      <c r="E252" s="221" t="s">
        <v>456</v>
      </c>
      <c r="F252" s="222" t="s">
        <v>457</v>
      </c>
      <c r="G252" s="223" t="s">
        <v>169</v>
      </c>
      <c r="H252" s="224">
        <v>28</v>
      </c>
      <c r="I252" s="225"/>
      <c r="J252" s="226">
        <f>ROUND(I252*H252,2)</f>
        <v>0</v>
      </c>
      <c r="K252" s="222" t="s">
        <v>121</v>
      </c>
      <c r="L252" s="71"/>
      <c r="M252" s="227" t="s">
        <v>21</v>
      </c>
      <c r="N252" s="228" t="s">
        <v>41</v>
      </c>
      <c r="O252" s="46"/>
      <c r="P252" s="229">
        <f>O252*H252</f>
        <v>0</v>
      </c>
      <c r="Q252" s="229">
        <v>0.13095999999999999</v>
      </c>
      <c r="R252" s="229">
        <f>Q252*H252</f>
        <v>3.6668799999999999</v>
      </c>
      <c r="S252" s="229">
        <v>0</v>
      </c>
      <c r="T252" s="230">
        <f>S252*H252</f>
        <v>0</v>
      </c>
      <c r="AR252" s="23" t="s">
        <v>143</v>
      </c>
      <c r="AT252" s="23" t="s">
        <v>117</v>
      </c>
      <c r="AU252" s="23" t="s">
        <v>80</v>
      </c>
      <c r="AY252" s="23" t="s">
        <v>114</v>
      </c>
      <c r="BE252" s="231">
        <f>IF(N252="základní",J252,0)</f>
        <v>0</v>
      </c>
      <c r="BF252" s="231">
        <f>IF(N252="snížená",J252,0)</f>
        <v>0</v>
      </c>
      <c r="BG252" s="231">
        <f>IF(N252="zákl. přenesená",J252,0)</f>
        <v>0</v>
      </c>
      <c r="BH252" s="231">
        <f>IF(N252="sníž. přenesená",J252,0)</f>
        <v>0</v>
      </c>
      <c r="BI252" s="231">
        <f>IF(N252="nulová",J252,0)</f>
        <v>0</v>
      </c>
      <c r="BJ252" s="23" t="s">
        <v>78</v>
      </c>
      <c r="BK252" s="231">
        <f>ROUND(I252*H252,2)</f>
        <v>0</v>
      </c>
      <c r="BL252" s="23" t="s">
        <v>143</v>
      </c>
      <c r="BM252" s="23" t="s">
        <v>458</v>
      </c>
    </row>
    <row r="253" s="1" customFormat="1">
      <c r="B253" s="45"/>
      <c r="C253" s="73"/>
      <c r="D253" s="236" t="s">
        <v>145</v>
      </c>
      <c r="E253" s="73"/>
      <c r="F253" s="237" t="s">
        <v>459</v>
      </c>
      <c r="G253" s="73"/>
      <c r="H253" s="73"/>
      <c r="I253" s="190"/>
      <c r="J253" s="73"/>
      <c r="K253" s="73"/>
      <c r="L253" s="71"/>
      <c r="M253" s="238"/>
      <c r="N253" s="46"/>
      <c r="O253" s="46"/>
      <c r="P253" s="46"/>
      <c r="Q253" s="46"/>
      <c r="R253" s="46"/>
      <c r="S253" s="46"/>
      <c r="T253" s="94"/>
      <c r="AT253" s="23" t="s">
        <v>145</v>
      </c>
      <c r="AU253" s="23" t="s">
        <v>80</v>
      </c>
    </row>
    <row r="254" s="12" customFormat="1">
      <c r="B254" s="250"/>
      <c r="C254" s="251"/>
      <c r="D254" s="236" t="s">
        <v>147</v>
      </c>
      <c r="E254" s="252" t="s">
        <v>21</v>
      </c>
      <c r="F254" s="253" t="s">
        <v>460</v>
      </c>
      <c r="G254" s="251"/>
      <c r="H254" s="252" t="s">
        <v>21</v>
      </c>
      <c r="I254" s="254"/>
      <c r="J254" s="251"/>
      <c r="K254" s="251"/>
      <c r="L254" s="255"/>
      <c r="M254" s="256"/>
      <c r="N254" s="257"/>
      <c r="O254" s="257"/>
      <c r="P254" s="257"/>
      <c r="Q254" s="257"/>
      <c r="R254" s="257"/>
      <c r="S254" s="257"/>
      <c r="T254" s="258"/>
      <c r="AT254" s="259" t="s">
        <v>147</v>
      </c>
      <c r="AU254" s="259" t="s">
        <v>80</v>
      </c>
      <c r="AV254" s="12" t="s">
        <v>78</v>
      </c>
      <c r="AW254" s="12" t="s">
        <v>33</v>
      </c>
      <c r="AX254" s="12" t="s">
        <v>70</v>
      </c>
      <c r="AY254" s="259" t="s">
        <v>114</v>
      </c>
    </row>
    <row r="255" s="11" customFormat="1">
      <c r="B255" s="239"/>
      <c r="C255" s="240"/>
      <c r="D255" s="236" t="s">
        <v>147</v>
      </c>
      <c r="E255" s="241" t="s">
        <v>21</v>
      </c>
      <c r="F255" s="242" t="s">
        <v>461</v>
      </c>
      <c r="G255" s="240"/>
      <c r="H255" s="243">
        <v>28</v>
      </c>
      <c r="I255" s="244"/>
      <c r="J255" s="240"/>
      <c r="K255" s="240"/>
      <c r="L255" s="245"/>
      <c r="M255" s="246"/>
      <c r="N255" s="247"/>
      <c r="O255" s="247"/>
      <c r="P255" s="247"/>
      <c r="Q255" s="247"/>
      <c r="R255" s="247"/>
      <c r="S255" s="247"/>
      <c r="T255" s="248"/>
      <c r="AT255" s="249" t="s">
        <v>147</v>
      </c>
      <c r="AU255" s="249" t="s">
        <v>80</v>
      </c>
      <c r="AV255" s="11" t="s">
        <v>80</v>
      </c>
      <c r="AW255" s="11" t="s">
        <v>33</v>
      </c>
      <c r="AX255" s="11" t="s">
        <v>78</v>
      </c>
      <c r="AY255" s="249" t="s">
        <v>114</v>
      </c>
    </row>
    <row r="256" s="1" customFormat="1" ht="25.5" customHeight="1">
      <c r="B256" s="45"/>
      <c r="C256" s="271" t="s">
        <v>462</v>
      </c>
      <c r="D256" s="271" t="s">
        <v>196</v>
      </c>
      <c r="E256" s="272" t="s">
        <v>463</v>
      </c>
      <c r="F256" s="273" t="s">
        <v>464</v>
      </c>
      <c r="G256" s="274" t="s">
        <v>169</v>
      </c>
      <c r="H256" s="275">
        <v>28.280000000000001</v>
      </c>
      <c r="I256" s="276"/>
      <c r="J256" s="277">
        <f>ROUND(I256*H256,2)</f>
        <v>0</v>
      </c>
      <c r="K256" s="273" t="s">
        <v>21</v>
      </c>
      <c r="L256" s="278"/>
      <c r="M256" s="279" t="s">
        <v>21</v>
      </c>
      <c r="N256" s="280" t="s">
        <v>41</v>
      </c>
      <c r="O256" s="46"/>
      <c r="P256" s="229">
        <f>O256*H256</f>
        <v>0</v>
      </c>
      <c r="Q256" s="229">
        <v>0</v>
      </c>
      <c r="R256" s="229">
        <f>Q256*H256</f>
        <v>0</v>
      </c>
      <c r="S256" s="229">
        <v>0</v>
      </c>
      <c r="T256" s="230">
        <f>S256*H256</f>
        <v>0</v>
      </c>
      <c r="AR256" s="23" t="s">
        <v>195</v>
      </c>
      <c r="AT256" s="23" t="s">
        <v>196</v>
      </c>
      <c r="AU256" s="23" t="s">
        <v>80</v>
      </c>
      <c r="AY256" s="23" t="s">
        <v>114</v>
      </c>
      <c r="BE256" s="231">
        <f>IF(N256="základní",J256,0)</f>
        <v>0</v>
      </c>
      <c r="BF256" s="231">
        <f>IF(N256="snížená",J256,0)</f>
        <v>0</v>
      </c>
      <c r="BG256" s="231">
        <f>IF(N256="zákl. přenesená",J256,0)</f>
        <v>0</v>
      </c>
      <c r="BH256" s="231">
        <f>IF(N256="sníž. přenesená",J256,0)</f>
        <v>0</v>
      </c>
      <c r="BI256" s="231">
        <f>IF(N256="nulová",J256,0)</f>
        <v>0</v>
      </c>
      <c r="BJ256" s="23" t="s">
        <v>78</v>
      </c>
      <c r="BK256" s="231">
        <f>ROUND(I256*H256,2)</f>
        <v>0</v>
      </c>
      <c r="BL256" s="23" t="s">
        <v>143</v>
      </c>
      <c r="BM256" s="23" t="s">
        <v>465</v>
      </c>
    </row>
    <row r="257" s="11" customFormat="1">
      <c r="B257" s="239"/>
      <c r="C257" s="240"/>
      <c r="D257" s="236" t="s">
        <v>147</v>
      </c>
      <c r="E257" s="240"/>
      <c r="F257" s="242" t="s">
        <v>466</v>
      </c>
      <c r="G257" s="240"/>
      <c r="H257" s="243">
        <v>28.280000000000001</v>
      </c>
      <c r="I257" s="244"/>
      <c r="J257" s="240"/>
      <c r="K257" s="240"/>
      <c r="L257" s="245"/>
      <c r="M257" s="246"/>
      <c r="N257" s="247"/>
      <c r="O257" s="247"/>
      <c r="P257" s="247"/>
      <c r="Q257" s="247"/>
      <c r="R257" s="247"/>
      <c r="S257" s="247"/>
      <c r="T257" s="248"/>
      <c r="AT257" s="249" t="s">
        <v>147</v>
      </c>
      <c r="AU257" s="249" t="s">
        <v>80</v>
      </c>
      <c r="AV257" s="11" t="s">
        <v>80</v>
      </c>
      <c r="AW257" s="11" t="s">
        <v>6</v>
      </c>
      <c r="AX257" s="11" t="s">
        <v>78</v>
      </c>
      <c r="AY257" s="249" t="s">
        <v>114</v>
      </c>
    </row>
    <row r="258" s="1" customFormat="1" ht="38.25" customHeight="1">
      <c r="B258" s="45"/>
      <c r="C258" s="220" t="s">
        <v>467</v>
      </c>
      <c r="D258" s="220" t="s">
        <v>117</v>
      </c>
      <c r="E258" s="221" t="s">
        <v>468</v>
      </c>
      <c r="F258" s="222" t="s">
        <v>469</v>
      </c>
      <c r="G258" s="223" t="s">
        <v>169</v>
      </c>
      <c r="H258" s="224">
        <v>121.06999999999999</v>
      </c>
      <c r="I258" s="225"/>
      <c r="J258" s="226">
        <f>ROUND(I258*H258,2)</f>
        <v>0</v>
      </c>
      <c r="K258" s="222" t="s">
        <v>121</v>
      </c>
      <c r="L258" s="71"/>
      <c r="M258" s="227" t="s">
        <v>21</v>
      </c>
      <c r="N258" s="228" t="s">
        <v>41</v>
      </c>
      <c r="O258" s="46"/>
      <c r="P258" s="229">
        <f>O258*H258</f>
        <v>0</v>
      </c>
      <c r="Q258" s="229">
        <v>0.16370999999999999</v>
      </c>
      <c r="R258" s="229">
        <f>Q258*H258</f>
        <v>19.820369699999997</v>
      </c>
      <c r="S258" s="229">
        <v>0</v>
      </c>
      <c r="T258" s="230">
        <f>S258*H258</f>
        <v>0</v>
      </c>
      <c r="AR258" s="23" t="s">
        <v>143</v>
      </c>
      <c r="AT258" s="23" t="s">
        <v>117</v>
      </c>
      <c r="AU258" s="23" t="s">
        <v>80</v>
      </c>
      <c r="AY258" s="23" t="s">
        <v>114</v>
      </c>
      <c r="BE258" s="231">
        <f>IF(N258="základní",J258,0)</f>
        <v>0</v>
      </c>
      <c r="BF258" s="231">
        <f>IF(N258="snížená",J258,0)</f>
        <v>0</v>
      </c>
      <c r="BG258" s="231">
        <f>IF(N258="zákl. přenesená",J258,0)</f>
        <v>0</v>
      </c>
      <c r="BH258" s="231">
        <f>IF(N258="sníž. přenesená",J258,0)</f>
        <v>0</v>
      </c>
      <c r="BI258" s="231">
        <f>IF(N258="nulová",J258,0)</f>
        <v>0</v>
      </c>
      <c r="BJ258" s="23" t="s">
        <v>78</v>
      </c>
      <c r="BK258" s="231">
        <f>ROUND(I258*H258,2)</f>
        <v>0</v>
      </c>
      <c r="BL258" s="23" t="s">
        <v>143</v>
      </c>
      <c r="BM258" s="23" t="s">
        <v>470</v>
      </c>
    </row>
    <row r="259" s="1" customFormat="1">
      <c r="B259" s="45"/>
      <c r="C259" s="73"/>
      <c r="D259" s="236" t="s">
        <v>145</v>
      </c>
      <c r="E259" s="73"/>
      <c r="F259" s="237" t="s">
        <v>459</v>
      </c>
      <c r="G259" s="73"/>
      <c r="H259" s="73"/>
      <c r="I259" s="190"/>
      <c r="J259" s="73"/>
      <c r="K259" s="73"/>
      <c r="L259" s="71"/>
      <c r="M259" s="238"/>
      <c r="N259" s="46"/>
      <c r="O259" s="46"/>
      <c r="P259" s="46"/>
      <c r="Q259" s="46"/>
      <c r="R259" s="46"/>
      <c r="S259" s="46"/>
      <c r="T259" s="94"/>
      <c r="AT259" s="23" t="s">
        <v>145</v>
      </c>
      <c r="AU259" s="23" t="s">
        <v>80</v>
      </c>
    </row>
    <row r="260" s="12" customFormat="1">
      <c r="B260" s="250"/>
      <c r="C260" s="251"/>
      <c r="D260" s="236" t="s">
        <v>147</v>
      </c>
      <c r="E260" s="252" t="s">
        <v>21</v>
      </c>
      <c r="F260" s="253" t="s">
        <v>471</v>
      </c>
      <c r="G260" s="251"/>
      <c r="H260" s="252" t="s">
        <v>21</v>
      </c>
      <c r="I260" s="254"/>
      <c r="J260" s="251"/>
      <c r="K260" s="251"/>
      <c r="L260" s="255"/>
      <c r="M260" s="256"/>
      <c r="N260" s="257"/>
      <c r="O260" s="257"/>
      <c r="P260" s="257"/>
      <c r="Q260" s="257"/>
      <c r="R260" s="257"/>
      <c r="S260" s="257"/>
      <c r="T260" s="258"/>
      <c r="AT260" s="259" t="s">
        <v>147</v>
      </c>
      <c r="AU260" s="259" t="s">
        <v>80</v>
      </c>
      <c r="AV260" s="12" t="s">
        <v>78</v>
      </c>
      <c r="AW260" s="12" t="s">
        <v>33</v>
      </c>
      <c r="AX260" s="12" t="s">
        <v>70</v>
      </c>
      <c r="AY260" s="259" t="s">
        <v>114</v>
      </c>
    </row>
    <row r="261" s="11" customFormat="1">
      <c r="B261" s="239"/>
      <c r="C261" s="240"/>
      <c r="D261" s="236" t="s">
        <v>147</v>
      </c>
      <c r="E261" s="241" t="s">
        <v>21</v>
      </c>
      <c r="F261" s="242" t="s">
        <v>472</v>
      </c>
      <c r="G261" s="240"/>
      <c r="H261" s="243">
        <v>121.06999999999999</v>
      </c>
      <c r="I261" s="244"/>
      <c r="J261" s="240"/>
      <c r="K261" s="240"/>
      <c r="L261" s="245"/>
      <c r="M261" s="246"/>
      <c r="N261" s="247"/>
      <c r="O261" s="247"/>
      <c r="P261" s="247"/>
      <c r="Q261" s="247"/>
      <c r="R261" s="247"/>
      <c r="S261" s="247"/>
      <c r="T261" s="248"/>
      <c r="AT261" s="249" t="s">
        <v>147</v>
      </c>
      <c r="AU261" s="249" t="s">
        <v>80</v>
      </c>
      <c r="AV261" s="11" t="s">
        <v>80</v>
      </c>
      <c r="AW261" s="11" t="s">
        <v>33</v>
      </c>
      <c r="AX261" s="11" t="s">
        <v>78</v>
      </c>
      <c r="AY261" s="249" t="s">
        <v>114</v>
      </c>
    </row>
    <row r="262" s="1" customFormat="1" ht="16.5" customHeight="1">
      <c r="B262" s="45"/>
      <c r="C262" s="271" t="s">
        <v>473</v>
      </c>
      <c r="D262" s="271" t="s">
        <v>196</v>
      </c>
      <c r="E262" s="272" t="s">
        <v>474</v>
      </c>
      <c r="F262" s="273" t="s">
        <v>475</v>
      </c>
      <c r="G262" s="274" t="s">
        <v>169</v>
      </c>
      <c r="H262" s="275">
        <v>122.28100000000001</v>
      </c>
      <c r="I262" s="276"/>
      <c r="J262" s="277">
        <f>ROUND(I262*H262,2)</f>
        <v>0</v>
      </c>
      <c r="K262" s="273" t="s">
        <v>121</v>
      </c>
      <c r="L262" s="278"/>
      <c r="M262" s="279" t="s">
        <v>21</v>
      </c>
      <c r="N262" s="280" t="s">
        <v>41</v>
      </c>
      <c r="O262" s="46"/>
      <c r="P262" s="229">
        <f>O262*H262</f>
        <v>0</v>
      </c>
      <c r="Q262" s="229">
        <v>0.13400000000000001</v>
      </c>
      <c r="R262" s="229">
        <f>Q262*H262</f>
        <v>16.385654000000002</v>
      </c>
      <c r="S262" s="229">
        <v>0</v>
      </c>
      <c r="T262" s="230">
        <f>S262*H262</f>
        <v>0</v>
      </c>
      <c r="AR262" s="23" t="s">
        <v>195</v>
      </c>
      <c r="AT262" s="23" t="s">
        <v>196</v>
      </c>
      <c r="AU262" s="23" t="s">
        <v>80</v>
      </c>
      <c r="AY262" s="23" t="s">
        <v>114</v>
      </c>
      <c r="BE262" s="231">
        <f>IF(N262="základní",J262,0)</f>
        <v>0</v>
      </c>
      <c r="BF262" s="231">
        <f>IF(N262="snížená",J262,0)</f>
        <v>0</v>
      </c>
      <c r="BG262" s="231">
        <f>IF(N262="zákl. přenesená",J262,0)</f>
        <v>0</v>
      </c>
      <c r="BH262" s="231">
        <f>IF(N262="sníž. přenesená",J262,0)</f>
        <v>0</v>
      </c>
      <c r="BI262" s="231">
        <f>IF(N262="nulová",J262,0)</f>
        <v>0</v>
      </c>
      <c r="BJ262" s="23" t="s">
        <v>78</v>
      </c>
      <c r="BK262" s="231">
        <f>ROUND(I262*H262,2)</f>
        <v>0</v>
      </c>
      <c r="BL262" s="23" t="s">
        <v>143</v>
      </c>
      <c r="BM262" s="23" t="s">
        <v>476</v>
      </c>
    </row>
    <row r="263" s="11" customFormat="1">
      <c r="B263" s="239"/>
      <c r="C263" s="240"/>
      <c r="D263" s="236" t="s">
        <v>147</v>
      </c>
      <c r="E263" s="240"/>
      <c r="F263" s="242" t="s">
        <v>477</v>
      </c>
      <c r="G263" s="240"/>
      <c r="H263" s="243">
        <v>122.28100000000001</v>
      </c>
      <c r="I263" s="244"/>
      <c r="J263" s="240"/>
      <c r="K263" s="240"/>
      <c r="L263" s="245"/>
      <c r="M263" s="246"/>
      <c r="N263" s="247"/>
      <c r="O263" s="247"/>
      <c r="P263" s="247"/>
      <c r="Q263" s="247"/>
      <c r="R263" s="247"/>
      <c r="S263" s="247"/>
      <c r="T263" s="248"/>
      <c r="AT263" s="249" t="s">
        <v>147</v>
      </c>
      <c r="AU263" s="249" t="s">
        <v>80</v>
      </c>
      <c r="AV263" s="11" t="s">
        <v>80</v>
      </c>
      <c r="AW263" s="11" t="s">
        <v>6</v>
      </c>
      <c r="AX263" s="11" t="s">
        <v>78</v>
      </c>
      <c r="AY263" s="249" t="s">
        <v>114</v>
      </c>
    </row>
    <row r="264" s="1" customFormat="1" ht="25.5" customHeight="1">
      <c r="B264" s="45"/>
      <c r="C264" s="220" t="s">
        <v>478</v>
      </c>
      <c r="D264" s="220" t="s">
        <v>117</v>
      </c>
      <c r="E264" s="221" t="s">
        <v>479</v>
      </c>
      <c r="F264" s="222" t="s">
        <v>480</v>
      </c>
      <c r="G264" s="223" t="s">
        <v>169</v>
      </c>
      <c r="H264" s="224">
        <v>21.699999999999999</v>
      </c>
      <c r="I264" s="225"/>
      <c r="J264" s="226">
        <f>ROUND(I264*H264,2)</f>
        <v>0</v>
      </c>
      <c r="K264" s="222" t="s">
        <v>121</v>
      </c>
      <c r="L264" s="71"/>
      <c r="M264" s="227" t="s">
        <v>21</v>
      </c>
      <c r="N264" s="228" t="s">
        <v>41</v>
      </c>
      <c r="O264" s="46"/>
      <c r="P264" s="229">
        <f>O264*H264</f>
        <v>0</v>
      </c>
      <c r="Q264" s="229">
        <v>0.087809999999999999</v>
      </c>
      <c r="R264" s="229">
        <f>Q264*H264</f>
        <v>1.9054769999999999</v>
      </c>
      <c r="S264" s="229">
        <v>0</v>
      </c>
      <c r="T264" s="230">
        <f>S264*H264</f>
        <v>0</v>
      </c>
      <c r="AR264" s="23" t="s">
        <v>143</v>
      </c>
      <c r="AT264" s="23" t="s">
        <v>117</v>
      </c>
      <c r="AU264" s="23" t="s">
        <v>80</v>
      </c>
      <c r="AY264" s="23" t="s">
        <v>114</v>
      </c>
      <c r="BE264" s="231">
        <f>IF(N264="základní",J264,0)</f>
        <v>0</v>
      </c>
      <c r="BF264" s="231">
        <f>IF(N264="snížená",J264,0)</f>
        <v>0</v>
      </c>
      <c r="BG264" s="231">
        <f>IF(N264="zákl. přenesená",J264,0)</f>
        <v>0</v>
      </c>
      <c r="BH264" s="231">
        <f>IF(N264="sníž. přenesená",J264,0)</f>
        <v>0</v>
      </c>
      <c r="BI264" s="231">
        <f>IF(N264="nulová",J264,0)</f>
        <v>0</v>
      </c>
      <c r="BJ264" s="23" t="s">
        <v>78</v>
      </c>
      <c r="BK264" s="231">
        <f>ROUND(I264*H264,2)</f>
        <v>0</v>
      </c>
      <c r="BL264" s="23" t="s">
        <v>143</v>
      </c>
      <c r="BM264" s="23" t="s">
        <v>481</v>
      </c>
    </row>
    <row r="265" s="1" customFormat="1">
      <c r="B265" s="45"/>
      <c r="C265" s="73"/>
      <c r="D265" s="236" t="s">
        <v>145</v>
      </c>
      <c r="E265" s="73"/>
      <c r="F265" s="237" t="s">
        <v>482</v>
      </c>
      <c r="G265" s="73"/>
      <c r="H265" s="73"/>
      <c r="I265" s="190"/>
      <c r="J265" s="73"/>
      <c r="K265" s="73"/>
      <c r="L265" s="71"/>
      <c r="M265" s="238"/>
      <c r="N265" s="46"/>
      <c r="O265" s="46"/>
      <c r="P265" s="46"/>
      <c r="Q265" s="46"/>
      <c r="R265" s="46"/>
      <c r="S265" s="46"/>
      <c r="T265" s="94"/>
      <c r="AT265" s="23" t="s">
        <v>145</v>
      </c>
      <c r="AU265" s="23" t="s">
        <v>80</v>
      </c>
    </row>
    <row r="266" s="11" customFormat="1">
      <c r="B266" s="239"/>
      <c r="C266" s="240"/>
      <c r="D266" s="236" t="s">
        <v>147</v>
      </c>
      <c r="E266" s="241" t="s">
        <v>21</v>
      </c>
      <c r="F266" s="242" t="s">
        <v>483</v>
      </c>
      <c r="G266" s="240"/>
      <c r="H266" s="243">
        <v>21.699999999999999</v>
      </c>
      <c r="I266" s="244"/>
      <c r="J266" s="240"/>
      <c r="K266" s="240"/>
      <c r="L266" s="245"/>
      <c r="M266" s="246"/>
      <c r="N266" s="247"/>
      <c r="O266" s="247"/>
      <c r="P266" s="247"/>
      <c r="Q266" s="247"/>
      <c r="R266" s="247"/>
      <c r="S266" s="247"/>
      <c r="T266" s="248"/>
      <c r="AT266" s="249" t="s">
        <v>147</v>
      </c>
      <c r="AU266" s="249" t="s">
        <v>80</v>
      </c>
      <c r="AV266" s="11" t="s">
        <v>80</v>
      </c>
      <c r="AW266" s="11" t="s">
        <v>33</v>
      </c>
      <c r="AX266" s="11" t="s">
        <v>78</v>
      </c>
      <c r="AY266" s="249" t="s">
        <v>114</v>
      </c>
    </row>
    <row r="267" s="1" customFormat="1" ht="38.25" customHeight="1">
      <c r="B267" s="45"/>
      <c r="C267" s="220" t="s">
        <v>484</v>
      </c>
      <c r="D267" s="220" t="s">
        <v>117</v>
      </c>
      <c r="E267" s="221" t="s">
        <v>485</v>
      </c>
      <c r="F267" s="222" t="s">
        <v>486</v>
      </c>
      <c r="G267" s="223" t="s">
        <v>277</v>
      </c>
      <c r="H267" s="224">
        <v>1</v>
      </c>
      <c r="I267" s="225"/>
      <c r="J267" s="226">
        <f>ROUND(I267*H267,2)</f>
        <v>0</v>
      </c>
      <c r="K267" s="222" t="s">
        <v>121</v>
      </c>
      <c r="L267" s="71"/>
      <c r="M267" s="227" t="s">
        <v>21</v>
      </c>
      <c r="N267" s="228" t="s">
        <v>41</v>
      </c>
      <c r="O267" s="46"/>
      <c r="P267" s="229">
        <f>O267*H267</f>
        <v>0</v>
      </c>
      <c r="Q267" s="229">
        <v>0</v>
      </c>
      <c r="R267" s="229">
        <f>Q267*H267</f>
        <v>0</v>
      </c>
      <c r="S267" s="229">
        <v>0.082000000000000003</v>
      </c>
      <c r="T267" s="230">
        <f>S267*H267</f>
        <v>0.082000000000000003</v>
      </c>
      <c r="AR267" s="23" t="s">
        <v>143</v>
      </c>
      <c r="AT267" s="23" t="s">
        <v>117</v>
      </c>
      <c r="AU267" s="23" t="s">
        <v>80</v>
      </c>
      <c r="AY267" s="23" t="s">
        <v>114</v>
      </c>
      <c r="BE267" s="231">
        <f>IF(N267="základní",J267,0)</f>
        <v>0</v>
      </c>
      <c r="BF267" s="231">
        <f>IF(N267="snížená",J267,0)</f>
        <v>0</v>
      </c>
      <c r="BG267" s="231">
        <f>IF(N267="zákl. přenesená",J267,0)</f>
        <v>0</v>
      </c>
      <c r="BH267" s="231">
        <f>IF(N267="sníž. přenesená",J267,0)</f>
        <v>0</v>
      </c>
      <c r="BI267" s="231">
        <f>IF(N267="nulová",J267,0)</f>
        <v>0</v>
      </c>
      <c r="BJ267" s="23" t="s">
        <v>78</v>
      </c>
      <c r="BK267" s="231">
        <f>ROUND(I267*H267,2)</f>
        <v>0</v>
      </c>
      <c r="BL267" s="23" t="s">
        <v>143</v>
      </c>
      <c r="BM267" s="23" t="s">
        <v>487</v>
      </c>
    </row>
    <row r="268" s="1" customFormat="1">
      <c r="B268" s="45"/>
      <c r="C268" s="73"/>
      <c r="D268" s="236" t="s">
        <v>145</v>
      </c>
      <c r="E268" s="73"/>
      <c r="F268" s="237" t="s">
        <v>488</v>
      </c>
      <c r="G268" s="73"/>
      <c r="H268" s="73"/>
      <c r="I268" s="190"/>
      <c r="J268" s="73"/>
      <c r="K268" s="73"/>
      <c r="L268" s="71"/>
      <c r="M268" s="238"/>
      <c r="N268" s="46"/>
      <c r="O268" s="46"/>
      <c r="P268" s="46"/>
      <c r="Q268" s="46"/>
      <c r="R268" s="46"/>
      <c r="S268" s="46"/>
      <c r="T268" s="94"/>
      <c r="AT268" s="23" t="s">
        <v>145</v>
      </c>
      <c r="AU268" s="23" t="s">
        <v>80</v>
      </c>
    </row>
    <row r="269" s="10" customFormat="1" ht="29.88" customHeight="1">
      <c r="B269" s="204"/>
      <c r="C269" s="205"/>
      <c r="D269" s="206" t="s">
        <v>69</v>
      </c>
      <c r="E269" s="218" t="s">
        <v>489</v>
      </c>
      <c r="F269" s="218" t="s">
        <v>490</v>
      </c>
      <c r="G269" s="205"/>
      <c r="H269" s="205"/>
      <c r="I269" s="208"/>
      <c r="J269" s="219">
        <f>BK269</f>
        <v>0</v>
      </c>
      <c r="K269" s="205"/>
      <c r="L269" s="210"/>
      <c r="M269" s="211"/>
      <c r="N269" s="212"/>
      <c r="O269" s="212"/>
      <c r="P269" s="213">
        <f>SUM(P270:P294)</f>
        <v>0</v>
      </c>
      <c r="Q269" s="212"/>
      <c r="R269" s="213">
        <f>SUM(R270:R294)</f>
        <v>0</v>
      </c>
      <c r="S269" s="212"/>
      <c r="T269" s="214">
        <f>SUM(T270:T294)</f>
        <v>0</v>
      </c>
      <c r="AR269" s="215" t="s">
        <v>78</v>
      </c>
      <c r="AT269" s="216" t="s">
        <v>69</v>
      </c>
      <c r="AU269" s="216" t="s">
        <v>78</v>
      </c>
      <c r="AY269" s="215" t="s">
        <v>114</v>
      </c>
      <c r="BK269" s="217">
        <f>SUM(BK270:BK294)</f>
        <v>0</v>
      </c>
    </row>
    <row r="270" s="1" customFormat="1" ht="25.5" customHeight="1">
      <c r="B270" s="45"/>
      <c r="C270" s="220" t="s">
        <v>491</v>
      </c>
      <c r="D270" s="220" t="s">
        <v>117</v>
      </c>
      <c r="E270" s="221" t="s">
        <v>492</v>
      </c>
      <c r="F270" s="222" t="s">
        <v>493</v>
      </c>
      <c r="G270" s="223" t="s">
        <v>199</v>
      </c>
      <c r="H270" s="224">
        <v>1587.096</v>
      </c>
      <c r="I270" s="225"/>
      <c r="J270" s="226">
        <f>ROUND(I270*H270,2)</f>
        <v>0</v>
      </c>
      <c r="K270" s="222" t="s">
        <v>121</v>
      </c>
      <c r="L270" s="71"/>
      <c r="M270" s="227" t="s">
        <v>21</v>
      </c>
      <c r="N270" s="228" t="s">
        <v>41</v>
      </c>
      <c r="O270" s="46"/>
      <c r="P270" s="229">
        <f>O270*H270</f>
        <v>0</v>
      </c>
      <c r="Q270" s="229">
        <v>0</v>
      </c>
      <c r="R270" s="229">
        <f>Q270*H270</f>
        <v>0</v>
      </c>
      <c r="S270" s="229">
        <v>0</v>
      </c>
      <c r="T270" s="230">
        <f>S270*H270</f>
        <v>0</v>
      </c>
      <c r="AR270" s="23" t="s">
        <v>143</v>
      </c>
      <c r="AT270" s="23" t="s">
        <v>117</v>
      </c>
      <c r="AU270" s="23" t="s">
        <v>80</v>
      </c>
      <c r="AY270" s="23" t="s">
        <v>114</v>
      </c>
      <c r="BE270" s="231">
        <f>IF(N270="základní",J270,0)</f>
        <v>0</v>
      </c>
      <c r="BF270" s="231">
        <f>IF(N270="snížená",J270,0)</f>
        <v>0</v>
      </c>
      <c r="BG270" s="231">
        <f>IF(N270="zákl. přenesená",J270,0)</f>
        <v>0</v>
      </c>
      <c r="BH270" s="231">
        <f>IF(N270="sníž. přenesená",J270,0)</f>
        <v>0</v>
      </c>
      <c r="BI270" s="231">
        <f>IF(N270="nulová",J270,0)</f>
        <v>0</v>
      </c>
      <c r="BJ270" s="23" t="s">
        <v>78</v>
      </c>
      <c r="BK270" s="231">
        <f>ROUND(I270*H270,2)</f>
        <v>0</v>
      </c>
      <c r="BL270" s="23" t="s">
        <v>143</v>
      </c>
      <c r="BM270" s="23" t="s">
        <v>494</v>
      </c>
    </row>
    <row r="271" s="1" customFormat="1">
      <c r="B271" s="45"/>
      <c r="C271" s="73"/>
      <c r="D271" s="236" t="s">
        <v>145</v>
      </c>
      <c r="E271" s="73"/>
      <c r="F271" s="237" t="s">
        <v>495</v>
      </c>
      <c r="G271" s="73"/>
      <c r="H271" s="73"/>
      <c r="I271" s="190"/>
      <c r="J271" s="73"/>
      <c r="K271" s="73"/>
      <c r="L271" s="71"/>
      <c r="M271" s="238"/>
      <c r="N271" s="46"/>
      <c r="O271" s="46"/>
      <c r="P271" s="46"/>
      <c r="Q271" s="46"/>
      <c r="R271" s="46"/>
      <c r="S271" s="46"/>
      <c r="T271" s="94"/>
      <c r="AT271" s="23" t="s">
        <v>145</v>
      </c>
      <c r="AU271" s="23" t="s">
        <v>80</v>
      </c>
    </row>
    <row r="272" s="11" customFormat="1">
      <c r="B272" s="239"/>
      <c r="C272" s="240"/>
      <c r="D272" s="236" t="s">
        <v>147</v>
      </c>
      <c r="E272" s="241" t="s">
        <v>21</v>
      </c>
      <c r="F272" s="242" t="s">
        <v>496</v>
      </c>
      <c r="G272" s="240"/>
      <c r="H272" s="243">
        <v>1587.096</v>
      </c>
      <c r="I272" s="244"/>
      <c r="J272" s="240"/>
      <c r="K272" s="240"/>
      <c r="L272" s="245"/>
      <c r="M272" s="246"/>
      <c r="N272" s="247"/>
      <c r="O272" s="247"/>
      <c r="P272" s="247"/>
      <c r="Q272" s="247"/>
      <c r="R272" s="247"/>
      <c r="S272" s="247"/>
      <c r="T272" s="248"/>
      <c r="AT272" s="249" t="s">
        <v>147</v>
      </c>
      <c r="AU272" s="249" t="s">
        <v>80</v>
      </c>
      <c r="AV272" s="11" t="s">
        <v>80</v>
      </c>
      <c r="AW272" s="11" t="s">
        <v>33</v>
      </c>
      <c r="AX272" s="11" t="s">
        <v>78</v>
      </c>
      <c r="AY272" s="249" t="s">
        <v>114</v>
      </c>
    </row>
    <row r="273" s="1" customFormat="1" ht="25.5" customHeight="1">
      <c r="B273" s="45"/>
      <c r="C273" s="220" t="s">
        <v>497</v>
      </c>
      <c r="D273" s="220" t="s">
        <v>117</v>
      </c>
      <c r="E273" s="221" t="s">
        <v>498</v>
      </c>
      <c r="F273" s="222" t="s">
        <v>499</v>
      </c>
      <c r="G273" s="223" t="s">
        <v>199</v>
      </c>
      <c r="H273" s="224">
        <v>14283.864</v>
      </c>
      <c r="I273" s="225"/>
      <c r="J273" s="226">
        <f>ROUND(I273*H273,2)</f>
        <v>0</v>
      </c>
      <c r="K273" s="222" t="s">
        <v>121</v>
      </c>
      <c r="L273" s="71"/>
      <c r="M273" s="227" t="s">
        <v>21</v>
      </c>
      <c r="N273" s="228" t="s">
        <v>41</v>
      </c>
      <c r="O273" s="46"/>
      <c r="P273" s="229">
        <f>O273*H273</f>
        <v>0</v>
      </c>
      <c r="Q273" s="229">
        <v>0</v>
      </c>
      <c r="R273" s="229">
        <f>Q273*H273</f>
        <v>0</v>
      </c>
      <c r="S273" s="229">
        <v>0</v>
      </c>
      <c r="T273" s="230">
        <f>S273*H273</f>
        <v>0</v>
      </c>
      <c r="AR273" s="23" t="s">
        <v>143</v>
      </c>
      <c r="AT273" s="23" t="s">
        <v>117</v>
      </c>
      <c r="AU273" s="23" t="s">
        <v>80</v>
      </c>
      <c r="AY273" s="23" t="s">
        <v>114</v>
      </c>
      <c r="BE273" s="231">
        <f>IF(N273="základní",J273,0)</f>
        <v>0</v>
      </c>
      <c r="BF273" s="231">
        <f>IF(N273="snížená",J273,0)</f>
        <v>0</v>
      </c>
      <c r="BG273" s="231">
        <f>IF(N273="zákl. přenesená",J273,0)</f>
        <v>0</v>
      </c>
      <c r="BH273" s="231">
        <f>IF(N273="sníž. přenesená",J273,0)</f>
        <v>0</v>
      </c>
      <c r="BI273" s="231">
        <f>IF(N273="nulová",J273,0)</f>
        <v>0</v>
      </c>
      <c r="BJ273" s="23" t="s">
        <v>78</v>
      </c>
      <c r="BK273" s="231">
        <f>ROUND(I273*H273,2)</f>
        <v>0</v>
      </c>
      <c r="BL273" s="23" t="s">
        <v>143</v>
      </c>
      <c r="BM273" s="23" t="s">
        <v>500</v>
      </c>
    </row>
    <row r="274" s="1" customFormat="1">
      <c r="B274" s="45"/>
      <c r="C274" s="73"/>
      <c r="D274" s="236" t="s">
        <v>145</v>
      </c>
      <c r="E274" s="73"/>
      <c r="F274" s="237" t="s">
        <v>495</v>
      </c>
      <c r="G274" s="73"/>
      <c r="H274" s="73"/>
      <c r="I274" s="190"/>
      <c r="J274" s="73"/>
      <c r="K274" s="73"/>
      <c r="L274" s="71"/>
      <c r="M274" s="238"/>
      <c r="N274" s="46"/>
      <c r="O274" s="46"/>
      <c r="P274" s="46"/>
      <c r="Q274" s="46"/>
      <c r="R274" s="46"/>
      <c r="S274" s="46"/>
      <c r="T274" s="94"/>
      <c r="AT274" s="23" t="s">
        <v>145</v>
      </c>
      <c r="AU274" s="23" t="s">
        <v>80</v>
      </c>
    </row>
    <row r="275" s="11" customFormat="1">
      <c r="B275" s="239"/>
      <c r="C275" s="240"/>
      <c r="D275" s="236" t="s">
        <v>147</v>
      </c>
      <c r="E275" s="241" t="s">
        <v>21</v>
      </c>
      <c r="F275" s="242" t="s">
        <v>496</v>
      </c>
      <c r="G275" s="240"/>
      <c r="H275" s="243">
        <v>1587.096</v>
      </c>
      <c r="I275" s="244"/>
      <c r="J275" s="240"/>
      <c r="K275" s="240"/>
      <c r="L275" s="245"/>
      <c r="M275" s="246"/>
      <c r="N275" s="247"/>
      <c r="O275" s="247"/>
      <c r="P275" s="247"/>
      <c r="Q275" s="247"/>
      <c r="R275" s="247"/>
      <c r="S275" s="247"/>
      <c r="T275" s="248"/>
      <c r="AT275" s="249" t="s">
        <v>147</v>
      </c>
      <c r="AU275" s="249" t="s">
        <v>80</v>
      </c>
      <c r="AV275" s="11" t="s">
        <v>80</v>
      </c>
      <c r="AW275" s="11" t="s">
        <v>33</v>
      </c>
      <c r="AX275" s="11" t="s">
        <v>78</v>
      </c>
      <c r="AY275" s="249" t="s">
        <v>114</v>
      </c>
    </row>
    <row r="276" s="11" customFormat="1">
      <c r="B276" s="239"/>
      <c r="C276" s="240"/>
      <c r="D276" s="236" t="s">
        <v>147</v>
      </c>
      <c r="E276" s="240"/>
      <c r="F276" s="242" t="s">
        <v>501</v>
      </c>
      <c r="G276" s="240"/>
      <c r="H276" s="243">
        <v>14283.864</v>
      </c>
      <c r="I276" s="244"/>
      <c r="J276" s="240"/>
      <c r="K276" s="240"/>
      <c r="L276" s="245"/>
      <c r="M276" s="246"/>
      <c r="N276" s="247"/>
      <c r="O276" s="247"/>
      <c r="P276" s="247"/>
      <c r="Q276" s="247"/>
      <c r="R276" s="247"/>
      <c r="S276" s="247"/>
      <c r="T276" s="248"/>
      <c r="AT276" s="249" t="s">
        <v>147</v>
      </c>
      <c r="AU276" s="249" t="s">
        <v>80</v>
      </c>
      <c r="AV276" s="11" t="s">
        <v>80</v>
      </c>
      <c r="AW276" s="11" t="s">
        <v>6</v>
      </c>
      <c r="AX276" s="11" t="s">
        <v>78</v>
      </c>
      <c r="AY276" s="249" t="s">
        <v>114</v>
      </c>
    </row>
    <row r="277" s="1" customFormat="1" ht="25.5" customHeight="1">
      <c r="B277" s="45"/>
      <c r="C277" s="220" t="s">
        <v>502</v>
      </c>
      <c r="D277" s="220" t="s">
        <v>117</v>
      </c>
      <c r="E277" s="221" t="s">
        <v>503</v>
      </c>
      <c r="F277" s="222" t="s">
        <v>504</v>
      </c>
      <c r="G277" s="223" t="s">
        <v>199</v>
      </c>
      <c r="H277" s="224">
        <v>132.07599999999999</v>
      </c>
      <c r="I277" s="225"/>
      <c r="J277" s="226">
        <f>ROUND(I277*H277,2)</f>
        <v>0</v>
      </c>
      <c r="K277" s="222" t="s">
        <v>121</v>
      </c>
      <c r="L277" s="71"/>
      <c r="M277" s="227" t="s">
        <v>21</v>
      </c>
      <c r="N277" s="228" t="s">
        <v>41</v>
      </c>
      <c r="O277" s="46"/>
      <c r="P277" s="229">
        <f>O277*H277</f>
        <v>0</v>
      </c>
      <c r="Q277" s="229">
        <v>0</v>
      </c>
      <c r="R277" s="229">
        <f>Q277*H277</f>
        <v>0</v>
      </c>
      <c r="S277" s="229">
        <v>0</v>
      </c>
      <c r="T277" s="230">
        <f>S277*H277</f>
        <v>0</v>
      </c>
      <c r="AR277" s="23" t="s">
        <v>143</v>
      </c>
      <c r="AT277" s="23" t="s">
        <v>117</v>
      </c>
      <c r="AU277" s="23" t="s">
        <v>80</v>
      </c>
      <c r="AY277" s="23" t="s">
        <v>114</v>
      </c>
      <c r="BE277" s="231">
        <f>IF(N277="základní",J277,0)</f>
        <v>0</v>
      </c>
      <c r="BF277" s="231">
        <f>IF(N277="snížená",J277,0)</f>
        <v>0</v>
      </c>
      <c r="BG277" s="231">
        <f>IF(N277="zákl. přenesená",J277,0)</f>
        <v>0</v>
      </c>
      <c r="BH277" s="231">
        <f>IF(N277="sníž. přenesená",J277,0)</f>
        <v>0</v>
      </c>
      <c r="BI277" s="231">
        <f>IF(N277="nulová",J277,0)</f>
        <v>0</v>
      </c>
      <c r="BJ277" s="23" t="s">
        <v>78</v>
      </c>
      <c r="BK277" s="231">
        <f>ROUND(I277*H277,2)</f>
        <v>0</v>
      </c>
      <c r="BL277" s="23" t="s">
        <v>143</v>
      </c>
      <c r="BM277" s="23" t="s">
        <v>505</v>
      </c>
    </row>
    <row r="278" s="1" customFormat="1">
      <c r="B278" s="45"/>
      <c r="C278" s="73"/>
      <c r="D278" s="236" t="s">
        <v>145</v>
      </c>
      <c r="E278" s="73"/>
      <c r="F278" s="237" t="s">
        <v>495</v>
      </c>
      <c r="G278" s="73"/>
      <c r="H278" s="73"/>
      <c r="I278" s="190"/>
      <c r="J278" s="73"/>
      <c r="K278" s="73"/>
      <c r="L278" s="71"/>
      <c r="M278" s="238"/>
      <c r="N278" s="46"/>
      <c r="O278" s="46"/>
      <c r="P278" s="46"/>
      <c r="Q278" s="46"/>
      <c r="R278" s="46"/>
      <c r="S278" s="46"/>
      <c r="T278" s="94"/>
      <c r="AT278" s="23" t="s">
        <v>145</v>
      </c>
      <c r="AU278" s="23" t="s">
        <v>80</v>
      </c>
    </row>
    <row r="279" s="11" customFormat="1">
      <c r="B279" s="239"/>
      <c r="C279" s="240"/>
      <c r="D279" s="236" t="s">
        <v>147</v>
      </c>
      <c r="E279" s="241" t="s">
        <v>21</v>
      </c>
      <c r="F279" s="242" t="s">
        <v>506</v>
      </c>
      <c r="G279" s="240"/>
      <c r="H279" s="243">
        <v>132.07599999999999</v>
      </c>
      <c r="I279" s="244"/>
      <c r="J279" s="240"/>
      <c r="K279" s="240"/>
      <c r="L279" s="245"/>
      <c r="M279" s="246"/>
      <c r="N279" s="247"/>
      <c r="O279" s="247"/>
      <c r="P279" s="247"/>
      <c r="Q279" s="247"/>
      <c r="R279" s="247"/>
      <c r="S279" s="247"/>
      <c r="T279" s="248"/>
      <c r="AT279" s="249" t="s">
        <v>147</v>
      </c>
      <c r="AU279" s="249" t="s">
        <v>80</v>
      </c>
      <c r="AV279" s="11" t="s">
        <v>80</v>
      </c>
      <c r="AW279" s="11" t="s">
        <v>33</v>
      </c>
      <c r="AX279" s="11" t="s">
        <v>78</v>
      </c>
      <c r="AY279" s="249" t="s">
        <v>114</v>
      </c>
    </row>
    <row r="280" s="1" customFormat="1" ht="25.5" customHeight="1">
      <c r="B280" s="45"/>
      <c r="C280" s="220" t="s">
        <v>507</v>
      </c>
      <c r="D280" s="220" t="s">
        <v>117</v>
      </c>
      <c r="E280" s="221" t="s">
        <v>508</v>
      </c>
      <c r="F280" s="222" t="s">
        <v>499</v>
      </c>
      <c r="G280" s="223" t="s">
        <v>199</v>
      </c>
      <c r="H280" s="224">
        <v>1188.684</v>
      </c>
      <c r="I280" s="225"/>
      <c r="J280" s="226">
        <f>ROUND(I280*H280,2)</f>
        <v>0</v>
      </c>
      <c r="K280" s="222" t="s">
        <v>121</v>
      </c>
      <c r="L280" s="71"/>
      <c r="M280" s="227" t="s">
        <v>21</v>
      </c>
      <c r="N280" s="228" t="s">
        <v>41</v>
      </c>
      <c r="O280" s="46"/>
      <c r="P280" s="229">
        <f>O280*H280</f>
        <v>0</v>
      </c>
      <c r="Q280" s="229">
        <v>0</v>
      </c>
      <c r="R280" s="229">
        <f>Q280*H280</f>
        <v>0</v>
      </c>
      <c r="S280" s="229">
        <v>0</v>
      </c>
      <c r="T280" s="230">
        <f>S280*H280</f>
        <v>0</v>
      </c>
      <c r="AR280" s="23" t="s">
        <v>143</v>
      </c>
      <c r="AT280" s="23" t="s">
        <v>117</v>
      </c>
      <c r="AU280" s="23" t="s">
        <v>80</v>
      </c>
      <c r="AY280" s="23" t="s">
        <v>114</v>
      </c>
      <c r="BE280" s="231">
        <f>IF(N280="základní",J280,0)</f>
        <v>0</v>
      </c>
      <c r="BF280" s="231">
        <f>IF(N280="snížená",J280,0)</f>
        <v>0</v>
      </c>
      <c r="BG280" s="231">
        <f>IF(N280="zákl. přenesená",J280,0)</f>
        <v>0</v>
      </c>
      <c r="BH280" s="231">
        <f>IF(N280="sníž. přenesená",J280,0)</f>
        <v>0</v>
      </c>
      <c r="BI280" s="231">
        <f>IF(N280="nulová",J280,0)</f>
        <v>0</v>
      </c>
      <c r="BJ280" s="23" t="s">
        <v>78</v>
      </c>
      <c r="BK280" s="231">
        <f>ROUND(I280*H280,2)</f>
        <v>0</v>
      </c>
      <c r="BL280" s="23" t="s">
        <v>143</v>
      </c>
      <c r="BM280" s="23" t="s">
        <v>509</v>
      </c>
    </row>
    <row r="281" s="1" customFormat="1">
      <c r="B281" s="45"/>
      <c r="C281" s="73"/>
      <c r="D281" s="236" t="s">
        <v>145</v>
      </c>
      <c r="E281" s="73"/>
      <c r="F281" s="237" t="s">
        <v>495</v>
      </c>
      <c r="G281" s="73"/>
      <c r="H281" s="73"/>
      <c r="I281" s="190"/>
      <c r="J281" s="73"/>
      <c r="K281" s="73"/>
      <c r="L281" s="71"/>
      <c r="M281" s="238"/>
      <c r="N281" s="46"/>
      <c r="O281" s="46"/>
      <c r="P281" s="46"/>
      <c r="Q281" s="46"/>
      <c r="R281" s="46"/>
      <c r="S281" s="46"/>
      <c r="T281" s="94"/>
      <c r="AT281" s="23" t="s">
        <v>145</v>
      </c>
      <c r="AU281" s="23" t="s">
        <v>80</v>
      </c>
    </row>
    <row r="282" s="11" customFormat="1">
      <c r="B282" s="239"/>
      <c r="C282" s="240"/>
      <c r="D282" s="236" t="s">
        <v>147</v>
      </c>
      <c r="E282" s="241" t="s">
        <v>21</v>
      </c>
      <c r="F282" s="242" t="s">
        <v>506</v>
      </c>
      <c r="G282" s="240"/>
      <c r="H282" s="243">
        <v>132.07599999999999</v>
      </c>
      <c r="I282" s="244"/>
      <c r="J282" s="240"/>
      <c r="K282" s="240"/>
      <c r="L282" s="245"/>
      <c r="M282" s="246"/>
      <c r="N282" s="247"/>
      <c r="O282" s="247"/>
      <c r="P282" s="247"/>
      <c r="Q282" s="247"/>
      <c r="R282" s="247"/>
      <c r="S282" s="247"/>
      <c r="T282" s="248"/>
      <c r="AT282" s="249" t="s">
        <v>147</v>
      </c>
      <c r="AU282" s="249" t="s">
        <v>80</v>
      </c>
      <c r="AV282" s="11" t="s">
        <v>80</v>
      </c>
      <c r="AW282" s="11" t="s">
        <v>33</v>
      </c>
      <c r="AX282" s="11" t="s">
        <v>78</v>
      </c>
      <c r="AY282" s="249" t="s">
        <v>114</v>
      </c>
    </row>
    <row r="283" s="11" customFormat="1">
      <c r="B283" s="239"/>
      <c r="C283" s="240"/>
      <c r="D283" s="236" t="s">
        <v>147</v>
      </c>
      <c r="E283" s="240"/>
      <c r="F283" s="242" t="s">
        <v>510</v>
      </c>
      <c r="G283" s="240"/>
      <c r="H283" s="243">
        <v>1188.684</v>
      </c>
      <c r="I283" s="244"/>
      <c r="J283" s="240"/>
      <c r="K283" s="240"/>
      <c r="L283" s="245"/>
      <c r="M283" s="246"/>
      <c r="N283" s="247"/>
      <c r="O283" s="247"/>
      <c r="P283" s="247"/>
      <c r="Q283" s="247"/>
      <c r="R283" s="247"/>
      <c r="S283" s="247"/>
      <c r="T283" s="248"/>
      <c r="AT283" s="249" t="s">
        <v>147</v>
      </c>
      <c r="AU283" s="249" t="s">
        <v>80</v>
      </c>
      <c r="AV283" s="11" t="s">
        <v>80</v>
      </c>
      <c r="AW283" s="11" t="s">
        <v>6</v>
      </c>
      <c r="AX283" s="11" t="s">
        <v>78</v>
      </c>
      <c r="AY283" s="249" t="s">
        <v>114</v>
      </c>
    </row>
    <row r="284" s="1" customFormat="1" ht="25.5" customHeight="1">
      <c r="B284" s="45"/>
      <c r="C284" s="220" t="s">
        <v>511</v>
      </c>
      <c r="D284" s="220" t="s">
        <v>117</v>
      </c>
      <c r="E284" s="221" t="s">
        <v>512</v>
      </c>
      <c r="F284" s="222" t="s">
        <v>513</v>
      </c>
      <c r="G284" s="223" t="s">
        <v>199</v>
      </c>
      <c r="H284" s="224">
        <v>189.50399999999999</v>
      </c>
      <c r="I284" s="225"/>
      <c r="J284" s="226">
        <f>ROUND(I284*H284,2)</f>
        <v>0</v>
      </c>
      <c r="K284" s="222" t="s">
        <v>121</v>
      </c>
      <c r="L284" s="71"/>
      <c r="M284" s="227" t="s">
        <v>21</v>
      </c>
      <c r="N284" s="228" t="s">
        <v>41</v>
      </c>
      <c r="O284" s="46"/>
      <c r="P284" s="229">
        <f>O284*H284</f>
        <v>0</v>
      </c>
      <c r="Q284" s="229">
        <v>0</v>
      </c>
      <c r="R284" s="229">
        <f>Q284*H284</f>
        <v>0</v>
      </c>
      <c r="S284" s="229">
        <v>0</v>
      </c>
      <c r="T284" s="230">
        <f>S284*H284</f>
        <v>0</v>
      </c>
      <c r="AR284" s="23" t="s">
        <v>143</v>
      </c>
      <c r="AT284" s="23" t="s">
        <v>117</v>
      </c>
      <c r="AU284" s="23" t="s">
        <v>80</v>
      </c>
      <c r="AY284" s="23" t="s">
        <v>114</v>
      </c>
      <c r="BE284" s="231">
        <f>IF(N284="základní",J284,0)</f>
        <v>0</v>
      </c>
      <c r="BF284" s="231">
        <f>IF(N284="snížená",J284,0)</f>
        <v>0</v>
      </c>
      <c r="BG284" s="231">
        <f>IF(N284="zákl. přenesená",J284,0)</f>
        <v>0</v>
      </c>
      <c r="BH284" s="231">
        <f>IF(N284="sníž. přenesená",J284,0)</f>
        <v>0</v>
      </c>
      <c r="BI284" s="231">
        <f>IF(N284="nulová",J284,0)</f>
        <v>0</v>
      </c>
      <c r="BJ284" s="23" t="s">
        <v>78</v>
      </c>
      <c r="BK284" s="231">
        <f>ROUND(I284*H284,2)</f>
        <v>0</v>
      </c>
      <c r="BL284" s="23" t="s">
        <v>143</v>
      </c>
      <c r="BM284" s="23" t="s">
        <v>514</v>
      </c>
    </row>
    <row r="285" s="1" customFormat="1">
      <c r="B285" s="45"/>
      <c r="C285" s="73"/>
      <c r="D285" s="236" t="s">
        <v>145</v>
      </c>
      <c r="E285" s="73"/>
      <c r="F285" s="237" t="s">
        <v>515</v>
      </c>
      <c r="G285" s="73"/>
      <c r="H285" s="73"/>
      <c r="I285" s="190"/>
      <c r="J285" s="73"/>
      <c r="K285" s="73"/>
      <c r="L285" s="71"/>
      <c r="M285" s="238"/>
      <c r="N285" s="46"/>
      <c r="O285" s="46"/>
      <c r="P285" s="46"/>
      <c r="Q285" s="46"/>
      <c r="R285" s="46"/>
      <c r="S285" s="46"/>
      <c r="T285" s="94"/>
      <c r="AT285" s="23" t="s">
        <v>145</v>
      </c>
      <c r="AU285" s="23" t="s">
        <v>80</v>
      </c>
    </row>
    <row r="286" s="11" customFormat="1">
      <c r="B286" s="239"/>
      <c r="C286" s="240"/>
      <c r="D286" s="236" t="s">
        <v>147</v>
      </c>
      <c r="E286" s="241" t="s">
        <v>21</v>
      </c>
      <c r="F286" s="242" t="s">
        <v>516</v>
      </c>
      <c r="G286" s="240"/>
      <c r="H286" s="243">
        <v>57.427999999999997</v>
      </c>
      <c r="I286" s="244"/>
      <c r="J286" s="240"/>
      <c r="K286" s="240"/>
      <c r="L286" s="245"/>
      <c r="M286" s="246"/>
      <c r="N286" s="247"/>
      <c r="O286" s="247"/>
      <c r="P286" s="247"/>
      <c r="Q286" s="247"/>
      <c r="R286" s="247"/>
      <c r="S286" s="247"/>
      <c r="T286" s="248"/>
      <c r="AT286" s="249" t="s">
        <v>147</v>
      </c>
      <c r="AU286" s="249" t="s">
        <v>80</v>
      </c>
      <c r="AV286" s="11" t="s">
        <v>80</v>
      </c>
      <c r="AW286" s="11" t="s">
        <v>33</v>
      </c>
      <c r="AX286" s="11" t="s">
        <v>70</v>
      </c>
      <c r="AY286" s="249" t="s">
        <v>114</v>
      </c>
    </row>
    <row r="287" s="11" customFormat="1">
      <c r="B287" s="239"/>
      <c r="C287" s="240"/>
      <c r="D287" s="236" t="s">
        <v>147</v>
      </c>
      <c r="E287" s="241" t="s">
        <v>21</v>
      </c>
      <c r="F287" s="242" t="s">
        <v>517</v>
      </c>
      <c r="G287" s="240"/>
      <c r="H287" s="243">
        <v>132.07599999999999</v>
      </c>
      <c r="I287" s="244"/>
      <c r="J287" s="240"/>
      <c r="K287" s="240"/>
      <c r="L287" s="245"/>
      <c r="M287" s="246"/>
      <c r="N287" s="247"/>
      <c r="O287" s="247"/>
      <c r="P287" s="247"/>
      <c r="Q287" s="247"/>
      <c r="R287" s="247"/>
      <c r="S287" s="247"/>
      <c r="T287" s="248"/>
      <c r="AT287" s="249" t="s">
        <v>147</v>
      </c>
      <c r="AU287" s="249" t="s">
        <v>80</v>
      </c>
      <c r="AV287" s="11" t="s">
        <v>80</v>
      </c>
      <c r="AW287" s="11" t="s">
        <v>33</v>
      </c>
      <c r="AX287" s="11" t="s">
        <v>70</v>
      </c>
      <c r="AY287" s="249" t="s">
        <v>114</v>
      </c>
    </row>
    <row r="288" s="13" customFormat="1">
      <c r="B288" s="260"/>
      <c r="C288" s="261"/>
      <c r="D288" s="236" t="s">
        <v>147</v>
      </c>
      <c r="E288" s="262" t="s">
        <v>21</v>
      </c>
      <c r="F288" s="263" t="s">
        <v>194</v>
      </c>
      <c r="G288" s="261"/>
      <c r="H288" s="264">
        <v>189.50399999999999</v>
      </c>
      <c r="I288" s="265"/>
      <c r="J288" s="261"/>
      <c r="K288" s="261"/>
      <c r="L288" s="266"/>
      <c r="M288" s="267"/>
      <c r="N288" s="268"/>
      <c r="O288" s="268"/>
      <c r="P288" s="268"/>
      <c r="Q288" s="268"/>
      <c r="R288" s="268"/>
      <c r="S288" s="268"/>
      <c r="T288" s="269"/>
      <c r="AT288" s="270" t="s">
        <v>147</v>
      </c>
      <c r="AU288" s="270" t="s">
        <v>80</v>
      </c>
      <c r="AV288" s="13" t="s">
        <v>143</v>
      </c>
      <c r="AW288" s="13" t="s">
        <v>33</v>
      </c>
      <c r="AX288" s="13" t="s">
        <v>78</v>
      </c>
      <c r="AY288" s="270" t="s">
        <v>114</v>
      </c>
    </row>
    <row r="289" s="1" customFormat="1" ht="25.5" customHeight="1">
      <c r="B289" s="45"/>
      <c r="C289" s="220" t="s">
        <v>518</v>
      </c>
      <c r="D289" s="220" t="s">
        <v>117</v>
      </c>
      <c r="E289" s="221" t="s">
        <v>519</v>
      </c>
      <c r="F289" s="222" t="s">
        <v>520</v>
      </c>
      <c r="G289" s="223" t="s">
        <v>199</v>
      </c>
      <c r="H289" s="224">
        <v>621.96199999999999</v>
      </c>
      <c r="I289" s="225"/>
      <c r="J289" s="226">
        <f>ROUND(I289*H289,2)</f>
        <v>0</v>
      </c>
      <c r="K289" s="222" t="s">
        <v>121</v>
      </c>
      <c r="L289" s="71"/>
      <c r="M289" s="227" t="s">
        <v>21</v>
      </c>
      <c r="N289" s="228" t="s">
        <v>41</v>
      </c>
      <c r="O289" s="46"/>
      <c r="P289" s="229">
        <f>O289*H289</f>
        <v>0</v>
      </c>
      <c r="Q289" s="229">
        <v>0</v>
      </c>
      <c r="R289" s="229">
        <f>Q289*H289</f>
        <v>0</v>
      </c>
      <c r="S289" s="229">
        <v>0</v>
      </c>
      <c r="T289" s="230">
        <f>S289*H289</f>
        <v>0</v>
      </c>
      <c r="AR289" s="23" t="s">
        <v>143</v>
      </c>
      <c r="AT289" s="23" t="s">
        <v>117</v>
      </c>
      <c r="AU289" s="23" t="s">
        <v>80</v>
      </c>
      <c r="AY289" s="23" t="s">
        <v>114</v>
      </c>
      <c r="BE289" s="231">
        <f>IF(N289="základní",J289,0)</f>
        <v>0</v>
      </c>
      <c r="BF289" s="231">
        <f>IF(N289="snížená",J289,0)</f>
        <v>0</v>
      </c>
      <c r="BG289" s="231">
        <f>IF(N289="zákl. přenesená",J289,0)</f>
        <v>0</v>
      </c>
      <c r="BH289" s="231">
        <f>IF(N289="sníž. přenesená",J289,0)</f>
        <v>0</v>
      </c>
      <c r="BI289" s="231">
        <f>IF(N289="nulová",J289,0)</f>
        <v>0</v>
      </c>
      <c r="BJ289" s="23" t="s">
        <v>78</v>
      </c>
      <c r="BK289" s="231">
        <f>ROUND(I289*H289,2)</f>
        <v>0</v>
      </c>
      <c r="BL289" s="23" t="s">
        <v>143</v>
      </c>
      <c r="BM289" s="23" t="s">
        <v>521</v>
      </c>
    </row>
    <row r="290" s="1" customFormat="1">
      <c r="B290" s="45"/>
      <c r="C290" s="73"/>
      <c r="D290" s="236" t="s">
        <v>145</v>
      </c>
      <c r="E290" s="73"/>
      <c r="F290" s="237" t="s">
        <v>515</v>
      </c>
      <c r="G290" s="73"/>
      <c r="H290" s="73"/>
      <c r="I290" s="190"/>
      <c r="J290" s="73"/>
      <c r="K290" s="73"/>
      <c r="L290" s="71"/>
      <c r="M290" s="238"/>
      <c r="N290" s="46"/>
      <c r="O290" s="46"/>
      <c r="P290" s="46"/>
      <c r="Q290" s="46"/>
      <c r="R290" s="46"/>
      <c r="S290" s="46"/>
      <c r="T290" s="94"/>
      <c r="AT290" s="23" t="s">
        <v>145</v>
      </c>
      <c r="AU290" s="23" t="s">
        <v>80</v>
      </c>
    </row>
    <row r="291" s="11" customFormat="1">
      <c r="B291" s="239"/>
      <c r="C291" s="240"/>
      <c r="D291" s="236" t="s">
        <v>147</v>
      </c>
      <c r="E291" s="241" t="s">
        <v>21</v>
      </c>
      <c r="F291" s="242" t="s">
        <v>522</v>
      </c>
      <c r="G291" s="240"/>
      <c r="H291" s="243">
        <v>621.96199999999999</v>
      </c>
      <c r="I291" s="244"/>
      <c r="J291" s="240"/>
      <c r="K291" s="240"/>
      <c r="L291" s="245"/>
      <c r="M291" s="246"/>
      <c r="N291" s="247"/>
      <c r="O291" s="247"/>
      <c r="P291" s="247"/>
      <c r="Q291" s="247"/>
      <c r="R291" s="247"/>
      <c r="S291" s="247"/>
      <c r="T291" s="248"/>
      <c r="AT291" s="249" t="s">
        <v>147</v>
      </c>
      <c r="AU291" s="249" t="s">
        <v>80</v>
      </c>
      <c r="AV291" s="11" t="s">
        <v>80</v>
      </c>
      <c r="AW291" s="11" t="s">
        <v>33</v>
      </c>
      <c r="AX291" s="11" t="s">
        <v>78</v>
      </c>
      <c r="AY291" s="249" t="s">
        <v>114</v>
      </c>
    </row>
    <row r="292" s="1" customFormat="1" ht="25.5" customHeight="1">
      <c r="B292" s="45"/>
      <c r="C292" s="220" t="s">
        <v>523</v>
      </c>
      <c r="D292" s="220" t="s">
        <v>117</v>
      </c>
      <c r="E292" s="221" t="s">
        <v>524</v>
      </c>
      <c r="F292" s="222" t="s">
        <v>234</v>
      </c>
      <c r="G292" s="223" t="s">
        <v>199</v>
      </c>
      <c r="H292" s="224">
        <v>907.71600000000001</v>
      </c>
      <c r="I292" s="225"/>
      <c r="J292" s="226">
        <f>ROUND(I292*H292,2)</f>
        <v>0</v>
      </c>
      <c r="K292" s="222" t="s">
        <v>121</v>
      </c>
      <c r="L292" s="71"/>
      <c r="M292" s="227" t="s">
        <v>21</v>
      </c>
      <c r="N292" s="228" t="s">
        <v>41</v>
      </c>
      <c r="O292" s="46"/>
      <c r="P292" s="229">
        <f>O292*H292</f>
        <v>0</v>
      </c>
      <c r="Q292" s="229">
        <v>0</v>
      </c>
      <c r="R292" s="229">
        <f>Q292*H292</f>
        <v>0</v>
      </c>
      <c r="S292" s="229">
        <v>0</v>
      </c>
      <c r="T292" s="230">
        <f>S292*H292</f>
        <v>0</v>
      </c>
      <c r="AR292" s="23" t="s">
        <v>143</v>
      </c>
      <c r="AT292" s="23" t="s">
        <v>117</v>
      </c>
      <c r="AU292" s="23" t="s">
        <v>80</v>
      </c>
      <c r="AY292" s="23" t="s">
        <v>114</v>
      </c>
      <c r="BE292" s="231">
        <f>IF(N292="základní",J292,0)</f>
        <v>0</v>
      </c>
      <c r="BF292" s="231">
        <f>IF(N292="snížená",J292,0)</f>
        <v>0</v>
      </c>
      <c r="BG292" s="231">
        <f>IF(N292="zákl. přenesená",J292,0)</f>
        <v>0</v>
      </c>
      <c r="BH292" s="231">
        <f>IF(N292="sníž. přenesená",J292,0)</f>
        <v>0</v>
      </c>
      <c r="BI292" s="231">
        <f>IF(N292="nulová",J292,0)</f>
        <v>0</v>
      </c>
      <c r="BJ292" s="23" t="s">
        <v>78</v>
      </c>
      <c r="BK292" s="231">
        <f>ROUND(I292*H292,2)</f>
        <v>0</v>
      </c>
      <c r="BL292" s="23" t="s">
        <v>143</v>
      </c>
      <c r="BM292" s="23" t="s">
        <v>525</v>
      </c>
    </row>
    <row r="293" s="1" customFormat="1">
      <c r="B293" s="45"/>
      <c r="C293" s="73"/>
      <c r="D293" s="236" t="s">
        <v>145</v>
      </c>
      <c r="E293" s="73"/>
      <c r="F293" s="237" t="s">
        <v>515</v>
      </c>
      <c r="G293" s="73"/>
      <c r="H293" s="73"/>
      <c r="I293" s="190"/>
      <c r="J293" s="73"/>
      <c r="K293" s="73"/>
      <c r="L293" s="71"/>
      <c r="M293" s="238"/>
      <c r="N293" s="46"/>
      <c r="O293" s="46"/>
      <c r="P293" s="46"/>
      <c r="Q293" s="46"/>
      <c r="R293" s="46"/>
      <c r="S293" s="46"/>
      <c r="T293" s="94"/>
      <c r="AT293" s="23" t="s">
        <v>145</v>
      </c>
      <c r="AU293" s="23" t="s">
        <v>80</v>
      </c>
    </row>
    <row r="294" s="11" customFormat="1">
      <c r="B294" s="239"/>
      <c r="C294" s="240"/>
      <c r="D294" s="236" t="s">
        <v>147</v>
      </c>
      <c r="E294" s="241" t="s">
        <v>21</v>
      </c>
      <c r="F294" s="242" t="s">
        <v>526</v>
      </c>
      <c r="G294" s="240"/>
      <c r="H294" s="243">
        <v>907.71600000000001</v>
      </c>
      <c r="I294" s="244"/>
      <c r="J294" s="240"/>
      <c r="K294" s="240"/>
      <c r="L294" s="245"/>
      <c r="M294" s="246"/>
      <c r="N294" s="247"/>
      <c r="O294" s="247"/>
      <c r="P294" s="247"/>
      <c r="Q294" s="247"/>
      <c r="R294" s="247"/>
      <c r="S294" s="247"/>
      <c r="T294" s="248"/>
      <c r="AT294" s="249" t="s">
        <v>147</v>
      </c>
      <c r="AU294" s="249" t="s">
        <v>80</v>
      </c>
      <c r="AV294" s="11" t="s">
        <v>80</v>
      </c>
      <c r="AW294" s="11" t="s">
        <v>33</v>
      </c>
      <c r="AX294" s="11" t="s">
        <v>78</v>
      </c>
      <c r="AY294" s="249" t="s">
        <v>114</v>
      </c>
    </row>
    <row r="295" s="10" customFormat="1" ht="29.88" customHeight="1">
      <c r="B295" s="204"/>
      <c r="C295" s="205"/>
      <c r="D295" s="206" t="s">
        <v>69</v>
      </c>
      <c r="E295" s="218" t="s">
        <v>527</v>
      </c>
      <c r="F295" s="218" t="s">
        <v>528</v>
      </c>
      <c r="G295" s="205"/>
      <c r="H295" s="205"/>
      <c r="I295" s="208"/>
      <c r="J295" s="219">
        <f>BK295</f>
        <v>0</v>
      </c>
      <c r="K295" s="205"/>
      <c r="L295" s="210"/>
      <c r="M295" s="211"/>
      <c r="N295" s="212"/>
      <c r="O295" s="212"/>
      <c r="P295" s="213">
        <f>SUM(P296:P298)</f>
        <v>0</v>
      </c>
      <c r="Q295" s="212"/>
      <c r="R295" s="213">
        <f>SUM(R296:R298)</f>
        <v>0</v>
      </c>
      <c r="S295" s="212"/>
      <c r="T295" s="214">
        <f>SUM(T296:T298)</f>
        <v>0</v>
      </c>
      <c r="AR295" s="215" t="s">
        <v>78</v>
      </c>
      <c r="AT295" s="216" t="s">
        <v>69</v>
      </c>
      <c r="AU295" s="216" t="s">
        <v>78</v>
      </c>
      <c r="AY295" s="215" t="s">
        <v>114</v>
      </c>
      <c r="BK295" s="217">
        <f>SUM(BK296:BK298)</f>
        <v>0</v>
      </c>
    </row>
    <row r="296" s="1" customFormat="1" ht="25.5" customHeight="1">
      <c r="B296" s="45"/>
      <c r="C296" s="220" t="s">
        <v>529</v>
      </c>
      <c r="D296" s="220" t="s">
        <v>117</v>
      </c>
      <c r="E296" s="221" t="s">
        <v>530</v>
      </c>
      <c r="F296" s="222" t="s">
        <v>531</v>
      </c>
      <c r="G296" s="223" t="s">
        <v>199</v>
      </c>
      <c r="H296" s="224">
        <v>1337.4069999999999</v>
      </c>
      <c r="I296" s="225"/>
      <c r="J296" s="226">
        <f>ROUND(I296*H296,2)</f>
        <v>0</v>
      </c>
      <c r="K296" s="222" t="s">
        <v>121</v>
      </c>
      <c r="L296" s="71"/>
      <c r="M296" s="227" t="s">
        <v>21</v>
      </c>
      <c r="N296" s="228" t="s">
        <v>41</v>
      </c>
      <c r="O296" s="46"/>
      <c r="P296" s="229">
        <f>O296*H296</f>
        <v>0</v>
      </c>
      <c r="Q296" s="229">
        <v>0</v>
      </c>
      <c r="R296" s="229">
        <f>Q296*H296</f>
        <v>0</v>
      </c>
      <c r="S296" s="229">
        <v>0</v>
      </c>
      <c r="T296" s="230">
        <f>S296*H296</f>
        <v>0</v>
      </c>
      <c r="AR296" s="23" t="s">
        <v>143</v>
      </c>
      <c r="AT296" s="23" t="s">
        <v>117</v>
      </c>
      <c r="AU296" s="23" t="s">
        <v>80</v>
      </c>
      <c r="AY296" s="23" t="s">
        <v>114</v>
      </c>
      <c r="BE296" s="231">
        <f>IF(N296="základní",J296,0)</f>
        <v>0</v>
      </c>
      <c r="BF296" s="231">
        <f>IF(N296="snížená",J296,0)</f>
        <v>0</v>
      </c>
      <c r="BG296" s="231">
        <f>IF(N296="zákl. přenesená",J296,0)</f>
        <v>0</v>
      </c>
      <c r="BH296" s="231">
        <f>IF(N296="sníž. přenesená",J296,0)</f>
        <v>0</v>
      </c>
      <c r="BI296" s="231">
        <f>IF(N296="nulová",J296,0)</f>
        <v>0</v>
      </c>
      <c r="BJ296" s="23" t="s">
        <v>78</v>
      </c>
      <c r="BK296" s="231">
        <f>ROUND(I296*H296,2)</f>
        <v>0</v>
      </c>
      <c r="BL296" s="23" t="s">
        <v>143</v>
      </c>
      <c r="BM296" s="23" t="s">
        <v>532</v>
      </c>
    </row>
    <row r="297" s="1" customFormat="1" ht="25.5" customHeight="1">
      <c r="B297" s="45"/>
      <c r="C297" s="220" t="s">
        <v>533</v>
      </c>
      <c r="D297" s="220" t="s">
        <v>117</v>
      </c>
      <c r="E297" s="221" t="s">
        <v>534</v>
      </c>
      <c r="F297" s="222" t="s">
        <v>535</v>
      </c>
      <c r="G297" s="223" t="s">
        <v>199</v>
      </c>
      <c r="H297" s="224">
        <v>12036.663000000001</v>
      </c>
      <c r="I297" s="225"/>
      <c r="J297" s="226">
        <f>ROUND(I297*H297,2)</f>
        <v>0</v>
      </c>
      <c r="K297" s="222" t="s">
        <v>121</v>
      </c>
      <c r="L297" s="71"/>
      <c r="M297" s="227" t="s">
        <v>21</v>
      </c>
      <c r="N297" s="228" t="s">
        <v>41</v>
      </c>
      <c r="O297" s="46"/>
      <c r="P297" s="229">
        <f>O297*H297</f>
        <v>0</v>
      </c>
      <c r="Q297" s="229">
        <v>0</v>
      </c>
      <c r="R297" s="229">
        <f>Q297*H297</f>
        <v>0</v>
      </c>
      <c r="S297" s="229">
        <v>0</v>
      </c>
      <c r="T297" s="230">
        <f>S297*H297</f>
        <v>0</v>
      </c>
      <c r="AR297" s="23" t="s">
        <v>143</v>
      </c>
      <c r="AT297" s="23" t="s">
        <v>117</v>
      </c>
      <c r="AU297" s="23" t="s">
        <v>80</v>
      </c>
      <c r="AY297" s="23" t="s">
        <v>114</v>
      </c>
      <c r="BE297" s="231">
        <f>IF(N297="základní",J297,0)</f>
        <v>0</v>
      </c>
      <c r="BF297" s="231">
        <f>IF(N297="snížená",J297,0)</f>
        <v>0</v>
      </c>
      <c r="BG297" s="231">
        <f>IF(N297="zákl. přenesená",J297,0)</f>
        <v>0</v>
      </c>
      <c r="BH297" s="231">
        <f>IF(N297="sníž. přenesená",J297,0)</f>
        <v>0</v>
      </c>
      <c r="BI297" s="231">
        <f>IF(N297="nulová",J297,0)</f>
        <v>0</v>
      </c>
      <c r="BJ297" s="23" t="s">
        <v>78</v>
      </c>
      <c r="BK297" s="231">
        <f>ROUND(I297*H297,2)</f>
        <v>0</v>
      </c>
      <c r="BL297" s="23" t="s">
        <v>143</v>
      </c>
      <c r="BM297" s="23" t="s">
        <v>536</v>
      </c>
    </row>
    <row r="298" s="11" customFormat="1">
      <c r="B298" s="239"/>
      <c r="C298" s="240"/>
      <c r="D298" s="236" t="s">
        <v>147</v>
      </c>
      <c r="E298" s="240"/>
      <c r="F298" s="242" t="s">
        <v>537</v>
      </c>
      <c r="G298" s="240"/>
      <c r="H298" s="243">
        <v>12036.663000000001</v>
      </c>
      <c r="I298" s="244"/>
      <c r="J298" s="240"/>
      <c r="K298" s="240"/>
      <c r="L298" s="245"/>
      <c r="M298" s="246"/>
      <c r="N298" s="247"/>
      <c r="O298" s="247"/>
      <c r="P298" s="247"/>
      <c r="Q298" s="247"/>
      <c r="R298" s="247"/>
      <c r="S298" s="247"/>
      <c r="T298" s="248"/>
      <c r="AT298" s="249" t="s">
        <v>147</v>
      </c>
      <c r="AU298" s="249" t="s">
        <v>80</v>
      </c>
      <c r="AV298" s="11" t="s">
        <v>80</v>
      </c>
      <c r="AW298" s="11" t="s">
        <v>6</v>
      </c>
      <c r="AX298" s="11" t="s">
        <v>78</v>
      </c>
      <c r="AY298" s="249" t="s">
        <v>114</v>
      </c>
    </row>
    <row r="299" s="10" customFormat="1" ht="37.44001" customHeight="1">
      <c r="B299" s="204"/>
      <c r="C299" s="205"/>
      <c r="D299" s="206" t="s">
        <v>69</v>
      </c>
      <c r="E299" s="207" t="s">
        <v>538</v>
      </c>
      <c r="F299" s="207" t="s">
        <v>539</v>
      </c>
      <c r="G299" s="205"/>
      <c r="H299" s="205"/>
      <c r="I299" s="208"/>
      <c r="J299" s="209">
        <f>BK299</f>
        <v>0</v>
      </c>
      <c r="K299" s="205"/>
      <c r="L299" s="210"/>
      <c r="M299" s="211"/>
      <c r="N299" s="212"/>
      <c r="O299" s="212"/>
      <c r="P299" s="213">
        <f>P300</f>
        <v>0</v>
      </c>
      <c r="Q299" s="212"/>
      <c r="R299" s="213">
        <f>R300</f>
        <v>2.2909899999999999</v>
      </c>
      <c r="S299" s="212"/>
      <c r="T299" s="214">
        <f>T300</f>
        <v>0</v>
      </c>
      <c r="AR299" s="215" t="s">
        <v>80</v>
      </c>
      <c r="AT299" s="216" t="s">
        <v>69</v>
      </c>
      <c r="AU299" s="216" t="s">
        <v>70</v>
      </c>
      <c r="AY299" s="215" t="s">
        <v>114</v>
      </c>
      <c r="BK299" s="217">
        <f>BK300</f>
        <v>0</v>
      </c>
    </row>
    <row r="300" s="10" customFormat="1" ht="19.92" customHeight="1">
      <c r="B300" s="204"/>
      <c r="C300" s="205"/>
      <c r="D300" s="206" t="s">
        <v>69</v>
      </c>
      <c r="E300" s="218" t="s">
        <v>540</v>
      </c>
      <c r="F300" s="218" t="s">
        <v>541</v>
      </c>
      <c r="G300" s="205"/>
      <c r="H300" s="205"/>
      <c r="I300" s="208"/>
      <c r="J300" s="219">
        <f>BK300</f>
        <v>0</v>
      </c>
      <c r="K300" s="205"/>
      <c r="L300" s="210"/>
      <c r="M300" s="211"/>
      <c r="N300" s="212"/>
      <c r="O300" s="212"/>
      <c r="P300" s="213">
        <f>SUM(P301:P312)</f>
        <v>0</v>
      </c>
      <c r="Q300" s="212"/>
      <c r="R300" s="213">
        <f>SUM(R301:R312)</f>
        <v>2.2909899999999999</v>
      </c>
      <c r="S300" s="212"/>
      <c r="T300" s="214">
        <f>SUM(T301:T312)</f>
        <v>0</v>
      </c>
      <c r="AR300" s="215" t="s">
        <v>80</v>
      </c>
      <c r="AT300" s="216" t="s">
        <v>69</v>
      </c>
      <c r="AU300" s="216" t="s">
        <v>78</v>
      </c>
      <c r="AY300" s="215" t="s">
        <v>114</v>
      </c>
      <c r="BK300" s="217">
        <f>SUM(BK301:BK312)</f>
        <v>0</v>
      </c>
    </row>
    <row r="301" s="1" customFormat="1" ht="25.5" customHeight="1">
      <c r="B301" s="45"/>
      <c r="C301" s="220" t="s">
        <v>542</v>
      </c>
      <c r="D301" s="220" t="s">
        <v>117</v>
      </c>
      <c r="E301" s="221" t="s">
        <v>543</v>
      </c>
      <c r="F301" s="222" t="s">
        <v>544</v>
      </c>
      <c r="G301" s="223" t="s">
        <v>142</v>
      </c>
      <c r="H301" s="224">
        <v>365</v>
      </c>
      <c r="I301" s="225"/>
      <c r="J301" s="226">
        <f>ROUND(I301*H301,2)</f>
        <v>0</v>
      </c>
      <c r="K301" s="222" t="s">
        <v>121</v>
      </c>
      <c r="L301" s="71"/>
      <c r="M301" s="227" t="s">
        <v>21</v>
      </c>
      <c r="N301" s="228" t="s">
        <v>41</v>
      </c>
      <c r="O301" s="46"/>
      <c r="P301" s="229">
        <f>O301*H301</f>
        <v>0</v>
      </c>
      <c r="Q301" s="229">
        <v>0</v>
      </c>
      <c r="R301" s="229">
        <f>Q301*H301</f>
        <v>0</v>
      </c>
      <c r="S301" s="229">
        <v>0</v>
      </c>
      <c r="T301" s="230">
        <f>S301*H301</f>
        <v>0</v>
      </c>
      <c r="AR301" s="23" t="s">
        <v>242</v>
      </c>
      <c r="AT301" s="23" t="s">
        <v>117</v>
      </c>
      <c r="AU301" s="23" t="s">
        <v>80</v>
      </c>
      <c r="AY301" s="23" t="s">
        <v>114</v>
      </c>
      <c r="BE301" s="231">
        <f>IF(N301="základní",J301,0)</f>
        <v>0</v>
      </c>
      <c r="BF301" s="231">
        <f>IF(N301="snížená",J301,0)</f>
        <v>0</v>
      </c>
      <c r="BG301" s="231">
        <f>IF(N301="zákl. přenesená",J301,0)</f>
        <v>0</v>
      </c>
      <c r="BH301" s="231">
        <f>IF(N301="sníž. přenesená",J301,0)</f>
        <v>0</v>
      </c>
      <c r="BI301" s="231">
        <f>IF(N301="nulová",J301,0)</f>
        <v>0</v>
      </c>
      <c r="BJ301" s="23" t="s">
        <v>78</v>
      </c>
      <c r="BK301" s="231">
        <f>ROUND(I301*H301,2)</f>
        <v>0</v>
      </c>
      <c r="BL301" s="23" t="s">
        <v>242</v>
      </c>
      <c r="BM301" s="23" t="s">
        <v>545</v>
      </c>
    </row>
    <row r="302" s="1" customFormat="1">
      <c r="B302" s="45"/>
      <c r="C302" s="73"/>
      <c r="D302" s="236" t="s">
        <v>145</v>
      </c>
      <c r="E302" s="73"/>
      <c r="F302" s="237" t="s">
        <v>546</v>
      </c>
      <c r="G302" s="73"/>
      <c r="H302" s="73"/>
      <c r="I302" s="190"/>
      <c r="J302" s="73"/>
      <c r="K302" s="73"/>
      <c r="L302" s="71"/>
      <c r="M302" s="238"/>
      <c r="N302" s="46"/>
      <c r="O302" s="46"/>
      <c r="P302" s="46"/>
      <c r="Q302" s="46"/>
      <c r="R302" s="46"/>
      <c r="S302" s="46"/>
      <c r="T302" s="94"/>
      <c r="AT302" s="23" t="s">
        <v>145</v>
      </c>
      <c r="AU302" s="23" t="s">
        <v>80</v>
      </c>
    </row>
    <row r="303" s="1" customFormat="1" ht="16.5" customHeight="1">
      <c r="B303" s="45"/>
      <c r="C303" s="271" t="s">
        <v>547</v>
      </c>
      <c r="D303" s="271" t="s">
        <v>196</v>
      </c>
      <c r="E303" s="272" t="s">
        <v>548</v>
      </c>
      <c r="F303" s="273" t="s">
        <v>549</v>
      </c>
      <c r="G303" s="274" t="s">
        <v>199</v>
      </c>
      <c r="H303" s="275">
        <v>0.128</v>
      </c>
      <c r="I303" s="276"/>
      <c r="J303" s="277">
        <f>ROUND(I303*H303,2)</f>
        <v>0</v>
      </c>
      <c r="K303" s="273" t="s">
        <v>121</v>
      </c>
      <c r="L303" s="278"/>
      <c r="M303" s="279" t="s">
        <v>21</v>
      </c>
      <c r="N303" s="280" t="s">
        <v>41</v>
      </c>
      <c r="O303" s="46"/>
      <c r="P303" s="229">
        <f>O303*H303</f>
        <v>0</v>
      </c>
      <c r="Q303" s="229">
        <v>1</v>
      </c>
      <c r="R303" s="229">
        <f>Q303*H303</f>
        <v>0.128</v>
      </c>
      <c r="S303" s="229">
        <v>0</v>
      </c>
      <c r="T303" s="230">
        <f>S303*H303</f>
        <v>0</v>
      </c>
      <c r="AR303" s="23" t="s">
        <v>328</v>
      </c>
      <c r="AT303" s="23" t="s">
        <v>196</v>
      </c>
      <c r="AU303" s="23" t="s">
        <v>80</v>
      </c>
      <c r="AY303" s="23" t="s">
        <v>114</v>
      </c>
      <c r="BE303" s="231">
        <f>IF(N303="základní",J303,0)</f>
        <v>0</v>
      </c>
      <c r="BF303" s="231">
        <f>IF(N303="snížená",J303,0)</f>
        <v>0</v>
      </c>
      <c r="BG303" s="231">
        <f>IF(N303="zákl. přenesená",J303,0)</f>
        <v>0</v>
      </c>
      <c r="BH303" s="231">
        <f>IF(N303="sníž. přenesená",J303,0)</f>
        <v>0</v>
      </c>
      <c r="BI303" s="231">
        <f>IF(N303="nulová",J303,0)</f>
        <v>0</v>
      </c>
      <c r="BJ303" s="23" t="s">
        <v>78</v>
      </c>
      <c r="BK303" s="231">
        <f>ROUND(I303*H303,2)</f>
        <v>0</v>
      </c>
      <c r="BL303" s="23" t="s">
        <v>242</v>
      </c>
      <c r="BM303" s="23" t="s">
        <v>550</v>
      </c>
    </row>
    <row r="304" s="11" customFormat="1">
      <c r="B304" s="239"/>
      <c r="C304" s="240"/>
      <c r="D304" s="236" t="s">
        <v>147</v>
      </c>
      <c r="E304" s="240"/>
      <c r="F304" s="242" t="s">
        <v>551</v>
      </c>
      <c r="G304" s="240"/>
      <c r="H304" s="243">
        <v>0.128</v>
      </c>
      <c r="I304" s="244"/>
      <c r="J304" s="240"/>
      <c r="K304" s="240"/>
      <c r="L304" s="245"/>
      <c r="M304" s="246"/>
      <c r="N304" s="247"/>
      <c r="O304" s="247"/>
      <c r="P304" s="247"/>
      <c r="Q304" s="247"/>
      <c r="R304" s="247"/>
      <c r="S304" s="247"/>
      <c r="T304" s="248"/>
      <c r="AT304" s="249" t="s">
        <v>147</v>
      </c>
      <c r="AU304" s="249" t="s">
        <v>80</v>
      </c>
      <c r="AV304" s="11" t="s">
        <v>80</v>
      </c>
      <c r="AW304" s="11" t="s">
        <v>6</v>
      </c>
      <c r="AX304" s="11" t="s">
        <v>78</v>
      </c>
      <c r="AY304" s="249" t="s">
        <v>114</v>
      </c>
    </row>
    <row r="305" s="1" customFormat="1" ht="25.5" customHeight="1">
      <c r="B305" s="45"/>
      <c r="C305" s="220" t="s">
        <v>552</v>
      </c>
      <c r="D305" s="220" t="s">
        <v>117</v>
      </c>
      <c r="E305" s="221" t="s">
        <v>553</v>
      </c>
      <c r="F305" s="222" t="s">
        <v>554</v>
      </c>
      <c r="G305" s="223" t="s">
        <v>142</v>
      </c>
      <c r="H305" s="224">
        <v>365</v>
      </c>
      <c r="I305" s="225"/>
      <c r="J305" s="226">
        <f>ROUND(I305*H305,2)</f>
        <v>0</v>
      </c>
      <c r="K305" s="222" t="s">
        <v>121</v>
      </c>
      <c r="L305" s="71"/>
      <c r="M305" s="227" t="s">
        <v>21</v>
      </c>
      <c r="N305" s="228" t="s">
        <v>41</v>
      </c>
      <c r="O305" s="46"/>
      <c r="P305" s="229">
        <f>O305*H305</f>
        <v>0</v>
      </c>
      <c r="Q305" s="229">
        <v>0.00040000000000000002</v>
      </c>
      <c r="R305" s="229">
        <f>Q305*H305</f>
        <v>0.14600000000000002</v>
      </c>
      <c r="S305" s="229">
        <v>0</v>
      </c>
      <c r="T305" s="230">
        <f>S305*H305</f>
        <v>0</v>
      </c>
      <c r="AR305" s="23" t="s">
        <v>242</v>
      </c>
      <c r="AT305" s="23" t="s">
        <v>117</v>
      </c>
      <c r="AU305" s="23" t="s">
        <v>80</v>
      </c>
      <c r="AY305" s="23" t="s">
        <v>114</v>
      </c>
      <c r="BE305" s="231">
        <f>IF(N305="základní",J305,0)</f>
        <v>0</v>
      </c>
      <c r="BF305" s="231">
        <f>IF(N305="snížená",J305,0)</f>
        <v>0</v>
      </c>
      <c r="BG305" s="231">
        <f>IF(N305="zákl. přenesená",J305,0)</f>
        <v>0</v>
      </c>
      <c r="BH305" s="231">
        <f>IF(N305="sníž. přenesená",J305,0)</f>
        <v>0</v>
      </c>
      <c r="BI305" s="231">
        <f>IF(N305="nulová",J305,0)</f>
        <v>0</v>
      </c>
      <c r="BJ305" s="23" t="s">
        <v>78</v>
      </c>
      <c r="BK305" s="231">
        <f>ROUND(I305*H305,2)</f>
        <v>0</v>
      </c>
      <c r="BL305" s="23" t="s">
        <v>242</v>
      </c>
      <c r="BM305" s="23" t="s">
        <v>555</v>
      </c>
    </row>
    <row r="306" s="1" customFormat="1">
      <c r="B306" s="45"/>
      <c r="C306" s="73"/>
      <c r="D306" s="236" t="s">
        <v>145</v>
      </c>
      <c r="E306" s="73"/>
      <c r="F306" s="237" t="s">
        <v>556</v>
      </c>
      <c r="G306" s="73"/>
      <c r="H306" s="73"/>
      <c r="I306" s="190"/>
      <c r="J306" s="73"/>
      <c r="K306" s="73"/>
      <c r="L306" s="71"/>
      <c r="M306" s="238"/>
      <c r="N306" s="46"/>
      <c r="O306" s="46"/>
      <c r="P306" s="46"/>
      <c r="Q306" s="46"/>
      <c r="R306" s="46"/>
      <c r="S306" s="46"/>
      <c r="T306" s="94"/>
      <c r="AT306" s="23" t="s">
        <v>145</v>
      </c>
      <c r="AU306" s="23" t="s">
        <v>80</v>
      </c>
    </row>
    <row r="307" s="11" customFormat="1">
      <c r="B307" s="239"/>
      <c r="C307" s="240"/>
      <c r="D307" s="236" t="s">
        <v>147</v>
      </c>
      <c r="E307" s="241" t="s">
        <v>21</v>
      </c>
      <c r="F307" s="242" t="s">
        <v>557</v>
      </c>
      <c r="G307" s="240"/>
      <c r="H307" s="243">
        <v>365</v>
      </c>
      <c r="I307" s="244"/>
      <c r="J307" s="240"/>
      <c r="K307" s="240"/>
      <c r="L307" s="245"/>
      <c r="M307" s="246"/>
      <c r="N307" s="247"/>
      <c r="O307" s="247"/>
      <c r="P307" s="247"/>
      <c r="Q307" s="247"/>
      <c r="R307" s="247"/>
      <c r="S307" s="247"/>
      <c r="T307" s="248"/>
      <c r="AT307" s="249" t="s">
        <v>147</v>
      </c>
      <c r="AU307" s="249" t="s">
        <v>80</v>
      </c>
      <c r="AV307" s="11" t="s">
        <v>80</v>
      </c>
      <c r="AW307" s="11" t="s">
        <v>33</v>
      </c>
      <c r="AX307" s="11" t="s">
        <v>78</v>
      </c>
      <c r="AY307" s="249" t="s">
        <v>114</v>
      </c>
    </row>
    <row r="308" s="1" customFormat="1" ht="16.5" customHeight="1">
      <c r="B308" s="45"/>
      <c r="C308" s="271" t="s">
        <v>558</v>
      </c>
      <c r="D308" s="271" t="s">
        <v>196</v>
      </c>
      <c r="E308" s="272" t="s">
        <v>559</v>
      </c>
      <c r="F308" s="273" t="s">
        <v>560</v>
      </c>
      <c r="G308" s="274" t="s">
        <v>142</v>
      </c>
      <c r="H308" s="275">
        <v>438</v>
      </c>
      <c r="I308" s="276"/>
      <c r="J308" s="277">
        <f>ROUND(I308*H308,2)</f>
        <v>0</v>
      </c>
      <c r="K308" s="273" t="s">
        <v>121</v>
      </c>
      <c r="L308" s="278"/>
      <c r="M308" s="279" t="s">
        <v>21</v>
      </c>
      <c r="N308" s="280" t="s">
        <v>41</v>
      </c>
      <c r="O308" s="46"/>
      <c r="P308" s="229">
        <f>O308*H308</f>
        <v>0</v>
      </c>
      <c r="Q308" s="229">
        <v>0.0038800000000000002</v>
      </c>
      <c r="R308" s="229">
        <f>Q308*H308</f>
        <v>1.6994400000000001</v>
      </c>
      <c r="S308" s="229">
        <v>0</v>
      </c>
      <c r="T308" s="230">
        <f>S308*H308</f>
        <v>0</v>
      </c>
      <c r="AR308" s="23" t="s">
        <v>328</v>
      </c>
      <c r="AT308" s="23" t="s">
        <v>196</v>
      </c>
      <c r="AU308" s="23" t="s">
        <v>80</v>
      </c>
      <c r="AY308" s="23" t="s">
        <v>114</v>
      </c>
      <c r="BE308" s="231">
        <f>IF(N308="základní",J308,0)</f>
        <v>0</v>
      </c>
      <c r="BF308" s="231">
        <f>IF(N308="snížená",J308,0)</f>
        <v>0</v>
      </c>
      <c r="BG308" s="231">
        <f>IF(N308="zákl. přenesená",J308,0)</f>
        <v>0</v>
      </c>
      <c r="BH308" s="231">
        <f>IF(N308="sníž. přenesená",J308,0)</f>
        <v>0</v>
      </c>
      <c r="BI308" s="231">
        <f>IF(N308="nulová",J308,0)</f>
        <v>0</v>
      </c>
      <c r="BJ308" s="23" t="s">
        <v>78</v>
      </c>
      <c r="BK308" s="231">
        <f>ROUND(I308*H308,2)</f>
        <v>0</v>
      </c>
      <c r="BL308" s="23" t="s">
        <v>242</v>
      </c>
      <c r="BM308" s="23" t="s">
        <v>561</v>
      </c>
    </row>
    <row r="309" s="11" customFormat="1">
      <c r="B309" s="239"/>
      <c r="C309" s="240"/>
      <c r="D309" s="236" t="s">
        <v>147</v>
      </c>
      <c r="E309" s="240"/>
      <c r="F309" s="242" t="s">
        <v>562</v>
      </c>
      <c r="G309" s="240"/>
      <c r="H309" s="243">
        <v>438</v>
      </c>
      <c r="I309" s="244"/>
      <c r="J309" s="240"/>
      <c r="K309" s="240"/>
      <c r="L309" s="245"/>
      <c r="M309" s="246"/>
      <c r="N309" s="247"/>
      <c r="O309" s="247"/>
      <c r="P309" s="247"/>
      <c r="Q309" s="247"/>
      <c r="R309" s="247"/>
      <c r="S309" s="247"/>
      <c r="T309" s="248"/>
      <c r="AT309" s="249" t="s">
        <v>147</v>
      </c>
      <c r="AU309" s="249" t="s">
        <v>80</v>
      </c>
      <c r="AV309" s="11" t="s">
        <v>80</v>
      </c>
      <c r="AW309" s="11" t="s">
        <v>6</v>
      </c>
      <c r="AX309" s="11" t="s">
        <v>78</v>
      </c>
      <c r="AY309" s="249" t="s">
        <v>114</v>
      </c>
    </row>
    <row r="310" s="1" customFormat="1" ht="25.5" customHeight="1">
      <c r="B310" s="45"/>
      <c r="C310" s="220" t="s">
        <v>563</v>
      </c>
      <c r="D310" s="220" t="s">
        <v>117</v>
      </c>
      <c r="E310" s="221" t="s">
        <v>564</v>
      </c>
      <c r="F310" s="222" t="s">
        <v>565</v>
      </c>
      <c r="G310" s="223" t="s">
        <v>169</v>
      </c>
      <c r="H310" s="224">
        <v>365</v>
      </c>
      <c r="I310" s="225"/>
      <c r="J310" s="226">
        <f>ROUND(I310*H310,2)</f>
        <v>0</v>
      </c>
      <c r="K310" s="222" t="s">
        <v>21</v>
      </c>
      <c r="L310" s="71"/>
      <c r="M310" s="227" t="s">
        <v>21</v>
      </c>
      <c r="N310" s="228" t="s">
        <v>41</v>
      </c>
      <c r="O310" s="46"/>
      <c r="P310" s="229">
        <f>O310*H310</f>
        <v>0</v>
      </c>
      <c r="Q310" s="229">
        <v>0.00059000000000000003</v>
      </c>
      <c r="R310" s="229">
        <f>Q310*H310</f>
        <v>0.21535000000000001</v>
      </c>
      <c r="S310" s="229">
        <v>0</v>
      </c>
      <c r="T310" s="230">
        <f>S310*H310</f>
        <v>0</v>
      </c>
      <c r="AR310" s="23" t="s">
        <v>242</v>
      </c>
      <c r="AT310" s="23" t="s">
        <v>117</v>
      </c>
      <c r="AU310" s="23" t="s">
        <v>80</v>
      </c>
      <c r="AY310" s="23" t="s">
        <v>114</v>
      </c>
      <c r="BE310" s="231">
        <f>IF(N310="základní",J310,0)</f>
        <v>0</v>
      </c>
      <c r="BF310" s="231">
        <f>IF(N310="snížená",J310,0)</f>
        <v>0</v>
      </c>
      <c r="BG310" s="231">
        <f>IF(N310="zákl. přenesená",J310,0)</f>
        <v>0</v>
      </c>
      <c r="BH310" s="231">
        <f>IF(N310="sníž. přenesená",J310,0)</f>
        <v>0</v>
      </c>
      <c r="BI310" s="231">
        <f>IF(N310="nulová",J310,0)</f>
        <v>0</v>
      </c>
      <c r="BJ310" s="23" t="s">
        <v>78</v>
      </c>
      <c r="BK310" s="231">
        <f>ROUND(I310*H310,2)</f>
        <v>0</v>
      </c>
      <c r="BL310" s="23" t="s">
        <v>242</v>
      </c>
      <c r="BM310" s="23" t="s">
        <v>566</v>
      </c>
    </row>
    <row r="311" s="1" customFormat="1" ht="16.5" customHeight="1">
      <c r="B311" s="45"/>
      <c r="C311" s="220" t="s">
        <v>567</v>
      </c>
      <c r="D311" s="220" t="s">
        <v>117</v>
      </c>
      <c r="E311" s="221" t="s">
        <v>568</v>
      </c>
      <c r="F311" s="222" t="s">
        <v>569</v>
      </c>
      <c r="G311" s="223" t="s">
        <v>169</v>
      </c>
      <c r="H311" s="224">
        <v>365</v>
      </c>
      <c r="I311" s="225"/>
      <c r="J311" s="226">
        <f>ROUND(I311*H311,2)</f>
        <v>0</v>
      </c>
      <c r="K311" s="222" t="s">
        <v>21</v>
      </c>
      <c r="L311" s="71"/>
      <c r="M311" s="227" t="s">
        <v>21</v>
      </c>
      <c r="N311" s="228" t="s">
        <v>41</v>
      </c>
      <c r="O311" s="46"/>
      <c r="P311" s="229">
        <f>O311*H311</f>
        <v>0</v>
      </c>
      <c r="Q311" s="229">
        <v>0.00027999999999999998</v>
      </c>
      <c r="R311" s="229">
        <f>Q311*H311</f>
        <v>0.10219999999999999</v>
      </c>
      <c r="S311" s="229">
        <v>0</v>
      </c>
      <c r="T311" s="230">
        <f>S311*H311</f>
        <v>0</v>
      </c>
      <c r="AR311" s="23" t="s">
        <v>242</v>
      </c>
      <c r="AT311" s="23" t="s">
        <v>117</v>
      </c>
      <c r="AU311" s="23" t="s">
        <v>80</v>
      </c>
      <c r="AY311" s="23" t="s">
        <v>114</v>
      </c>
      <c r="BE311" s="231">
        <f>IF(N311="základní",J311,0)</f>
        <v>0</v>
      </c>
      <c r="BF311" s="231">
        <f>IF(N311="snížená",J311,0)</f>
        <v>0</v>
      </c>
      <c r="BG311" s="231">
        <f>IF(N311="zákl. přenesená",J311,0)</f>
        <v>0</v>
      </c>
      <c r="BH311" s="231">
        <f>IF(N311="sníž. přenesená",J311,0)</f>
        <v>0</v>
      </c>
      <c r="BI311" s="231">
        <f>IF(N311="nulová",J311,0)</f>
        <v>0</v>
      </c>
      <c r="BJ311" s="23" t="s">
        <v>78</v>
      </c>
      <c r="BK311" s="231">
        <f>ROUND(I311*H311,2)</f>
        <v>0</v>
      </c>
      <c r="BL311" s="23" t="s">
        <v>242</v>
      </c>
      <c r="BM311" s="23" t="s">
        <v>570</v>
      </c>
    </row>
    <row r="312" s="1" customFormat="1" ht="38.25" customHeight="1">
      <c r="B312" s="45"/>
      <c r="C312" s="220" t="s">
        <v>571</v>
      </c>
      <c r="D312" s="220" t="s">
        <v>117</v>
      </c>
      <c r="E312" s="221" t="s">
        <v>572</v>
      </c>
      <c r="F312" s="222" t="s">
        <v>573</v>
      </c>
      <c r="G312" s="223" t="s">
        <v>199</v>
      </c>
      <c r="H312" s="224">
        <v>2.2909999999999999</v>
      </c>
      <c r="I312" s="225"/>
      <c r="J312" s="226">
        <f>ROUND(I312*H312,2)</f>
        <v>0</v>
      </c>
      <c r="K312" s="222" t="s">
        <v>574</v>
      </c>
      <c r="L312" s="71"/>
      <c r="M312" s="227" t="s">
        <v>21</v>
      </c>
      <c r="N312" s="232" t="s">
        <v>41</v>
      </c>
      <c r="O312" s="233"/>
      <c r="P312" s="234">
        <f>O312*H312</f>
        <v>0</v>
      </c>
      <c r="Q312" s="234">
        <v>0</v>
      </c>
      <c r="R312" s="234">
        <f>Q312*H312</f>
        <v>0</v>
      </c>
      <c r="S312" s="234">
        <v>0</v>
      </c>
      <c r="T312" s="235">
        <f>S312*H312</f>
        <v>0</v>
      </c>
      <c r="AR312" s="23" t="s">
        <v>242</v>
      </c>
      <c r="AT312" s="23" t="s">
        <v>117</v>
      </c>
      <c r="AU312" s="23" t="s">
        <v>80</v>
      </c>
      <c r="AY312" s="23" t="s">
        <v>114</v>
      </c>
      <c r="BE312" s="231">
        <f>IF(N312="základní",J312,0)</f>
        <v>0</v>
      </c>
      <c r="BF312" s="231">
        <f>IF(N312="snížená",J312,0)</f>
        <v>0</v>
      </c>
      <c r="BG312" s="231">
        <f>IF(N312="zákl. přenesená",J312,0)</f>
        <v>0</v>
      </c>
      <c r="BH312" s="231">
        <f>IF(N312="sníž. přenesená",J312,0)</f>
        <v>0</v>
      </c>
      <c r="BI312" s="231">
        <f>IF(N312="nulová",J312,0)</f>
        <v>0</v>
      </c>
      <c r="BJ312" s="23" t="s">
        <v>78</v>
      </c>
      <c r="BK312" s="231">
        <f>ROUND(I312*H312,2)</f>
        <v>0</v>
      </c>
      <c r="BL312" s="23" t="s">
        <v>242</v>
      </c>
      <c r="BM312" s="23" t="s">
        <v>575</v>
      </c>
    </row>
    <row r="313" s="1" customFormat="1" ht="6.96" customHeight="1">
      <c r="B313" s="66"/>
      <c r="C313" s="67"/>
      <c r="D313" s="67"/>
      <c r="E313" s="67"/>
      <c r="F313" s="67"/>
      <c r="G313" s="67"/>
      <c r="H313" s="67"/>
      <c r="I313" s="165"/>
      <c r="J313" s="67"/>
      <c r="K313" s="67"/>
      <c r="L313" s="71"/>
    </row>
  </sheetData>
  <sheetProtection sheet="1" autoFilter="0" formatColumns="0" formatRows="0" objects="1" scenarios="1" spinCount="100000" saltValue="zehV69skPiQEG3im9mygfClEk+UFZLgtKh82VPVIRHl3mlGXQYH3Fk0MqLS/iWO8miVX0hBCINl05LUttPV5Uw==" hashValue="ASw4x4Eyi2i1kTQCKvGcOh22YeKvA81HQMhC+HWrcWihm2QiAyMbEEkeOavpXRRQxfUF+M3LdWjbwigbJ2yBQA==" algorithmName="SHA-512" password="CC35"/>
  <autoFilter ref="C84:K312"/>
  <mergeCells count="10">
    <mergeCell ref="E7:H7"/>
    <mergeCell ref="E9:H9"/>
    <mergeCell ref="E24:H24"/>
    <mergeCell ref="E45:H45"/>
    <mergeCell ref="E47:H47"/>
    <mergeCell ref="J51:J52"/>
    <mergeCell ref="E75:H75"/>
    <mergeCell ref="E77:H77"/>
    <mergeCell ref="G1:H1"/>
    <mergeCell ref="L2:V2"/>
  </mergeCells>
  <hyperlinks>
    <hyperlink ref="F1:G1" location="C2" display="1) Krycí list soupisu"/>
    <hyperlink ref="G1:H1" location="C54" display="2) Rekapitulace"/>
    <hyperlink ref="J1" location="C84" display="3) Soupis prací"/>
    <hyperlink ref="L1:V1" location="'Rekapitulace stavby'!C2" display="Rekapitulace stavby"/>
  </hyperlinks>
  <pageMargins left="0.5833333" right="0.5833333" top="0.5833333" bottom="0.5833333" header="0" footer="0"/>
  <pageSetup paperSize="9" orientation="landscape" blackAndWhite="1" fitToHeight="100"/>
  <headerFooter>
    <oddFooter>&amp;CStrana &amp;P z &amp;N</oddFooter>
  </headerFooter>
  <drawing r:id="rId1"/>
</worksheet>
</file>

<file path=xl/worksheets/sheet4.xml><?xml version="1.0" encoding="utf-8"?>
<worksheet xmlns:r="http://schemas.openxmlformats.org/officeDocument/2006/relationships" xmlns="http://schemas.openxmlformats.org/spreadsheetml/2006/main">
  <sheetPr>
    <pageSetUpPr fitToPage="1"/>
  </sheetPr>
  <sheetViews>
    <sheetView showGridLines="0" zoomScaleNormal="100" zoomScaleSheetLayoutView="60" zoomScalePageLayoutView="100" workbookViewId="0"/>
  </sheetViews>
  <sheetFormatPr defaultRowHeight="13.5"/>
  <cols>
    <col min="1" max="1" width="8.33" style="282" customWidth="1"/>
    <col min="2" max="2" width="1.664063" style="282" customWidth="1"/>
    <col min="3" max="4" width="5" style="282" customWidth="1"/>
    <col min="5" max="5" width="11.67" style="282" customWidth="1"/>
    <col min="6" max="6" width="9.17" style="282" customWidth="1"/>
    <col min="7" max="7" width="5" style="282" customWidth="1"/>
    <col min="8" max="8" width="77.83" style="282" customWidth="1"/>
    <col min="9" max="10" width="20" style="282" customWidth="1"/>
    <col min="11" max="11" width="1.664063" style="282" customWidth="1"/>
  </cols>
  <sheetData>
    <row r="1" ht="37.5" customHeight="1"/>
    <row r="2" ht="7.5" customHeight="1">
      <c r="B2" s="283"/>
      <c r="C2" s="284"/>
      <c r="D2" s="284"/>
      <c r="E2" s="284"/>
      <c r="F2" s="284"/>
      <c r="G2" s="284"/>
      <c r="H2" s="284"/>
      <c r="I2" s="284"/>
      <c r="J2" s="284"/>
      <c r="K2" s="285"/>
    </row>
    <row r="3" s="14" customFormat="1" ht="45" customHeight="1">
      <c r="B3" s="286"/>
      <c r="C3" s="287" t="s">
        <v>576</v>
      </c>
      <c r="D3" s="287"/>
      <c r="E3" s="287"/>
      <c r="F3" s="287"/>
      <c r="G3" s="287"/>
      <c r="H3" s="287"/>
      <c r="I3" s="287"/>
      <c r="J3" s="287"/>
      <c r="K3" s="288"/>
    </row>
    <row r="4" ht="25.5" customHeight="1">
      <c r="B4" s="289"/>
      <c r="C4" s="290" t="s">
        <v>577</v>
      </c>
      <c r="D4" s="290"/>
      <c r="E4" s="290"/>
      <c r="F4" s="290"/>
      <c r="G4" s="290"/>
      <c r="H4" s="290"/>
      <c r="I4" s="290"/>
      <c r="J4" s="290"/>
      <c r="K4" s="291"/>
    </row>
    <row r="5" ht="5.25" customHeight="1">
      <c r="B5" s="289"/>
      <c r="C5" s="292"/>
      <c r="D5" s="292"/>
      <c r="E5" s="292"/>
      <c r="F5" s="292"/>
      <c r="G5" s="292"/>
      <c r="H5" s="292"/>
      <c r="I5" s="292"/>
      <c r="J5" s="292"/>
      <c r="K5" s="291"/>
    </row>
    <row r="6" ht="15" customHeight="1">
      <c r="B6" s="289"/>
      <c r="C6" s="293" t="s">
        <v>578</v>
      </c>
      <c r="D6" s="293"/>
      <c r="E6" s="293"/>
      <c r="F6" s="293"/>
      <c r="G6" s="293"/>
      <c r="H6" s="293"/>
      <c r="I6" s="293"/>
      <c r="J6" s="293"/>
      <c r="K6" s="291"/>
    </row>
    <row r="7" ht="15" customHeight="1">
      <c r="B7" s="294"/>
      <c r="C7" s="293" t="s">
        <v>579</v>
      </c>
      <c r="D7" s="293"/>
      <c r="E7" s="293"/>
      <c r="F7" s="293"/>
      <c r="G7" s="293"/>
      <c r="H7" s="293"/>
      <c r="I7" s="293"/>
      <c r="J7" s="293"/>
      <c r="K7" s="291"/>
    </row>
    <row r="8" ht="12.75" customHeight="1">
      <c r="B8" s="294"/>
      <c r="C8" s="293"/>
      <c r="D8" s="293"/>
      <c r="E8" s="293"/>
      <c r="F8" s="293"/>
      <c r="G8" s="293"/>
      <c r="H8" s="293"/>
      <c r="I8" s="293"/>
      <c r="J8" s="293"/>
      <c r="K8" s="291"/>
    </row>
    <row r="9" ht="15" customHeight="1">
      <c r="B9" s="294"/>
      <c r="C9" s="293" t="s">
        <v>580</v>
      </c>
      <c r="D9" s="293"/>
      <c r="E9" s="293"/>
      <c r="F9" s="293"/>
      <c r="G9" s="293"/>
      <c r="H9" s="293"/>
      <c r="I9" s="293"/>
      <c r="J9" s="293"/>
      <c r="K9" s="291"/>
    </row>
    <row r="10" ht="15" customHeight="1">
      <c r="B10" s="294"/>
      <c r="C10" s="293"/>
      <c r="D10" s="293" t="s">
        <v>581</v>
      </c>
      <c r="E10" s="293"/>
      <c r="F10" s="293"/>
      <c r="G10" s="293"/>
      <c r="H10" s="293"/>
      <c r="I10" s="293"/>
      <c r="J10" s="293"/>
      <c r="K10" s="291"/>
    </row>
    <row r="11" ht="15" customHeight="1">
      <c r="B11" s="294"/>
      <c r="C11" s="295"/>
      <c r="D11" s="293" t="s">
        <v>582</v>
      </c>
      <c r="E11" s="293"/>
      <c r="F11" s="293"/>
      <c r="G11" s="293"/>
      <c r="H11" s="293"/>
      <c r="I11" s="293"/>
      <c r="J11" s="293"/>
      <c r="K11" s="291"/>
    </row>
    <row r="12" ht="12.75" customHeight="1">
      <c r="B12" s="294"/>
      <c r="C12" s="295"/>
      <c r="D12" s="295"/>
      <c r="E12" s="295"/>
      <c r="F12" s="295"/>
      <c r="G12" s="295"/>
      <c r="H12" s="295"/>
      <c r="I12" s="295"/>
      <c r="J12" s="295"/>
      <c r="K12" s="291"/>
    </row>
    <row r="13" ht="15" customHeight="1">
      <c r="B13" s="294"/>
      <c r="C13" s="295"/>
      <c r="D13" s="293" t="s">
        <v>583</v>
      </c>
      <c r="E13" s="293"/>
      <c r="F13" s="293"/>
      <c r="G13" s="293"/>
      <c r="H13" s="293"/>
      <c r="I13" s="293"/>
      <c r="J13" s="293"/>
      <c r="K13" s="291"/>
    </row>
    <row r="14" ht="15" customHeight="1">
      <c r="B14" s="294"/>
      <c r="C14" s="295"/>
      <c r="D14" s="293" t="s">
        <v>584</v>
      </c>
      <c r="E14" s="293"/>
      <c r="F14" s="293"/>
      <c r="G14" s="293"/>
      <c r="H14" s="293"/>
      <c r="I14" s="293"/>
      <c r="J14" s="293"/>
      <c r="K14" s="291"/>
    </row>
    <row r="15" ht="15" customHeight="1">
      <c r="B15" s="294"/>
      <c r="C15" s="295"/>
      <c r="D15" s="293" t="s">
        <v>585</v>
      </c>
      <c r="E15" s="293"/>
      <c r="F15" s="293"/>
      <c r="G15" s="293"/>
      <c r="H15" s="293"/>
      <c r="I15" s="293"/>
      <c r="J15" s="293"/>
      <c r="K15" s="291"/>
    </row>
    <row r="16" ht="15" customHeight="1">
      <c r="B16" s="294"/>
      <c r="C16" s="295"/>
      <c r="D16" s="295"/>
      <c r="E16" s="296" t="s">
        <v>77</v>
      </c>
      <c r="F16" s="293" t="s">
        <v>586</v>
      </c>
      <c r="G16" s="293"/>
      <c r="H16" s="293"/>
      <c r="I16" s="293"/>
      <c r="J16" s="293"/>
      <c r="K16" s="291"/>
    </row>
    <row r="17" ht="15" customHeight="1">
      <c r="B17" s="294"/>
      <c r="C17" s="295"/>
      <c r="D17" s="295"/>
      <c r="E17" s="296" t="s">
        <v>587</v>
      </c>
      <c r="F17" s="293" t="s">
        <v>588</v>
      </c>
      <c r="G17" s="293"/>
      <c r="H17" s="293"/>
      <c r="I17" s="293"/>
      <c r="J17" s="293"/>
      <c r="K17" s="291"/>
    </row>
    <row r="18" ht="15" customHeight="1">
      <c r="B18" s="294"/>
      <c r="C18" s="295"/>
      <c r="D18" s="295"/>
      <c r="E18" s="296" t="s">
        <v>589</v>
      </c>
      <c r="F18" s="293" t="s">
        <v>590</v>
      </c>
      <c r="G18" s="293"/>
      <c r="H18" s="293"/>
      <c r="I18" s="293"/>
      <c r="J18" s="293"/>
      <c r="K18" s="291"/>
    </row>
    <row r="19" ht="15" customHeight="1">
      <c r="B19" s="294"/>
      <c r="C19" s="295"/>
      <c r="D19" s="295"/>
      <c r="E19" s="296" t="s">
        <v>591</v>
      </c>
      <c r="F19" s="293" t="s">
        <v>76</v>
      </c>
      <c r="G19" s="293"/>
      <c r="H19" s="293"/>
      <c r="I19" s="293"/>
      <c r="J19" s="293"/>
      <c r="K19" s="291"/>
    </row>
    <row r="20" ht="15" customHeight="1">
      <c r="B20" s="294"/>
      <c r="C20" s="295"/>
      <c r="D20" s="295"/>
      <c r="E20" s="296" t="s">
        <v>592</v>
      </c>
      <c r="F20" s="293" t="s">
        <v>593</v>
      </c>
      <c r="G20" s="293"/>
      <c r="H20" s="293"/>
      <c r="I20" s="293"/>
      <c r="J20" s="293"/>
      <c r="K20" s="291"/>
    </row>
    <row r="21" ht="15" customHeight="1">
      <c r="B21" s="294"/>
      <c r="C21" s="295"/>
      <c r="D21" s="295"/>
      <c r="E21" s="296" t="s">
        <v>594</v>
      </c>
      <c r="F21" s="293" t="s">
        <v>595</v>
      </c>
      <c r="G21" s="293"/>
      <c r="H21" s="293"/>
      <c r="I21" s="293"/>
      <c r="J21" s="293"/>
      <c r="K21" s="291"/>
    </row>
    <row r="22" ht="12.75" customHeight="1">
      <c r="B22" s="294"/>
      <c r="C22" s="295"/>
      <c r="D22" s="295"/>
      <c r="E22" s="295"/>
      <c r="F22" s="295"/>
      <c r="G22" s="295"/>
      <c r="H22" s="295"/>
      <c r="I22" s="295"/>
      <c r="J22" s="295"/>
      <c r="K22" s="291"/>
    </row>
    <row r="23" ht="15" customHeight="1">
      <c r="B23" s="294"/>
      <c r="C23" s="293" t="s">
        <v>596</v>
      </c>
      <c r="D23" s="293"/>
      <c r="E23" s="293"/>
      <c r="F23" s="293"/>
      <c r="G23" s="293"/>
      <c r="H23" s="293"/>
      <c r="I23" s="293"/>
      <c r="J23" s="293"/>
      <c r="K23" s="291"/>
    </row>
    <row r="24" ht="15" customHeight="1">
      <c r="B24" s="294"/>
      <c r="C24" s="293" t="s">
        <v>597</v>
      </c>
      <c r="D24" s="293"/>
      <c r="E24" s="293"/>
      <c r="F24" s="293"/>
      <c r="G24" s="293"/>
      <c r="H24" s="293"/>
      <c r="I24" s="293"/>
      <c r="J24" s="293"/>
      <c r="K24" s="291"/>
    </row>
    <row r="25" ht="15" customHeight="1">
      <c r="B25" s="294"/>
      <c r="C25" s="293"/>
      <c r="D25" s="293" t="s">
        <v>598</v>
      </c>
      <c r="E25" s="293"/>
      <c r="F25" s="293"/>
      <c r="G25" s="293"/>
      <c r="H25" s="293"/>
      <c r="I25" s="293"/>
      <c r="J25" s="293"/>
      <c r="K25" s="291"/>
    </row>
    <row r="26" ht="15" customHeight="1">
      <c r="B26" s="294"/>
      <c r="C26" s="295"/>
      <c r="D26" s="293" t="s">
        <v>599</v>
      </c>
      <c r="E26" s="293"/>
      <c r="F26" s="293"/>
      <c r="G26" s="293"/>
      <c r="H26" s="293"/>
      <c r="I26" s="293"/>
      <c r="J26" s="293"/>
      <c r="K26" s="291"/>
    </row>
    <row r="27" ht="12.75" customHeight="1">
      <c r="B27" s="294"/>
      <c r="C27" s="295"/>
      <c r="D27" s="295"/>
      <c r="E27" s="295"/>
      <c r="F27" s="295"/>
      <c r="G27" s="295"/>
      <c r="H27" s="295"/>
      <c r="I27" s="295"/>
      <c r="J27" s="295"/>
      <c r="K27" s="291"/>
    </row>
    <row r="28" ht="15" customHeight="1">
      <c r="B28" s="294"/>
      <c r="C28" s="295"/>
      <c r="D28" s="293" t="s">
        <v>600</v>
      </c>
      <c r="E28" s="293"/>
      <c r="F28" s="293"/>
      <c r="G28" s="293"/>
      <c r="H28" s="293"/>
      <c r="I28" s="293"/>
      <c r="J28" s="293"/>
      <c r="K28" s="291"/>
    </row>
    <row r="29" ht="15" customHeight="1">
      <c r="B29" s="294"/>
      <c r="C29" s="295"/>
      <c r="D29" s="293" t="s">
        <v>601</v>
      </c>
      <c r="E29" s="293"/>
      <c r="F29" s="293"/>
      <c r="G29" s="293"/>
      <c r="H29" s="293"/>
      <c r="I29" s="293"/>
      <c r="J29" s="293"/>
      <c r="K29" s="291"/>
    </row>
    <row r="30" ht="12.75" customHeight="1">
      <c r="B30" s="294"/>
      <c r="C30" s="295"/>
      <c r="D30" s="295"/>
      <c r="E30" s="295"/>
      <c r="F30" s="295"/>
      <c r="G30" s="295"/>
      <c r="H30" s="295"/>
      <c r="I30" s="295"/>
      <c r="J30" s="295"/>
      <c r="K30" s="291"/>
    </row>
    <row r="31" ht="15" customHeight="1">
      <c r="B31" s="294"/>
      <c r="C31" s="295"/>
      <c r="D31" s="293" t="s">
        <v>602</v>
      </c>
      <c r="E31" s="293"/>
      <c r="F31" s="293"/>
      <c r="G31" s="293"/>
      <c r="H31" s="293"/>
      <c r="I31" s="293"/>
      <c r="J31" s="293"/>
      <c r="K31" s="291"/>
    </row>
    <row r="32" ht="15" customHeight="1">
      <c r="B32" s="294"/>
      <c r="C32" s="295"/>
      <c r="D32" s="293" t="s">
        <v>603</v>
      </c>
      <c r="E32" s="293"/>
      <c r="F32" s="293"/>
      <c r="G32" s="293"/>
      <c r="H32" s="293"/>
      <c r="I32" s="293"/>
      <c r="J32" s="293"/>
      <c r="K32" s="291"/>
    </row>
    <row r="33" ht="15" customHeight="1">
      <c r="B33" s="294"/>
      <c r="C33" s="295"/>
      <c r="D33" s="293" t="s">
        <v>604</v>
      </c>
      <c r="E33" s="293"/>
      <c r="F33" s="293"/>
      <c r="G33" s="293"/>
      <c r="H33" s="293"/>
      <c r="I33" s="293"/>
      <c r="J33" s="293"/>
      <c r="K33" s="291"/>
    </row>
    <row r="34" ht="15" customHeight="1">
      <c r="B34" s="294"/>
      <c r="C34" s="295"/>
      <c r="D34" s="293"/>
      <c r="E34" s="297" t="s">
        <v>98</v>
      </c>
      <c r="F34" s="293"/>
      <c r="G34" s="293" t="s">
        <v>605</v>
      </c>
      <c r="H34" s="293"/>
      <c r="I34" s="293"/>
      <c r="J34" s="293"/>
      <c r="K34" s="291"/>
    </row>
    <row r="35" ht="30.75" customHeight="1">
      <c r="B35" s="294"/>
      <c r="C35" s="295"/>
      <c r="D35" s="293"/>
      <c r="E35" s="297" t="s">
        <v>606</v>
      </c>
      <c r="F35" s="293"/>
      <c r="G35" s="293" t="s">
        <v>607</v>
      </c>
      <c r="H35" s="293"/>
      <c r="I35" s="293"/>
      <c r="J35" s="293"/>
      <c r="K35" s="291"/>
    </row>
    <row r="36" ht="15" customHeight="1">
      <c r="B36" s="294"/>
      <c r="C36" s="295"/>
      <c r="D36" s="293"/>
      <c r="E36" s="297" t="s">
        <v>51</v>
      </c>
      <c r="F36" s="293"/>
      <c r="G36" s="293" t="s">
        <v>608</v>
      </c>
      <c r="H36" s="293"/>
      <c r="I36" s="293"/>
      <c r="J36" s="293"/>
      <c r="K36" s="291"/>
    </row>
    <row r="37" ht="15" customHeight="1">
      <c r="B37" s="294"/>
      <c r="C37" s="295"/>
      <c r="D37" s="293"/>
      <c r="E37" s="297" t="s">
        <v>99</v>
      </c>
      <c r="F37" s="293"/>
      <c r="G37" s="293" t="s">
        <v>609</v>
      </c>
      <c r="H37" s="293"/>
      <c r="I37" s="293"/>
      <c r="J37" s="293"/>
      <c r="K37" s="291"/>
    </row>
    <row r="38" ht="15" customHeight="1">
      <c r="B38" s="294"/>
      <c r="C38" s="295"/>
      <c r="D38" s="293"/>
      <c r="E38" s="297" t="s">
        <v>100</v>
      </c>
      <c r="F38" s="293"/>
      <c r="G38" s="293" t="s">
        <v>610</v>
      </c>
      <c r="H38" s="293"/>
      <c r="I38" s="293"/>
      <c r="J38" s="293"/>
      <c r="K38" s="291"/>
    </row>
    <row r="39" ht="15" customHeight="1">
      <c r="B39" s="294"/>
      <c r="C39" s="295"/>
      <c r="D39" s="293"/>
      <c r="E39" s="297" t="s">
        <v>101</v>
      </c>
      <c r="F39" s="293"/>
      <c r="G39" s="293" t="s">
        <v>611</v>
      </c>
      <c r="H39" s="293"/>
      <c r="I39" s="293"/>
      <c r="J39" s="293"/>
      <c r="K39" s="291"/>
    </row>
    <row r="40" ht="15" customHeight="1">
      <c r="B40" s="294"/>
      <c r="C40" s="295"/>
      <c r="D40" s="293"/>
      <c r="E40" s="297" t="s">
        <v>612</v>
      </c>
      <c r="F40" s="293"/>
      <c r="G40" s="293" t="s">
        <v>613</v>
      </c>
      <c r="H40" s="293"/>
      <c r="I40" s="293"/>
      <c r="J40" s="293"/>
      <c r="K40" s="291"/>
    </row>
    <row r="41" ht="15" customHeight="1">
      <c r="B41" s="294"/>
      <c r="C41" s="295"/>
      <c r="D41" s="293"/>
      <c r="E41" s="297"/>
      <c r="F41" s="293"/>
      <c r="G41" s="293" t="s">
        <v>614</v>
      </c>
      <c r="H41" s="293"/>
      <c r="I41" s="293"/>
      <c r="J41" s="293"/>
      <c r="K41" s="291"/>
    </row>
    <row r="42" ht="15" customHeight="1">
      <c r="B42" s="294"/>
      <c r="C42" s="295"/>
      <c r="D42" s="293"/>
      <c r="E42" s="297" t="s">
        <v>615</v>
      </c>
      <c r="F42" s="293"/>
      <c r="G42" s="293" t="s">
        <v>616</v>
      </c>
      <c r="H42" s="293"/>
      <c r="I42" s="293"/>
      <c r="J42" s="293"/>
      <c r="K42" s="291"/>
    </row>
    <row r="43" ht="15" customHeight="1">
      <c r="B43" s="294"/>
      <c r="C43" s="295"/>
      <c r="D43" s="293"/>
      <c r="E43" s="297" t="s">
        <v>103</v>
      </c>
      <c r="F43" s="293"/>
      <c r="G43" s="293" t="s">
        <v>617</v>
      </c>
      <c r="H43" s="293"/>
      <c r="I43" s="293"/>
      <c r="J43" s="293"/>
      <c r="K43" s="291"/>
    </row>
    <row r="44" ht="12.75" customHeight="1">
      <c r="B44" s="294"/>
      <c r="C44" s="295"/>
      <c r="D44" s="293"/>
      <c r="E44" s="293"/>
      <c r="F44" s="293"/>
      <c r="G44" s="293"/>
      <c r="H44" s="293"/>
      <c r="I44" s="293"/>
      <c r="J44" s="293"/>
      <c r="K44" s="291"/>
    </row>
    <row r="45" ht="15" customHeight="1">
      <c r="B45" s="294"/>
      <c r="C45" s="295"/>
      <c r="D45" s="293" t="s">
        <v>618</v>
      </c>
      <c r="E45" s="293"/>
      <c r="F45" s="293"/>
      <c r="G45" s="293"/>
      <c r="H45" s="293"/>
      <c r="I45" s="293"/>
      <c r="J45" s="293"/>
      <c r="K45" s="291"/>
    </row>
    <row r="46" ht="15" customHeight="1">
      <c r="B46" s="294"/>
      <c r="C46" s="295"/>
      <c r="D46" s="295"/>
      <c r="E46" s="293" t="s">
        <v>619</v>
      </c>
      <c r="F46" s="293"/>
      <c r="G46" s="293"/>
      <c r="H46" s="293"/>
      <c r="I46" s="293"/>
      <c r="J46" s="293"/>
      <c r="K46" s="291"/>
    </row>
    <row r="47" ht="15" customHeight="1">
      <c r="B47" s="294"/>
      <c r="C47" s="295"/>
      <c r="D47" s="295"/>
      <c r="E47" s="293" t="s">
        <v>620</v>
      </c>
      <c r="F47" s="293"/>
      <c r="G47" s="293"/>
      <c r="H47" s="293"/>
      <c r="I47" s="293"/>
      <c r="J47" s="293"/>
      <c r="K47" s="291"/>
    </row>
    <row r="48" ht="15" customHeight="1">
      <c r="B48" s="294"/>
      <c r="C48" s="295"/>
      <c r="D48" s="295"/>
      <c r="E48" s="293" t="s">
        <v>621</v>
      </c>
      <c r="F48" s="293"/>
      <c r="G48" s="293"/>
      <c r="H48" s="293"/>
      <c r="I48" s="293"/>
      <c r="J48" s="293"/>
      <c r="K48" s="291"/>
    </row>
    <row r="49" ht="15" customHeight="1">
      <c r="B49" s="294"/>
      <c r="C49" s="295"/>
      <c r="D49" s="293" t="s">
        <v>622</v>
      </c>
      <c r="E49" s="293"/>
      <c r="F49" s="293"/>
      <c r="G49" s="293"/>
      <c r="H49" s="293"/>
      <c r="I49" s="293"/>
      <c r="J49" s="293"/>
      <c r="K49" s="291"/>
    </row>
    <row r="50" ht="25.5" customHeight="1">
      <c r="B50" s="289"/>
      <c r="C50" s="290" t="s">
        <v>623</v>
      </c>
      <c r="D50" s="290"/>
      <c r="E50" s="290"/>
      <c r="F50" s="290"/>
      <c r="G50" s="290"/>
      <c r="H50" s="290"/>
      <c r="I50" s="290"/>
      <c r="J50" s="290"/>
      <c r="K50" s="291"/>
    </row>
    <row r="51" ht="5.25" customHeight="1">
      <c r="B51" s="289"/>
      <c r="C51" s="292"/>
      <c r="D51" s="292"/>
      <c r="E51" s="292"/>
      <c r="F51" s="292"/>
      <c r="G51" s="292"/>
      <c r="H51" s="292"/>
      <c r="I51" s="292"/>
      <c r="J51" s="292"/>
      <c r="K51" s="291"/>
    </row>
    <row r="52" ht="15" customHeight="1">
      <c r="B52" s="289"/>
      <c r="C52" s="293" t="s">
        <v>624</v>
      </c>
      <c r="D52" s="293"/>
      <c r="E52" s="293"/>
      <c r="F52" s="293"/>
      <c r="G52" s="293"/>
      <c r="H52" s="293"/>
      <c r="I52" s="293"/>
      <c r="J52" s="293"/>
      <c r="K52" s="291"/>
    </row>
    <row r="53" ht="15" customHeight="1">
      <c r="B53" s="289"/>
      <c r="C53" s="293" t="s">
        <v>625</v>
      </c>
      <c r="D53" s="293"/>
      <c r="E53" s="293"/>
      <c r="F53" s="293"/>
      <c r="G53" s="293"/>
      <c r="H53" s="293"/>
      <c r="I53" s="293"/>
      <c r="J53" s="293"/>
      <c r="K53" s="291"/>
    </row>
    <row r="54" ht="12.75" customHeight="1">
      <c r="B54" s="289"/>
      <c r="C54" s="293"/>
      <c r="D54" s="293"/>
      <c r="E54" s="293"/>
      <c r="F54" s="293"/>
      <c r="G54" s="293"/>
      <c r="H54" s="293"/>
      <c r="I54" s="293"/>
      <c r="J54" s="293"/>
      <c r="K54" s="291"/>
    </row>
    <row r="55" ht="15" customHeight="1">
      <c r="B55" s="289"/>
      <c r="C55" s="293" t="s">
        <v>626</v>
      </c>
      <c r="D55" s="293"/>
      <c r="E55" s="293"/>
      <c r="F55" s="293"/>
      <c r="G55" s="293"/>
      <c r="H55" s="293"/>
      <c r="I55" s="293"/>
      <c r="J55" s="293"/>
      <c r="K55" s="291"/>
    </row>
    <row r="56" ht="15" customHeight="1">
      <c r="B56" s="289"/>
      <c r="C56" s="295"/>
      <c r="D56" s="293" t="s">
        <v>627</v>
      </c>
      <c r="E56" s="293"/>
      <c r="F56" s="293"/>
      <c r="G56" s="293"/>
      <c r="H56" s="293"/>
      <c r="I56" s="293"/>
      <c r="J56" s="293"/>
      <c r="K56" s="291"/>
    </row>
    <row r="57" ht="15" customHeight="1">
      <c r="B57" s="289"/>
      <c r="C57" s="295"/>
      <c r="D57" s="293" t="s">
        <v>628</v>
      </c>
      <c r="E57" s="293"/>
      <c r="F57" s="293"/>
      <c r="G57" s="293"/>
      <c r="H57" s="293"/>
      <c r="I57" s="293"/>
      <c r="J57" s="293"/>
      <c r="K57" s="291"/>
    </row>
    <row r="58" ht="15" customHeight="1">
      <c r="B58" s="289"/>
      <c r="C58" s="295"/>
      <c r="D58" s="293" t="s">
        <v>629</v>
      </c>
      <c r="E58" s="293"/>
      <c r="F58" s="293"/>
      <c r="G58" s="293"/>
      <c r="H58" s="293"/>
      <c r="I58" s="293"/>
      <c r="J58" s="293"/>
      <c r="K58" s="291"/>
    </row>
    <row r="59" ht="15" customHeight="1">
      <c r="B59" s="289"/>
      <c r="C59" s="295"/>
      <c r="D59" s="293" t="s">
        <v>630</v>
      </c>
      <c r="E59" s="293"/>
      <c r="F59" s="293"/>
      <c r="G59" s="293"/>
      <c r="H59" s="293"/>
      <c r="I59" s="293"/>
      <c r="J59" s="293"/>
      <c r="K59" s="291"/>
    </row>
    <row r="60" ht="15" customHeight="1">
      <c r="B60" s="289"/>
      <c r="C60" s="295"/>
      <c r="D60" s="298" t="s">
        <v>631</v>
      </c>
      <c r="E60" s="298"/>
      <c r="F60" s="298"/>
      <c r="G60" s="298"/>
      <c r="H60" s="298"/>
      <c r="I60" s="298"/>
      <c r="J60" s="298"/>
      <c r="K60" s="291"/>
    </row>
    <row r="61" ht="15" customHeight="1">
      <c r="B61" s="289"/>
      <c r="C61" s="295"/>
      <c r="D61" s="293" t="s">
        <v>632</v>
      </c>
      <c r="E61" s="293"/>
      <c r="F61" s="293"/>
      <c r="G61" s="293"/>
      <c r="H61" s="293"/>
      <c r="I61" s="293"/>
      <c r="J61" s="293"/>
      <c r="K61" s="291"/>
    </row>
    <row r="62" ht="12.75" customHeight="1">
      <c r="B62" s="289"/>
      <c r="C62" s="295"/>
      <c r="D62" s="295"/>
      <c r="E62" s="299"/>
      <c r="F62" s="295"/>
      <c r="G62" s="295"/>
      <c r="H62" s="295"/>
      <c r="I62" s="295"/>
      <c r="J62" s="295"/>
      <c r="K62" s="291"/>
    </row>
    <row r="63" ht="15" customHeight="1">
      <c r="B63" s="289"/>
      <c r="C63" s="295"/>
      <c r="D63" s="293" t="s">
        <v>633</v>
      </c>
      <c r="E63" s="293"/>
      <c r="F63" s="293"/>
      <c r="G63" s="293"/>
      <c r="H63" s="293"/>
      <c r="I63" s="293"/>
      <c r="J63" s="293"/>
      <c r="K63" s="291"/>
    </row>
    <row r="64" ht="15" customHeight="1">
      <c r="B64" s="289"/>
      <c r="C64" s="295"/>
      <c r="D64" s="298" t="s">
        <v>634</v>
      </c>
      <c r="E64" s="298"/>
      <c r="F64" s="298"/>
      <c r="G64" s="298"/>
      <c r="H64" s="298"/>
      <c r="I64" s="298"/>
      <c r="J64" s="298"/>
      <c r="K64" s="291"/>
    </row>
    <row r="65" ht="15" customHeight="1">
      <c r="B65" s="289"/>
      <c r="C65" s="295"/>
      <c r="D65" s="293" t="s">
        <v>635</v>
      </c>
      <c r="E65" s="293"/>
      <c r="F65" s="293"/>
      <c r="G65" s="293"/>
      <c r="H65" s="293"/>
      <c r="I65" s="293"/>
      <c r="J65" s="293"/>
      <c r="K65" s="291"/>
    </row>
    <row r="66" ht="15" customHeight="1">
      <c r="B66" s="289"/>
      <c r="C66" s="295"/>
      <c r="D66" s="293" t="s">
        <v>636</v>
      </c>
      <c r="E66" s="293"/>
      <c r="F66" s="293"/>
      <c r="G66" s="293"/>
      <c r="H66" s="293"/>
      <c r="I66" s="293"/>
      <c r="J66" s="293"/>
      <c r="K66" s="291"/>
    </row>
    <row r="67" ht="15" customHeight="1">
      <c r="B67" s="289"/>
      <c r="C67" s="295"/>
      <c r="D67" s="293" t="s">
        <v>637</v>
      </c>
      <c r="E67" s="293"/>
      <c r="F67" s="293"/>
      <c r="G67" s="293"/>
      <c r="H67" s="293"/>
      <c r="I67" s="293"/>
      <c r="J67" s="293"/>
      <c r="K67" s="291"/>
    </row>
    <row r="68" ht="15" customHeight="1">
      <c r="B68" s="289"/>
      <c r="C68" s="295"/>
      <c r="D68" s="293" t="s">
        <v>638</v>
      </c>
      <c r="E68" s="293"/>
      <c r="F68" s="293"/>
      <c r="G68" s="293"/>
      <c r="H68" s="293"/>
      <c r="I68" s="293"/>
      <c r="J68" s="293"/>
      <c r="K68" s="291"/>
    </row>
    <row r="69" ht="12.75" customHeight="1">
      <c r="B69" s="300"/>
      <c r="C69" s="301"/>
      <c r="D69" s="301"/>
      <c r="E69" s="301"/>
      <c r="F69" s="301"/>
      <c r="G69" s="301"/>
      <c r="H69" s="301"/>
      <c r="I69" s="301"/>
      <c r="J69" s="301"/>
      <c r="K69" s="302"/>
    </row>
    <row r="70" ht="18.75" customHeight="1">
      <c r="B70" s="303"/>
      <c r="C70" s="303"/>
      <c r="D70" s="303"/>
      <c r="E70" s="303"/>
      <c r="F70" s="303"/>
      <c r="G70" s="303"/>
      <c r="H70" s="303"/>
      <c r="I70" s="303"/>
      <c r="J70" s="303"/>
      <c r="K70" s="304"/>
    </row>
    <row r="71" ht="18.75" customHeight="1">
      <c r="B71" s="304"/>
      <c r="C71" s="304"/>
      <c r="D71" s="304"/>
      <c r="E71" s="304"/>
      <c r="F71" s="304"/>
      <c r="G71" s="304"/>
      <c r="H71" s="304"/>
      <c r="I71" s="304"/>
      <c r="J71" s="304"/>
      <c r="K71" s="304"/>
    </row>
    <row r="72" ht="7.5" customHeight="1">
      <c r="B72" s="305"/>
      <c r="C72" s="306"/>
      <c r="D72" s="306"/>
      <c r="E72" s="306"/>
      <c r="F72" s="306"/>
      <c r="G72" s="306"/>
      <c r="H72" s="306"/>
      <c r="I72" s="306"/>
      <c r="J72" s="306"/>
      <c r="K72" s="307"/>
    </row>
    <row r="73" ht="45" customHeight="1">
      <c r="B73" s="308"/>
      <c r="C73" s="309" t="s">
        <v>86</v>
      </c>
      <c r="D73" s="309"/>
      <c r="E73" s="309"/>
      <c r="F73" s="309"/>
      <c r="G73" s="309"/>
      <c r="H73" s="309"/>
      <c r="I73" s="309"/>
      <c r="J73" s="309"/>
      <c r="K73" s="310"/>
    </row>
    <row r="74" ht="17.25" customHeight="1">
      <c r="B74" s="308"/>
      <c r="C74" s="311" t="s">
        <v>639</v>
      </c>
      <c r="D74" s="311"/>
      <c r="E74" s="311"/>
      <c r="F74" s="311" t="s">
        <v>640</v>
      </c>
      <c r="G74" s="312"/>
      <c r="H74" s="311" t="s">
        <v>99</v>
      </c>
      <c r="I74" s="311" t="s">
        <v>55</v>
      </c>
      <c r="J74" s="311" t="s">
        <v>641</v>
      </c>
      <c r="K74" s="310"/>
    </row>
    <row r="75" ht="17.25" customHeight="1">
      <c r="B75" s="308"/>
      <c r="C75" s="313" t="s">
        <v>642</v>
      </c>
      <c r="D75" s="313"/>
      <c r="E75" s="313"/>
      <c r="F75" s="314" t="s">
        <v>643</v>
      </c>
      <c r="G75" s="315"/>
      <c r="H75" s="313"/>
      <c r="I75" s="313"/>
      <c r="J75" s="313" t="s">
        <v>644</v>
      </c>
      <c r="K75" s="310"/>
    </row>
    <row r="76" ht="5.25" customHeight="1">
      <c r="B76" s="308"/>
      <c r="C76" s="316"/>
      <c r="D76" s="316"/>
      <c r="E76" s="316"/>
      <c r="F76" s="316"/>
      <c r="G76" s="317"/>
      <c r="H76" s="316"/>
      <c r="I76" s="316"/>
      <c r="J76" s="316"/>
      <c r="K76" s="310"/>
    </row>
    <row r="77" ht="15" customHeight="1">
      <c r="B77" s="308"/>
      <c r="C77" s="297" t="s">
        <v>51</v>
      </c>
      <c r="D77" s="316"/>
      <c r="E77" s="316"/>
      <c r="F77" s="318" t="s">
        <v>645</v>
      </c>
      <c r="G77" s="317"/>
      <c r="H77" s="297" t="s">
        <v>646</v>
      </c>
      <c r="I77" s="297" t="s">
        <v>647</v>
      </c>
      <c r="J77" s="297">
        <v>20</v>
      </c>
      <c r="K77" s="310"/>
    </row>
    <row r="78" ht="15" customHeight="1">
      <c r="B78" s="308"/>
      <c r="C78" s="297" t="s">
        <v>648</v>
      </c>
      <c r="D78" s="297"/>
      <c r="E78" s="297"/>
      <c r="F78" s="318" t="s">
        <v>645</v>
      </c>
      <c r="G78" s="317"/>
      <c r="H78" s="297" t="s">
        <v>649</v>
      </c>
      <c r="I78" s="297" t="s">
        <v>647</v>
      </c>
      <c r="J78" s="297">
        <v>120</v>
      </c>
      <c r="K78" s="310"/>
    </row>
    <row r="79" ht="15" customHeight="1">
      <c r="B79" s="319"/>
      <c r="C79" s="297" t="s">
        <v>650</v>
      </c>
      <c r="D79" s="297"/>
      <c r="E79" s="297"/>
      <c r="F79" s="318" t="s">
        <v>651</v>
      </c>
      <c r="G79" s="317"/>
      <c r="H79" s="297" t="s">
        <v>652</v>
      </c>
      <c r="I79" s="297" t="s">
        <v>647</v>
      </c>
      <c r="J79" s="297">
        <v>50</v>
      </c>
      <c r="K79" s="310"/>
    </row>
    <row r="80" ht="15" customHeight="1">
      <c r="B80" s="319"/>
      <c r="C80" s="297" t="s">
        <v>653</v>
      </c>
      <c r="D80" s="297"/>
      <c r="E80" s="297"/>
      <c r="F80" s="318" t="s">
        <v>645</v>
      </c>
      <c r="G80" s="317"/>
      <c r="H80" s="297" t="s">
        <v>654</v>
      </c>
      <c r="I80" s="297" t="s">
        <v>655</v>
      </c>
      <c r="J80" s="297"/>
      <c r="K80" s="310"/>
    </row>
    <row r="81" ht="15" customHeight="1">
      <c r="B81" s="319"/>
      <c r="C81" s="320" t="s">
        <v>656</v>
      </c>
      <c r="D81" s="320"/>
      <c r="E81" s="320"/>
      <c r="F81" s="321" t="s">
        <v>651</v>
      </c>
      <c r="G81" s="320"/>
      <c r="H81" s="320" t="s">
        <v>657</v>
      </c>
      <c r="I81" s="320" t="s">
        <v>647</v>
      </c>
      <c r="J81" s="320">
        <v>15</v>
      </c>
      <c r="K81" s="310"/>
    </row>
    <row r="82" ht="15" customHeight="1">
      <c r="B82" s="319"/>
      <c r="C82" s="320" t="s">
        <v>658</v>
      </c>
      <c r="D82" s="320"/>
      <c r="E82" s="320"/>
      <c r="F82" s="321" t="s">
        <v>651</v>
      </c>
      <c r="G82" s="320"/>
      <c r="H82" s="320" t="s">
        <v>659</v>
      </c>
      <c r="I82" s="320" t="s">
        <v>647</v>
      </c>
      <c r="J82" s="320">
        <v>15</v>
      </c>
      <c r="K82" s="310"/>
    </row>
    <row r="83" ht="15" customHeight="1">
      <c r="B83" s="319"/>
      <c r="C83" s="320" t="s">
        <v>660</v>
      </c>
      <c r="D83" s="320"/>
      <c r="E83" s="320"/>
      <c r="F83" s="321" t="s">
        <v>651</v>
      </c>
      <c r="G83" s="320"/>
      <c r="H83" s="320" t="s">
        <v>661</v>
      </c>
      <c r="I83" s="320" t="s">
        <v>647</v>
      </c>
      <c r="J83" s="320">
        <v>20</v>
      </c>
      <c r="K83" s="310"/>
    </row>
    <row r="84" ht="15" customHeight="1">
      <c r="B84" s="319"/>
      <c r="C84" s="320" t="s">
        <v>662</v>
      </c>
      <c r="D84" s="320"/>
      <c r="E84" s="320"/>
      <c r="F84" s="321" t="s">
        <v>651</v>
      </c>
      <c r="G84" s="320"/>
      <c r="H84" s="320" t="s">
        <v>663</v>
      </c>
      <c r="I84" s="320" t="s">
        <v>647</v>
      </c>
      <c r="J84" s="320">
        <v>20</v>
      </c>
      <c r="K84" s="310"/>
    </row>
    <row r="85" ht="15" customHeight="1">
      <c r="B85" s="319"/>
      <c r="C85" s="297" t="s">
        <v>664</v>
      </c>
      <c r="D85" s="297"/>
      <c r="E85" s="297"/>
      <c r="F85" s="318" t="s">
        <v>651</v>
      </c>
      <c r="G85" s="317"/>
      <c r="H85" s="297" t="s">
        <v>665</v>
      </c>
      <c r="I85" s="297" t="s">
        <v>647</v>
      </c>
      <c r="J85" s="297">
        <v>50</v>
      </c>
      <c r="K85" s="310"/>
    </row>
    <row r="86" ht="15" customHeight="1">
      <c r="B86" s="319"/>
      <c r="C86" s="297" t="s">
        <v>666</v>
      </c>
      <c r="D86" s="297"/>
      <c r="E86" s="297"/>
      <c r="F86" s="318" t="s">
        <v>651</v>
      </c>
      <c r="G86" s="317"/>
      <c r="H86" s="297" t="s">
        <v>667</v>
      </c>
      <c r="I86" s="297" t="s">
        <v>647</v>
      </c>
      <c r="J86" s="297">
        <v>20</v>
      </c>
      <c r="K86" s="310"/>
    </row>
    <row r="87" ht="15" customHeight="1">
      <c r="B87" s="319"/>
      <c r="C87" s="297" t="s">
        <v>668</v>
      </c>
      <c r="D87" s="297"/>
      <c r="E87" s="297"/>
      <c r="F87" s="318" t="s">
        <v>651</v>
      </c>
      <c r="G87" s="317"/>
      <c r="H87" s="297" t="s">
        <v>669</v>
      </c>
      <c r="I87" s="297" t="s">
        <v>647</v>
      </c>
      <c r="J87" s="297">
        <v>20</v>
      </c>
      <c r="K87" s="310"/>
    </row>
    <row r="88" ht="15" customHeight="1">
      <c r="B88" s="319"/>
      <c r="C88" s="297" t="s">
        <v>670</v>
      </c>
      <c r="D88" s="297"/>
      <c r="E88" s="297"/>
      <c r="F88" s="318" t="s">
        <v>651</v>
      </c>
      <c r="G88" s="317"/>
      <c r="H88" s="297" t="s">
        <v>671</v>
      </c>
      <c r="I88" s="297" t="s">
        <v>647</v>
      </c>
      <c r="J88" s="297">
        <v>50</v>
      </c>
      <c r="K88" s="310"/>
    </row>
    <row r="89" ht="15" customHeight="1">
      <c r="B89" s="319"/>
      <c r="C89" s="297" t="s">
        <v>672</v>
      </c>
      <c r="D89" s="297"/>
      <c r="E89" s="297"/>
      <c r="F89" s="318" t="s">
        <v>651</v>
      </c>
      <c r="G89" s="317"/>
      <c r="H89" s="297" t="s">
        <v>672</v>
      </c>
      <c r="I89" s="297" t="s">
        <v>647</v>
      </c>
      <c r="J89" s="297">
        <v>50</v>
      </c>
      <c r="K89" s="310"/>
    </row>
    <row r="90" ht="15" customHeight="1">
      <c r="B90" s="319"/>
      <c r="C90" s="297" t="s">
        <v>104</v>
      </c>
      <c r="D90" s="297"/>
      <c r="E90" s="297"/>
      <c r="F90" s="318" t="s">
        <v>651</v>
      </c>
      <c r="G90" s="317"/>
      <c r="H90" s="297" t="s">
        <v>673</v>
      </c>
      <c r="I90" s="297" t="s">
        <v>647</v>
      </c>
      <c r="J90" s="297">
        <v>255</v>
      </c>
      <c r="K90" s="310"/>
    </row>
    <row r="91" ht="15" customHeight="1">
      <c r="B91" s="319"/>
      <c r="C91" s="297" t="s">
        <v>674</v>
      </c>
      <c r="D91" s="297"/>
      <c r="E91" s="297"/>
      <c r="F91" s="318" t="s">
        <v>645</v>
      </c>
      <c r="G91" s="317"/>
      <c r="H91" s="297" t="s">
        <v>675</v>
      </c>
      <c r="I91" s="297" t="s">
        <v>676</v>
      </c>
      <c r="J91" s="297"/>
      <c r="K91" s="310"/>
    </row>
    <row r="92" ht="15" customHeight="1">
      <c r="B92" s="319"/>
      <c r="C92" s="297" t="s">
        <v>677</v>
      </c>
      <c r="D92" s="297"/>
      <c r="E92" s="297"/>
      <c r="F92" s="318" t="s">
        <v>645</v>
      </c>
      <c r="G92" s="317"/>
      <c r="H92" s="297" t="s">
        <v>678</v>
      </c>
      <c r="I92" s="297" t="s">
        <v>679</v>
      </c>
      <c r="J92" s="297"/>
      <c r="K92" s="310"/>
    </row>
    <row r="93" ht="15" customHeight="1">
      <c r="B93" s="319"/>
      <c r="C93" s="297" t="s">
        <v>680</v>
      </c>
      <c r="D93" s="297"/>
      <c r="E93" s="297"/>
      <c r="F93" s="318" t="s">
        <v>645</v>
      </c>
      <c r="G93" s="317"/>
      <c r="H93" s="297" t="s">
        <v>680</v>
      </c>
      <c r="I93" s="297" t="s">
        <v>679</v>
      </c>
      <c r="J93" s="297"/>
      <c r="K93" s="310"/>
    </row>
    <row r="94" ht="15" customHeight="1">
      <c r="B94" s="319"/>
      <c r="C94" s="297" t="s">
        <v>36</v>
      </c>
      <c r="D94" s="297"/>
      <c r="E94" s="297"/>
      <c r="F94" s="318" t="s">
        <v>645</v>
      </c>
      <c r="G94" s="317"/>
      <c r="H94" s="297" t="s">
        <v>681</v>
      </c>
      <c r="I94" s="297" t="s">
        <v>679</v>
      </c>
      <c r="J94" s="297"/>
      <c r="K94" s="310"/>
    </row>
    <row r="95" ht="15" customHeight="1">
      <c r="B95" s="319"/>
      <c r="C95" s="297" t="s">
        <v>46</v>
      </c>
      <c r="D95" s="297"/>
      <c r="E95" s="297"/>
      <c r="F95" s="318" t="s">
        <v>645</v>
      </c>
      <c r="G95" s="317"/>
      <c r="H95" s="297" t="s">
        <v>682</v>
      </c>
      <c r="I95" s="297" t="s">
        <v>679</v>
      </c>
      <c r="J95" s="297"/>
      <c r="K95" s="310"/>
    </row>
    <row r="96" ht="15" customHeight="1">
      <c r="B96" s="322"/>
      <c r="C96" s="323"/>
      <c r="D96" s="323"/>
      <c r="E96" s="323"/>
      <c r="F96" s="323"/>
      <c r="G96" s="323"/>
      <c r="H96" s="323"/>
      <c r="I96" s="323"/>
      <c r="J96" s="323"/>
      <c r="K96" s="324"/>
    </row>
    <row r="97" ht="18.75" customHeight="1">
      <c r="B97" s="325"/>
      <c r="C97" s="326"/>
      <c r="D97" s="326"/>
      <c r="E97" s="326"/>
      <c r="F97" s="326"/>
      <c r="G97" s="326"/>
      <c r="H97" s="326"/>
      <c r="I97" s="326"/>
      <c r="J97" s="326"/>
      <c r="K97" s="325"/>
    </row>
    <row r="98" ht="18.75" customHeight="1">
      <c r="B98" s="304"/>
      <c r="C98" s="304"/>
      <c r="D98" s="304"/>
      <c r="E98" s="304"/>
      <c r="F98" s="304"/>
      <c r="G98" s="304"/>
      <c r="H98" s="304"/>
      <c r="I98" s="304"/>
      <c r="J98" s="304"/>
      <c r="K98" s="304"/>
    </row>
    <row r="99" ht="7.5" customHeight="1">
      <c r="B99" s="305"/>
      <c r="C99" s="306"/>
      <c r="D99" s="306"/>
      <c r="E99" s="306"/>
      <c r="F99" s="306"/>
      <c r="G99" s="306"/>
      <c r="H99" s="306"/>
      <c r="I99" s="306"/>
      <c r="J99" s="306"/>
      <c r="K99" s="307"/>
    </row>
    <row r="100" ht="45" customHeight="1">
      <c r="B100" s="308"/>
      <c r="C100" s="309" t="s">
        <v>683</v>
      </c>
      <c r="D100" s="309"/>
      <c r="E100" s="309"/>
      <c r="F100" s="309"/>
      <c r="G100" s="309"/>
      <c r="H100" s="309"/>
      <c r="I100" s="309"/>
      <c r="J100" s="309"/>
      <c r="K100" s="310"/>
    </row>
    <row r="101" ht="17.25" customHeight="1">
      <c r="B101" s="308"/>
      <c r="C101" s="311" t="s">
        <v>639</v>
      </c>
      <c r="D101" s="311"/>
      <c r="E101" s="311"/>
      <c r="F101" s="311" t="s">
        <v>640</v>
      </c>
      <c r="G101" s="312"/>
      <c r="H101" s="311" t="s">
        <v>99</v>
      </c>
      <c r="I101" s="311" t="s">
        <v>55</v>
      </c>
      <c r="J101" s="311" t="s">
        <v>641</v>
      </c>
      <c r="K101" s="310"/>
    </row>
    <row r="102" ht="17.25" customHeight="1">
      <c r="B102" s="308"/>
      <c r="C102" s="313" t="s">
        <v>642</v>
      </c>
      <c r="D102" s="313"/>
      <c r="E102" s="313"/>
      <c r="F102" s="314" t="s">
        <v>643</v>
      </c>
      <c r="G102" s="315"/>
      <c r="H102" s="313"/>
      <c r="I102" s="313"/>
      <c r="J102" s="313" t="s">
        <v>644</v>
      </c>
      <c r="K102" s="310"/>
    </row>
    <row r="103" ht="5.25" customHeight="1">
      <c r="B103" s="308"/>
      <c r="C103" s="311"/>
      <c r="D103" s="311"/>
      <c r="E103" s="311"/>
      <c r="F103" s="311"/>
      <c r="G103" s="327"/>
      <c r="H103" s="311"/>
      <c r="I103" s="311"/>
      <c r="J103" s="311"/>
      <c r="K103" s="310"/>
    </row>
    <row r="104" ht="15" customHeight="1">
      <c r="B104" s="308"/>
      <c r="C104" s="297" t="s">
        <v>51</v>
      </c>
      <c r="D104" s="316"/>
      <c r="E104" s="316"/>
      <c r="F104" s="318" t="s">
        <v>645</v>
      </c>
      <c r="G104" s="327"/>
      <c r="H104" s="297" t="s">
        <v>684</v>
      </c>
      <c r="I104" s="297" t="s">
        <v>647</v>
      </c>
      <c r="J104" s="297">
        <v>20</v>
      </c>
      <c r="K104" s="310"/>
    </row>
    <row r="105" ht="15" customHeight="1">
      <c r="B105" s="308"/>
      <c r="C105" s="297" t="s">
        <v>648</v>
      </c>
      <c r="D105" s="297"/>
      <c r="E105" s="297"/>
      <c r="F105" s="318" t="s">
        <v>645</v>
      </c>
      <c r="G105" s="297"/>
      <c r="H105" s="297" t="s">
        <v>684</v>
      </c>
      <c r="I105" s="297" t="s">
        <v>647</v>
      </c>
      <c r="J105" s="297">
        <v>120</v>
      </c>
      <c r="K105" s="310"/>
    </row>
    <row r="106" ht="15" customHeight="1">
      <c r="B106" s="319"/>
      <c r="C106" s="297" t="s">
        <v>650</v>
      </c>
      <c r="D106" s="297"/>
      <c r="E106" s="297"/>
      <c r="F106" s="318" t="s">
        <v>651</v>
      </c>
      <c r="G106" s="297"/>
      <c r="H106" s="297" t="s">
        <v>684</v>
      </c>
      <c r="I106" s="297" t="s">
        <v>647</v>
      </c>
      <c r="J106" s="297">
        <v>50</v>
      </c>
      <c r="K106" s="310"/>
    </row>
    <row r="107" ht="15" customHeight="1">
      <c r="B107" s="319"/>
      <c r="C107" s="297" t="s">
        <v>653</v>
      </c>
      <c r="D107" s="297"/>
      <c r="E107" s="297"/>
      <c r="F107" s="318" t="s">
        <v>645</v>
      </c>
      <c r="G107" s="297"/>
      <c r="H107" s="297" t="s">
        <v>684</v>
      </c>
      <c r="I107" s="297" t="s">
        <v>655</v>
      </c>
      <c r="J107" s="297"/>
      <c r="K107" s="310"/>
    </row>
    <row r="108" ht="15" customHeight="1">
      <c r="B108" s="319"/>
      <c r="C108" s="297" t="s">
        <v>664</v>
      </c>
      <c r="D108" s="297"/>
      <c r="E108" s="297"/>
      <c r="F108" s="318" t="s">
        <v>651</v>
      </c>
      <c r="G108" s="297"/>
      <c r="H108" s="297" t="s">
        <v>684</v>
      </c>
      <c r="I108" s="297" t="s">
        <v>647</v>
      </c>
      <c r="J108" s="297">
        <v>50</v>
      </c>
      <c r="K108" s="310"/>
    </row>
    <row r="109" ht="15" customHeight="1">
      <c r="B109" s="319"/>
      <c r="C109" s="297" t="s">
        <v>672</v>
      </c>
      <c r="D109" s="297"/>
      <c r="E109" s="297"/>
      <c r="F109" s="318" t="s">
        <v>651</v>
      </c>
      <c r="G109" s="297"/>
      <c r="H109" s="297" t="s">
        <v>684</v>
      </c>
      <c r="I109" s="297" t="s">
        <v>647</v>
      </c>
      <c r="J109" s="297">
        <v>50</v>
      </c>
      <c r="K109" s="310"/>
    </row>
    <row r="110" ht="15" customHeight="1">
      <c r="B110" s="319"/>
      <c r="C110" s="297" t="s">
        <v>670</v>
      </c>
      <c r="D110" s="297"/>
      <c r="E110" s="297"/>
      <c r="F110" s="318" t="s">
        <v>651</v>
      </c>
      <c r="G110" s="297"/>
      <c r="H110" s="297" t="s">
        <v>684</v>
      </c>
      <c r="I110" s="297" t="s">
        <v>647</v>
      </c>
      <c r="J110" s="297">
        <v>50</v>
      </c>
      <c r="K110" s="310"/>
    </row>
    <row r="111" ht="15" customHeight="1">
      <c r="B111" s="319"/>
      <c r="C111" s="297" t="s">
        <v>51</v>
      </c>
      <c r="D111" s="297"/>
      <c r="E111" s="297"/>
      <c r="F111" s="318" t="s">
        <v>645</v>
      </c>
      <c r="G111" s="297"/>
      <c r="H111" s="297" t="s">
        <v>685</v>
      </c>
      <c r="I111" s="297" t="s">
        <v>647</v>
      </c>
      <c r="J111" s="297">
        <v>20</v>
      </c>
      <c r="K111" s="310"/>
    </row>
    <row r="112" ht="15" customHeight="1">
      <c r="B112" s="319"/>
      <c r="C112" s="297" t="s">
        <v>686</v>
      </c>
      <c r="D112" s="297"/>
      <c r="E112" s="297"/>
      <c r="F112" s="318" t="s">
        <v>645</v>
      </c>
      <c r="G112" s="297"/>
      <c r="H112" s="297" t="s">
        <v>687</v>
      </c>
      <c r="I112" s="297" t="s">
        <v>647</v>
      </c>
      <c r="J112" s="297">
        <v>120</v>
      </c>
      <c r="K112" s="310"/>
    </row>
    <row r="113" ht="15" customHeight="1">
      <c r="B113" s="319"/>
      <c r="C113" s="297" t="s">
        <v>36</v>
      </c>
      <c r="D113" s="297"/>
      <c r="E113" s="297"/>
      <c r="F113" s="318" t="s">
        <v>645</v>
      </c>
      <c r="G113" s="297"/>
      <c r="H113" s="297" t="s">
        <v>688</v>
      </c>
      <c r="I113" s="297" t="s">
        <v>679</v>
      </c>
      <c r="J113" s="297"/>
      <c r="K113" s="310"/>
    </row>
    <row r="114" ht="15" customHeight="1">
      <c r="B114" s="319"/>
      <c r="C114" s="297" t="s">
        <v>46</v>
      </c>
      <c r="D114" s="297"/>
      <c r="E114" s="297"/>
      <c r="F114" s="318" t="s">
        <v>645</v>
      </c>
      <c r="G114" s="297"/>
      <c r="H114" s="297" t="s">
        <v>689</v>
      </c>
      <c r="I114" s="297" t="s">
        <v>679</v>
      </c>
      <c r="J114" s="297"/>
      <c r="K114" s="310"/>
    </row>
    <row r="115" ht="15" customHeight="1">
      <c r="B115" s="319"/>
      <c r="C115" s="297" t="s">
        <v>55</v>
      </c>
      <c r="D115" s="297"/>
      <c r="E115" s="297"/>
      <c r="F115" s="318" t="s">
        <v>645</v>
      </c>
      <c r="G115" s="297"/>
      <c r="H115" s="297" t="s">
        <v>690</v>
      </c>
      <c r="I115" s="297" t="s">
        <v>691</v>
      </c>
      <c r="J115" s="297"/>
      <c r="K115" s="310"/>
    </row>
    <row r="116" ht="15" customHeight="1">
      <c r="B116" s="322"/>
      <c r="C116" s="328"/>
      <c r="D116" s="328"/>
      <c r="E116" s="328"/>
      <c r="F116" s="328"/>
      <c r="G116" s="328"/>
      <c r="H116" s="328"/>
      <c r="I116" s="328"/>
      <c r="J116" s="328"/>
      <c r="K116" s="324"/>
    </row>
    <row r="117" ht="18.75" customHeight="1">
      <c r="B117" s="329"/>
      <c r="C117" s="293"/>
      <c r="D117" s="293"/>
      <c r="E117" s="293"/>
      <c r="F117" s="330"/>
      <c r="G117" s="293"/>
      <c r="H117" s="293"/>
      <c r="I117" s="293"/>
      <c r="J117" s="293"/>
      <c r="K117" s="329"/>
    </row>
    <row r="118" ht="18.75" customHeight="1">
      <c r="B118" s="304"/>
      <c r="C118" s="304"/>
      <c r="D118" s="304"/>
      <c r="E118" s="304"/>
      <c r="F118" s="304"/>
      <c r="G118" s="304"/>
      <c r="H118" s="304"/>
      <c r="I118" s="304"/>
      <c r="J118" s="304"/>
      <c r="K118" s="304"/>
    </row>
    <row r="119" ht="7.5" customHeight="1">
      <c r="B119" s="331"/>
      <c r="C119" s="332"/>
      <c r="D119" s="332"/>
      <c r="E119" s="332"/>
      <c r="F119" s="332"/>
      <c r="G119" s="332"/>
      <c r="H119" s="332"/>
      <c r="I119" s="332"/>
      <c r="J119" s="332"/>
      <c r="K119" s="333"/>
    </row>
    <row r="120" ht="45" customHeight="1">
      <c r="B120" s="334"/>
      <c r="C120" s="287" t="s">
        <v>692</v>
      </c>
      <c r="D120" s="287"/>
      <c r="E120" s="287"/>
      <c r="F120" s="287"/>
      <c r="G120" s="287"/>
      <c r="H120" s="287"/>
      <c r="I120" s="287"/>
      <c r="J120" s="287"/>
      <c r="K120" s="335"/>
    </row>
    <row r="121" ht="17.25" customHeight="1">
      <c r="B121" s="336"/>
      <c r="C121" s="311" t="s">
        <v>639</v>
      </c>
      <c r="D121" s="311"/>
      <c r="E121" s="311"/>
      <c r="F121" s="311" t="s">
        <v>640</v>
      </c>
      <c r="G121" s="312"/>
      <c r="H121" s="311" t="s">
        <v>99</v>
      </c>
      <c r="I121" s="311" t="s">
        <v>55</v>
      </c>
      <c r="J121" s="311" t="s">
        <v>641</v>
      </c>
      <c r="K121" s="337"/>
    </row>
    <row r="122" ht="17.25" customHeight="1">
      <c r="B122" s="336"/>
      <c r="C122" s="313" t="s">
        <v>642</v>
      </c>
      <c r="D122" s="313"/>
      <c r="E122" s="313"/>
      <c r="F122" s="314" t="s">
        <v>643</v>
      </c>
      <c r="G122" s="315"/>
      <c r="H122" s="313"/>
      <c r="I122" s="313"/>
      <c r="J122" s="313" t="s">
        <v>644</v>
      </c>
      <c r="K122" s="337"/>
    </row>
    <row r="123" ht="5.25" customHeight="1">
      <c r="B123" s="338"/>
      <c r="C123" s="316"/>
      <c r="D123" s="316"/>
      <c r="E123" s="316"/>
      <c r="F123" s="316"/>
      <c r="G123" s="297"/>
      <c r="H123" s="316"/>
      <c r="I123" s="316"/>
      <c r="J123" s="316"/>
      <c r="K123" s="339"/>
    </row>
    <row r="124" ht="15" customHeight="1">
      <c r="B124" s="338"/>
      <c r="C124" s="297" t="s">
        <v>648</v>
      </c>
      <c r="D124" s="316"/>
      <c r="E124" s="316"/>
      <c r="F124" s="318" t="s">
        <v>645</v>
      </c>
      <c r="G124" s="297"/>
      <c r="H124" s="297" t="s">
        <v>684</v>
      </c>
      <c r="I124" s="297" t="s">
        <v>647</v>
      </c>
      <c r="J124" s="297">
        <v>120</v>
      </c>
      <c r="K124" s="340"/>
    </row>
    <row r="125" ht="15" customHeight="1">
      <c r="B125" s="338"/>
      <c r="C125" s="297" t="s">
        <v>693</v>
      </c>
      <c r="D125" s="297"/>
      <c r="E125" s="297"/>
      <c r="F125" s="318" t="s">
        <v>645</v>
      </c>
      <c r="G125" s="297"/>
      <c r="H125" s="297" t="s">
        <v>694</v>
      </c>
      <c r="I125" s="297" t="s">
        <v>647</v>
      </c>
      <c r="J125" s="297" t="s">
        <v>695</v>
      </c>
      <c r="K125" s="340"/>
    </row>
    <row r="126" ht="15" customHeight="1">
      <c r="B126" s="338"/>
      <c r="C126" s="297" t="s">
        <v>594</v>
      </c>
      <c r="D126" s="297"/>
      <c r="E126" s="297"/>
      <c r="F126" s="318" t="s">
        <v>645</v>
      </c>
      <c r="G126" s="297"/>
      <c r="H126" s="297" t="s">
        <v>696</v>
      </c>
      <c r="I126" s="297" t="s">
        <v>647</v>
      </c>
      <c r="J126" s="297" t="s">
        <v>695</v>
      </c>
      <c r="K126" s="340"/>
    </row>
    <row r="127" ht="15" customHeight="1">
      <c r="B127" s="338"/>
      <c r="C127" s="297" t="s">
        <v>656</v>
      </c>
      <c r="D127" s="297"/>
      <c r="E127" s="297"/>
      <c r="F127" s="318" t="s">
        <v>651</v>
      </c>
      <c r="G127" s="297"/>
      <c r="H127" s="297" t="s">
        <v>657</v>
      </c>
      <c r="I127" s="297" t="s">
        <v>647</v>
      </c>
      <c r="J127" s="297">
        <v>15</v>
      </c>
      <c r="K127" s="340"/>
    </row>
    <row r="128" ht="15" customHeight="1">
      <c r="B128" s="338"/>
      <c r="C128" s="320" t="s">
        <v>658</v>
      </c>
      <c r="D128" s="320"/>
      <c r="E128" s="320"/>
      <c r="F128" s="321" t="s">
        <v>651</v>
      </c>
      <c r="G128" s="320"/>
      <c r="H128" s="320" t="s">
        <v>659</v>
      </c>
      <c r="I128" s="320" t="s">
        <v>647</v>
      </c>
      <c r="J128" s="320">
        <v>15</v>
      </c>
      <c r="K128" s="340"/>
    </row>
    <row r="129" ht="15" customHeight="1">
      <c r="B129" s="338"/>
      <c r="C129" s="320" t="s">
        <v>660</v>
      </c>
      <c r="D129" s="320"/>
      <c r="E129" s="320"/>
      <c r="F129" s="321" t="s">
        <v>651</v>
      </c>
      <c r="G129" s="320"/>
      <c r="H129" s="320" t="s">
        <v>661</v>
      </c>
      <c r="I129" s="320" t="s">
        <v>647</v>
      </c>
      <c r="J129" s="320">
        <v>20</v>
      </c>
      <c r="K129" s="340"/>
    </row>
    <row r="130" ht="15" customHeight="1">
      <c r="B130" s="338"/>
      <c r="C130" s="320" t="s">
        <v>662</v>
      </c>
      <c r="D130" s="320"/>
      <c r="E130" s="320"/>
      <c r="F130" s="321" t="s">
        <v>651</v>
      </c>
      <c r="G130" s="320"/>
      <c r="H130" s="320" t="s">
        <v>663</v>
      </c>
      <c r="I130" s="320" t="s">
        <v>647</v>
      </c>
      <c r="J130" s="320">
        <v>20</v>
      </c>
      <c r="K130" s="340"/>
    </row>
    <row r="131" ht="15" customHeight="1">
      <c r="B131" s="338"/>
      <c r="C131" s="297" t="s">
        <v>650</v>
      </c>
      <c r="D131" s="297"/>
      <c r="E131" s="297"/>
      <c r="F131" s="318" t="s">
        <v>651</v>
      </c>
      <c r="G131" s="297"/>
      <c r="H131" s="297" t="s">
        <v>684</v>
      </c>
      <c r="I131" s="297" t="s">
        <v>647</v>
      </c>
      <c r="J131" s="297">
        <v>50</v>
      </c>
      <c r="K131" s="340"/>
    </row>
    <row r="132" ht="15" customHeight="1">
      <c r="B132" s="338"/>
      <c r="C132" s="297" t="s">
        <v>664</v>
      </c>
      <c r="D132" s="297"/>
      <c r="E132" s="297"/>
      <c r="F132" s="318" t="s">
        <v>651</v>
      </c>
      <c r="G132" s="297"/>
      <c r="H132" s="297" t="s">
        <v>684</v>
      </c>
      <c r="I132" s="297" t="s">
        <v>647</v>
      </c>
      <c r="J132" s="297">
        <v>50</v>
      </c>
      <c r="K132" s="340"/>
    </row>
    <row r="133" ht="15" customHeight="1">
      <c r="B133" s="338"/>
      <c r="C133" s="297" t="s">
        <v>670</v>
      </c>
      <c r="D133" s="297"/>
      <c r="E133" s="297"/>
      <c r="F133" s="318" t="s">
        <v>651</v>
      </c>
      <c r="G133" s="297"/>
      <c r="H133" s="297" t="s">
        <v>684</v>
      </c>
      <c r="I133" s="297" t="s">
        <v>647</v>
      </c>
      <c r="J133" s="297">
        <v>50</v>
      </c>
      <c r="K133" s="340"/>
    </row>
    <row r="134" ht="15" customHeight="1">
      <c r="B134" s="338"/>
      <c r="C134" s="297" t="s">
        <v>672</v>
      </c>
      <c r="D134" s="297"/>
      <c r="E134" s="297"/>
      <c r="F134" s="318" t="s">
        <v>651</v>
      </c>
      <c r="G134" s="297"/>
      <c r="H134" s="297" t="s">
        <v>684</v>
      </c>
      <c r="I134" s="297" t="s">
        <v>647</v>
      </c>
      <c r="J134" s="297">
        <v>50</v>
      </c>
      <c r="K134" s="340"/>
    </row>
    <row r="135" ht="15" customHeight="1">
      <c r="B135" s="338"/>
      <c r="C135" s="297" t="s">
        <v>104</v>
      </c>
      <c r="D135" s="297"/>
      <c r="E135" s="297"/>
      <c r="F135" s="318" t="s">
        <v>651</v>
      </c>
      <c r="G135" s="297"/>
      <c r="H135" s="297" t="s">
        <v>697</v>
      </c>
      <c r="I135" s="297" t="s">
        <v>647</v>
      </c>
      <c r="J135" s="297">
        <v>255</v>
      </c>
      <c r="K135" s="340"/>
    </row>
    <row r="136" ht="15" customHeight="1">
      <c r="B136" s="338"/>
      <c r="C136" s="297" t="s">
        <v>674</v>
      </c>
      <c r="D136" s="297"/>
      <c r="E136" s="297"/>
      <c r="F136" s="318" t="s">
        <v>645</v>
      </c>
      <c r="G136" s="297"/>
      <c r="H136" s="297" t="s">
        <v>698</v>
      </c>
      <c r="I136" s="297" t="s">
        <v>676</v>
      </c>
      <c r="J136" s="297"/>
      <c r="K136" s="340"/>
    </row>
    <row r="137" ht="15" customHeight="1">
      <c r="B137" s="338"/>
      <c r="C137" s="297" t="s">
        <v>677</v>
      </c>
      <c r="D137" s="297"/>
      <c r="E137" s="297"/>
      <c r="F137" s="318" t="s">
        <v>645</v>
      </c>
      <c r="G137" s="297"/>
      <c r="H137" s="297" t="s">
        <v>699</v>
      </c>
      <c r="I137" s="297" t="s">
        <v>679</v>
      </c>
      <c r="J137" s="297"/>
      <c r="K137" s="340"/>
    </row>
    <row r="138" ht="15" customHeight="1">
      <c r="B138" s="338"/>
      <c r="C138" s="297" t="s">
        <v>680</v>
      </c>
      <c r="D138" s="297"/>
      <c r="E138" s="297"/>
      <c r="F138" s="318" t="s">
        <v>645</v>
      </c>
      <c r="G138" s="297"/>
      <c r="H138" s="297" t="s">
        <v>680</v>
      </c>
      <c r="I138" s="297" t="s">
        <v>679</v>
      </c>
      <c r="J138" s="297"/>
      <c r="K138" s="340"/>
    </row>
    <row r="139" ht="15" customHeight="1">
      <c r="B139" s="338"/>
      <c r="C139" s="297" t="s">
        <v>36</v>
      </c>
      <c r="D139" s="297"/>
      <c r="E139" s="297"/>
      <c r="F139" s="318" t="s">
        <v>645</v>
      </c>
      <c r="G139" s="297"/>
      <c r="H139" s="297" t="s">
        <v>700</v>
      </c>
      <c r="I139" s="297" t="s">
        <v>679</v>
      </c>
      <c r="J139" s="297"/>
      <c r="K139" s="340"/>
    </row>
    <row r="140" ht="15" customHeight="1">
      <c r="B140" s="338"/>
      <c r="C140" s="297" t="s">
        <v>701</v>
      </c>
      <c r="D140" s="297"/>
      <c r="E140" s="297"/>
      <c r="F140" s="318" t="s">
        <v>645</v>
      </c>
      <c r="G140" s="297"/>
      <c r="H140" s="297" t="s">
        <v>702</v>
      </c>
      <c r="I140" s="297" t="s">
        <v>679</v>
      </c>
      <c r="J140" s="297"/>
      <c r="K140" s="340"/>
    </row>
    <row r="141" ht="15" customHeight="1">
      <c r="B141" s="341"/>
      <c r="C141" s="342"/>
      <c r="D141" s="342"/>
      <c r="E141" s="342"/>
      <c r="F141" s="342"/>
      <c r="G141" s="342"/>
      <c r="H141" s="342"/>
      <c r="I141" s="342"/>
      <c r="J141" s="342"/>
      <c r="K141" s="343"/>
    </row>
    <row r="142" ht="18.75" customHeight="1">
      <c r="B142" s="293"/>
      <c r="C142" s="293"/>
      <c r="D142" s="293"/>
      <c r="E142" s="293"/>
      <c r="F142" s="330"/>
      <c r="G142" s="293"/>
      <c r="H142" s="293"/>
      <c r="I142" s="293"/>
      <c r="J142" s="293"/>
      <c r="K142" s="293"/>
    </row>
    <row r="143" ht="18.75" customHeight="1">
      <c r="B143" s="304"/>
      <c r="C143" s="304"/>
      <c r="D143" s="304"/>
      <c r="E143" s="304"/>
      <c r="F143" s="304"/>
      <c r="G143" s="304"/>
      <c r="H143" s="304"/>
      <c r="I143" s="304"/>
      <c r="J143" s="304"/>
      <c r="K143" s="304"/>
    </row>
    <row r="144" ht="7.5" customHeight="1">
      <c r="B144" s="305"/>
      <c r="C144" s="306"/>
      <c r="D144" s="306"/>
      <c r="E144" s="306"/>
      <c r="F144" s="306"/>
      <c r="G144" s="306"/>
      <c r="H144" s="306"/>
      <c r="I144" s="306"/>
      <c r="J144" s="306"/>
      <c r="K144" s="307"/>
    </row>
    <row r="145" ht="45" customHeight="1">
      <c r="B145" s="308"/>
      <c r="C145" s="309" t="s">
        <v>703</v>
      </c>
      <c r="D145" s="309"/>
      <c r="E145" s="309"/>
      <c r="F145" s="309"/>
      <c r="G145" s="309"/>
      <c r="H145" s="309"/>
      <c r="I145" s="309"/>
      <c r="J145" s="309"/>
      <c r="K145" s="310"/>
    </row>
    <row r="146" ht="17.25" customHeight="1">
      <c r="B146" s="308"/>
      <c r="C146" s="311" t="s">
        <v>639</v>
      </c>
      <c r="D146" s="311"/>
      <c r="E146" s="311"/>
      <c r="F146" s="311" t="s">
        <v>640</v>
      </c>
      <c r="G146" s="312"/>
      <c r="H146" s="311" t="s">
        <v>99</v>
      </c>
      <c r="I146" s="311" t="s">
        <v>55</v>
      </c>
      <c r="J146" s="311" t="s">
        <v>641</v>
      </c>
      <c r="K146" s="310"/>
    </row>
    <row r="147" ht="17.25" customHeight="1">
      <c r="B147" s="308"/>
      <c r="C147" s="313" t="s">
        <v>642</v>
      </c>
      <c r="D147" s="313"/>
      <c r="E147" s="313"/>
      <c r="F147" s="314" t="s">
        <v>643</v>
      </c>
      <c r="G147" s="315"/>
      <c r="H147" s="313"/>
      <c r="I147" s="313"/>
      <c r="J147" s="313" t="s">
        <v>644</v>
      </c>
      <c r="K147" s="310"/>
    </row>
    <row r="148" ht="5.25" customHeight="1">
      <c r="B148" s="319"/>
      <c r="C148" s="316"/>
      <c r="D148" s="316"/>
      <c r="E148" s="316"/>
      <c r="F148" s="316"/>
      <c r="G148" s="317"/>
      <c r="H148" s="316"/>
      <c r="I148" s="316"/>
      <c r="J148" s="316"/>
      <c r="K148" s="340"/>
    </row>
    <row r="149" ht="15" customHeight="1">
      <c r="B149" s="319"/>
      <c r="C149" s="344" t="s">
        <v>648</v>
      </c>
      <c r="D149" s="297"/>
      <c r="E149" s="297"/>
      <c r="F149" s="345" t="s">
        <v>645</v>
      </c>
      <c r="G149" s="297"/>
      <c r="H149" s="344" t="s">
        <v>684</v>
      </c>
      <c r="I149" s="344" t="s">
        <v>647</v>
      </c>
      <c r="J149" s="344">
        <v>120</v>
      </c>
      <c r="K149" s="340"/>
    </row>
    <row r="150" ht="15" customHeight="1">
      <c r="B150" s="319"/>
      <c r="C150" s="344" t="s">
        <v>693</v>
      </c>
      <c r="D150" s="297"/>
      <c r="E150" s="297"/>
      <c r="F150" s="345" t="s">
        <v>645</v>
      </c>
      <c r="G150" s="297"/>
      <c r="H150" s="344" t="s">
        <v>704</v>
      </c>
      <c r="I150" s="344" t="s">
        <v>647</v>
      </c>
      <c r="J150" s="344" t="s">
        <v>695</v>
      </c>
      <c r="K150" s="340"/>
    </row>
    <row r="151" ht="15" customHeight="1">
      <c r="B151" s="319"/>
      <c r="C151" s="344" t="s">
        <v>594</v>
      </c>
      <c r="D151" s="297"/>
      <c r="E151" s="297"/>
      <c r="F151" s="345" t="s">
        <v>645</v>
      </c>
      <c r="G151" s="297"/>
      <c r="H151" s="344" t="s">
        <v>705</v>
      </c>
      <c r="I151" s="344" t="s">
        <v>647</v>
      </c>
      <c r="J151" s="344" t="s">
        <v>695</v>
      </c>
      <c r="K151" s="340"/>
    </row>
    <row r="152" ht="15" customHeight="1">
      <c r="B152" s="319"/>
      <c r="C152" s="344" t="s">
        <v>650</v>
      </c>
      <c r="D152" s="297"/>
      <c r="E152" s="297"/>
      <c r="F152" s="345" t="s">
        <v>651</v>
      </c>
      <c r="G152" s="297"/>
      <c r="H152" s="344" t="s">
        <v>684</v>
      </c>
      <c r="I152" s="344" t="s">
        <v>647</v>
      </c>
      <c r="J152" s="344">
        <v>50</v>
      </c>
      <c r="K152" s="340"/>
    </row>
    <row r="153" ht="15" customHeight="1">
      <c r="B153" s="319"/>
      <c r="C153" s="344" t="s">
        <v>653</v>
      </c>
      <c r="D153" s="297"/>
      <c r="E153" s="297"/>
      <c r="F153" s="345" t="s">
        <v>645</v>
      </c>
      <c r="G153" s="297"/>
      <c r="H153" s="344" t="s">
        <v>684</v>
      </c>
      <c r="I153" s="344" t="s">
        <v>655</v>
      </c>
      <c r="J153" s="344"/>
      <c r="K153" s="340"/>
    </row>
    <row r="154" ht="15" customHeight="1">
      <c r="B154" s="319"/>
      <c r="C154" s="344" t="s">
        <v>664</v>
      </c>
      <c r="D154" s="297"/>
      <c r="E154" s="297"/>
      <c r="F154" s="345" t="s">
        <v>651</v>
      </c>
      <c r="G154" s="297"/>
      <c r="H154" s="344" t="s">
        <v>684</v>
      </c>
      <c r="I154" s="344" t="s">
        <v>647</v>
      </c>
      <c r="J154" s="344">
        <v>50</v>
      </c>
      <c r="K154" s="340"/>
    </row>
    <row r="155" ht="15" customHeight="1">
      <c r="B155" s="319"/>
      <c r="C155" s="344" t="s">
        <v>672</v>
      </c>
      <c r="D155" s="297"/>
      <c r="E155" s="297"/>
      <c r="F155" s="345" t="s">
        <v>651</v>
      </c>
      <c r="G155" s="297"/>
      <c r="H155" s="344" t="s">
        <v>684</v>
      </c>
      <c r="I155" s="344" t="s">
        <v>647</v>
      </c>
      <c r="J155" s="344">
        <v>50</v>
      </c>
      <c r="K155" s="340"/>
    </row>
    <row r="156" ht="15" customHeight="1">
      <c r="B156" s="319"/>
      <c r="C156" s="344" t="s">
        <v>670</v>
      </c>
      <c r="D156" s="297"/>
      <c r="E156" s="297"/>
      <c r="F156" s="345" t="s">
        <v>651</v>
      </c>
      <c r="G156" s="297"/>
      <c r="H156" s="344" t="s">
        <v>684</v>
      </c>
      <c r="I156" s="344" t="s">
        <v>647</v>
      </c>
      <c r="J156" s="344">
        <v>50</v>
      </c>
      <c r="K156" s="340"/>
    </row>
    <row r="157" ht="15" customHeight="1">
      <c r="B157" s="319"/>
      <c r="C157" s="344" t="s">
        <v>91</v>
      </c>
      <c r="D157" s="297"/>
      <c r="E157" s="297"/>
      <c r="F157" s="345" t="s">
        <v>645</v>
      </c>
      <c r="G157" s="297"/>
      <c r="H157" s="344" t="s">
        <v>706</v>
      </c>
      <c r="I157" s="344" t="s">
        <v>647</v>
      </c>
      <c r="J157" s="344" t="s">
        <v>707</v>
      </c>
      <c r="K157" s="340"/>
    </row>
    <row r="158" ht="15" customHeight="1">
      <c r="B158" s="319"/>
      <c r="C158" s="344" t="s">
        <v>708</v>
      </c>
      <c r="D158" s="297"/>
      <c r="E158" s="297"/>
      <c r="F158" s="345" t="s">
        <v>645</v>
      </c>
      <c r="G158" s="297"/>
      <c r="H158" s="344" t="s">
        <v>709</v>
      </c>
      <c r="I158" s="344" t="s">
        <v>679</v>
      </c>
      <c r="J158" s="344"/>
      <c r="K158" s="340"/>
    </row>
    <row r="159" ht="15" customHeight="1">
      <c r="B159" s="346"/>
      <c r="C159" s="328"/>
      <c r="D159" s="328"/>
      <c r="E159" s="328"/>
      <c r="F159" s="328"/>
      <c r="G159" s="328"/>
      <c r="H159" s="328"/>
      <c r="I159" s="328"/>
      <c r="J159" s="328"/>
      <c r="K159" s="347"/>
    </row>
    <row r="160" ht="18.75" customHeight="1">
      <c r="B160" s="293"/>
      <c r="C160" s="297"/>
      <c r="D160" s="297"/>
      <c r="E160" s="297"/>
      <c r="F160" s="318"/>
      <c r="G160" s="297"/>
      <c r="H160" s="297"/>
      <c r="I160" s="297"/>
      <c r="J160" s="297"/>
      <c r="K160" s="293"/>
    </row>
    <row r="161" ht="18.75" customHeight="1">
      <c r="B161" s="304"/>
      <c r="C161" s="304"/>
      <c r="D161" s="304"/>
      <c r="E161" s="304"/>
      <c r="F161" s="304"/>
      <c r="G161" s="304"/>
      <c r="H161" s="304"/>
      <c r="I161" s="304"/>
      <c r="J161" s="304"/>
      <c r="K161" s="304"/>
    </row>
    <row r="162" ht="7.5" customHeight="1">
      <c r="B162" s="283"/>
      <c r="C162" s="284"/>
      <c r="D162" s="284"/>
      <c r="E162" s="284"/>
      <c r="F162" s="284"/>
      <c r="G162" s="284"/>
      <c r="H162" s="284"/>
      <c r="I162" s="284"/>
      <c r="J162" s="284"/>
      <c r="K162" s="285"/>
    </row>
    <row r="163" ht="45" customHeight="1">
      <c r="B163" s="286"/>
      <c r="C163" s="287" t="s">
        <v>710</v>
      </c>
      <c r="D163" s="287"/>
      <c r="E163" s="287"/>
      <c r="F163" s="287"/>
      <c r="G163" s="287"/>
      <c r="H163" s="287"/>
      <c r="I163" s="287"/>
      <c r="J163" s="287"/>
      <c r="K163" s="288"/>
    </row>
    <row r="164" ht="17.25" customHeight="1">
      <c r="B164" s="286"/>
      <c r="C164" s="311" t="s">
        <v>639</v>
      </c>
      <c r="D164" s="311"/>
      <c r="E164" s="311"/>
      <c r="F164" s="311" t="s">
        <v>640</v>
      </c>
      <c r="G164" s="348"/>
      <c r="H164" s="349" t="s">
        <v>99</v>
      </c>
      <c r="I164" s="349" t="s">
        <v>55</v>
      </c>
      <c r="J164" s="311" t="s">
        <v>641</v>
      </c>
      <c r="K164" s="288"/>
    </row>
    <row r="165" ht="17.25" customHeight="1">
      <c r="B165" s="289"/>
      <c r="C165" s="313" t="s">
        <v>642</v>
      </c>
      <c r="D165" s="313"/>
      <c r="E165" s="313"/>
      <c r="F165" s="314" t="s">
        <v>643</v>
      </c>
      <c r="G165" s="350"/>
      <c r="H165" s="351"/>
      <c r="I165" s="351"/>
      <c r="J165" s="313" t="s">
        <v>644</v>
      </c>
      <c r="K165" s="291"/>
    </row>
    <row r="166" ht="5.25" customHeight="1">
      <c r="B166" s="319"/>
      <c r="C166" s="316"/>
      <c r="D166" s="316"/>
      <c r="E166" s="316"/>
      <c r="F166" s="316"/>
      <c r="G166" s="317"/>
      <c r="H166" s="316"/>
      <c r="I166" s="316"/>
      <c r="J166" s="316"/>
      <c r="K166" s="340"/>
    </row>
    <row r="167" ht="15" customHeight="1">
      <c r="B167" s="319"/>
      <c r="C167" s="297" t="s">
        <v>648</v>
      </c>
      <c r="D167" s="297"/>
      <c r="E167" s="297"/>
      <c r="F167" s="318" t="s">
        <v>645</v>
      </c>
      <c r="G167" s="297"/>
      <c r="H167" s="297" t="s">
        <v>684</v>
      </c>
      <c r="I167" s="297" t="s">
        <v>647</v>
      </c>
      <c r="J167" s="297">
        <v>120</v>
      </c>
      <c r="K167" s="340"/>
    </row>
    <row r="168" ht="15" customHeight="1">
      <c r="B168" s="319"/>
      <c r="C168" s="297" t="s">
        <v>693</v>
      </c>
      <c r="D168" s="297"/>
      <c r="E168" s="297"/>
      <c r="F168" s="318" t="s">
        <v>645</v>
      </c>
      <c r="G168" s="297"/>
      <c r="H168" s="297" t="s">
        <v>694</v>
      </c>
      <c r="I168" s="297" t="s">
        <v>647</v>
      </c>
      <c r="J168" s="297" t="s">
        <v>695</v>
      </c>
      <c r="K168" s="340"/>
    </row>
    <row r="169" ht="15" customHeight="1">
      <c r="B169" s="319"/>
      <c r="C169" s="297" t="s">
        <v>594</v>
      </c>
      <c r="D169" s="297"/>
      <c r="E169" s="297"/>
      <c r="F169" s="318" t="s">
        <v>645</v>
      </c>
      <c r="G169" s="297"/>
      <c r="H169" s="297" t="s">
        <v>711</v>
      </c>
      <c r="I169" s="297" t="s">
        <v>647</v>
      </c>
      <c r="J169" s="297" t="s">
        <v>695</v>
      </c>
      <c r="K169" s="340"/>
    </row>
    <row r="170" ht="15" customHeight="1">
      <c r="B170" s="319"/>
      <c r="C170" s="297" t="s">
        <v>650</v>
      </c>
      <c r="D170" s="297"/>
      <c r="E170" s="297"/>
      <c r="F170" s="318" t="s">
        <v>651</v>
      </c>
      <c r="G170" s="297"/>
      <c r="H170" s="297" t="s">
        <v>711</v>
      </c>
      <c r="I170" s="297" t="s">
        <v>647</v>
      </c>
      <c r="J170" s="297">
        <v>50</v>
      </c>
      <c r="K170" s="340"/>
    </row>
    <row r="171" ht="15" customHeight="1">
      <c r="B171" s="319"/>
      <c r="C171" s="297" t="s">
        <v>653</v>
      </c>
      <c r="D171" s="297"/>
      <c r="E171" s="297"/>
      <c r="F171" s="318" t="s">
        <v>645</v>
      </c>
      <c r="G171" s="297"/>
      <c r="H171" s="297" t="s">
        <v>711</v>
      </c>
      <c r="I171" s="297" t="s">
        <v>655</v>
      </c>
      <c r="J171" s="297"/>
      <c r="K171" s="340"/>
    </row>
    <row r="172" ht="15" customHeight="1">
      <c r="B172" s="319"/>
      <c r="C172" s="297" t="s">
        <v>664</v>
      </c>
      <c r="D172" s="297"/>
      <c r="E172" s="297"/>
      <c r="F172" s="318" t="s">
        <v>651</v>
      </c>
      <c r="G172" s="297"/>
      <c r="H172" s="297" t="s">
        <v>711</v>
      </c>
      <c r="I172" s="297" t="s">
        <v>647</v>
      </c>
      <c r="J172" s="297">
        <v>50</v>
      </c>
      <c r="K172" s="340"/>
    </row>
    <row r="173" ht="15" customHeight="1">
      <c r="B173" s="319"/>
      <c r="C173" s="297" t="s">
        <v>672</v>
      </c>
      <c r="D173" s="297"/>
      <c r="E173" s="297"/>
      <c r="F173" s="318" t="s">
        <v>651</v>
      </c>
      <c r="G173" s="297"/>
      <c r="H173" s="297" t="s">
        <v>711</v>
      </c>
      <c r="I173" s="297" t="s">
        <v>647</v>
      </c>
      <c r="J173" s="297">
        <v>50</v>
      </c>
      <c r="K173" s="340"/>
    </row>
    <row r="174" ht="15" customHeight="1">
      <c r="B174" s="319"/>
      <c r="C174" s="297" t="s">
        <v>670</v>
      </c>
      <c r="D174" s="297"/>
      <c r="E174" s="297"/>
      <c r="F174" s="318" t="s">
        <v>651</v>
      </c>
      <c r="G174" s="297"/>
      <c r="H174" s="297" t="s">
        <v>711</v>
      </c>
      <c r="I174" s="297" t="s">
        <v>647</v>
      </c>
      <c r="J174" s="297">
        <v>50</v>
      </c>
      <c r="K174" s="340"/>
    </row>
    <row r="175" ht="15" customHeight="1">
      <c r="B175" s="319"/>
      <c r="C175" s="297" t="s">
        <v>98</v>
      </c>
      <c r="D175" s="297"/>
      <c r="E175" s="297"/>
      <c r="F175" s="318" t="s">
        <v>645</v>
      </c>
      <c r="G175" s="297"/>
      <c r="H175" s="297" t="s">
        <v>712</v>
      </c>
      <c r="I175" s="297" t="s">
        <v>713</v>
      </c>
      <c r="J175" s="297"/>
      <c r="K175" s="340"/>
    </row>
    <row r="176" ht="15" customHeight="1">
      <c r="B176" s="319"/>
      <c r="C176" s="297" t="s">
        <v>55</v>
      </c>
      <c r="D176" s="297"/>
      <c r="E176" s="297"/>
      <c r="F176" s="318" t="s">
        <v>645</v>
      </c>
      <c r="G176" s="297"/>
      <c r="H176" s="297" t="s">
        <v>714</v>
      </c>
      <c r="I176" s="297" t="s">
        <v>715</v>
      </c>
      <c r="J176" s="297">
        <v>1</v>
      </c>
      <c r="K176" s="340"/>
    </row>
    <row r="177" ht="15" customHeight="1">
      <c r="B177" s="319"/>
      <c r="C177" s="297" t="s">
        <v>51</v>
      </c>
      <c r="D177" s="297"/>
      <c r="E177" s="297"/>
      <c r="F177" s="318" t="s">
        <v>645</v>
      </c>
      <c r="G177" s="297"/>
      <c r="H177" s="297" t="s">
        <v>716</v>
      </c>
      <c r="I177" s="297" t="s">
        <v>647</v>
      </c>
      <c r="J177" s="297">
        <v>20</v>
      </c>
      <c r="K177" s="340"/>
    </row>
    <row r="178" ht="15" customHeight="1">
      <c r="B178" s="319"/>
      <c r="C178" s="297" t="s">
        <v>99</v>
      </c>
      <c r="D178" s="297"/>
      <c r="E178" s="297"/>
      <c r="F178" s="318" t="s">
        <v>645</v>
      </c>
      <c r="G178" s="297"/>
      <c r="H178" s="297" t="s">
        <v>717</v>
      </c>
      <c r="I178" s="297" t="s">
        <v>647</v>
      </c>
      <c r="J178" s="297">
        <v>255</v>
      </c>
      <c r="K178" s="340"/>
    </row>
    <row r="179" ht="15" customHeight="1">
      <c r="B179" s="319"/>
      <c r="C179" s="297" t="s">
        <v>100</v>
      </c>
      <c r="D179" s="297"/>
      <c r="E179" s="297"/>
      <c r="F179" s="318" t="s">
        <v>645</v>
      </c>
      <c r="G179" s="297"/>
      <c r="H179" s="297" t="s">
        <v>610</v>
      </c>
      <c r="I179" s="297" t="s">
        <v>647</v>
      </c>
      <c r="J179" s="297">
        <v>10</v>
      </c>
      <c r="K179" s="340"/>
    </row>
    <row r="180" ht="15" customHeight="1">
      <c r="B180" s="319"/>
      <c r="C180" s="297" t="s">
        <v>101</v>
      </c>
      <c r="D180" s="297"/>
      <c r="E180" s="297"/>
      <c r="F180" s="318" t="s">
        <v>645</v>
      </c>
      <c r="G180" s="297"/>
      <c r="H180" s="297" t="s">
        <v>718</v>
      </c>
      <c r="I180" s="297" t="s">
        <v>679</v>
      </c>
      <c r="J180" s="297"/>
      <c r="K180" s="340"/>
    </row>
    <row r="181" ht="15" customHeight="1">
      <c r="B181" s="319"/>
      <c r="C181" s="297" t="s">
        <v>719</v>
      </c>
      <c r="D181" s="297"/>
      <c r="E181" s="297"/>
      <c r="F181" s="318" t="s">
        <v>645</v>
      </c>
      <c r="G181" s="297"/>
      <c r="H181" s="297" t="s">
        <v>720</v>
      </c>
      <c r="I181" s="297" t="s">
        <v>679</v>
      </c>
      <c r="J181" s="297"/>
      <c r="K181" s="340"/>
    </row>
    <row r="182" ht="15" customHeight="1">
      <c r="B182" s="319"/>
      <c r="C182" s="297" t="s">
        <v>708</v>
      </c>
      <c r="D182" s="297"/>
      <c r="E182" s="297"/>
      <c r="F182" s="318" t="s">
        <v>645</v>
      </c>
      <c r="G182" s="297"/>
      <c r="H182" s="297" t="s">
        <v>721</v>
      </c>
      <c r="I182" s="297" t="s">
        <v>679</v>
      </c>
      <c r="J182" s="297"/>
      <c r="K182" s="340"/>
    </row>
    <row r="183" ht="15" customHeight="1">
      <c r="B183" s="319"/>
      <c r="C183" s="297" t="s">
        <v>103</v>
      </c>
      <c r="D183" s="297"/>
      <c r="E183" s="297"/>
      <c r="F183" s="318" t="s">
        <v>651</v>
      </c>
      <c r="G183" s="297"/>
      <c r="H183" s="297" t="s">
        <v>722</v>
      </c>
      <c r="I183" s="297" t="s">
        <v>647</v>
      </c>
      <c r="J183" s="297">
        <v>50</v>
      </c>
      <c r="K183" s="340"/>
    </row>
    <row r="184" ht="15" customHeight="1">
      <c r="B184" s="319"/>
      <c r="C184" s="297" t="s">
        <v>723</v>
      </c>
      <c r="D184" s="297"/>
      <c r="E184" s="297"/>
      <c r="F184" s="318" t="s">
        <v>651</v>
      </c>
      <c r="G184" s="297"/>
      <c r="H184" s="297" t="s">
        <v>724</v>
      </c>
      <c r="I184" s="297" t="s">
        <v>725</v>
      </c>
      <c r="J184" s="297"/>
      <c r="K184" s="340"/>
    </row>
    <row r="185" ht="15" customHeight="1">
      <c r="B185" s="319"/>
      <c r="C185" s="297" t="s">
        <v>726</v>
      </c>
      <c r="D185" s="297"/>
      <c r="E185" s="297"/>
      <c r="F185" s="318" t="s">
        <v>651</v>
      </c>
      <c r="G185" s="297"/>
      <c r="H185" s="297" t="s">
        <v>727</v>
      </c>
      <c r="I185" s="297" t="s">
        <v>725</v>
      </c>
      <c r="J185" s="297"/>
      <c r="K185" s="340"/>
    </row>
    <row r="186" ht="15" customHeight="1">
      <c r="B186" s="319"/>
      <c r="C186" s="297" t="s">
        <v>728</v>
      </c>
      <c r="D186" s="297"/>
      <c r="E186" s="297"/>
      <c r="F186" s="318" t="s">
        <v>651</v>
      </c>
      <c r="G186" s="297"/>
      <c r="H186" s="297" t="s">
        <v>729</v>
      </c>
      <c r="I186" s="297" t="s">
        <v>725</v>
      </c>
      <c r="J186" s="297"/>
      <c r="K186" s="340"/>
    </row>
    <row r="187" ht="15" customHeight="1">
      <c r="B187" s="319"/>
      <c r="C187" s="352" t="s">
        <v>730</v>
      </c>
      <c r="D187" s="297"/>
      <c r="E187" s="297"/>
      <c r="F187" s="318" t="s">
        <v>651</v>
      </c>
      <c r="G187" s="297"/>
      <c r="H187" s="297" t="s">
        <v>731</v>
      </c>
      <c r="I187" s="297" t="s">
        <v>732</v>
      </c>
      <c r="J187" s="353" t="s">
        <v>733</v>
      </c>
      <c r="K187" s="340"/>
    </row>
    <row r="188" ht="15" customHeight="1">
      <c r="B188" s="319"/>
      <c r="C188" s="303" t="s">
        <v>40</v>
      </c>
      <c r="D188" s="297"/>
      <c r="E188" s="297"/>
      <c r="F188" s="318" t="s">
        <v>645</v>
      </c>
      <c r="G188" s="297"/>
      <c r="H188" s="293" t="s">
        <v>734</v>
      </c>
      <c r="I188" s="297" t="s">
        <v>735</v>
      </c>
      <c r="J188" s="297"/>
      <c r="K188" s="340"/>
    </row>
    <row r="189" ht="15" customHeight="1">
      <c r="B189" s="319"/>
      <c r="C189" s="303" t="s">
        <v>736</v>
      </c>
      <c r="D189" s="297"/>
      <c r="E189" s="297"/>
      <c r="F189" s="318" t="s">
        <v>645</v>
      </c>
      <c r="G189" s="297"/>
      <c r="H189" s="297" t="s">
        <v>737</v>
      </c>
      <c r="I189" s="297" t="s">
        <v>679</v>
      </c>
      <c r="J189" s="297"/>
      <c r="K189" s="340"/>
    </row>
    <row r="190" ht="15" customHeight="1">
      <c r="B190" s="319"/>
      <c r="C190" s="303" t="s">
        <v>738</v>
      </c>
      <c r="D190" s="297"/>
      <c r="E190" s="297"/>
      <c r="F190" s="318" t="s">
        <v>645</v>
      </c>
      <c r="G190" s="297"/>
      <c r="H190" s="297" t="s">
        <v>739</v>
      </c>
      <c r="I190" s="297" t="s">
        <v>679</v>
      </c>
      <c r="J190" s="297"/>
      <c r="K190" s="340"/>
    </row>
    <row r="191" ht="15" customHeight="1">
      <c r="B191" s="319"/>
      <c r="C191" s="303" t="s">
        <v>740</v>
      </c>
      <c r="D191" s="297"/>
      <c r="E191" s="297"/>
      <c r="F191" s="318" t="s">
        <v>651</v>
      </c>
      <c r="G191" s="297"/>
      <c r="H191" s="297" t="s">
        <v>741</v>
      </c>
      <c r="I191" s="297" t="s">
        <v>679</v>
      </c>
      <c r="J191" s="297"/>
      <c r="K191" s="340"/>
    </row>
    <row r="192" ht="15" customHeight="1">
      <c r="B192" s="346"/>
      <c r="C192" s="354"/>
      <c r="D192" s="328"/>
      <c r="E192" s="328"/>
      <c r="F192" s="328"/>
      <c r="G192" s="328"/>
      <c r="H192" s="328"/>
      <c r="I192" s="328"/>
      <c r="J192" s="328"/>
      <c r="K192" s="347"/>
    </row>
    <row r="193" ht="18.75" customHeight="1">
      <c r="B193" s="293"/>
      <c r="C193" s="297"/>
      <c r="D193" s="297"/>
      <c r="E193" s="297"/>
      <c r="F193" s="318"/>
      <c r="G193" s="297"/>
      <c r="H193" s="297"/>
      <c r="I193" s="297"/>
      <c r="J193" s="297"/>
      <c r="K193" s="293"/>
    </row>
    <row r="194" ht="18.75" customHeight="1">
      <c r="B194" s="293"/>
      <c r="C194" s="297"/>
      <c r="D194" s="297"/>
      <c r="E194" s="297"/>
      <c r="F194" s="318"/>
      <c r="G194" s="297"/>
      <c r="H194" s="297"/>
      <c r="I194" s="297"/>
      <c r="J194" s="297"/>
      <c r="K194" s="293"/>
    </row>
    <row r="195" ht="18.75" customHeight="1">
      <c r="B195" s="304"/>
      <c r="C195" s="304"/>
      <c r="D195" s="304"/>
      <c r="E195" s="304"/>
      <c r="F195" s="304"/>
      <c r="G195" s="304"/>
      <c r="H195" s="304"/>
      <c r="I195" s="304"/>
      <c r="J195" s="304"/>
      <c r="K195" s="304"/>
    </row>
    <row r="196" ht="13.5">
      <c r="B196" s="283"/>
      <c r="C196" s="284"/>
      <c r="D196" s="284"/>
      <c r="E196" s="284"/>
      <c r="F196" s="284"/>
      <c r="G196" s="284"/>
      <c r="H196" s="284"/>
      <c r="I196" s="284"/>
      <c r="J196" s="284"/>
      <c r="K196" s="285"/>
    </row>
    <row r="197" ht="21">
      <c r="B197" s="286"/>
      <c r="C197" s="287" t="s">
        <v>742</v>
      </c>
      <c r="D197" s="287"/>
      <c r="E197" s="287"/>
      <c r="F197" s="287"/>
      <c r="G197" s="287"/>
      <c r="H197" s="287"/>
      <c r="I197" s="287"/>
      <c r="J197" s="287"/>
      <c r="K197" s="288"/>
    </row>
    <row r="198" ht="25.5" customHeight="1">
      <c r="B198" s="286"/>
      <c r="C198" s="355" t="s">
        <v>743</v>
      </c>
      <c r="D198" s="355"/>
      <c r="E198" s="355"/>
      <c r="F198" s="355" t="s">
        <v>744</v>
      </c>
      <c r="G198" s="356"/>
      <c r="H198" s="355" t="s">
        <v>745</v>
      </c>
      <c r="I198" s="355"/>
      <c r="J198" s="355"/>
      <c r="K198" s="288"/>
    </row>
    <row r="199" ht="5.25" customHeight="1">
      <c r="B199" s="319"/>
      <c r="C199" s="316"/>
      <c r="D199" s="316"/>
      <c r="E199" s="316"/>
      <c r="F199" s="316"/>
      <c r="G199" s="297"/>
      <c r="H199" s="316"/>
      <c r="I199" s="316"/>
      <c r="J199" s="316"/>
      <c r="K199" s="340"/>
    </row>
    <row r="200" ht="15" customHeight="1">
      <c r="B200" s="319"/>
      <c r="C200" s="297" t="s">
        <v>735</v>
      </c>
      <c r="D200" s="297"/>
      <c r="E200" s="297"/>
      <c r="F200" s="318" t="s">
        <v>41</v>
      </c>
      <c r="G200" s="297"/>
      <c r="H200" s="297" t="s">
        <v>746</v>
      </c>
      <c r="I200" s="297"/>
      <c r="J200" s="297"/>
      <c r="K200" s="340"/>
    </row>
    <row r="201" ht="15" customHeight="1">
      <c r="B201" s="319"/>
      <c r="C201" s="325"/>
      <c r="D201" s="297"/>
      <c r="E201" s="297"/>
      <c r="F201" s="318" t="s">
        <v>42</v>
      </c>
      <c r="G201" s="297"/>
      <c r="H201" s="297" t="s">
        <v>747</v>
      </c>
      <c r="I201" s="297"/>
      <c r="J201" s="297"/>
      <c r="K201" s="340"/>
    </row>
    <row r="202" ht="15" customHeight="1">
      <c r="B202" s="319"/>
      <c r="C202" s="325"/>
      <c r="D202" s="297"/>
      <c r="E202" s="297"/>
      <c r="F202" s="318" t="s">
        <v>45</v>
      </c>
      <c r="G202" s="297"/>
      <c r="H202" s="297" t="s">
        <v>748</v>
      </c>
      <c r="I202" s="297"/>
      <c r="J202" s="297"/>
      <c r="K202" s="340"/>
    </row>
    <row r="203" ht="15" customHeight="1">
      <c r="B203" s="319"/>
      <c r="C203" s="297"/>
      <c r="D203" s="297"/>
      <c r="E203" s="297"/>
      <c r="F203" s="318" t="s">
        <v>43</v>
      </c>
      <c r="G203" s="297"/>
      <c r="H203" s="297" t="s">
        <v>749</v>
      </c>
      <c r="I203" s="297"/>
      <c r="J203" s="297"/>
      <c r="K203" s="340"/>
    </row>
    <row r="204" ht="15" customHeight="1">
      <c r="B204" s="319"/>
      <c r="C204" s="297"/>
      <c r="D204" s="297"/>
      <c r="E204" s="297"/>
      <c r="F204" s="318" t="s">
        <v>44</v>
      </c>
      <c r="G204" s="297"/>
      <c r="H204" s="297" t="s">
        <v>750</v>
      </c>
      <c r="I204" s="297"/>
      <c r="J204" s="297"/>
      <c r="K204" s="340"/>
    </row>
    <row r="205" ht="15" customHeight="1">
      <c r="B205" s="319"/>
      <c r="C205" s="297"/>
      <c r="D205" s="297"/>
      <c r="E205" s="297"/>
      <c r="F205" s="318"/>
      <c r="G205" s="297"/>
      <c r="H205" s="297"/>
      <c r="I205" s="297"/>
      <c r="J205" s="297"/>
      <c r="K205" s="340"/>
    </row>
    <row r="206" ht="15" customHeight="1">
      <c r="B206" s="319"/>
      <c r="C206" s="297" t="s">
        <v>691</v>
      </c>
      <c r="D206" s="297"/>
      <c r="E206" s="297"/>
      <c r="F206" s="318" t="s">
        <v>77</v>
      </c>
      <c r="G206" s="297"/>
      <c r="H206" s="297" t="s">
        <v>751</v>
      </c>
      <c r="I206" s="297"/>
      <c r="J206" s="297"/>
      <c r="K206" s="340"/>
    </row>
    <row r="207" ht="15" customHeight="1">
      <c r="B207" s="319"/>
      <c r="C207" s="325"/>
      <c r="D207" s="297"/>
      <c r="E207" s="297"/>
      <c r="F207" s="318" t="s">
        <v>589</v>
      </c>
      <c r="G207" s="297"/>
      <c r="H207" s="297" t="s">
        <v>590</v>
      </c>
      <c r="I207" s="297"/>
      <c r="J207" s="297"/>
      <c r="K207" s="340"/>
    </row>
    <row r="208" ht="15" customHeight="1">
      <c r="B208" s="319"/>
      <c r="C208" s="297"/>
      <c r="D208" s="297"/>
      <c r="E208" s="297"/>
      <c r="F208" s="318" t="s">
        <v>587</v>
      </c>
      <c r="G208" s="297"/>
      <c r="H208" s="297" t="s">
        <v>752</v>
      </c>
      <c r="I208" s="297"/>
      <c r="J208" s="297"/>
      <c r="K208" s="340"/>
    </row>
    <row r="209" ht="15" customHeight="1">
      <c r="B209" s="357"/>
      <c r="C209" s="325"/>
      <c r="D209" s="325"/>
      <c r="E209" s="325"/>
      <c r="F209" s="318" t="s">
        <v>591</v>
      </c>
      <c r="G209" s="303"/>
      <c r="H209" s="344" t="s">
        <v>76</v>
      </c>
      <c r="I209" s="344"/>
      <c r="J209" s="344"/>
      <c r="K209" s="358"/>
    </row>
    <row r="210" ht="15" customHeight="1">
      <c r="B210" s="357"/>
      <c r="C210" s="325"/>
      <c r="D210" s="325"/>
      <c r="E210" s="325"/>
      <c r="F210" s="318" t="s">
        <v>592</v>
      </c>
      <c r="G210" s="303"/>
      <c r="H210" s="344" t="s">
        <v>753</v>
      </c>
      <c r="I210" s="344"/>
      <c r="J210" s="344"/>
      <c r="K210" s="358"/>
    </row>
    <row r="211" ht="15" customHeight="1">
      <c r="B211" s="357"/>
      <c r="C211" s="325"/>
      <c r="D211" s="325"/>
      <c r="E211" s="325"/>
      <c r="F211" s="359"/>
      <c r="G211" s="303"/>
      <c r="H211" s="360"/>
      <c r="I211" s="360"/>
      <c r="J211" s="360"/>
      <c r="K211" s="358"/>
    </row>
    <row r="212" ht="15" customHeight="1">
      <c r="B212" s="357"/>
      <c r="C212" s="297" t="s">
        <v>715</v>
      </c>
      <c r="D212" s="325"/>
      <c r="E212" s="325"/>
      <c r="F212" s="318">
        <v>1</v>
      </c>
      <c r="G212" s="303"/>
      <c r="H212" s="344" t="s">
        <v>754</v>
      </c>
      <c r="I212" s="344"/>
      <c r="J212" s="344"/>
      <c r="K212" s="358"/>
    </row>
    <row r="213" ht="15" customHeight="1">
      <c r="B213" s="357"/>
      <c r="C213" s="325"/>
      <c r="D213" s="325"/>
      <c r="E213" s="325"/>
      <c r="F213" s="318">
        <v>2</v>
      </c>
      <c r="G213" s="303"/>
      <c r="H213" s="344" t="s">
        <v>755</v>
      </c>
      <c r="I213" s="344"/>
      <c r="J213" s="344"/>
      <c r="K213" s="358"/>
    </row>
    <row r="214" ht="15" customHeight="1">
      <c r="B214" s="357"/>
      <c r="C214" s="325"/>
      <c r="D214" s="325"/>
      <c r="E214" s="325"/>
      <c r="F214" s="318">
        <v>3</v>
      </c>
      <c r="G214" s="303"/>
      <c r="H214" s="344" t="s">
        <v>756</v>
      </c>
      <c r="I214" s="344"/>
      <c r="J214" s="344"/>
      <c r="K214" s="358"/>
    </row>
    <row r="215" ht="15" customHeight="1">
      <c r="B215" s="357"/>
      <c r="C215" s="325"/>
      <c r="D215" s="325"/>
      <c r="E215" s="325"/>
      <c r="F215" s="318">
        <v>4</v>
      </c>
      <c r="G215" s="303"/>
      <c r="H215" s="344" t="s">
        <v>757</v>
      </c>
      <c r="I215" s="344"/>
      <c r="J215" s="344"/>
      <c r="K215" s="358"/>
    </row>
    <row r="216" ht="12.75" customHeight="1">
      <c r="B216" s="361"/>
      <c r="C216" s="362"/>
      <c r="D216" s="362"/>
      <c r="E216" s="362"/>
      <c r="F216" s="362"/>
      <c r="G216" s="362"/>
      <c r="H216" s="362"/>
      <c r="I216" s="362"/>
      <c r="J216" s="362"/>
      <c r="K216" s="363"/>
    </row>
  </sheetData>
  <sheetProtection autoFilter="0" deleteColumns="0" deleteRows="0" formatCells="0" formatColumns="0" formatRows="0" insertColumns="0" insertHyperlinks="0" insertRows="0" pivotTables="0" sort="0"/>
  <mergeCells count="77">
    <mergeCell ref="H215:J215"/>
    <mergeCell ref="H208:J208"/>
    <mergeCell ref="H203:J203"/>
    <mergeCell ref="H201:J201"/>
    <mergeCell ref="H212:J212"/>
    <mergeCell ref="H214:J214"/>
    <mergeCell ref="H213:J213"/>
    <mergeCell ref="H210:J210"/>
    <mergeCell ref="H209:J209"/>
    <mergeCell ref="H207:J207"/>
    <mergeCell ref="H198:J198"/>
    <mergeCell ref="C197:J197"/>
    <mergeCell ref="H206:J206"/>
    <mergeCell ref="H204:J204"/>
    <mergeCell ref="H202:J202"/>
    <mergeCell ref="H200:J200"/>
    <mergeCell ref="C163:J163"/>
    <mergeCell ref="C120:J120"/>
    <mergeCell ref="C145:J145"/>
    <mergeCell ref="C100:J100"/>
    <mergeCell ref="C73:J73"/>
    <mergeCell ref="D68:J68"/>
    <mergeCell ref="D66:J66"/>
    <mergeCell ref="D65:J65"/>
    <mergeCell ref="D67:J67"/>
    <mergeCell ref="D64:J64"/>
    <mergeCell ref="D59:J59"/>
    <mergeCell ref="D60:J60"/>
    <mergeCell ref="D63:J63"/>
    <mergeCell ref="D61:J61"/>
    <mergeCell ref="D58:J58"/>
    <mergeCell ref="D57:J57"/>
    <mergeCell ref="D56:J56"/>
    <mergeCell ref="D45:J45"/>
    <mergeCell ref="C50:J50"/>
    <mergeCell ref="C52:J52"/>
    <mergeCell ref="C53:J53"/>
    <mergeCell ref="C55:J55"/>
    <mergeCell ref="D49:J49"/>
    <mergeCell ref="E48:J48"/>
    <mergeCell ref="E47:J47"/>
    <mergeCell ref="E46:J46"/>
    <mergeCell ref="G43:J43"/>
    <mergeCell ref="G42:J42"/>
    <mergeCell ref="D33:J33"/>
    <mergeCell ref="G38:J38"/>
    <mergeCell ref="G39:J39"/>
    <mergeCell ref="G40:J40"/>
    <mergeCell ref="G41:J41"/>
    <mergeCell ref="G34:J34"/>
    <mergeCell ref="G35:J35"/>
    <mergeCell ref="G36:J36"/>
    <mergeCell ref="G37:J37"/>
    <mergeCell ref="D31:J31"/>
    <mergeCell ref="D32:J32"/>
    <mergeCell ref="D29:J29"/>
    <mergeCell ref="D28:J28"/>
    <mergeCell ref="D26:J26"/>
    <mergeCell ref="C23:J23"/>
    <mergeCell ref="D25:J25"/>
    <mergeCell ref="C24:J24"/>
    <mergeCell ref="F18:J18"/>
    <mergeCell ref="F21:J21"/>
    <mergeCell ref="F19:J19"/>
    <mergeCell ref="F20:J20"/>
    <mergeCell ref="F17:J17"/>
    <mergeCell ref="C3:J3"/>
    <mergeCell ref="C9:J9"/>
    <mergeCell ref="D11:J11"/>
    <mergeCell ref="D14:J14"/>
    <mergeCell ref="D15:J15"/>
    <mergeCell ref="F16:J16"/>
    <mergeCell ref="D10:J10"/>
    <mergeCell ref="D13:J13"/>
    <mergeCell ref="C4:J4"/>
    <mergeCell ref="C6:J6"/>
    <mergeCell ref="C7:J7"/>
  </mergeCells>
  <pageMargins left="0.5902778" right="0.5902778" top="0.5902778" bottom="0.5902778" header="0" footer="0"/>
  <pageSetup r:id="rId1" paperSize="9" orientation="portrait" scale="7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A4D67ADA26B704EB647D8E123C3661F" ma:contentTypeVersion="5" ma:contentTypeDescription="Vytvoří nový dokument" ma:contentTypeScope="" ma:versionID="d56b468b8d7c902899c16e83a95e2b74">
  <xsd:schema xmlns:xsd="http://www.w3.org/2001/XMLSchema" xmlns:xs="http://www.w3.org/2001/XMLSchema" xmlns:p="http://schemas.microsoft.com/office/2006/metadata/properties" xmlns:ns2="df6bd295-4012-404d-8939-c11beffc6bb2" targetNamespace="http://schemas.microsoft.com/office/2006/metadata/properties" ma:root="true" ma:fieldsID="233fcfddab62c855134d941e8898e431" ns2:_="">
    <xsd:import namespace="df6bd295-4012-404d-8939-c11beffc6bb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6bd295-4012-404d-8939-c11beffc6b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3E7C43B-FE08-475B-AC03-F9601D128073}"/>
</file>

<file path=customXml/itemProps2.xml><?xml version="1.0" encoding="utf-8"?>
<ds:datastoreItem xmlns:ds="http://schemas.openxmlformats.org/officeDocument/2006/customXml" ds:itemID="{8286FB43-CD88-41DC-8806-AC9C5F9D0DF2}"/>
</file>

<file path=customXml/itemProps3.xml><?xml version="1.0" encoding="utf-8"?>
<ds:datastoreItem xmlns:ds="http://schemas.openxmlformats.org/officeDocument/2006/customXml" ds:itemID="{5F938C60-FF18-4F85-9043-1DC7046C3885}"/>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Jiří Bílek</dc:creator>
  <cp:lastModifiedBy>Jiří Bílek</cp:lastModifiedBy>
  <dcterms:created xsi:type="dcterms:W3CDTF">2018-10-22T11:52:44Z</dcterms:created>
  <dcterms:modified xsi:type="dcterms:W3CDTF">2018-10-22T11:52:47Z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0x0101008A4D67ADA26B704EB647D8E123C3661F</vt:lpwstr>
  </property>
</Properties>
</file>