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https://svtp.sharepoint.com/sites/Zakazky/Sdilene dokumenty/VŘ/_Kam Žeh/2022_2_ZPŘ_MK2022/"/>
    </mc:Choice>
  </mc:AlternateContent>
  <xr:revisionPtr revIDLastSave="0" documentId="11_830402F3BF342744B6B35DD7EB3391383FE8BE1E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kapitulace stavby" sheetId="1" r:id="rId1"/>
    <sheet name="SO 101 - Komunikace a zpe..." sheetId="2" r:id="rId2"/>
    <sheet name="SO 102 - Komunikace a zpe..." sheetId="3" r:id="rId3"/>
    <sheet name="SO 103 - Komunikace a zpe..." sheetId="4" r:id="rId4"/>
  </sheets>
  <definedNames>
    <definedName name="_xlnm._FilterDatabase" localSheetId="1" hidden="1">'SO 101 - Komunikace a zpe...'!$C$127:$K$427</definedName>
    <definedName name="_xlnm._FilterDatabase" localSheetId="2" hidden="1">'SO 102 - Komunikace a zpe...'!$C$129:$K$456</definedName>
    <definedName name="_xlnm._FilterDatabase" localSheetId="3" hidden="1">'SO 103 - Komunikace a zpe...'!$C$127:$K$391</definedName>
    <definedName name="_xlnm.Print_Titles" localSheetId="0">'Rekapitulace stavby'!$92:$92</definedName>
    <definedName name="_xlnm.Print_Titles" localSheetId="1">'SO 101 - Komunikace a zpe...'!$127:$127</definedName>
    <definedName name="_xlnm.Print_Titles" localSheetId="2">'SO 102 - Komunikace a zpe...'!$129:$129</definedName>
    <definedName name="_xlnm.Print_Titles" localSheetId="3">'SO 103 - Komunikace a zpe...'!$127:$127</definedName>
    <definedName name="_xlnm.Print_Area" localSheetId="0">'Rekapitulace stavby'!$D$4:$AO$76,'Rekapitulace stavby'!$C$82:$AQ$98</definedName>
    <definedName name="_xlnm.Print_Area" localSheetId="1">'SO 101 - Komunikace a zpe...'!$C$4:$J$76,'SO 101 - Komunikace a zpe...'!$C$82:$J$109,'SO 101 - Komunikace a zpe...'!$C$115:$K$427</definedName>
    <definedName name="_xlnm.Print_Area" localSheetId="2">'SO 102 - Komunikace a zpe...'!$C$4:$J$76,'SO 102 - Komunikace a zpe...'!$C$82:$J$111,'SO 102 - Komunikace a zpe...'!$C$117:$K$456</definedName>
    <definedName name="_xlnm.Print_Area" localSheetId="3">'SO 103 - Komunikace a zpe...'!$C$4:$J$76,'SO 103 - Komunikace a zpe...'!$C$82:$J$109,'SO 103 - Komunikace a zpe...'!$C$115:$K$391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7" i="4" l="1"/>
  <c r="J36" i="4"/>
  <c r="AY97" i="1" s="1"/>
  <c r="J35" i="4"/>
  <c r="AX97" i="1" s="1"/>
  <c r="BI390" i="4"/>
  <c r="BH390" i="4"/>
  <c r="BG390" i="4"/>
  <c r="BF390" i="4"/>
  <c r="T390" i="4"/>
  <c r="T389" i="4"/>
  <c r="R390" i="4"/>
  <c r="R389" i="4"/>
  <c r="P390" i="4"/>
  <c r="P389" i="4"/>
  <c r="BK390" i="4"/>
  <c r="BK389" i="4" s="1"/>
  <c r="J389" i="4" s="1"/>
  <c r="J108" i="4" s="1"/>
  <c r="J390" i="4"/>
  <c r="BE390" i="4"/>
  <c r="BI386" i="4"/>
  <c r="BH386" i="4"/>
  <c r="BG386" i="4"/>
  <c r="BF386" i="4"/>
  <c r="T386" i="4"/>
  <c r="T385" i="4"/>
  <c r="T384" i="4"/>
  <c r="R386" i="4"/>
  <c r="R385" i="4" s="1"/>
  <c r="R384" i="4" s="1"/>
  <c r="P386" i="4"/>
  <c r="P385" i="4" s="1"/>
  <c r="P384" i="4" s="1"/>
  <c r="BK386" i="4"/>
  <c r="BK385" i="4"/>
  <c r="J385" i="4" s="1"/>
  <c r="J107" i="4" s="1"/>
  <c r="J386" i="4"/>
  <c r="BE386" i="4" s="1"/>
  <c r="BI381" i="4"/>
  <c r="BH381" i="4"/>
  <c r="BG381" i="4"/>
  <c r="BF381" i="4"/>
  <c r="T381" i="4"/>
  <c r="T380" i="4" s="1"/>
  <c r="R381" i="4"/>
  <c r="R380" i="4"/>
  <c r="P381" i="4"/>
  <c r="P380" i="4" s="1"/>
  <c r="BK381" i="4"/>
  <c r="BK380" i="4"/>
  <c r="J380" i="4"/>
  <c r="J105" i="4" s="1"/>
  <c r="J381" i="4"/>
  <c r="BE381" i="4"/>
  <c r="BI378" i="4"/>
  <c r="BH378" i="4"/>
  <c r="BG378" i="4"/>
  <c r="BF378" i="4"/>
  <c r="T378" i="4"/>
  <c r="R378" i="4"/>
  <c r="P378" i="4"/>
  <c r="BK378" i="4"/>
  <c r="J378" i="4"/>
  <c r="BE378" i="4" s="1"/>
  <c r="BI376" i="4"/>
  <c r="BH376" i="4"/>
  <c r="BG376" i="4"/>
  <c r="BF376" i="4"/>
  <c r="T376" i="4"/>
  <c r="R376" i="4"/>
  <c r="P376" i="4"/>
  <c r="BK376" i="4"/>
  <c r="J376" i="4"/>
  <c r="BE376" i="4"/>
  <c r="BI374" i="4"/>
  <c r="BH374" i="4"/>
  <c r="BG374" i="4"/>
  <c r="BF374" i="4"/>
  <c r="T374" i="4"/>
  <c r="T373" i="4" s="1"/>
  <c r="R374" i="4"/>
  <c r="R373" i="4"/>
  <c r="P374" i="4"/>
  <c r="P373" i="4" s="1"/>
  <c r="BK374" i="4"/>
  <c r="BK373" i="4"/>
  <c r="J373" i="4"/>
  <c r="J104" i="4" s="1"/>
  <c r="J374" i="4"/>
  <c r="BE374" i="4"/>
  <c r="BI371" i="4"/>
  <c r="BH371" i="4"/>
  <c r="BG371" i="4"/>
  <c r="BF371" i="4"/>
  <c r="T371" i="4"/>
  <c r="R371" i="4"/>
  <c r="P371" i="4"/>
  <c r="BK371" i="4"/>
  <c r="J371" i="4"/>
  <c r="BE371" i="4" s="1"/>
  <c r="BI369" i="4"/>
  <c r="BH369" i="4"/>
  <c r="BG369" i="4"/>
  <c r="BF369" i="4"/>
  <c r="T369" i="4"/>
  <c r="R369" i="4"/>
  <c r="P369" i="4"/>
  <c r="BK369" i="4"/>
  <c r="J369" i="4"/>
  <c r="BE369" i="4"/>
  <c r="BI367" i="4"/>
  <c r="BH367" i="4"/>
  <c r="BG367" i="4"/>
  <c r="BF367" i="4"/>
  <c r="T367" i="4"/>
  <c r="R367" i="4"/>
  <c r="P367" i="4"/>
  <c r="BK367" i="4"/>
  <c r="J367" i="4"/>
  <c r="BE367" i="4" s="1"/>
  <c r="BI365" i="4"/>
  <c r="BH365" i="4"/>
  <c r="BG365" i="4"/>
  <c r="BF365" i="4"/>
  <c r="T365" i="4"/>
  <c r="R365" i="4"/>
  <c r="P365" i="4"/>
  <c r="BK365" i="4"/>
  <c r="J365" i="4"/>
  <c r="BE365" i="4"/>
  <c r="BI363" i="4"/>
  <c r="BH363" i="4"/>
  <c r="BG363" i="4"/>
  <c r="BF363" i="4"/>
  <c r="T363" i="4"/>
  <c r="R363" i="4"/>
  <c r="P363" i="4"/>
  <c r="BK363" i="4"/>
  <c r="J363" i="4"/>
  <c r="BE363" i="4" s="1"/>
  <c r="BI361" i="4"/>
  <c r="BH361" i="4"/>
  <c r="BG361" i="4"/>
  <c r="BF361" i="4"/>
  <c r="T361" i="4"/>
  <c r="R361" i="4"/>
  <c r="R360" i="4" s="1"/>
  <c r="P361" i="4"/>
  <c r="BK361" i="4"/>
  <c r="BK360" i="4" s="1"/>
  <c r="J360" i="4" s="1"/>
  <c r="J103" i="4" s="1"/>
  <c r="J361" i="4"/>
  <c r="BE361" i="4"/>
  <c r="BI358" i="4"/>
  <c r="BH358" i="4"/>
  <c r="BG358" i="4"/>
  <c r="BF358" i="4"/>
  <c r="T358" i="4"/>
  <c r="T357" i="4"/>
  <c r="R358" i="4"/>
  <c r="R357" i="4" s="1"/>
  <c r="P358" i="4"/>
  <c r="P357" i="4"/>
  <c r="BK358" i="4"/>
  <c r="BK357" i="4" s="1"/>
  <c r="J357" i="4" s="1"/>
  <c r="J102" i="4" s="1"/>
  <c r="J358" i="4"/>
  <c r="BE358" i="4"/>
  <c r="BI354" i="4"/>
  <c r="BH354" i="4"/>
  <c r="BG354" i="4"/>
  <c r="BF354" i="4"/>
  <c r="T354" i="4"/>
  <c r="R354" i="4"/>
  <c r="P354" i="4"/>
  <c r="BK354" i="4"/>
  <c r="J354" i="4"/>
  <c r="BE354" i="4"/>
  <c r="BI350" i="4"/>
  <c r="BH350" i="4"/>
  <c r="BG350" i="4"/>
  <c r="BF350" i="4"/>
  <c r="T350" i="4"/>
  <c r="R350" i="4"/>
  <c r="P350" i="4"/>
  <c r="BK350" i="4"/>
  <c r="J350" i="4"/>
  <c r="BE350" i="4" s="1"/>
  <c r="BI347" i="4"/>
  <c r="BH347" i="4"/>
  <c r="BG347" i="4"/>
  <c r="BF347" i="4"/>
  <c r="T347" i="4"/>
  <c r="R347" i="4"/>
  <c r="P347" i="4"/>
  <c r="BK347" i="4"/>
  <c r="J347" i="4"/>
  <c r="BE347" i="4"/>
  <c r="BI344" i="4"/>
  <c r="BH344" i="4"/>
  <c r="BG344" i="4"/>
  <c r="BF344" i="4"/>
  <c r="T344" i="4"/>
  <c r="R344" i="4"/>
  <c r="P344" i="4"/>
  <c r="BK344" i="4"/>
  <c r="J344" i="4"/>
  <c r="BE344" i="4" s="1"/>
  <c r="BI341" i="4"/>
  <c r="BH341" i="4"/>
  <c r="BG341" i="4"/>
  <c r="BF341" i="4"/>
  <c r="T341" i="4"/>
  <c r="R341" i="4"/>
  <c r="P341" i="4"/>
  <c r="BK341" i="4"/>
  <c r="J341" i="4"/>
  <c r="BE341" i="4"/>
  <c r="BI338" i="4"/>
  <c r="BH338" i="4"/>
  <c r="BG338" i="4"/>
  <c r="BF338" i="4"/>
  <c r="T338" i="4"/>
  <c r="R338" i="4"/>
  <c r="P338" i="4"/>
  <c r="BK338" i="4"/>
  <c r="J338" i="4"/>
  <c r="BE338" i="4" s="1"/>
  <c r="BI335" i="4"/>
  <c r="BH335" i="4"/>
  <c r="BG335" i="4"/>
  <c r="BF335" i="4"/>
  <c r="T335" i="4"/>
  <c r="R335" i="4"/>
  <c r="P335" i="4"/>
  <c r="BK335" i="4"/>
  <c r="J335" i="4"/>
  <c r="BE335" i="4"/>
  <c r="BI332" i="4"/>
  <c r="BH332" i="4"/>
  <c r="BG332" i="4"/>
  <c r="BF332" i="4"/>
  <c r="T332" i="4"/>
  <c r="R332" i="4"/>
  <c r="P332" i="4"/>
  <c r="BK332" i="4"/>
  <c r="J332" i="4"/>
  <c r="BE332" i="4" s="1"/>
  <c r="BI329" i="4"/>
  <c r="BH329" i="4"/>
  <c r="BG329" i="4"/>
  <c r="BF329" i="4"/>
  <c r="T329" i="4"/>
  <c r="R329" i="4"/>
  <c r="P329" i="4"/>
  <c r="BK329" i="4"/>
  <c r="J329" i="4"/>
  <c r="BE329" i="4"/>
  <c r="BI326" i="4"/>
  <c r="BH326" i="4"/>
  <c r="BG326" i="4"/>
  <c r="BF326" i="4"/>
  <c r="T326" i="4"/>
  <c r="R326" i="4"/>
  <c r="P326" i="4"/>
  <c r="BK326" i="4"/>
  <c r="J326" i="4"/>
  <c r="BE326" i="4" s="1"/>
  <c r="BI324" i="4"/>
  <c r="BH324" i="4"/>
  <c r="BG324" i="4"/>
  <c r="BF324" i="4"/>
  <c r="T324" i="4"/>
  <c r="R324" i="4"/>
  <c r="P324" i="4"/>
  <c r="BK324" i="4"/>
  <c r="J324" i="4"/>
  <c r="BE324" i="4"/>
  <c r="BI322" i="4"/>
  <c r="BH322" i="4"/>
  <c r="BG322" i="4"/>
  <c r="BF322" i="4"/>
  <c r="T322" i="4"/>
  <c r="R322" i="4"/>
  <c r="P322" i="4"/>
  <c r="BK322" i="4"/>
  <c r="J322" i="4"/>
  <c r="BE322" i="4" s="1"/>
  <c r="BI320" i="4"/>
  <c r="BH320" i="4"/>
  <c r="BG320" i="4"/>
  <c r="BF320" i="4"/>
  <c r="T320" i="4"/>
  <c r="R320" i="4"/>
  <c r="P320" i="4"/>
  <c r="BK320" i="4"/>
  <c r="J320" i="4"/>
  <c r="BE320" i="4"/>
  <c r="BI318" i="4"/>
  <c r="BH318" i="4"/>
  <c r="BG318" i="4"/>
  <c r="BF318" i="4"/>
  <c r="T318" i="4"/>
  <c r="R318" i="4"/>
  <c r="P318" i="4"/>
  <c r="BK318" i="4"/>
  <c r="J318" i="4"/>
  <c r="BE318" i="4" s="1"/>
  <c r="BI316" i="4"/>
  <c r="BH316" i="4"/>
  <c r="BG316" i="4"/>
  <c r="BF316" i="4"/>
  <c r="T316" i="4"/>
  <c r="R316" i="4"/>
  <c r="P316" i="4"/>
  <c r="BK316" i="4"/>
  <c r="J316" i="4"/>
  <c r="BE316" i="4"/>
  <c r="BI313" i="4"/>
  <c r="BH313" i="4"/>
  <c r="BG313" i="4"/>
  <c r="BF313" i="4"/>
  <c r="T313" i="4"/>
  <c r="T312" i="4" s="1"/>
  <c r="R313" i="4"/>
  <c r="R312" i="4"/>
  <c r="P313" i="4"/>
  <c r="P312" i="4" s="1"/>
  <c r="BK313" i="4"/>
  <c r="BK312" i="4"/>
  <c r="J312" i="4"/>
  <c r="J101" i="4" s="1"/>
  <c r="J313" i="4"/>
  <c r="BE313" i="4" s="1"/>
  <c r="BI307" i="4"/>
  <c r="BH307" i="4"/>
  <c r="BG307" i="4"/>
  <c r="BF307" i="4"/>
  <c r="T307" i="4"/>
  <c r="R307" i="4"/>
  <c r="P307" i="4"/>
  <c r="BK307" i="4"/>
  <c r="J307" i="4"/>
  <c r="BE307" i="4" s="1"/>
  <c r="BI304" i="4"/>
  <c r="BH304" i="4"/>
  <c r="BG304" i="4"/>
  <c r="BF304" i="4"/>
  <c r="T304" i="4"/>
  <c r="R304" i="4"/>
  <c r="P304" i="4"/>
  <c r="BK304" i="4"/>
  <c r="J304" i="4"/>
  <c r="BE304" i="4"/>
  <c r="BI301" i="4"/>
  <c r="BH301" i="4"/>
  <c r="BG301" i="4"/>
  <c r="BF301" i="4"/>
  <c r="T301" i="4"/>
  <c r="R301" i="4"/>
  <c r="P301" i="4"/>
  <c r="BK301" i="4"/>
  <c r="J301" i="4"/>
  <c r="BE301" i="4" s="1"/>
  <c r="BI298" i="4"/>
  <c r="BH298" i="4"/>
  <c r="BG298" i="4"/>
  <c r="BF298" i="4"/>
  <c r="T298" i="4"/>
  <c r="R298" i="4"/>
  <c r="P298" i="4"/>
  <c r="BK298" i="4"/>
  <c r="J298" i="4"/>
  <c r="BE298" i="4"/>
  <c r="BI295" i="4"/>
  <c r="BH295" i="4"/>
  <c r="BG295" i="4"/>
  <c r="BF295" i="4"/>
  <c r="T295" i="4"/>
  <c r="R295" i="4"/>
  <c r="P295" i="4"/>
  <c r="BK295" i="4"/>
  <c r="J295" i="4"/>
  <c r="BE295" i="4" s="1"/>
  <c r="BI292" i="4"/>
  <c r="BH292" i="4"/>
  <c r="BG292" i="4"/>
  <c r="BF292" i="4"/>
  <c r="T292" i="4"/>
  <c r="R292" i="4"/>
  <c r="P292" i="4"/>
  <c r="BK292" i="4"/>
  <c r="J292" i="4"/>
  <c r="BE292" i="4"/>
  <c r="BI289" i="4"/>
  <c r="BH289" i="4"/>
  <c r="BG289" i="4"/>
  <c r="BF289" i="4"/>
  <c r="T289" i="4"/>
  <c r="R289" i="4"/>
  <c r="P289" i="4"/>
  <c r="BK289" i="4"/>
  <c r="J289" i="4"/>
  <c r="BE289" i="4" s="1"/>
  <c r="BI286" i="4"/>
  <c r="BH286" i="4"/>
  <c r="BG286" i="4"/>
  <c r="BF286" i="4"/>
  <c r="T286" i="4"/>
  <c r="R286" i="4"/>
  <c r="P286" i="4"/>
  <c r="BK286" i="4"/>
  <c r="J286" i="4"/>
  <c r="BE286" i="4"/>
  <c r="BI283" i="4"/>
  <c r="BH283" i="4"/>
  <c r="BG283" i="4"/>
  <c r="BF283" i="4"/>
  <c r="T283" i="4"/>
  <c r="R283" i="4"/>
  <c r="P283" i="4"/>
  <c r="BK283" i="4"/>
  <c r="J283" i="4"/>
  <c r="BE283" i="4" s="1"/>
  <c r="BI279" i="4"/>
  <c r="BH279" i="4"/>
  <c r="BG279" i="4"/>
  <c r="BF279" i="4"/>
  <c r="T279" i="4"/>
  <c r="R279" i="4"/>
  <c r="P279" i="4"/>
  <c r="P271" i="4" s="1"/>
  <c r="BK279" i="4"/>
  <c r="J279" i="4"/>
  <c r="BE279" i="4"/>
  <c r="BI275" i="4"/>
  <c r="BH275" i="4"/>
  <c r="BG275" i="4"/>
  <c r="BF275" i="4"/>
  <c r="T275" i="4"/>
  <c r="T271" i="4" s="1"/>
  <c r="R275" i="4"/>
  <c r="P275" i="4"/>
  <c r="BK275" i="4"/>
  <c r="J275" i="4"/>
  <c r="BE275" i="4" s="1"/>
  <c r="BI272" i="4"/>
  <c r="BH272" i="4"/>
  <c r="BG272" i="4"/>
  <c r="BF272" i="4"/>
  <c r="T272" i="4"/>
  <c r="R272" i="4"/>
  <c r="R271" i="4" s="1"/>
  <c r="P272" i="4"/>
  <c r="BK272" i="4"/>
  <c r="BK271" i="4" s="1"/>
  <c r="J271" i="4" s="1"/>
  <c r="J100" i="4" s="1"/>
  <c r="J272" i="4"/>
  <c r="BE272" i="4"/>
  <c r="BI266" i="4"/>
  <c r="BH266" i="4"/>
  <c r="BG266" i="4"/>
  <c r="BF266" i="4"/>
  <c r="T266" i="4"/>
  <c r="R266" i="4"/>
  <c r="P266" i="4"/>
  <c r="BK266" i="4"/>
  <c r="J266" i="4"/>
  <c r="BE266" i="4"/>
  <c r="BI262" i="4"/>
  <c r="BH262" i="4"/>
  <c r="BG262" i="4"/>
  <c r="BF262" i="4"/>
  <c r="T262" i="4"/>
  <c r="R262" i="4"/>
  <c r="P262" i="4"/>
  <c r="BK262" i="4"/>
  <c r="J262" i="4"/>
  <c r="BE262" i="4" s="1"/>
  <c r="BI258" i="4"/>
  <c r="BH258" i="4"/>
  <c r="BG258" i="4"/>
  <c r="BF258" i="4"/>
  <c r="T258" i="4"/>
  <c r="R258" i="4"/>
  <c r="P258" i="4"/>
  <c r="BK258" i="4"/>
  <c r="J258" i="4"/>
  <c r="BE258" i="4"/>
  <c r="BI253" i="4"/>
  <c r="BH253" i="4"/>
  <c r="BG253" i="4"/>
  <c r="BF253" i="4"/>
  <c r="T253" i="4"/>
  <c r="R253" i="4"/>
  <c r="P253" i="4"/>
  <c r="BK253" i="4"/>
  <c r="J253" i="4"/>
  <c r="BE253" i="4" s="1"/>
  <c r="BI248" i="4"/>
  <c r="BH248" i="4"/>
  <c r="BG248" i="4"/>
  <c r="BF248" i="4"/>
  <c r="T248" i="4"/>
  <c r="R248" i="4"/>
  <c r="P248" i="4"/>
  <c r="BK248" i="4"/>
  <c r="J248" i="4"/>
  <c r="BE248" i="4"/>
  <c r="BI245" i="4"/>
  <c r="BH245" i="4"/>
  <c r="BG245" i="4"/>
  <c r="BF245" i="4"/>
  <c r="T245" i="4"/>
  <c r="R245" i="4"/>
  <c r="P245" i="4"/>
  <c r="BK245" i="4"/>
  <c r="J245" i="4"/>
  <c r="BE245" i="4" s="1"/>
  <c r="BI242" i="4"/>
  <c r="BH242" i="4"/>
  <c r="BG242" i="4"/>
  <c r="BF242" i="4"/>
  <c r="T242" i="4"/>
  <c r="R242" i="4"/>
  <c r="P242" i="4"/>
  <c r="BK242" i="4"/>
  <c r="J242" i="4"/>
  <c r="BE242" i="4"/>
  <c r="BI239" i="4"/>
  <c r="BH239" i="4"/>
  <c r="BG239" i="4"/>
  <c r="BF239" i="4"/>
  <c r="T239" i="4"/>
  <c r="R239" i="4"/>
  <c r="P239" i="4"/>
  <c r="BK239" i="4"/>
  <c r="J239" i="4"/>
  <c r="BE239" i="4" s="1"/>
  <c r="BI236" i="4"/>
  <c r="BH236" i="4"/>
  <c r="BG236" i="4"/>
  <c r="BF236" i="4"/>
  <c r="T236" i="4"/>
  <c r="R236" i="4"/>
  <c r="P236" i="4"/>
  <c r="BK236" i="4"/>
  <c r="J236" i="4"/>
  <c r="BE236" i="4"/>
  <c r="BI229" i="4"/>
  <c r="BH229" i="4"/>
  <c r="BG229" i="4"/>
  <c r="BF229" i="4"/>
  <c r="T229" i="4"/>
  <c r="R229" i="4"/>
  <c r="P229" i="4"/>
  <c r="BK229" i="4"/>
  <c r="J229" i="4"/>
  <c r="BE229" i="4" s="1"/>
  <c r="BI221" i="4"/>
  <c r="BH221" i="4"/>
  <c r="BG221" i="4"/>
  <c r="BF221" i="4"/>
  <c r="T221" i="4"/>
  <c r="R221" i="4"/>
  <c r="P221" i="4"/>
  <c r="P212" i="4" s="1"/>
  <c r="BK221" i="4"/>
  <c r="J221" i="4"/>
  <c r="BE221" i="4"/>
  <c r="BI217" i="4"/>
  <c r="BH217" i="4"/>
  <c r="BG217" i="4"/>
  <c r="BF217" i="4"/>
  <c r="T217" i="4"/>
  <c r="T212" i="4" s="1"/>
  <c r="R217" i="4"/>
  <c r="P217" i="4"/>
  <c r="BK217" i="4"/>
  <c r="J217" i="4"/>
  <c r="BE217" i="4" s="1"/>
  <c r="BI213" i="4"/>
  <c r="BH213" i="4"/>
  <c r="BG213" i="4"/>
  <c r="BF213" i="4"/>
  <c r="T213" i="4"/>
  <c r="R213" i="4"/>
  <c r="R212" i="4" s="1"/>
  <c r="P213" i="4"/>
  <c r="BK213" i="4"/>
  <c r="BK212" i="4" s="1"/>
  <c r="J212" i="4" s="1"/>
  <c r="J99" i="4" s="1"/>
  <c r="J213" i="4"/>
  <c r="BE213" i="4"/>
  <c r="BI209" i="4"/>
  <c r="BH209" i="4"/>
  <c r="BG209" i="4"/>
  <c r="BF209" i="4"/>
  <c r="T209" i="4"/>
  <c r="R209" i="4"/>
  <c r="P209" i="4"/>
  <c r="BK209" i="4"/>
  <c r="J209" i="4"/>
  <c r="BE209" i="4"/>
  <c r="BI206" i="4"/>
  <c r="BH206" i="4"/>
  <c r="BG206" i="4"/>
  <c r="BF206" i="4"/>
  <c r="T206" i="4"/>
  <c r="R206" i="4"/>
  <c r="P206" i="4"/>
  <c r="BK206" i="4"/>
  <c r="J206" i="4"/>
  <c r="BE206" i="4" s="1"/>
  <c r="BI203" i="4"/>
  <c r="BH203" i="4"/>
  <c r="BG203" i="4"/>
  <c r="BF203" i="4"/>
  <c r="T203" i="4"/>
  <c r="R203" i="4"/>
  <c r="P203" i="4"/>
  <c r="BK203" i="4"/>
  <c r="J203" i="4"/>
  <c r="BE203" i="4"/>
  <c r="BI200" i="4"/>
  <c r="BH200" i="4"/>
  <c r="BG200" i="4"/>
  <c r="BF200" i="4"/>
  <c r="T200" i="4"/>
  <c r="R200" i="4"/>
  <c r="P200" i="4"/>
  <c r="BK200" i="4"/>
  <c r="J200" i="4"/>
  <c r="BE200" i="4" s="1"/>
  <c r="BI196" i="4"/>
  <c r="BH196" i="4"/>
  <c r="BG196" i="4"/>
  <c r="BF196" i="4"/>
  <c r="T196" i="4"/>
  <c r="R196" i="4"/>
  <c r="P196" i="4"/>
  <c r="BK196" i="4"/>
  <c r="J196" i="4"/>
  <c r="BE196" i="4"/>
  <c r="BI187" i="4"/>
  <c r="BH187" i="4"/>
  <c r="BG187" i="4"/>
  <c r="BF187" i="4"/>
  <c r="T187" i="4"/>
  <c r="R187" i="4"/>
  <c r="P187" i="4"/>
  <c r="BK187" i="4"/>
  <c r="J187" i="4"/>
  <c r="BE187" i="4" s="1"/>
  <c r="BI181" i="4"/>
  <c r="BH181" i="4"/>
  <c r="BG181" i="4"/>
  <c r="BF181" i="4"/>
  <c r="T181" i="4"/>
  <c r="R181" i="4"/>
  <c r="P181" i="4"/>
  <c r="BK181" i="4"/>
  <c r="J181" i="4"/>
  <c r="BE181" i="4"/>
  <c r="BI178" i="4"/>
  <c r="BH178" i="4"/>
  <c r="BG178" i="4"/>
  <c r="BF178" i="4"/>
  <c r="T178" i="4"/>
  <c r="R178" i="4"/>
  <c r="P178" i="4"/>
  <c r="BK178" i="4"/>
  <c r="J178" i="4"/>
  <c r="BE178" i="4" s="1"/>
  <c r="BI175" i="4"/>
  <c r="BH175" i="4"/>
  <c r="BG175" i="4"/>
  <c r="BF175" i="4"/>
  <c r="T175" i="4"/>
  <c r="R175" i="4"/>
  <c r="P175" i="4"/>
  <c r="BK175" i="4"/>
  <c r="J175" i="4"/>
  <c r="BE175" i="4"/>
  <c r="BI170" i="4"/>
  <c r="BH170" i="4"/>
  <c r="BG170" i="4"/>
  <c r="BF170" i="4"/>
  <c r="T170" i="4"/>
  <c r="R170" i="4"/>
  <c r="P170" i="4"/>
  <c r="BK170" i="4"/>
  <c r="J170" i="4"/>
  <c r="BE170" i="4" s="1"/>
  <c r="BI166" i="4"/>
  <c r="BH166" i="4"/>
  <c r="BG166" i="4"/>
  <c r="BF166" i="4"/>
  <c r="T166" i="4"/>
  <c r="R166" i="4"/>
  <c r="P166" i="4"/>
  <c r="BK166" i="4"/>
  <c r="J166" i="4"/>
  <c r="BE166" i="4"/>
  <c r="BI157" i="4"/>
  <c r="BH157" i="4"/>
  <c r="BG157" i="4"/>
  <c r="BF157" i="4"/>
  <c r="T157" i="4"/>
  <c r="R157" i="4"/>
  <c r="P157" i="4"/>
  <c r="BK157" i="4"/>
  <c r="J157" i="4"/>
  <c r="BE157" i="4" s="1"/>
  <c r="BI153" i="4"/>
  <c r="BH153" i="4"/>
  <c r="BG153" i="4"/>
  <c r="BF153" i="4"/>
  <c r="T153" i="4"/>
  <c r="R153" i="4"/>
  <c r="P153" i="4"/>
  <c r="BK153" i="4"/>
  <c r="J153" i="4"/>
  <c r="BE153" i="4"/>
  <c r="BI150" i="4"/>
  <c r="BH150" i="4"/>
  <c r="BG150" i="4"/>
  <c r="BF150" i="4"/>
  <c r="T150" i="4"/>
  <c r="R150" i="4"/>
  <c r="P150" i="4"/>
  <c r="BK150" i="4"/>
  <c r="J150" i="4"/>
  <c r="BE150" i="4" s="1"/>
  <c r="BI146" i="4"/>
  <c r="BH146" i="4"/>
  <c r="BG146" i="4"/>
  <c r="BF146" i="4"/>
  <c r="T146" i="4"/>
  <c r="R146" i="4"/>
  <c r="P146" i="4"/>
  <c r="BK146" i="4"/>
  <c r="J146" i="4"/>
  <c r="BE146" i="4"/>
  <c r="BI139" i="4"/>
  <c r="BH139" i="4"/>
  <c r="BG139" i="4"/>
  <c r="BF139" i="4"/>
  <c r="J34" i="4" s="1"/>
  <c r="AW97" i="1" s="1"/>
  <c r="T139" i="4"/>
  <c r="T130" i="4" s="1"/>
  <c r="R139" i="4"/>
  <c r="P139" i="4"/>
  <c r="BK139" i="4"/>
  <c r="J139" i="4"/>
  <c r="BE139" i="4" s="1"/>
  <c r="BI135" i="4"/>
  <c r="BH135" i="4"/>
  <c r="BG135" i="4"/>
  <c r="F35" i="4" s="1"/>
  <c r="BB97" i="1" s="1"/>
  <c r="BF135" i="4"/>
  <c r="T135" i="4"/>
  <c r="R135" i="4"/>
  <c r="P135" i="4"/>
  <c r="P130" i="4" s="1"/>
  <c r="BK135" i="4"/>
  <c r="J135" i="4"/>
  <c r="BE135" i="4"/>
  <c r="BI131" i="4"/>
  <c r="F37" i="4" s="1"/>
  <c r="BD97" i="1" s="1"/>
  <c r="BH131" i="4"/>
  <c r="F36" i="4"/>
  <c r="BC97" i="1" s="1"/>
  <c r="BG131" i="4"/>
  <c r="BF131" i="4"/>
  <c r="F34" i="4"/>
  <c r="BA97" i="1" s="1"/>
  <c r="T131" i="4"/>
  <c r="R131" i="4"/>
  <c r="R130" i="4"/>
  <c r="P131" i="4"/>
  <c r="BK131" i="4"/>
  <c r="BK130" i="4"/>
  <c r="J130" i="4" s="1"/>
  <c r="J98" i="4" s="1"/>
  <c r="J131" i="4"/>
  <c r="BE131" i="4"/>
  <c r="J125" i="4"/>
  <c r="J124" i="4"/>
  <c r="F124" i="4"/>
  <c r="F122" i="4"/>
  <c r="E120" i="4"/>
  <c r="J92" i="4"/>
  <c r="J91" i="4"/>
  <c r="F91" i="4"/>
  <c r="F89" i="4"/>
  <c r="E87" i="4"/>
  <c r="J18" i="4"/>
  <c r="E18" i="4"/>
  <c r="F125" i="4" s="1"/>
  <c r="F92" i="4"/>
  <c r="J17" i="4"/>
  <c r="J12" i="4"/>
  <c r="J122" i="4" s="1"/>
  <c r="J89" i="4"/>
  <c r="E7" i="4"/>
  <c r="E118" i="4" s="1"/>
  <c r="J37" i="3"/>
  <c r="J36" i="3"/>
  <c r="AY96" i="1" s="1"/>
  <c r="J35" i="3"/>
  <c r="AX96" i="1"/>
  <c r="BI455" i="3"/>
  <c r="BH455" i="3"/>
  <c r="BG455" i="3"/>
  <c r="BF455" i="3"/>
  <c r="T455" i="3"/>
  <c r="T454" i="3" s="1"/>
  <c r="R455" i="3"/>
  <c r="R454" i="3"/>
  <c r="P455" i="3"/>
  <c r="P454" i="3" s="1"/>
  <c r="BK455" i="3"/>
  <c r="BK454" i="3"/>
  <c r="J454" i="3" s="1"/>
  <c r="J455" i="3"/>
  <c r="BE455" i="3" s="1"/>
  <c r="J110" i="3"/>
  <c r="BI451" i="3"/>
  <c r="BH451" i="3"/>
  <c r="BG451" i="3"/>
  <c r="BF451" i="3"/>
  <c r="T451" i="3"/>
  <c r="T450" i="3" s="1"/>
  <c r="T449" i="3" s="1"/>
  <c r="R451" i="3"/>
  <c r="R450" i="3"/>
  <c r="R449" i="3" s="1"/>
  <c r="P451" i="3"/>
  <c r="P450" i="3"/>
  <c r="P449" i="3" s="1"/>
  <c r="BK451" i="3"/>
  <c r="BK450" i="3" s="1"/>
  <c r="J450" i="3" s="1"/>
  <c r="J109" i="3" s="1"/>
  <c r="BK449" i="3"/>
  <c r="J449" i="3" s="1"/>
  <c r="J108" i="3" s="1"/>
  <c r="J451" i="3"/>
  <c r="BE451" i="3"/>
  <c r="BI446" i="3"/>
  <c r="BH446" i="3"/>
  <c r="BG446" i="3"/>
  <c r="BF446" i="3"/>
  <c r="T446" i="3"/>
  <c r="T445" i="3"/>
  <c r="R446" i="3"/>
  <c r="R445" i="3" s="1"/>
  <c r="R425" i="3" s="1"/>
  <c r="P446" i="3"/>
  <c r="P445" i="3"/>
  <c r="BK446" i="3"/>
  <c r="BK445" i="3" s="1"/>
  <c r="J445" i="3" s="1"/>
  <c r="J107" i="3" s="1"/>
  <c r="J446" i="3"/>
  <c r="BE446" i="3" s="1"/>
  <c r="BI443" i="3"/>
  <c r="BH443" i="3"/>
  <c r="BG443" i="3"/>
  <c r="BF443" i="3"/>
  <c r="T443" i="3"/>
  <c r="R443" i="3"/>
  <c r="P443" i="3"/>
  <c r="P438" i="3" s="1"/>
  <c r="BK443" i="3"/>
  <c r="J443" i="3"/>
  <c r="BE443" i="3"/>
  <c r="BI441" i="3"/>
  <c r="BH441" i="3"/>
  <c r="BG441" i="3"/>
  <c r="BF441" i="3"/>
  <c r="T441" i="3"/>
  <c r="R441" i="3"/>
  <c r="P441" i="3"/>
  <c r="BK441" i="3"/>
  <c r="J441" i="3"/>
  <c r="BE441" i="3" s="1"/>
  <c r="BI439" i="3"/>
  <c r="BH439" i="3"/>
  <c r="BG439" i="3"/>
  <c r="BF439" i="3"/>
  <c r="T439" i="3"/>
  <c r="T438" i="3"/>
  <c r="R439" i="3"/>
  <c r="R438" i="3" s="1"/>
  <c r="P439" i="3"/>
  <c r="BK439" i="3"/>
  <c r="BK438" i="3" s="1"/>
  <c r="J438" i="3" s="1"/>
  <c r="J106" i="3" s="1"/>
  <c r="J439" i="3"/>
  <c r="BE439" i="3"/>
  <c r="BI436" i="3"/>
  <c r="BH436" i="3"/>
  <c r="BG436" i="3"/>
  <c r="BF436" i="3"/>
  <c r="T436" i="3"/>
  <c r="R436" i="3"/>
  <c r="P436" i="3"/>
  <c r="BK436" i="3"/>
  <c r="J436" i="3"/>
  <c r="BE436" i="3"/>
  <c r="BI434" i="3"/>
  <c r="BH434" i="3"/>
  <c r="BG434" i="3"/>
  <c r="BF434" i="3"/>
  <c r="T434" i="3"/>
  <c r="R434" i="3"/>
  <c r="P434" i="3"/>
  <c r="BK434" i="3"/>
  <c r="J434" i="3"/>
  <c r="BE434" i="3" s="1"/>
  <c r="BI432" i="3"/>
  <c r="BH432" i="3"/>
  <c r="BG432" i="3"/>
  <c r="BF432" i="3"/>
  <c r="T432" i="3"/>
  <c r="R432" i="3"/>
  <c r="P432" i="3"/>
  <c r="BK432" i="3"/>
  <c r="J432" i="3"/>
  <c r="BE432" i="3"/>
  <c r="BI430" i="3"/>
  <c r="BH430" i="3"/>
  <c r="BG430" i="3"/>
  <c r="BF430" i="3"/>
  <c r="T430" i="3"/>
  <c r="R430" i="3"/>
  <c r="P430" i="3"/>
  <c r="BK430" i="3"/>
  <c r="J430" i="3"/>
  <c r="BE430" i="3" s="1"/>
  <c r="BI428" i="3"/>
  <c r="BH428" i="3"/>
  <c r="BG428" i="3"/>
  <c r="BF428" i="3"/>
  <c r="T428" i="3"/>
  <c r="R428" i="3"/>
  <c r="P428" i="3"/>
  <c r="BK428" i="3"/>
  <c r="J428" i="3"/>
  <c r="BE428" i="3"/>
  <c r="BI426" i="3"/>
  <c r="BH426" i="3"/>
  <c r="BG426" i="3"/>
  <c r="BF426" i="3"/>
  <c r="T426" i="3"/>
  <c r="R426" i="3"/>
  <c r="P426" i="3"/>
  <c r="BK426" i="3"/>
  <c r="BK425" i="3"/>
  <c r="J425" i="3" s="1"/>
  <c r="J105" i="3" s="1"/>
  <c r="J426" i="3"/>
  <c r="BE426" i="3" s="1"/>
  <c r="BI423" i="3"/>
  <c r="BH423" i="3"/>
  <c r="BG423" i="3"/>
  <c r="BF423" i="3"/>
  <c r="T423" i="3"/>
  <c r="T422" i="3" s="1"/>
  <c r="R423" i="3"/>
  <c r="R422" i="3"/>
  <c r="P423" i="3"/>
  <c r="P422" i="3" s="1"/>
  <c r="BK423" i="3"/>
  <c r="BK422" i="3"/>
  <c r="J422" i="3"/>
  <c r="J423" i="3"/>
  <c r="BE423" i="3" s="1"/>
  <c r="J104" i="3"/>
  <c r="BI420" i="3"/>
  <c r="BH420" i="3"/>
  <c r="BG420" i="3"/>
  <c r="BF420" i="3"/>
  <c r="T420" i="3"/>
  <c r="R420" i="3"/>
  <c r="P420" i="3"/>
  <c r="BK420" i="3"/>
  <c r="J420" i="3"/>
  <c r="BE420" i="3"/>
  <c r="BI417" i="3"/>
  <c r="BH417" i="3"/>
  <c r="BG417" i="3"/>
  <c r="BF417" i="3"/>
  <c r="T417" i="3"/>
  <c r="R417" i="3"/>
  <c r="P417" i="3"/>
  <c r="BK417" i="3"/>
  <c r="J417" i="3"/>
  <c r="BE417" i="3"/>
  <c r="BI414" i="3"/>
  <c r="BH414" i="3"/>
  <c r="BG414" i="3"/>
  <c r="BF414" i="3"/>
  <c r="T414" i="3"/>
  <c r="R414" i="3"/>
  <c r="P414" i="3"/>
  <c r="BK414" i="3"/>
  <c r="J414" i="3"/>
  <c r="BE414" i="3"/>
  <c r="BI410" i="3"/>
  <c r="BH410" i="3"/>
  <c r="BG410" i="3"/>
  <c r="BF410" i="3"/>
  <c r="T410" i="3"/>
  <c r="R410" i="3"/>
  <c r="P410" i="3"/>
  <c r="BK410" i="3"/>
  <c r="J410" i="3"/>
  <c r="BE410" i="3"/>
  <c r="BI407" i="3"/>
  <c r="BH407" i="3"/>
  <c r="BG407" i="3"/>
  <c r="BF407" i="3"/>
  <c r="T407" i="3"/>
  <c r="R407" i="3"/>
  <c r="P407" i="3"/>
  <c r="BK407" i="3"/>
  <c r="J407" i="3"/>
  <c r="BE407" i="3"/>
  <c r="BI404" i="3"/>
  <c r="BH404" i="3"/>
  <c r="BG404" i="3"/>
  <c r="BF404" i="3"/>
  <c r="T404" i="3"/>
  <c r="R404" i="3"/>
  <c r="P404" i="3"/>
  <c r="BK404" i="3"/>
  <c r="J404" i="3"/>
  <c r="BE404" i="3"/>
  <c r="BI401" i="3"/>
  <c r="BH401" i="3"/>
  <c r="BG401" i="3"/>
  <c r="BF401" i="3"/>
  <c r="T401" i="3"/>
  <c r="R401" i="3"/>
  <c r="P401" i="3"/>
  <c r="BK401" i="3"/>
  <c r="J401" i="3"/>
  <c r="BE401" i="3"/>
  <c r="BI398" i="3"/>
  <c r="BH398" i="3"/>
  <c r="BG398" i="3"/>
  <c r="BF398" i="3"/>
  <c r="T398" i="3"/>
  <c r="R398" i="3"/>
  <c r="P398" i="3"/>
  <c r="BK398" i="3"/>
  <c r="J398" i="3"/>
  <c r="BE398" i="3"/>
  <c r="BI395" i="3"/>
  <c r="BH395" i="3"/>
  <c r="BG395" i="3"/>
  <c r="BF395" i="3"/>
  <c r="T395" i="3"/>
  <c r="R395" i="3"/>
  <c r="P395" i="3"/>
  <c r="BK395" i="3"/>
  <c r="J395" i="3"/>
  <c r="BE395" i="3"/>
  <c r="BI392" i="3"/>
  <c r="BH392" i="3"/>
  <c r="BG392" i="3"/>
  <c r="BF392" i="3"/>
  <c r="T392" i="3"/>
  <c r="R392" i="3"/>
  <c r="P392" i="3"/>
  <c r="BK392" i="3"/>
  <c r="J392" i="3"/>
  <c r="BE392" i="3"/>
  <c r="BI389" i="3"/>
  <c r="BH389" i="3"/>
  <c r="BG389" i="3"/>
  <c r="BF389" i="3"/>
  <c r="T389" i="3"/>
  <c r="R389" i="3"/>
  <c r="P389" i="3"/>
  <c r="BK389" i="3"/>
  <c r="J389" i="3"/>
  <c r="BE389" i="3"/>
  <c r="BI386" i="3"/>
  <c r="BH386" i="3"/>
  <c r="BG386" i="3"/>
  <c r="BF386" i="3"/>
  <c r="T386" i="3"/>
  <c r="R386" i="3"/>
  <c r="P386" i="3"/>
  <c r="BK386" i="3"/>
  <c r="J386" i="3"/>
  <c r="BE386" i="3"/>
  <c r="BI384" i="3"/>
  <c r="BH384" i="3"/>
  <c r="BG384" i="3"/>
  <c r="BF384" i="3"/>
  <c r="T384" i="3"/>
  <c r="R384" i="3"/>
  <c r="P384" i="3"/>
  <c r="BK384" i="3"/>
  <c r="J384" i="3"/>
  <c r="BE384" i="3"/>
  <c r="BI382" i="3"/>
  <c r="BH382" i="3"/>
  <c r="BG382" i="3"/>
  <c r="BF382" i="3"/>
  <c r="T382" i="3"/>
  <c r="R382" i="3"/>
  <c r="P382" i="3"/>
  <c r="BK382" i="3"/>
  <c r="J382" i="3"/>
  <c r="BE382" i="3"/>
  <c r="BI380" i="3"/>
  <c r="BH380" i="3"/>
  <c r="BG380" i="3"/>
  <c r="BF380" i="3"/>
  <c r="T380" i="3"/>
  <c r="R380" i="3"/>
  <c r="P380" i="3"/>
  <c r="BK380" i="3"/>
  <c r="J380" i="3"/>
  <c r="BE380" i="3"/>
  <c r="BI378" i="3"/>
  <c r="BH378" i="3"/>
  <c r="BG378" i="3"/>
  <c r="BF378" i="3"/>
  <c r="T378" i="3"/>
  <c r="R378" i="3"/>
  <c r="P378" i="3"/>
  <c r="BK378" i="3"/>
  <c r="J378" i="3"/>
  <c r="BE378" i="3"/>
  <c r="BI375" i="3"/>
  <c r="BH375" i="3"/>
  <c r="BG375" i="3"/>
  <c r="BF375" i="3"/>
  <c r="T375" i="3"/>
  <c r="R375" i="3"/>
  <c r="P375" i="3"/>
  <c r="BK375" i="3"/>
  <c r="J375" i="3"/>
  <c r="BE375" i="3"/>
  <c r="BI372" i="3"/>
  <c r="BH372" i="3"/>
  <c r="BG372" i="3"/>
  <c r="BF372" i="3"/>
  <c r="T372" i="3"/>
  <c r="R372" i="3"/>
  <c r="P372" i="3"/>
  <c r="BK372" i="3"/>
  <c r="J372" i="3"/>
  <c r="BE372" i="3"/>
  <c r="BI369" i="3"/>
  <c r="BH369" i="3"/>
  <c r="BG369" i="3"/>
  <c r="BF369" i="3"/>
  <c r="T369" i="3"/>
  <c r="T368" i="3"/>
  <c r="R369" i="3"/>
  <c r="R368" i="3"/>
  <c r="P369" i="3"/>
  <c r="P368" i="3"/>
  <c r="BK369" i="3"/>
  <c r="BK368" i="3"/>
  <c r="J368" i="3" s="1"/>
  <c r="J103" i="3" s="1"/>
  <c r="J369" i="3"/>
  <c r="BE369" i="3" s="1"/>
  <c r="BI363" i="3"/>
  <c r="BH363" i="3"/>
  <c r="BG363" i="3"/>
  <c r="BF363" i="3"/>
  <c r="T363" i="3"/>
  <c r="R363" i="3"/>
  <c r="P363" i="3"/>
  <c r="BK363" i="3"/>
  <c r="J363" i="3"/>
  <c r="BE363" i="3"/>
  <c r="BI361" i="3"/>
  <c r="BH361" i="3"/>
  <c r="BG361" i="3"/>
  <c r="BF361" i="3"/>
  <c r="T361" i="3"/>
  <c r="R361" i="3"/>
  <c r="P361" i="3"/>
  <c r="BK361" i="3"/>
  <c r="J361" i="3"/>
  <c r="BE361" i="3"/>
  <c r="BI359" i="3"/>
  <c r="BH359" i="3"/>
  <c r="BG359" i="3"/>
  <c r="BF359" i="3"/>
  <c r="T359" i="3"/>
  <c r="R359" i="3"/>
  <c r="P359" i="3"/>
  <c r="BK359" i="3"/>
  <c r="J359" i="3"/>
  <c r="BE359" i="3"/>
  <c r="BI357" i="3"/>
  <c r="BH357" i="3"/>
  <c r="BG357" i="3"/>
  <c r="BF357" i="3"/>
  <c r="T357" i="3"/>
  <c r="R357" i="3"/>
  <c r="P357" i="3"/>
  <c r="BK357" i="3"/>
  <c r="J357" i="3"/>
  <c r="BE357" i="3"/>
  <c r="BI355" i="3"/>
  <c r="BH355" i="3"/>
  <c r="BG355" i="3"/>
  <c r="BF355" i="3"/>
  <c r="T355" i="3"/>
  <c r="R355" i="3"/>
  <c r="P355" i="3"/>
  <c r="BK355" i="3"/>
  <c r="J355" i="3"/>
  <c r="BE355" i="3"/>
  <c r="BI353" i="3"/>
  <c r="BH353" i="3"/>
  <c r="BG353" i="3"/>
  <c r="BF353" i="3"/>
  <c r="T353" i="3"/>
  <c r="R353" i="3"/>
  <c r="P353" i="3"/>
  <c r="BK353" i="3"/>
  <c r="J353" i="3"/>
  <c r="BE353" i="3"/>
  <c r="BI351" i="3"/>
  <c r="BH351" i="3"/>
  <c r="BG351" i="3"/>
  <c r="BF351" i="3"/>
  <c r="T351" i="3"/>
  <c r="R351" i="3"/>
  <c r="P351" i="3"/>
  <c r="BK351" i="3"/>
  <c r="J351" i="3"/>
  <c r="BE351" i="3"/>
  <c r="BI349" i="3"/>
  <c r="BH349" i="3"/>
  <c r="BG349" i="3"/>
  <c r="BF349" i="3"/>
  <c r="T349" i="3"/>
  <c r="R349" i="3"/>
  <c r="P349" i="3"/>
  <c r="BK349" i="3"/>
  <c r="J349" i="3"/>
  <c r="BE349" i="3"/>
  <c r="BI347" i="3"/>
  <c r="BH347" i="3"/>
  <c r="BG347" i="3"/>
  <c r="BF347" i="3"/>
  <c r="T347" i="3"/>
  <c r="R347" i="3"/>
  <c r="P347" i="3"/>
  <c r="BK347" i="3"/>
  <c r="J347" i="3"/>
  <c r="BE347" i="3"/>
  <c r="BI345" i="3"/>
  <c r="BH345" i="3"/>
  <c r="BG345" i="3"/>
  <c r="BF345" i="3"/>
  <c r="T345" i="3"/>
  <c r="R345" i="3"/>
  <c r="P345" i="3"/>
  <c r="BK345" i="3"/>
  <c r="J345" i="3"/>
  <c r="BE345" i="3"/>
  <c r="BI343" i="3"/>
  <c r="BH343" i="3"/>
  <c r="BG343" i="3"/>
  <c r="BF343" i="3"/>
  <c r="T343" i="3"/>
  <c r="R343" i="3"/>
  <c r="P343" i="3"/>
  <c r="BK343" i="3"/>
  <c r="J343" i="3"/>
  <c r="BE343" i="3"/>
  <c r="BI341" i="3"/>
  <c r="BH341" i="3"/>
  <c r="BG341" i="3"/>
  <c r="BF341" i="3"/>
  <c r="T341" i="3"/>
  <c r="R341" i="3"/>
  <c r="P341" i="3"/>
  <c r="BK341" i="3"/>
  <c r="J341" i="3"/>
  <c r="BE341" i="3"/>
  <c r="BI338" i="3"/>
  <c r="BH338" i="3"/>
  <c r="BG338" i="3"/>
  <c r="BF338" i="3"/>
  <c r="T338" i="3"/>
  <c r="T337" i="3"/>
  <c r="R338" i="3"/>
  <c r="R337" i="3"/>
  <c r="P338" i="3"/>
  <c r="P337" i="3"/>
  <c r="BK338" i="3"/>
  <c r="BK337" i="3"/>
  <c r="J337" i="3" s="1"/>
  <c r="J102" i="3" s="1"/>
  <c r="J338" i="3"/>
  <c r="BE338" i="3" s="1"/>
  <c r="BI334" i="3"/>
  <c r="BH334" i="3"/>
  <c r="BG334" i="3"/>
  <c r="BF334" i="3"/>
  <c r="T334" i="3"/>
  <c r="R334" i="3"/>
  <c r="P334" i="3"/>
  <c r="BK334" i="3"/>
  <c r="J334" i="3"/>
  <c r="BE334" i="3"/>
  <c r="BI329" i="3"/>
  <c r="BH329" i="3"/>
  <c r="BG329" i="3"/>
  <c r="BF329" i="3"/>
  <c r="T329" i="3"/>
  <c r="R329" i="3"/>
  <c r="P329" i="3"/>
  <c r="BK329" i="3"/>
  <c r="J329" i="3"/>
  <c r="BE329" i="3"/>
  <c r="BI326" i="3"/>
  <c r="BH326" i="3"/>
  <c r="BG326" i="3"/>
  <c r="BF326" i="3"/>
  <c r="T326" i="3"/>
  <c r="R326" i="3"/>
  <c r="P326" i="3"/>
  <c r="BK326" i="3"/>
  <c r="J326" i="3"/>
  <c r="BE326" i="3"/>
  <c r="BI322" i="3"/>
  <c r="BH322" i="3"/>
  <c r="BG322" i="3"/>
  <c r="BF322" i="3"/>
  <c r="T322" i="3"/>
  <c r="R322" i="3"/>
  <c r="P322" i="3"/>
  <c r="BK322" i="3"/>
  <c r="J322" i="3"/>
  <c r="BE322" i="3"/>
  <c r="BI317" i="3"/>
  <c r="BH317" i="3"/>
  <c r="BG317" i="3"/>
  <c r="BF317" i="3"/>
  <c r="T317" i="3"/>
  <c r="R317" i="3"/>
  <c r="P317" i="3"/>
  <c r="BK317" i="3"/>
  <c r="J317" i="3"/>
  <c r="BE317" i="3"/>
  <c r="BI312" i="3"/>
  <c r="BH312" i="3"/>
  <c r="BG312" i="3"/>
  <c r="BF312" i="3"/>
  <c r="T312" i="3"/>
  <c r="R312" i="3"/>
  <c r="P312" i="3"/>
  <c r="BK312" i="3"/>
  <c r="J312" i="3"/>
  <c r="BE312" i="3"/>
  <c r="BI308" i="3"/>
  <c r="BH308" i="3"/>
  <c r="BG308" i="3"/>
  <c r="BF308" i="3"/>
  <c r="T308" i="3"/>
  <c r="R308" i="3"/>
  <c r="P308" i="3"/>
  <c r="BK308" i="3"/>
  <c r="J308" i="3"/>
  <c r="BE308" i="3"/>
  <c r="BI303" i="3"/>
  <c r="BH303" i="3"/>
  <c r="BG303" i="3"/>
  <c r="BF303" i="3"/>
  <c r="T303" i="3"/>
  <c r="R303" i="3"/>
  <c r="P303" i="3"/>
  <c r="BK303" i="3"/>
  <c r="J303" i="3"/>
  <c r="BE303" i="3"/>
  <c r="BI298" i="3"/>
  <c r="BH298" i="3"/>
  <c r="BG298" i="3"/>
  <c r="BF298" i="3"/>
  <c r="T298" i="3"/>
  <c r="R298" i="3"/>
  <c r="P298" i="3"/>
  <c r="BK298" i="3"/>
  <c r="J298" i="3"/>
  <c r="BE298" i="3"/>
  <c r="BI296" i="3"/>
  <c r="BH296" i="3"/>
  <c r="BG296" i="3"/>
  <c r="BF296" i="3"/>
  <c r="T296" i="3"/>
  <c r="R296" i="3"/>
  <c r="P296" i="3"/>
  <c r="BK296" i="3"/>
  <c r="J296" i="3"/>
  <c r="BE296" i="3"/>
  <c r="BI293" i="3"/>
  <c r="BH293" i="3"/>
  <c r="BG293" i="3"/>
  <c r="BF293" i="3"/>
  <c r="T293" i="3"/>
  <c r="R293" i="3"/>
  <c r="P293" i="3"/>
  <c r="BK293" i="3"/>
  <c r="J293" i="3"/>
  <c r="BE293" i="3"/>
  <c r="BI290" i="3"/>
  <c r="BH290" i="3"/>
  <c r="BG290" i="3"/>
  <c r="BF290" i="3"/>
  <c r="T290" i="3"/>
  <c r="R290" i="3"/>
  <c r="P290" i="3"/>
  <c r="BK290" i="3"/>
  <c r="J290" i="3"/>
  <c r="BE290" i="3"/>
  <c r="BI283" i="3"/>
  <c r="BH283" i="3"/>
  <c r="BG283" i="3"/>
  <c r="BF283" i="3"/>
  <c r="T283" i="3"/>
  <c r="R283" i="3"/>
  <c r="P283" i="3"/>
  <c r="BK283" i="3"/>
  <c r="J283" i="3"/>
  <c r="BE283" i="3"/>
  <c r="BI277" i="3"/>
  <c r="BH277" i="3"/>
  <c r="BG277" i="3"/>
  <c r="BF277" i="3"/>
  <c r="T277" i="3"/>
  <c r="R277" i="3"/>
  <c r="P277" i="3"/>
  <c r="BK277" i="3"/>
  <c r="J277" i="3"/>
  <c r="BE277" i="3"/>
  <c r="BI273" i="3"/>
  <c r="BH273" i="3"/>
  <c r="BG273" i="3"/>
  <c r="BF273" i="3"/>
  <c r="T273" i="3"/>
  <c r="R273" i="3"/>
  <c r="P273" i="3"/>
  <c r="BK273" i="3"/>
  <c r="J273" i="3"/>
  <c r="BE273" i="3"/>
  <c r="BI269" i="3"/>
  <c r="BH269" i="3"/>
  <c r="BG269" i="3"/>
  <c r="BF269" i="3"/>
  <c r="T269" i="3"/>
  <c r="R269" i="3"/>
  <c r="R256" i="3" s="1"/>
  <c r="P269" i="3"/>
  <c r="BK269" i="3"/>
  <c r="J269" i="3"/>
  <c r="BE269" i="3"/>
  <c r="BI263" i="3"/>
  <c r="BH263" i="3"/>
  <c r="BG263" i="3"/>
  <c r="BF263" i="3"/>
  <c r="T263" i="3"/>
  <c r="R263" i="3"/>
  <c r="P263" i="3"/>
  <c r="BK263" i="3"/>
  <c r="BK256" i="3" s="1"/>
  <c r="J256" i="3" s="1"/>
  <c r="J101" i="3" s="1"/>
  <c r="J263" i="3"/>
  <c r="BE263" i="3"/>
  <c r="BI257" i="3"/>
  <c r="BH257" i="3"/>
  <c r="BG257" i="3"/>
  <c r="BF257" i="3"/>
  <c r="T257" i="3"/>
  <c r="T256" i="3"/>
  <c r="R257" i="3"/>
  <c r="P257" i="3"/>
  <c r="P256" i="3"/>
  <c r="BK257" i="3"/>
  <c r="J257" i="3"/>
  <c r="BE257" i="3" s="1"/>
  <c r="BI254" i="3"/>
  <c r="BH254" i="3"/>
  <c r="BG254" i="3"/>
  <c r="BF254" i="3"/>
  <c r="T254" i="3"/>
  <c r="R254" i="3"/>
  <c r="P254" i="3"/>
  <c r="BK254" i="3"/>
  <c r="J254" i="3"/>
  <c r="BE254" i="3"/>
  <c r="BI252" i="3"/>
  <c r="BH252" i="3"/>
  <c r="BG252" i="3"/>
  <c r="BF252" i="3"/>
  <c r="T252" i="3"/>
  <c r="T251" i="3"/>
  <c r="R252" i="3"/>
  <c r="R251" i="3"/>
  <c r="P252" i="3"/>
  <c r="P251" i="3"/>
  <c r="BK252" i="3"/>
  <c r="BK251" i="3"/>
  <c r="J251" i="3" s="1"/>
  <c r="J100" i="3" s="1"/>
  <c r="J252" i="3"/>
  <c r="BE252" i="3" s="1"/>
  <c r="BI249" i="3"/>
  <c r="BH249" i="3"/>
  <c r="BG249" i="3"/>
  <c r="BF249" i="3"/>
  <c r="T249" i="3"/>
  <c r="R249" i="3"/>
  <c r="P249" i="3"/>
  <c r="BK249" i="3"/>
  <c r="J249" i="3"/>
  <c r="BE249" i="3"/>
  <c r="BI245" i="3"/>
  <c r="BH245" i="3"/>
  <c r="BG245" i="3"/>
  <c r="BF245" i="3"/>
  <c r="T245" i="3"/>
  <c r="R245" i="3"/>
  <c r="P245" i="3"/>
  <c r="BK245" i="3"/>
  <c r="J245" i="3"/>
  <c r="BE245" i="3"/>
  <c r="BI242" i="3"/>
  <c r="BH242" i="3"/>
  <c r="BG242" i="3"/>
  <c r="BF242" i="3"/>
  <c r="T242" i="3"/>
  <c r="T241" i="3"/>
  <c r="R242" i="3"/>
  <c r="R241" i="3"/>
  <c r="P242" i="3"/>
  <c r="P241" i="3"/>
  <c r="BK242" i="3"/>
  <c r="BK241" i="3"/>
  <c r="J241" i="3" s="1"/>
  <c r="J99" i="3" s="1"/>
  <c r="J242" i="3"/>
  <c r="BE242" i="3" s="1"/>
  <c r="BI238" i="3"/>
  <c r="BH238" i="3"/>
  <c r="BG238" i="3"/>
  <c r="BF238" i="3"/>
  <c r="T238" i="3"/>
  <c r="R238" i="3"/>
  <c r="P238" i="3"/>
  <c r="BK238" i="3"/>
  <c r="J238" i="3"/>
  <c r="BE238" i="3"/>
  <c r="BI235" i="3"/>
  <c r="BH235" i="3"/>
  <c r="BG235" i="3"/>
  <c r="BF235" i="3"/>
  <c r="T235" i="3"/>
  <c r="R235" i="3"/>
  <c r="P235" i="3"/>
  <c r="BK235" i="3"/>
  <c r="J235" i="3"/>
  <c r="BE235" i="3"/>
  <c r="BI232" i="3"/>
  <c r="BH232" i="3"/>
  <c r="BG232" i="3"/>
  <c r="BF232" i="3"/>
  <c r="T232" i="3"/>
  <c r="R232" i="3"/>
  <c r="P232" i="3"/>
  <c r="BK232" i="3"/>
  <c r="J232" i="3"/>
  <c r="BE232" i="3"/>
  <c r="BI229" i="3"/>
  <c r="BH229" i="3"/>
  <c r="BG229" i="3"/>
  <c r="BF229" i="3"/>
  <c r="T229" i="3"/>
  <c r="R229" i="3"/>
  <c r="P229" i="3"/>
  <c r="BK229" i="3"/>
  <c r="J229" i="3"/>
  <c r="BE229" i="3"/>
  <c r="BI225" i="3"/>
  <c r="BH225" i="3"/>
  <c r="BG225" i="3"/>
  <c r="BF225" i="3"/>
  <c r="T225" i="3"/>
  <c r="R225" i="3"/>
  <c r="P225" i="3"/>
  <c r="BK225" i="3"/>
  <c r="J225" i="3"/>
  <c r="BE225" i="3"/>
  <c r="BI216" i="3"/>
  <c r="BH216" i="3"/>
  <c r="BG216" i="3"/>
  <c r="BF216" i="3"/>
  <c r="T216" i="3"/>
  <c r="R216" i="3"/>
  <c r="P216" i="3"/>
  <c r="BK216" i="3"/>
  <c r="J216" i="3"/>
  <c r="BE216" i="3"/>
  <c r="BI212" i="3"/>
  <c r="BH212" i="3"/>
  <c r="BG212" i="3"/>
  <c r="BF212" i="3"/>
  <c r="T212" i="3"/>
  <c r="R212" i="3"/>
  <c r="P212" i="3"/>
  <c r="BK212" i="3"/>
  <c r="J212" i="3"/>
  <c r="BE212" i="3"/>
  <c r="BI208" i="3"/>
  <c r="BH208" i="3"/>
  <c r="BG208" i="3"/>
  <c r="BF208" i="3"/>
  <c r="T208" i="3"/>
  <c r="R208" i="3"/>
  <c r="P208" i="3"/>
  <c r="BK208" i="3"/>
  <c r="J208" i="3"/>
  <c r="BE208" i="3"/>
  <c r="BI205" i="3"/>
  <c r="BH205" i="3"/>
  <c r="BG205" i="3"/>
  <c r="BF205" i="3"/>
  <c r="T205" i="3"/>
  <c r="R205" i="3"/>
  <c r="P205" i="3"/>
  <c r="BK205" i="3"/>
  <c r="J205" i="3"/>
  <c r="BE205" i="3"/>
  <c r="BI199" i="3"/>
  <c r="BH199" i="3"/>
  <c r="BG199" i="3"/>
  <c r="BF199" i="3"/>
  <c r="T199" i="3"/>
  <c r="R199" i="3"/>
  <c r="P199" i="3"/>
  <c r="BK199" i="3"/>
  <c r="J199" i="3"/>
  <c r="BE199" i="3"/>
  <c r="BI193" i="3"/>
  <c r="BH193" i="3"/>
  <c r="BG193" i="3"/>
  <c r="BF193" i="3"/>
  <c r="T193" i="3"/>
  <c r="R193" i="3"/>
  <c r="P193" i="3"/>
  <c r="BK193" i="3"/>
  <c r="J193" i="3"/>
  <c r="BE193" i="3"/>
  <c r="BI190" i="3"/>
  <c r="BH190" i="3"/>
  <c r="BG190" i="3"/>
  <c r="BF190" i="3"/>
  <c r="T190" i="3"/>
  <c r="R190" i="3"/>
  <c r="P190" i="3"/>
  <c r="BK190" i="3"/>
  <c r="J190" i="3"/>
  <c r="BE190" i="3"/>
  <c r="BI187" i="3"/>
  <c r="BH187" i="3"/>
  <c r="BG187" i="3"/>
  <c r="BF187" i="3"/>
  <c r="T187" i="3"/>
  <c r="R187" i="3"/>
  <c r="P187" i="3"/>
  <c r="BK187" i="3"/>
  <c r="J187" i="3"/>
  <c r="BE187" i="3"/>
  <c r="BI182" i="3"/>
  <c r="BH182" i="3"/>
  <c r="BG182" i="3"/>
  <c r="BF182" i="3"/>
  <c r="T182" i="3"/>
  <c r="R182" i="3"/>
  <c r="P182" i="3"/>
  <c r="BK182" i="3"/>
  <c r="J182" i="3"/>
  <c r="BE182" i="3"/>
  <c r="BI178" i="3"/>
  <c r="BH178" i="3"/>
  <c r="BG178" i="3"/>
  <c r="BF178" i="3"/>
  <c r="T178" i="3"/>
  <c r="R178" i="3"/>
  <c r="P178" i="3"/>
  <c r="BK178" i="3"/>
  <c r="J178" i="3"/>
  <c r="BE178" i="3"/>
  <c r="BI169" i="3"/>
  <c r="BH169" i="3"/>
  <c r="BG169" i="3"/>
  <c r="BF169" i="3"/>
  <c r="T169" i="3"/>
  <c r="R169" i="3"/>
  <c r="P169" i="3"/>
  <c r="BK169" i="3"/>
  <c r="J169" i="3"/>
  <c r="BE169" i="3"/>
  <c r="BI165" i="3"/>
  <c r="BH165" i="3"/>
  <c r="BG165" i="3"/>
  <c r="BF165" i="3"/>
  <c r="T165" i="3"/>
  <c r="R165" i="3"/>
  <c r="P165" i="3"/>
  <c r="BK165" i="3"/>
  <c r="J165" i="3"/>
  <c r="BE165" i="3"/>
  <c r="BI161" i="3"/>
  <c r="BH161" i="3"/>
  <c r="BG161" i="3"/>
  <c r="BF161" i="3"/>
  <c r="T161" i="3"/>
  <c r="R161" i="3"/>
  <c r="P161" i="3"/>
  <c r="BK161" i="3"/>
  <c r="J161" i="3"/>
  <c r="BE161" i="3"/>
  <c r="BI158" i="3"/>
  <c r="BH158" i="3"/>
  <c r="BG158" i="3"/>
  <c r="BF158" i="3"/>
  <c r="T158" i="3"/>
  <c r="R158" i="3"/>
  <c r="P158" i="3"/>
  <c r="BK158" i="3"/>
  <c r="J158" i="3"/>
  <c r="BE158" i="3"/>
  <c r="BI154" i="3"/>
  <c r="BH154" i="3"/>
  <c r="BG154" i="3"/>
  <c r="BF154" i="3"/>
  <c r="T154" i="3"/>
  <c r="R154" i="3"/>
  <c r="P154" i="3"/>
  <c r="BK154" i="3"/>
  <c r="J154" i="3"/>
  <c r="BE154" i="3"/>
  <c r="BI148" i="3"/>
  <c r="BH148" i="3"/>
  <c r="BG148" i="3"/>
  <c r="BF148" i="3"/>
  <c r="T148" i="3"/>
  <c r="R148" i="3"/>
  <c r="P148" i="3"/>
  <c r="BK148" i="3"/>
  <c r="J148" i="3"/>
  <c r="BE148" i="3"/>
  <c r="BI141" i="3"/>
  <c r="BH141" i="3"/>
  <c r="BG141" i="3"/>
  <c r="BF141" i="3"/>
  <c r="T141" i="3"/>
  <c r="R141" i="3"/>
  <c r="R132" i="3" s="1"/>
  <c r="R131" i="3" s="1"/>
  <c r="R130" i="3" s="1"/>
  <c r="P141" i="3"/>
  <c r="BK141" i="3"/>
  <c r="J141" i="3"/>
  <c r="BE141" i="3"/>
  <c r="BI137" i="3"/>
  <c r="BH137" i="3"/>
  <c r="BG137" i="3"/>
  <c r="BF137" i="3"/>
  <c r="T137" i="3"/>
  <c r="R137" i="3"/>
  <c r="P137" i="3"/>
  <c r="BK137" i="3"/>
  <c r="J137" i="3"/>
  <c r="BE137" i="3"/>
  <c r="BI133" i="3"/>
  <c r="F37" i="3"/>
  <c r="BD96" i="1" s="1"/>
  <c r="BH133" i="3"/>
  <c r="F36" i="3" s="1"/>
  <c r="BC96" i="1" s="1"/>
  <c r="BG133" i="3"/>
  <c r="F35" i="3"/>
  <c r="BB96" i="1" s="1"/>
  <c r="BF133" i="3"/>
  <c r="F34" i="3" s="1"/>
  <c r="BA96" i="1" s="1"/>
  <c r="T133" i="3"/>
  <c r="T132" i="3"/>
  <c r="R133" i="3"/>
  <c r="P133" i="3"/>
  <c r="P132" i="3"/>
  <c r="BK133" i="3"/>
  <c r="BK132" i="3" s="1"/>
  <c r="J133" i="3"/>
  <c r="BE133" i="3" s="1"/>
  <c r="J127" i="3"/>
  <c r="J126" i="3"/>
  <c r="F126" i="3"/>
  <c r="F124" i="3"/>
  <c r="E122" i="3"/>
  <c r="J92" i="3"/>
  <c r="J91" i="3"/>
  <c r="F91" i="3"/>
  <c r="F89" i="3"/>
  <c r="E87" i="3"/>
  <c r="J18" i="3"/>
  <c r="E18" i="3"/>
  <c r="F127" i="3" s="1"/>
  <c r="J17" i="3"/>
  <c r="J12" i="3"/>
  <c r="J124" i="3" s="1"/>
  <c r="E7" i="3"/>
  <c r="E85" i="3" s="1"/>
  <c r="E120" i="3"/>
  <c r="J37" i="2"/>
  <c r="J36" i="2"/>
  <c r="AY95" i="1"/>
  <c r="J35" i="2"/>
  <c r="AX95" i="1"/>
  <c r="BI426" i="2"/>
  <c r="BH426" i="2"/>
  <c r="BG426" i="2"/>
  <c r="BF426" i="2"/>
  <c r="T426" i="2"/>
  <c r="T425" i="2"/>
  <c r="R426" i="2"/>
  <c r="R425" i="2"/>
  <c r="P426" i="2"/>
  <c r="P425" i="2"/>
  <c r="BK426" i="2"/>
  <c r="BK425" i="2"/>
  <c r="J425" i="2" s="1"/>
  <c r="J108" i="2" s="1"/>
  <c r="J426" i="2"/>
  <c r="BE426" i="2" s="1"/>
  <c r="BI422" i="2"/>
  <c r="BH422" i="2"/>
  <c r="BG422" i="2"/>
  <c r="BF422" i="2"/>
  <c r="T422" i="2"/>
  <c r="T421" i="2"/>
  <c r="T420" i="2" s="1"/>
  <c r="R422" i="2"/>
  <c r="R421" i="2" s="1"/>
  <c r="R420" i="2" s="1"/>
  <c r="P422" i="2"/>
  <c r="P421" i="2"/>
  <c r="P420" i="2" s="1"/>
  <c r="BK422" i="2"/>
  <c r="BK421" i="2" s="1"/>
  <c r="J422" i="2"/>
  <c r="BE422" i="2"/>
  <c r="BI418" i="2"/>
  <c r="BH418" i="2"/>
  <c r="BG418" i="2"/>
  <c r="BF418" i="2"/>
  <c r="T418" i="2"/>
  <c r="T417" i="2"/>
  <c r="R418" i="2"/>
  <c r="R417" i="2"/>
  <c r="R397" i="2" s="1"/>
  <c r="P418" i="2"/>
  <c r="P417" i="2"/>
  <c r="BK418" i="2"/>
  <c r="BK417" i="2"/>
  <c r="J417" i="2" s="1"/>
  <c r="J105" i="2" s="1"/>
  <c r="J418" i="2"/>
  <c r="BE418" i="2" s="1"/>
  <c r="BI415" i="2"/>
  <c r="BH415" i="2"/>
  <c r="BG415" i="2"/>
  <c r="BF415" i="2"/>
  <c r="T415" i="2"/>
  <c r="R415" i="2"/>
  <c r="P415" i="2"/>
  <c r="BK415" i="2"/>
  <c r="J415" i="2"/>
  <c r="BE415" i="2"/>
  <c r="BI413" i="2"/>
  <c r="BH413" i="2"/>
  <c r="BG413" i="2"/>
  <c r="BF413" i="2"/>
  <c r="T413" i="2"/>
  <c r="R413" i="2"/>
  <c r="P413" i="2"/>
  <c r="BK413" i="2"/>
  <c r="J413" i="2"/>
  <c r="BE413" i="2"/>
  <c r="BI411" i="2"/>
  <c r="BH411" i="2"/>
  <c r="BG411" i="2"/>
  <c r="BF411" i="2"/>
  <c r="T411" i="2"/>
  <c r="T410" i="2"/>
  <c r="R411" i="2"/>
  <c r="R410" i="2"/>
  <c r="P411" i="2"/>
  <c r="P410" i="2"/>
  <c r="BK411" i="2"/>
  <c r="BK410" i="2"/>
  <c r="J410" i="2" s="1"/>
  <c r="J104" i="2" s="1"/>
  <c r="J411" i="2"/>
  <c r="BE411" i="2" s="1"/>
  <c r="BI408" i="2"/>
  <c r="BH408" i="2"/>
  <c r="BG408" i="2"/>
  <c r="BF408" i="2"/>
  <c r="T408" i="2"/>
  <c r="R408" i="2"/>
  <c r="P408" i="2"/>
  <c r="BK408" i="2"/>
  <c r="J408" i="2"/>
  <c r="BE408" i="2"/>
  <c r="BI406" i="2"/>
  <c r="BH406" i="2"/>
  <c r="BG406" i="2"/>
  <c r="BF406" i="2"/>
  <c r="T406" i="2"/>
  <c r="R406" i="2"/>
  <c r="P406" i="2"/>
  <c r="BK406" i="2"/>
  <c r="J406" i="2"/>
  <c r="BE406" i="2" s="1"/>
  <c r="BI404" i="2"/>
  <c r="BH404" i="2"/>
  <c r="BG404" i="2"/>
  <c r="BF404" i="2"/>
  <c r="T404" i="2"/>
  <c r="R404" i="2"/>
  <c r="P404" i="2"/>
  <c r="BK404" i="2"/>
  <c r="J404" i="2"/>
  <c r="BE404" i="2"/>
  <c r="BI402" i="2"/>
  <c r="BH402" i="2"/>
  <c r="BG402" i="2"/>
  <c r="BF402" i="2"/>
  <c r="T402" i="2"/>
  <c r="R402" i="2"/>
  <c r="P402" i="2"/>
  <c r="BK402" i="2"/>
  <c r="J402" i="2"/>
  <c r="BE402" i="2" s="1"/>
  <c r="BI400" i="2"/>
  <c r="BH400" i="2"/>
  <c r="BG400" i="2"/>
  <c r="BF400" i="2"/>
  <c r="T400" i="2"/>
  <c r="R400" i="2"/>
  <c r="P400" i="2"/>
  <c r="BK400" i="2"/>
  <c r="J400" i="2"/>
  <c r="BE400" i="2"/>
  <c r="BI398" i="2"/>
  <c r="BH398" i="2"/>
  <c r="BG398" i="2"/>
  <c r="BF398" i="2"/>
  <c r="T398" i="2"/>
  <c r="T397" i="2" s="1"/>
  <c r="R398" i="2"/>
  <c r="P398" i="2"/>
  <c r="P397" i="2" s="1"/>
  <c r="BK398" i="2"/>
  <c r="J398" i="2"/>
  <c r="BE398" i="2" s="1"/>
  <c r="BI395" i="2"/>
  <c r="BH395" i="2"/>
  <c r="BG395" i="2"/>
  <c r="BF395" i="2"/>
  <c r="T395" i="2"/>
  <c r="T394" i="2" s="1"/>
  <c r="R395" i="2"/>
  <c r="R394" i="2"/>
  <c r="P395" i="2"/>
  <c r="P394" i="2" s="1"/>
  <c r="BK395" i="2"/>
  <c r="BK394" i="2"/>
  <c r="J394" i="2"/>
  <c r="J102" i="2" s="1"/>
  <c r="J395" i="2"/>
  <c r="BE395" i="2" s="1"/>
  <c r="BI392" i="2"/>
  <c r="BH392" i="2"/>
  <c r="BG392" i="2"/>
  <c r="BF392" i="2"/>
  <c r="T392" i="2"/>
  <c r="R392" i="2"/>
  <c r="P392" i="2"/>
  <c r="BK392" i="2"/>
  <c r="J392" i="2"/>
  <c r="BE392" i="2" s="1"/>
  <c r="BI388" i="2"/>
  <c r="BH388" i="2"/>
  <c r="BG388" i="2"/>
  <c r="BF388" i="2"/>
  <c r="T388" i="2"/>
  <c r="R388" i="2"/>
  <c r="P388" i="2"/>
  <c r="BK388" i="2"/>
  <c r="J388" i="2"/>
  <c r="BE388" i="2"/>
  <c r="BI385" i="2"/>
  <c r="BH385" i="2"/>
  <c r="BG385" i="2"/>
  <c r="BF385" i="2"/>
  <c r="T385" i="2"/>
  <c r="R385" i="2"/>
  <c r="P385" i="2"/>
  <c r="BK385" i="2"/>
  <c r="J385" i="2"/>
  <c r="BE385" i="2" s="1"/>
  <c r="BI382" i="2"/>
  <c r="BH382" i="2"/>
  <c r="BG382" i="2"/>
  <c r="BF382" i="2"/>
  <c r="T382" i="2"/>
  <c r="R382" i="2"/>
  <c r="P382" i="2"/>
  <c r="BK382" i="2"/>
  <c r="J382" i="2"/>
  <c r="BE382" i="2"/>
  <c r="BI379" i="2"/>
  <c r="BH379" i="2"/>
  <c r="BG379" i="2"/>
  <c r="BF379" i="2"/>
  <c r="T379" i="2"/>
  <c r="R379" i="2"/>
  <c r="P379" i="2"/>
  <c r="BK379" i="2"/>
  <c r="J379" i="2"/>
  <c r="BE379" i="2" s="1"/>
  <c r="BI376" i="2"/>
  <c r="BH376" i="2"/>
  <c r="BG376" i="2"/>
  <c r="BF376" i="2"/>
  <c r="T376" i="2"/>
  <c r="R376" i="2"/>
  <c r="P376" i="2"/>
  <c r="BK376" i="2"/>
  <c r="J376" i="2"/>
  <c r="BE376" i="2"/>
  <c r="BI373" i="2"/>
  <c r="BH373" i="2"/>
  <c r="BG373" i="2"/>
  <c r="BF373" i="2"/>
  <c r="T373" i="2"/>
  <c r="R373" i="2"/>
  <c r="P373" i="2"/>
  <c r="BK373" i="2"/>
  <c r="J373" i="2"/>
  <c r="BE373" i="2" s="1"/>
  <c r="BI370" i="2"/>
  <c r="BH370" i="2"/>
  <c r="BG370" i="2"/>
  <c r="BF370" i="2"/>
  <c r="T370" i="2"/>
  <c r="R370" i="2"/>
  <c r="P370" i="2"/>
  <c r="BK370" i="2"/>
  <c r="J370" i="2"/>
  <c r="BE370" i="2"/>
  <c r="BI367" i="2"/>
  <c r="BH367" i="2"/>
  <c r="BG367" i="2"/>
  <c r="BF367" i="2"/>
  <c r="T367" i="2"/>
  <c r="R367" i="2"/>
  <c r="P367" i="2"/>
  <c r="BK367" i="2"/>
  <c r="J367" i="2"/>
  <c r="BE367" i="2" s="1"/>
  <c r="BI364" i="2"/>
  <c r="BH364" i="2"/>
  <c r="BG364" i="2"/>
  <c r="BF364" i="2"/>
  <c r="T364" i="2"/>
  <c r="R364" i="2"/>
  <c r="P364" i="2"/>
  <c r="BK364" i="2"/>
  <c r="J364" i="2"/>
  <c r="BE364" i="2"/>
  <c r="BI361" i="2"/>
  <c r="BH361" i="2"/>
  <c r="BG361" i="2"/>
  <c r="BF361" i="2"/>
  <c r="T361" i="2"/>
  <c r="R361" i="2"/>
  <c r="P361" i="2"/>
  <c r="BK361" i="2"/>
  <c r="J361" i="2"/>
  <c r="BE361" i="2" s="1"/>
  <c r="BI357" i="2"/>
  <c r="BH357" i="2"/>
  <c r="BG357" i="2"/>
  <c r="BF357" i="2"/>
  <c r="T357" i="2"/>
  <c r="R357" i="2"/>
  <c r="P357" i="2"/>
  <c r="BK357" i="2"/>
  <c r="J357" i="2"/>
  <c r="BE357" i="2"/>
  <c r="BI355" i="2"/>
  <c r="BH355" i="2"/>
  <c r="BG355" i="2"/>
  <c r="BF355" i="2"/>
  <c r="T355" i="2"/>
  <c r="R355" i="2"/>
  <c r="P355" i="2"/>
  <c r="BK355" i="2"/>
  <c r="J355" i="2"/>
  <c r="BE355" i="2" s="1"/>
  <c r="BI353" i="2"/>
  <c r="BH353" i="2"/>
  <c r="BG353" i="2"/>
  <c r="BF353" i="2"/>
  <c r="T353" i="2"/>
  <c r="R353" i="2"/>
  <c r="P353" i="2"/>
  <c r="BK353" i="2"/>
  <c r="J353" i="2"/>
  <c r="BE353" i="2"/>
  <c r="BI351" i="2"/>
  <c r="BH351" i="2"/>
  <c r="BG351" i="2"/>
  <c r="BF351" i="2"/>
  <c r="T351" i="2"/>
  <c r="R351" i="2"/>
  <c r="P351" i="2"/>
  <c r="BK351" i="2"/>
  <c r="J351" i="2"/>
  <c r="BE351" i="2" s="1"/>
  <c r="BI349" i="2"/>
  <c r="BH349" i="2"/>
  <c r="BG349" i="2"/>
  <c r="BF349" i="2"/>
  <c r="T349" i="2"/>
  <c r="R349" i="2"/>
  <c r="P349" i="2"/>
  <c r="BK349" i="2"/>
  <c r="J349" i="2"/>
  <c r="BE349" i="2"/>
  <c r="BI347" i="2"/>
  <c r="BH347" i="2"/>
  <c r="BG347" i="2"/>
  <c r="BF347" i="2"/>
  <c r="T347" i="2"/>
  <c r="R347" i="2"/>
  <c r="P347" i="2"/>
  <c r="BK347" i="2"/>
  <c r="J347" i="2"/>
  <c r="BE347" i="2"/>
  <c r="BI345" i="2"/>
  <c r="BH345" i="2"/>
  <c r="BG345" i="2"/>
  <c r="BF345" i="2"/>
  <c r="T345" i="2"/>
  <c r="R345" i="2"/>
  <c r="P345" i="2"/>
  <c r="P340" i="2" s="1"/>
  <c r="BK345" i="2"/>
  <c r="J345" i="2"/>
  <c r="BE345" i="2"/>
  <c r="BI343" i="2"/>
  <c r="BH343" i="2"/>
  <c r="BG343" i="2"/>
  <c r="BF343" i="2"/>
  <c r="T343" i="2"/>
  <c r="T340" i="2" s="1"/>
  <c r="R343" i="2"/>
  <c r="P343" i="2"/>
  <c r="BK343" i="2"/>
  <c r="J343" i="2"/>
  <c r="BE343" i="2"/>
  <c r="BI341" i="2"/>
  <c r="BH341" i="2"/>
  <c r="BG341" i="2"/>
  <c r="BF341" i="2"/>
  <c r="T341" i="2"/>
  <c r="R341" i="2"/>
  <c r="R340" i="2"/>
  <c r="P341" i="2"/>
  <c r="BK341" i="2"/>
  <c r="BK340" i="2"/>
  <c r="J340" i="2" s="1"/>
  <c r="J101" i="2" s="1"/>
  <c r="J341" i="2"/>
  <c r="BE341" i="2"/>
  <c r="BI335" i="2"/>
  <c r="BH335" i="2"/>
  <c r="BG335" i="2"/>
  <c r="BF335" i="2"/>
  <c r="T335" i="2"/>
  <c r="R335" i="2"/>
  <c r="P335" i="2"/>
  <c r="BK335" i="2"/>
  <c r="J335" i="2"/>
  <c r="BE335" i="2"/>
  <c r="BI333" i="2"/>
  <c r="BH333" i="2"/>
  <c r="BG333" i="2"/>
  <c r="BF333" i="2"/>
  <c r="T333" i="2"/>
  <c r="R333" i="2"/>
  <c r="P333" i="2"/>
  <c r="BK333" i="2"/>
  <c r="J333" i="2"/>
  <c r="BE333" i="2"/>
  <c r="BI331" i="2"/>
  <c r="BH331" i="2"/>
  <c r="BG331" i="2"/>
  <c r="BF331" i="2"/>
  <c r="T331" i="2"/>
  <c r="R331" i="2"/>
  <c r="P331" i="2"/>
  <c r="BK331" i="2"/>
  <c r="J331" i="2"/>
  <c r="BE331" i="2"/>
  <c r="BI329" i="2"/>
  <c r="BH329" i="2"/>
  <c r="BG329" i="2"/>
  <c r="BF329" i="2"/>
  <c r="T329" i="2"/>
  <c r="R329" i="2"/>
  <c r="P329" i="2"/>
  <c r="BK329" i="2"/>
  <c r="J329" i="2"/>
  <c r="BE329" i="2"/>
  <c r="BI327" i="2"/>
  <c r="BH327" i="2"/>
  <c r="BG327" i="2"/>
  <c r="BF327" i="2"/>
  <c r="T327" i="2"/>
  <c r="R327" i="2"/>
  <c r="P327" i="2"/>
  <c r="BK327" i="2"/>
  <c r="J327" i="2"/>
  <c r="BE327" i="2"/>
  <c r="BI325" i="2"/>
  <c r="BH325" i="2"/>
  <c r="BG325" i="2"/>
  <c r="BF325" i="2"/>
  <c r="T325" i="2"/>
  <c r="R325" i="2"/>
  <c r="P325" i="2"/>
  <c r="BK325" i="2"/>
  <c r="J325" i="2"/>
  <c r="BE325" i="2"/>
  <c r="BI323" i="2"/>
  <c r="BH323" i="2"/>
  <c r="BG323" i="2"/>
  <c r="BF323" i="2"/>
  <c r="T323" i="2"/>
  <c r="R323" i="2"/>
  <c r="P323" i="2"/>
  <c r="BK323" i="2"/>
  <c r="J323" i="2"/>
  <c r="BE323" i="2"/>
  <c r="BI321" i="2"/>
  <c r="BH321" i="2"/>
  <c r="BG321" i="2"/>
  <c r="BF321" i="2"/>
  <c r="T321" i="2"/>
  <c r="R321" i="2"/>
  <c r="P321" i="2"/>
  <c r="BK321" i="2"/>
  <c r="J321" i="2"/>
  <c r="BE321" i="2"/>
  <c r="BI319" i="2"/>
  <c r="BH319" i="2"/>
  <c r="BG319" i="2"/>
  <c r="BF319" i="2"/>
  <c r="T319" i="2"/>
  <c r="R319" i="2"/>
  <c r="P319" i="2"/>
  <c r="BK319" i="2"/>
  <c r="J319" i="2"/>
  <c r="BE319" i="2"/>
  <c r="BI317" i="2"/>
  <c r="BH317" i="2"/>
  <c r="BG317" i="2"/>
  <c r="BF317" i="2"/>
  <c r="T317" i="2"/>
  <c r="R317" i="2"/>
  <c r="R309" i="2" s="1"/>
  <c r="P317" i="2"/>
  <c r="BK317" i="2"/>
  <c r="J317" i="2"/>
  <c r="BE317" i="2"/>
  <c r="BI313" i="2"/>
  <c r="BH313" i="2"/>
  <c r="BG313" i="2"/>
  <c r="BF313" i="2"/>
  <c r="T313" i="2"/>
  <c r="R313" i="2"/>
  <c r="P313" i="2"/>
  <c r="BK313" i="2"/>
  <c r="BK309" i="2" s="1"/>
  <c r="J309" i="2" s="1"/>
  <c r="J100" i="2" s="1"/>
  <c r="J313" i="2"/>
  <c r="BE313" i="2"/>
  <c r="BI310" i="2"/>
  <c r="BH310" i="2"/>
  <c r="BG310" i="2"/>
  <c r="BF310" i="2"/>
  <c r="T310" i="2"/>
  <c r="T309" i="2"/>
  <c r="R310" i="2"/>
  <c r="P310" i="2"/>
  <c r="P309" i="2"/>
  <c r="BK310" i="2"/>
  <c r="J310" i="2"/>
  <c r="BE310" i="2" s="1"/>
  <c r="BI304" i="2"/>
  <c r="BH304" i="2"/>
  <c r="BG304" i="2"/>
  <c r="BF304" i="2"/>
  <c r="T304" i="2"/>
  <c r="R304" i="2"/>
  <c r="P304" i="2"/>
  <c r="BK304" i="2"/>
  <c r="J304" i="2"/>
  <c r="BE304" i="2"/>
  <c r="BI302" i="2"/>
  <c r="BH302" i="2"/>
  <c r="BG302" i="2"/>
  <c r="BF302" i="2"/>
  <c r="T302" i="2"/>
  <c r="R302" i="2"/>
  <c r="P302" i="2"/>
  <c r="BK302" i="2"/>
  <c r="J302" i="2"/>
  <c r="BE302" i="2"/>
  <c r="BI298" i="2"/>
  <c r="BH298" i="2"/>
  <c r="BG298" i="2"/>
  <c r="BF298" i="2"/>
  <c r="T298" i="2"/>
  <c r="R298" i="2"/>
  <c r="P298" i="2"/>
  <c r="BK298" i="2"/>
  <c r="J298" i="2"/>
  <c r="BE298" i="2"/>
  <c r="BI296" i="2"/>
  <c r="BH296" i="2"/>
  <c r="BG296" i="2"/>
  <c r="BF296" i="2"/>
  <c r="T296" i="2"/>
  <c r="R296" i="2"/>
  <c r="P296" i="2"/>
  <c r="BK296" i="2"/>
  <c r="J296" i="2"/>
  <c r="BE296" i="2"/>
  <c r="BI291" i="2"/>
  <c r="BH291" i="2"/>
  <c r="BG291" i="2"/>
  <c r="BF291" i="2"/>
  <c r="T291" i="2"/>
  <c r="R291" i="2"/>
  <c r="P291" i="2"/>
  <c r="BK291" i="2"/>
  <c r="J291" i="2"/>
  <c r="BE291" i="2"/>
  <c r="BI287" i="2"/>
  <c r="BH287" i="2"/>
  <c r="BG287" i="2"/>
  <c r="BF287" i="2"/>
  <c r="T287" i="2"/>
  <c r="R287" i="2"/>
  <c r="P287" i="2"/>
  <c r="BK287" i="2"/>
  <c r="J287" i="2"/>
  <c r="BE287" i="2"/>
  <c r="BI282" i="2"/>
  <c r="BH282" i="2"/>
  <c r="BG282" i="2"/>
  <c r="BF282" i="2"/>
  <c r="T282" i="2"/>
  <c r="R282" i="2"/>
  <c r="P282" i="2"/>
  <c r="BK282" i="2"/>
  <c r="J282" i="2"/>
  <c r="BE282" i="2"/>
  <c r="BI277" i="2"/>
  <c r="BH277" i="2"/>
  <c r="BG277" i="2"/>
  <c r="BF277" i="2"/>
  <c r="T277" i="2"/>
  <c r="R277" i="2"/>
  <c r="P277" i="2"/>
  <c r="BK277" i="2"/>
  <c r="J277" i="2"/>
  <c r="BE277" i="2"/>
  <c r="BI275" i="2"/>
  <c r="BH275" i="2"/>
  <c r="BG275" i="2"/>
  <c r="BF275" i="2"/>
  <c r="T275" i="2"/>
  <c r="R275" i="2"/>
  <c r="P275" i="2"/>
  <c r="BK275" i="2"/>
  <c r="J275" i="2"/>
  <c r="BE275" i="2"/>
  <c r="BI273" i="2"/>
  <c r="BH273" i="2"/>
  <c r="BG273" i="2"/>
  <c r="BF273" i="2"/>
  <c r="T273" i="2"/>
  <c r="R273" i="2"/>
  <c r="P273" i="2"/>
  <c r="BK273" i="2"/>
  <c r="J273" i="2"/>
  <c r="BE273" i="2"/>
  <c r="BI271" i="2"/>
  <c r="BH271" i="2"/>
  <c r="BG271" i="2"/>
  <c r="BF271" i="2"/>
  <c r="T271" i="2"/>
  <c r="R271" i="2"/>
  <c r="P271" i="2"/>
  <c r="BK271" i="2"/>
  <c r="J271" i="2"/>
  <c r="BE271" i="2"/>
  <c r="BI269" i="2"/>
  <c r="BH269" i="2"/>
  <c r="BG269" i="2"/>
  <c r="BF269" i="2"/>
  <c r="T269" i="2"/>
  <c r="R269" i="2"/>
  <c r="P269" i="2"/>
  <c r="BK269" i="2"/>
  <c r="J269" i="2"/>
  <c r="BE269" i="2"/>
  <c r="BI262" i="2"/>
  <c r="BH262" i="2"/>
  <c r="BG262" i="2"/>
  <c r="BF262" i="2"/>
  <c r="T262" i="2"/>
  <c r="R262" i="2"/>
  <c r="P262" i="2"/>
  <c r="BK262" i="2"/>
  <c r="J262" i="2"/>
  <c r="BE262" i="2"/>
  <c r="BI254" i="2"/>
  <c r="BH254" i="2"/>
  <c r="BG254" i="2"/>
  <c r="BF254" i="2"/>
  <c r="T254" i="2"/>
  <c r="R254" i="2"/>
  <c r="P254" i="2"/>
  <c r="BK254" i="2"/>
  <c r="J254" i="2"/>
  <c r="BE254" i="2"/>
  <c r="BI250" i="2"/>
  <c r="BH250" i="2"/>
  <c r="BG250" i="2"/>
  <c r="BF250" i="2"/>
  <c r="T250" i="2"/>
  <c r="R250" i="2"/>
  <c r="P250" i="2"/>
  <c r="BK250" i="2"/>
  <c r="J250" i="2"/>
  <c r="BE250" i="2"/>
  <c r="BI246" i="2"/>
  <c r="BH246" i="2"/>
  <c r="BG246" i="2"/>
  <c r="BF246" i="2"/>
  <c r="T246" i="2"/>
  <c r="R246" i="2"/>
  <c r="P246" i="2"/>
  <c r="P233" i="2" s="1"/>
  <c r="BK246" i="2"/>
  <c r="J246" i="2"/>
  <c r="BE246" i="2"/>
  <c r="BI240" i="2"/>
  <c r="BH240" i="2"/>
  <c r="BG240" i="2"/>
  <c r="BF240" i="2"/>
  <c r="T240" i="2"/>
  <c r="T233" i="2" s="1"/>
  <c r="R240" i="2"/>
  <c r="P240" i="2"/>
  <c r="BK240" i="2"/>
  <c r="J240" i="2"/>
  <c r="BE240" i="2"/>
  <c r="BI234" i="2"/>
  <c r="BH234" i="2"/>
  <c r="BG234" i="2"/>
  <c r="BF234" i="2"/>
  <c r="T234" i="2"/>
  <c r="R234" i="2"/>
  <c r="R233" i="2"/>
  <c r="P234" i="2"/>
  <c r="BK234" i="2"/>
  <c r="BK233" i="2"/>
  <c r="J233" i="2" s="1"/>
  <c r="J99" i="2" s="1"/>
  <c r="J234" i="2"/>
  <c r="BE234" i="2"/>
  <c r="BI230" i="2"/>
  <c r="BH230" i="2"/>
  <c r="BG230" i="2"/>
  <c r="BF230" i="2"/>
  <c r="T230" i="2"/>
  <c r="R230" i="2"/>
  <c r="P230" i="2"/>
  <c r="BK230" i="2"/>
  <c r="J230" i="2"/>
  <c r="BE230" i="2"/>
  <c r="BI227" i="2"/>
  <c r="BH227" i="2"/>
  <c r="BG227" i="2"/>
  <c r="BF227" i="2"/>
  <c r="T227" i="2"/>
  <c r="R227" i="2"/>
  <c r="P227" i="2"/>
  <c r="BK227" i="2"/>
  <c r="J227" i="2"/>
  <c r="BE227" i="2"/>
  <c r="BI224" i="2"/>
  <c r="BH224" i="2"/>
  <c r="BG224" i="2"/>
  <c r="BF224" i="2"/>
  <c r="T224" i="2"/>
  <c r="R224" i="2"/>
  <c r="P224" i="2"/>
  <c r="BK224" i="2"/>
  <c r="J224" i="2"/>
  <c r="BE224" i="2"/>
  <c r="BI221" i="2"/>
  <c r="BH221" i="2"/>
  <c r="BG221" i="2"/>
  <c r="BF221" i="2"/>
  <c r="T221" i="2"/>
  <c r="R221" i="2"/>
  <c r="P221" i="2"/>
  <c r="BK221" i="2"/>
  <c r="J221" i="2"/>
  <c r="BE221" i="2"/>
  <c r="BI217" i="2"/>
  <c r="BH217" i="2"/>
  <c r="BG217" i="2"/>
  <c r="BF217" i="2"/>
  <c r="T217" i="2"/>
  <c r="R217" i="2"/>
  <c r="P217" i="2"/>
  <c r="BK217" i="2"/>
  <c r="J217" i="2"/>
  <c r="BE217" i="2"/>
  <c r="BI208" i="2"/>
  <c r="BH208" i="2"/>
  <c r="BG208" i="2"/>
  <c r="BF208" i="2"/>
  <c r="T208" i="2"/>
  <c r="R208" i="2"/>
  <c r="P208" i="2"/>
  <c r="BK208" i="2"/>
  <c r="J208" i="2"/>
  <c r="BE208" i="2"/>
  <c r="BI204" i="2"/>
  <c r="BH204" i="2"/>
  <c r="BG204" i="2"/>
  <c r="BF204" i="2"/>
  <c r="T204" i="2"/>
  <c r="R204" i="2"/>
  <c r="P204" i="2"/>
  <c r="BK204" i="2"/>
  <c r="J204" i="2"/>
  <c r="BE204" i="2"/>
  <c r="BI200" i="2"/>
  <c r="BH200" i="2"/>
  <c r="BG200" i="2"/>
  <c r="BF200" i="2"/>
  <c r="T200" i="2"/>
  <c r="R200" i="2"/>
  <c r="P200" i="2"/>
  <c r="BK200" i="2"/>
  <c r="J200" i="2"/>
  <c r="BE200" i="2"/>
  <c r="BI198" i="2"/>
  <c r="BH198" i="2"/>
  <c r="BG198" i="2"/>
  <c r="BF198" i="2"/>
  <c r="T198" i="2"/>
  <c r="R198" i="2"/>
  <c r="P198" i="2"/>
  <c r="BK198" i="2"/>
  <c r="J198" i="2"/>
  <c r="BE198" i="2"/>
  <c r="BI196" i="2"/>
  <c r="BH196" i="2"/>
  <c r="BG196" i="2"/>
  <c r="BF196" i="2"/>
  <c r="T196" i="2"/>
  <c r="R196" i="2"/>
  <c r="P196" i="2"/>
  <c r="BK196" i="2"/>
  <c r="J196" i="2"/>
  <c r="BE196" i="2"/>
  <c r="BI190" i="2"/>
  <c r="BH190" i="2"/>
  <c r="BG190" i="2"/>
  <c r="BF190" i="2"/>
  <c r="T190" i="2"/>
  <c r="R190" i="2"/>
  <c r="P190" i="2"/>
  <c r="BK190" i="2"/>
  <c r="J190" i="2"/>
  <c r="BE190" i="2"/>
  <c r="BI187" i="2"/>
  <c r="BH187" i="2"/>
  <c r="BG187" i="2"/>
  <c r="BF187" i="2"/>
  <c r="T187" i="2"/>
  <c r="R187" i="2"/>
  <c r="P187" i="2"/>
  <c r="BK187" i="2"/>
  <c r="J187" i="2"/>
  <c r="BE187" i="2"/>
  <c r="BI184" i="2"/>
  <c r="BH184" i="2"/>
  <c r="BG184" i="2"/>
  <c r="BF184" i="2"/>
  <c r="T184" i="2"/>
  <c r="R184" i="2"/>
  <c r="P184" i="2"/>
  <c r="BK184" i="2"/>
  <c r="J184" i="2"/>
  <c r="BE184" i="2"/>
  <c r="BI179" i="2"/>
  <c r="BH179" i="2"/>
  <c r="BG179" i="2"/>
  <c r="BF179" i="2"/>
  <c r="T179" i="2"/>
  <c r="R179" i="2"/>
  <c r="P179" i="2"/>
  <c r="BK179" i="2"/>
  <c r="J179" i="2"/>
  <c r="BE179" i="2"/>
  <c r="BI175" i="2"/>
  <c r="BH175" i="2"/>
  <c r="BG175" i="2"/>
  <c r="BF175" i="2"/>
  <c r="T175" i="2"/>
  <c r="R175" i="2"/>
  <c r="P175" i="2"/>
  <c r="BK175" i="2"/>
  <c r="J175" i="2"/>
  <c r="BE175" i="2"/>
  <c r="BI168" i="2"/>
  <c r="BH168" i="2"/>
  <c r="BG168" i="2"/>
  <c r="BF168" i="2"/>
  <c r="T168" i="2"/>
  <c r="R168" i="2"/>
  <c r="P168" i="2"/>
  <c r="BK168" i="2"/>
  <c r="J168" i="2"/>
  <c r="BE168" i="2"/>
  <c r="BI164" i="2"/>
  <c r="BH164" i="2"/>
  <c r="BG164" i="2"/>
  <c r="BF164" i="2"/>
  <c r="T164" i="2"/>
  <c r="R164" i="2"/>
  <c r="P164" i="2"/>
  <c r="BK164" i="2"/>
  <c r="J164" i="2"/>
  <c r="BE164" i="2"/>
  <c r="BI160" i="2"/>
  <c r="BH160" i="2"/>
  <c r="BG160" i="2"/>
  <c r="BF160" i="2"/>
  <c r="T160" i="2"/>
  <c r="R160" i="2"/>
  <c r="P160" i="2"/>
  <c r="BK160" i="2"/>
  <c r="J160" i="2"/>
  <c r="BE160" i="2"/>
  <c r="BI158" i="2"/>
  <c r="BH158" i="2"/>
  <c r="BG158" i="2"/>
  <c r="BF158" i="2"/>
  <c r="T158" i="2"/>
  <c r="R158" i="2"/>
  <c r="P158" i="2"/>
  <c r="BK158" i="2"/>
  <c r="J158" i="2"/>
  <c r="BE158" i="2"/>
  <c r="BI154" i="2"/>
  <c r="BH154" i="2"/>
  <c r="BG154" i="2"/>
  <c r="BF154" i="2"/>
  <c r="T154" i="2"/>
  <c r="R154" i="2"/>
  <c r="P154" i="2"/>
  <c r="BK154" i="2"/>
  <c r="J154" i="2"/>
  <c r="BE154" i="2"/>
  <c r="BI150" i="2"/>
  <c r="BH150" i="2"/>
  <c r="BG150" i="2"/>
  <c r="BF150" i="2"/>
  <c r="T150" i="2"/>
  <c r="R150" i="2"/>
  <c r="P150" i="2"/>
  <c r="BK150" i="2"/>
  <c r="J150" i="2"/>
  <c r="BE150" i="2"/>
  <c r="BI144" i="2"/>
  <c r="BH144" i="2"/>
  <c r="BG144" i="2"/>
  <c r="BF144" i="2"/>
  <c r="T144" i="2"/>
  <c r="R144" i="2"/>
  <c r="P144" i="2"/>
  <c r="BK144" i="2"/>
  <c r="J144" i="2"/>
  <c r="BE144" i="2"/>
  <c r="BI137" i="2"/>
  <c r="BH137" i="2"/>
  <c r="BG137" i="2"/>
  <c r="F35" i="2" s="1"/>
  <c r="BB95" i="1" s="1"/>
  <c r="BB94" i="1" s="1"/>
  <c r="BF137" i="2"/>
  <c r="J34" i="2" s="1"/>
  <c r="AW95" i="1" s="1"/>
  <c r="T137" i="2"/>
  <c r="R137" i="2"/>
  <c r="P137" i="2"/>
  <c r="BK137" i="2"/>
  <c r="J137" i="2"/>
  <c r="BE137" i="2"/>
  <c r="BI133" i="2"/>
  <c r="F37" i="2" s="1"/>
  <c r="BD95" i="1" s="1"/>
  <c r="BD94" i="1" s="1"/>
  <c r="W33" i="1" s="1"/>
  <c r="BH133" i="2"/>
  <c r="BG133" i="2"/>
  <c r="BF133" i="2"/>
  <c r="T133" i="2"/>
  <c r="R133" i="2"/>
  <c r="P133" i="2"/>
  <c r="BK133" i="2"/>
  <c r="J133" i="2"/>
  <c r="BE133" i="2"/>
  <c r="BI131" i="2"/>
  <c r="BH131" i="2"/>
  <c r="F36" i="2" s="1"/>
  <c r="BC95" i="1" s="1"/>
  <c r="BC94" i="1" s="1"/>
  <c r="BG131" i="2"/>
  <c r="BF131" i="2"/>
  <c r="F34" i="2" s="1"/>
  <c r="BA95" i="1" s="1"/>
  <c r="T131" i="2"/>
  <c r="T130" i="2"/>
  <c r="T129" i="2" s="1"/>
  <c r="T128" i="2" s="1"/>
  <c r="R131" i="2"/>
  <c r="R130" i="2"/>
  <c r="R129" i="2" s="1"/>
  <c r="P131" i="2"/>
  <c r="P130" i="2"/>
  <c r="P129" i="2" s="1"/>
  <c r="P128" i="2" s="1"/>
  <c r="AU95" i="1" s="1"/>
  <c r="BK131" i="2"/>
  <c r="BK130" i="2" s="1"/>
  <c r="J131" i="2"/>
  <c r="BE131" i="2"/>
  <c r="J125" i="2"/>
  <c r="J124" i="2"/>
  <c r="F124" i="2"/>
  <c r="F122" i="2"/>
  <c r="E120" i="2"/>
  <c r="J92" i="2"/>
  <c r="J91" i="2"/>
  <c r="F91" i="2"/>
  <c r="F89" i="2"/>
  <c r="E87" i="2"/>
  <c r="J18" i="2"/>
  <c r="E18" i="2"/>
  <c r="F125" i="2"/>
  <c r="F92" i="2"/>
  <c r="J17" i="2"/>
  <c r="J12" i="2"/>
  <c r="J122" i="2"/>
  <c r="J89" i="2"/>
  <c r="E7" i="2"/>
  <c r="E118" i="2"/>
  <c r="E85" i="2"/>
  <c r="AS94" i="1"/>
  <c r="L90" i="1"/>
  <c r="AM90" i="1"/>
  <c r="AM89" i="1"/>
  <c r="L89" i="1"/>
  <c r="AM87" i="1"/>
  <c r="L87" i="1"/>
  <c r="L85" i="1"/>
  <c r="L84" i="1"/>
  <c r="J33" i="2" l="1"/>
  <c r="AV95" i="1" s="1"/>
  <c r="AT95" i="1" s="1"/>
  <c r="BK420" i="2"/>
  <c r="J420" i="2" s="1"/>
  <c r="J106" i="2" s="1"/>
  <c r="J421" i="2"/>
  <c r="J107" i="2" s="1"/>
  <c r="F33" i="3"/>
  <c r="AZ96" i="1" s="1"/>
  <c r="J33" i="3"/>
  <c r="AV96" i="1" s="1"/>
  <c r="AY94" i="1"/>
  <c r="W32" i="1"/>
  <c r="R128" i="2"/>
  <c r="BA94" i="1"/>
  <c r="J132" i="3"/>
  <c r="J98" i="3" s="1"/>
  <c r="BK131" i="3"/>
  <c r="F33" i="2"/>
  <c r="AZ95" i="1" s="1"/>
  <c r="J130" i="2"/>
  <c r="J98" i="2" s="1"/>
  <c r="W31" i="1"/>
  <c r="AX94" i="1"/>
  <c r="BK397" i="2"/>
  <c r="J397" i="2" s="1"/>
  <c r="J103" i="2" s="1"/>
  <c r="J89" i="3"/>
  <c r="F92" i="3"/>
  <c r="P425" i="3"/>
  <c r="P131" i="3" s="1"/>
  <c r="P130" i="3" s="1"/>
  <c r="AU96" i="1" s="1"/>
  <c r="AU94" i="1" s="1"/>
  <c r="P360" i="4"/>
  <c r="P129" i="4" s="1"/>
  <c r="P128" i="4" s="1"/>
  <c r="AU97" i="1" s="1"/>
  <c r="J34" i="3"/>
  <c r="AW96" i="1" s="1"/>
  <c r="F33" i="4"/>
  <c r="AZ97" i="1" s="1"/>
  <c r="J33" i="4"/>
  <c r="AV97" i="1" s="1"/>
  <c r="AT97" i="1" s="1"/>
  <c r="R129" i="4"/>
  <c r="R128" i="4" s="1"/>
  <c r="T425" i="3"/>
  <c r="T131" i="3" s="1"/>
  <c r="T130" i="3" s="1"/>
  <c r="T360" i="4"/>
  <c r="T129" i="4" s="1"/>
  <c r="T128" i="4" s="1"/>
  <c r="E85" i="4"/>
  <c r="BK129" i="4"/>
  <c r="BK384" i="4"/>
  <c r="J384" i="4" s="1"/>
  <c r="J106" i="4" s="1"/>
  <c r="BK129" i="2" l="1"/>
  <c r="BK130" i="3"/>
  <c r="J130" i="3" s="1"/>
  <c r="J131" i="3"/>
  <c r="J97" i="3" s="1"/>
  <c r="J129" i="4"/>
  <c r="J97" i="4" s="1"/>
  <c r="BK128" i="4"/>
  <c r="J128" i="4" s="1"/>
  <c r="AZ94" i="1"/>
  <c r="AW94" i="1"/>
  <c r="AK30" i="1" s="1"/>
  <c r="W30" i="1"/>
  <c r="AT96" i="1"/>
  <c r="W29" i="1" l="1"/>
  <c r="AV94" i="1"/>
  <c r="J96" i="3"/>
  <c r="J30" i="3"/>
  <c r="J96" i="4"/>
  <c r="J30" i="4"/>
  <c r="BK128" i="2"/>
  <c r="J128" i="2" s="1"/>
  <c r="J129" i="2"/>
  <c r="J97" i="2" s="1"/>
  <c r="AG96" i="1" l="1"/>
  <c r="AN96" i="1" s="1"/>
  <c r="J39" i="3"/>
  <c r="AG97" i="1"/>
  <c r="AN97" i="1" s="1"/>
  <c r="J39" i="4"/>
  <c r="AT94" i="1"/>
  <c r="AK29" i="1"/>
  <c r="J30" i="2"/>
  <c r="J96" i="2"/>
  <c r="AG95" i="1" l="1"/>
  <c r="J39" i="2"/>
  <c r="AG94" i="1" l="1"/>
  <c r="AN95" i="1"/>
  <c r="AN94" i="1" l="1"/>
  <c r="AK26" i="1"/>
  <c r="AK35" i="1" s="1"/>
</calcChain>
</file>

<file path=xl/sharedStrings.xml><?xml version="1.0" encoding="utf-8"?>
<sst xmlns="http://schemas.openxmlformats.org/spreadsheetml/2006/main" count="8873" uniqueCount="892">
  <si>
    <t>Export Komplet</t>
  </si>
  <si>
    <t/>
  </si>
  <si>
    <t>2.0</t>
  </si>
  <si>
    <t>ZAMOK</t>
  </si>
  <si>
    <t>False</t>
  </si>
  <si>
    <t>{46b94546-9ad5-4428-ad8f-0574340d84f5}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</si>
  <si>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</si>
  <si>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</si>
  <si>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</si>
  <si>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</si>
  <si>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</si>
  <si>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</si>
  <si>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</si>
  <si>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</si>
  <si>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21001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</si>
  <si>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</si>
  <si>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</si>
  <si>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Kamenné Žehrovice, rekonstrukce MK</t>
  </si>
  <si>
    <t>KSO:</t>
  </si>
  <si>
    <t>CC-CZ:</t>
  </si>
  <si>
    <t>Místo:</t>
  </si>
  <si>
    <t>Kamenné Žehrovice</t>
  </si>
  <si>
    <t>Datum:</t>
  </si>
  <si>
    <t>7. 1. 2022</t>
  </si>
  <si>
    <t>Zadavatel:</t>
  </si>
  <si>
    <t>IČ:</t>
  </si>
  <si>
    <t>Obec Kamenné Žehrovice</t>
  </si>
  <si>
    <t>DIČ:</t>
  </si>
  <si>
    <t>Uchazeč:</t>
  </si>
  <si>
    <t>Vyplň údaj</t>
  </si>
  <si>
    <t>Projektant:</t>
  </si>
  <si>
    <t>07071353</t>
  </si>
  <si>
    <t>PFProjekt s.r.o.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</si>
  <si>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</si>
  <si>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</si>
  <si>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</si>
  <si>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</si>
  <si>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</si>
  <si>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</si>
  <si>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</si>
  <si>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</si>
  <si>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</si>
  <si>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</si>
  <si>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</si>
  <si>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</si>
  <si>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</si>
  <si>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</si>
  <si>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</si>
  <si>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</si>
  <si>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</si>
  <si>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</si>
  <si>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</si>
  <si>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</si>
  <si>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</si>
  <si>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</si>
  <si>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</si>
  <si>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</si>
  <si>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</si>
  <si>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</si>
  <si>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</si>
  <si>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</si>
  <si>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</si>
  <si>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</si>
  <si>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</si>
  <si>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</si>
  <si>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</si>
  <si>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</si>
  <si>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</si>
  <si>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</si>
  <si>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</si>
  <si>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</si>
  <si>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</si>
  <si>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</si>
  <si>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</si>
  <si>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</si>
  <si>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</si>
  <si>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</si>
  <si>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</si>
  <si>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</si>
  <si>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</si>
  <si>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</si>
  <si>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</si>
  <si>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</si>
  <si>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Komunikace a zpevněné plochy - ulice K Cihelně</t>
  </si>
  <si>
    <t>STA</t>
  </si>
  <si>
    <t>1</t>
  </si>
  <si>
    <t>{7239937d-b6f9-4010-b6a6-ad9bf79416c5}</t>
  </si>
  <si>
    <t>2</t>
  </si>
  <si>
    <t>SO 102</t>
  </si>
  <si>
    <t>Komunikace a zpevněné plochy - ulice Ve Fabrice</t>
  </si>
  <si>
    <t>{7135127b-6dca-4acd-9857-07c730dcce1f}</t>
  </si>
  <si>
    <t>SO 103</t>
  </si>
  <si>
    <t>Komunikace a zpevněné plochy - ulice Sv.Čecha a S.K.Neumanna</t>
  </si>
  <si>
    <t>{e52db846-4462-4d59-a7ce-674ab77c1cf0}</t>
  </si>
  <si>
    <t>AZ</t>
  </si>
  <si>
    <t>1872,2</t>
  </si>
  <si>
    <t>beton</t>
  </si>
  <si>
    <t>23,826</t>
  </si>
  <si>
    <t>KRYCÍ LIST SOUPISU PRACÍ</t>
  </si>
  <si>
    <t>kusový</t>
  </si>
  <si>
    <t>582,326</t>
  </si>
  <si>
    <t>odkop</t>
  </si>
  <si>
    <t>713,805</t>
  </si>
  <si>
    <t>odvoz</t>
  </si>
  <si>
    <t>2065,195</t>
  </si>
  <si>
    <t>živice</t>
  </si>
  <si>
    <t>558,5</t>
  </si>
  <si>
    <t>Objekt:</t>
  </si>
  <si>
    <t>SO 101 - Komunikace a zpevněné plochy - ulice K Cihelně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</si>
  <si>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</si>
  <si>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</si>
  <si>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</si>
  <si>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</si>
  <si>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</si>
  <si>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</si>
  <si>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</si>
  <si>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</si>
  <si>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</si>
  <si>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</si>
  <si>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998 - Přesun hmot</t>
  </si>
  <si>
    <t xml:space="preserve">    VRN - Vedlejší rozpočtové náklady</t>
  </si>
  <si>
    <t xml:space="preserve">      VRN1 - Průzkumné, geodetické a projektové práce</t>
  </si>
  <si>
    <t xml:space="preserve">      VRN4 - Inženýrská činnost</t>
  </si>
  <si>
    <t>PSV - Práce a dodávky PSV</t>
  </si>
  <si>
    <t xml:space="preserve">    711 - Izolace proti vodě, vlhkosti a plynům</t>
  </si>
  <si>
    <t xml:space="preserve">    721 - Zdravotechnika - vnitřní kanalizace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</si>
  <si>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</si>
  <si>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</si>
  <si>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</si>
  <si>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</si>
  <si>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</si>
  <si>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</si>
  <si>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</si>
  <si>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</si>
  <si>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</si>
  <si>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</si>
  <si>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</si>
  <si>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</si>
  <si>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</si>
  <si>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</si>
  <si>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</si>
  <si>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</si>
  <si>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</si>
  <si>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</si>
  <si>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</si>
  <si>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ze zámkových dlaždic komunikací pro pěší ručně</t>
  </si>
  <si>
    <t>m2</t>
  </si>
  <si>
    <t>4</t>
  </si>
  <si>
    <t>1612045165</t>
  </si>
  <si>
    <t>PP</t>
  </si>
  <si>
    <t>113107222</t>
  </si>
  <si>
    <t>Odstranění podkladu z kameniva drceného tl 200 mm strojně pl přes 200 m2</t>
  </si>
  <si>
    <t>-2093717373</t>
  </si>
  <si>
    <t>VV</t>
  </si>
  <si>
    <t>"podklad chodníků a vjezdů; tl.do 20cm"</t>
  </si>
  <si>
    <t>323+21</t>
  </si>
  <si>
    <t>3</t>
  </si>
  <si>
    <t>113107223</t>
  </si>
  <si>
    <t>Odstranění podkladu z kameniva drceného tl 300 mm strojně pl přes 200 m2</t>
  </si>
  <si>
    <t>1833289851</t>
  </si>
  <si>
    <t>"zpevněný povrch stávajících ploch a komunikací; tl.30cm"</t>
  </si>
  <si>
    <t>193</t>
  </si>
  <si>
    <t>"podklad asf. vozovky; předp. tl. 25cm  "</t>
  </si>
  <si>
    <t>1274</t>
  </si>
  <si>
    <t>Součet</t>
  </si>
  <si>
    <t>113107226</t>
  </si>
  <si>
    <t>Odstranění podkladu z kameniva drceného se štětem tl 450 mm strojně pl přes 200 m2</t>
  </si>
  <si>
    <t>-161642157</t>
  </si>
  <si>
    <t>"odečteno z výkresu"</t>
  </si>
  <si>
    <t>1702</t>
  </si>
  <si>
    <t>rozšíření pod obruby</t>
  </si>
  <si>
    <t>1702*1,1</t>
  </si>
  <si>
    <t>5</t>
  </si>
  <si>
    <t>113107242</t>
  </si>
  <si>
    <t>Odstranění podkladu živičného tl 100 mm strojně pl přes 200 m2</t>
  </si>
  <si>
    <t>-836823284</t>
  </si>
  <si>
    <t>"odečteno z výkresu; chodník"</t>
  </si>
  <si>
    <t>323</t>
  </si>
  <si>
    <t>6</t>
  </si>
  <si>
    <t>113107243</t>
  </si>
  <si>
    <t>Odstranění podkladu živičného tl 150 mm strojně pl přes 200 m2</t>
  </si>
  <si>
    <t>1999847201</t>
  </si>
  <si>
    <t>"odečteno z výkresu; vozovka"</t>
  </si>
  <si>
    <t>7</t>
  </si>
  <si>
    <t>113107331</t>
  </si>
  <si>
    <t>Odstranění podkladu z betonu prostého tl 150 mm strojně pl do 50 m2</t>
  </si>
  <si>
    <t>-2017609376</t>
  </si>
  <si>
    <t>8</t>
  </si>
  <si>
    <t>113154353</t>
  </si>
  <si>
    <t>Frézování živičného krytu tl 50 mm pruh š 1 m pl do 10000 m2 s překážkami v trase</t>
  </si>
  <si>
    <t>1392227466</t>
  </si>
  <si>
    <t>10</t>
  </si>
  <si>
    <t>9</t>
  </si>
  <si>
    <t>113202111</t>
  </si>
  <si>
    <t>Vytrhání obrub krajníků obrubníků stojatých</t>
  </si>
  <si>
    <t>m</t>
  </si>
  <si>
    <t>1536473797</t>
  </si>
  <si>
    <t>93</t>
  </si>
  <si>
    <t>122252204</t>
  </si>
  <si>
    <t>Odkopávky a prokopávky nezapažené pro silnice a dálnice v hornině třídy těžitelnosti I objem do 500 m3 strojně</t>
  </si>
  <si>
    <t>m3</t>
  </si>
  <si>
    <t>-671576569</t>
  </si>
  <si>
    <t>"dotěžení na úroveň parapláně a úprava nivelety; předp. do 30cm"</t>
  </si>
  <si>
    <t>(1702+367)*0,3</t>
  </si>
  <si>
    <t>620,7*1,15</t>
  </si>
  <si>
    <t>11</t>
  </si>
  <si>
    <t>162351103</t>
  </si>
  <si>
    <t>Vodorovné přemístění přes 50 do 500 m výkopku/sypaniny z horniny třídy těžitelnosti I skupiny 1 až 3</t>
  </si>
  <si>
    <t>1575706033</t>
  </si>
  <si>
    <t xml:space="preserve">přesun výkopku na mezideponii </t>
  </si>
  <si>
    <t>790,395</t>
  </si>
  <si>
    <t>12</t>
  </si>
  <si>
    <t>162751117</t>
  </si>
  <si>
    <t>Vodorovné přemístění přes 9 000 do 10000 m výkopku/sypaniny z horniny třídy těžitelnosti I skupiny 1 až 3</t>
  </si>
  <si>
    <t>-659707816</t>
  </si>
  <si>
    <t>odvoz přebytečného materiálu a nevhodných zemin na skládku</t>
  </si>
  <si>
    <t>AZ*0,45+(344*0,2)+(1467*0,3)+odkop</t>
  </si>
  <si>
    <t>13</t>
  </si>
  <si>
    <t>162751119</t>
  </si>
  <si>
    <t>Příplatek k vodorovnému přemístění výkopku/sypaniny z horniny třídy těžitelnosti I skupiny 1 až 3 ZKD 1000 m přes 10000 m</t>
  </si>
  <si>
    <t>1645659676</t>
  </si>
  <si>
    <t>odvoz*2</t>
  </si>
  <si>
    <t>14</t>
  </si>
  <si>
    <t>M</t>
  </si>
  <si>
    <t>58981122</t>
  </si>
  <si>
    <t>recyklát betonový frakce 0/63</t>
  </si>
  <si>
    <t>t</t>
  </si>
  <si>
    <t>981879256</t>
  </si>
  <si>
    <t>AZ*0,45*2,2</t>
  </si>
  <si>
    <t>171152111</t>
  </si>
  <si>
    <t>Uložení sypaniny z hornin nesoudržných a sypkých do násypů zhutněných v aktivní zóně silnic a dálnic</t>
  </si>
  <si>
    <t>-1585766142</t>
  </si>
  <si>
    <t>Aktivní zóna</t>
  </si>
  <si>
    <t>AZ*0,45</t>
  </si>
  <si>
    <t>26,6</t>
  </si>
  <si>
    <t>16</t>
  </si>
  <si>
    <t>181152302</t>
  </si>
  <si>
    <t>Úprava pláně pro silnice a dálnice v zářezech se zhutněním</t>
  </si>
  <si>
    <t>1338058332</t>
  </si>
  <si>
    <t>17</t>
  </si>
  <si>
    <t>182211121</t>
  </si>
  <si>
    <t>Svahování násypů ručně</t>
  </si>
  <si>
    <t>-2012416928</t>
  </si>
  <si>
    <t>18</t>
  </si>
  <si>
    <t>997221551</t>
  </si>
  <si>
    <t>Vodorovná doprava suti ze sypkých materiálů do 1 km</t>
  </si>
  <si>
    <t>1408167721</t>
  </si>
  <si>
    <t>odvoz asfaltového racyklátu do 20km; tl.50mm</t>
  </si>
  <si>
    <t>10*0,05*2,5</t>
  </si>
  <si>
    <t>19</t>
  </si>
  <si>
    <t>997221559</t>
  </si>
  <si>
    <t>Příplatek ZKD 1 km u vodorovné dopravy suti ze sypkých materiálů</t>
  </si>
  <si>
    <t>249259147</t>
  </si>
  <si>
    <t>odvoz do 20km</t>
  </si>
  <si>
    <t>1,25*19</t>
  </si>
  <si>
    <t>20</t>
  </si>
  <si>
    <t>997221561</t>
  </si>
  <si>
    <t>Vodorovná doprava suti z kusových materiálů do 1 km</t>
  </si>
  <si>
    <t>1759914655</t>
  </si>
  <si>
    <t>betonová zeď, bet.obruby, vyboraný mat.vjezdy, demolice kiosku NN</t>
  </si>
  <si>
    <t>"živice"</t>
  </si>
  <si>
    <t>(323*0,1*2,5)+(1274*0,15*2,5)</t>
  </si>
  <si>
    <t>"beton"</t>
  </si>
  <si>
    <t>(113*0,06*2,2)+(21*0,15*2,2)+(0,9*2,2)</t>
  </si>
  <si>
    <t>997221569</t>
  </si>
  <si>
    <t>Příplatek ZKD 1 km u vodorovné dopravy suti z kusových materiálů</t>
  </si>
  <si>
    <t>-196509531</t>
  </si>
  <si>
    <t>kusový*19</t>
  </si>
  <si>
    <t>22</t>
  </si>
  <si>
    <t>997221612</t>
  </si>
  <si>
    <t>Nakládání vybouraných hmot na dopravní prostředky pro vodorovnou dopravu</t>
  </si>
  <si>
    <t>1775477100</t>
  </si>
  <si>
    <t>23</t>
  </si>
  <si>
    <t>997221615</t>
  </si>
  <si>
    <t>Poplatek za uložení na skládce (skládkovné) stavebního odpadu betonového kód odpadu 17 01 01</t>
  </si>
  <si>
    <t>-1887654094</t>
  </si>
  <si>
    <t>24</t>
  </si>
  <si>
    <t>997221645</t>
  </si>
  <si>
    <t>Poplatek za uložení na skládce (skládkovné) odpadu asfaltového bez dehtu kód odpadu 17 03 02</t>
  </si>
  <si>
    <t>-390053141</t>
  </si>
  <si>
    <t>(10*0,05*2,5)+živice</t>
  </si>
  <si>
    <t>25</t>
  </si>
  <si>
    <t>997221655</t>
  </si>
  <si>
    <t>Poplatek za uložení na skládce (skládkovné) zeminy a kamení kód odpadu 17 05 04</t>
  </si>
  <si>
    <t>1363268099</t>
  </si>
  <si>
    <t>odvoz*1,8</t>
  </si>
  <si>
    <t>Komunikace pozemní</t>
  </si>
  <si>
    <t>26</t>
  </si>
  <si>
    <t>564750011</t>
  </si>
  <si>
    <t>Podklad z kameniva hrubého drceného vel. 8-16 mm tl 150 mm</t>
  </si>
  <si>
    <t>1853418005</t>
  </si>
  <si>
    <t>Podklad vegetační dlažby</t>
  </si>
  <si>
    <t>41</t>
  </si>
  <si>
    <t>rozšíření pod obruby a ztratné 10%</t>
  </si>
  <si>
    <t>41*1,1</t>
  </si>
  <si>
    <t>27</t>
  </si>
  <si>
    <t>564761111</t>
  </si>
  <si>
    <t>Podklad z kameniva hrubého drceného vel. 32-63 mm tl 200 mm</t>
  </si>
  <si>
    <t>-232972927</t>
  </si>
  <si>
    <t>28</t>
  </si>
  <si>
    <t>564770111</t>
  </si>
  <si>
    <t>Podklad z kameniva hrubého drceného vel. 16-32 mm tl 250 mm</t>
  </si>
  <si>
    <t>1819240829</t>
  </si>
  <si>
    <t>úprava stávajících vjezdů - nezpevněná vozovka</t>
  </si>
  <si>
    <t>29</t>
  </si>
  <si>
    <t>564811111</t>
  </si>
  <si>
    <t>Podklad ze štěrkodrtě ŠD tl 50 mm</t>
  </si>
  <si>
    <t>-768952982</t>
  </si>
  <si>
    <t>30</t>
  </si>
  <si>
    <t>564851111</t>
  </si>
  <si>
    <t>Podklad ze štěrkodrtě ŠD tl 150 mm</t>
  </si>
  <si>
    <t>121970356</t>
  </si>
  <si>
    <t>"vozovka dlážděná ŠD 0/32"500</t>
  </si>
  <si>
    <t>"vozovka živičná ŠD 0/32"960</t>
  </si>
  <si>
    <t>"vozovka živičná ŠD 0/63"960</t>
  </si>
  <si>
    <t>2420*1,1</t>
  </si>
  <si>
    <t>31</t>
  </si>
  <si>
    <t>564861111</t>
  </si>
  <si>
    <t>Podklad ze štěrkodrtě ŠD tl 200 mm</t>
  </si>
  <si>
    <t>658933121</t>
  </si>
  <si>
    <t>"vozovka dlážděná ŠD 0/63"500</t>
  </si>
  <si>
    <t>"chodník dlážděný ŠD 0/32"341</t>
  </si>
  <si>
    <t>841*1,1</t>
  </si>
  <si>
    <t>32</t>
  </si>
  <si>
    <t>565155111</t>
  </si>
  <si>
    <t>Asfaltový beton vrstva podkladní ACP 16 (obalované kamenivo OKS) tl 70 mm š do 3 m</t>
  </si>
  <si>
    <t>1852270229</t>
  </si>
  <si>
    <t>33</t>
  </si>
  <si>
    <t>573211107</t>
  </si>
  <si>
    <t>Postřik živičný spojovací z asfaltu v množství 0,30 kg/m2</t>
  </si>
  <si>
    <t>41116636</t>
  </si>
  <si>
    <t>34</t>
  </si>
  <si>
    <t>573231109</t>
  </si>
  <si>
    <t>Postřik živičný spojovací ze silniční emulze v množství 0,60 kg/m2</t>
  </si>
  <si>
    <t>-680296657</t>
  </si>
  <si>
    <t>35</t>
  </si>
  <si>
    <t>577134111</t>
  </si>
  <si>
    <t>Asfaltový beton vrstva obrusná ACO 11 (ABS) tř. I tl 40 mm š do 3 m z nemodifikovaného asfaltu</t>
  </si>
  <si>
    <t>1714983447</t>
  </si>
  <si>
    <t>36</t>
  </si>
  <si>
    <t>596211110</t>
  </si>
  <si>
    <t>Kladení zámkové dlažby komunikací pro pěší tl 60 mm skupiny A pl do 50 m2</t>
  </si>
  <si>
    <t>94231265</t>
  </si>
  <si>
    <t>"chodník ZD-šedá"341</t>
  </si>
  <si>
    <t>"pro nevidomé-reliéfní červená"26</t>
  </si>
  <si>
    <t>37</t>
  </si>
  <si>
    <t>59245018</t>
  </si>
  <si>
    <t>dlažba skladebná betonová 200x100x60mm přírodní</t>
  </si>
  <si>
    <t>-697826689</t>
  </si>
  <si>
    <t>nová ZD; chodník</t>
  </si>
  <si>
    <t>341</t>
  </si>
  <si>
    <t>341*1,03 "Přepočtené koeficientem množství</t>
  </si>
  <si>
    <t>38</t>
  </si>
  <si>
    <t>59245006</t>
  </si>
  <si>
    <t>dlažba tvar obdélník betonová pro nevidomé 200x100x60mm barevná</t>
  </si>
  <si>
    <t>-681179123</t>
  </si>
  <si>
    <t>26*1,03 "Přepočtené koeficientem množství</t>
  </si>
  <si>
    <t>39</t>
  </si>
  <si>
    <t>596211212</t>
  </si>
  <si>
    <t>Kladení zámkové dlažby komunikací pro pěší tl 80 mm skupiny A pl do 300 m2</t>
  </si>
  <si>
    <t>246039861</t>
  </si>
  <si>
    <t>"parkovací stání a vjezdy ZD-šedá"500</t>
  </si>
  <si>
    <t>"pro nevidomé-reliéfní červená"14</t>
  </si>
  <si>
    <t>40</t>
  </si>
  <si>
    <t>59245020</t>
  </si>
  <si>
    <t>dlažba tvar obdélník betonová 200x100x80mm přírodní</t>
  </si>
  <si>
    <t>1136593150</t>
  </si>
  <si>
    <t>59245226</t>
  </si>
  <si>
    <t>dlažba tvar obdélník betonová pro nevidomé 200x100x80mm barevná</t>
  </si>
  <si>
    <t>1715613487</t>
  </si>
  <si>
    <t>14*1,03 "Přepočtené koeficientem množství</t>
  </si>
  <si>
    <t>42</t>
  </si>
  <si>
    <t>596412212</t>
  </si>
  <si>
    <t>Kladení dlažby z vegetačních tvárnic pozemních komunikací tl 80 mm do 300 m2</t>
  </si>
  <si>
    <t>-1501356144</t>
  </si>
  <si>
    <t>43</t>
  </si>
  <si>
    <t>59246016R</t>
  </si>
  <si>
    <t>dlažba plošná betonová zatravňovací tl.80mm</t>
  </si>
  <si>
    <t>1165904093</t>
  </si>
  <si>
    <t>parkovací stání; zatravňovací dlažba tl.80mm; šedá</t>
  </si>
  <si>
    <t>41*1,05 "Přepočtené koeficientem množství</t>
  </si>
  <si>
    <t>Trubní vedení</t>
  </si>
  <si>
    <t>44</t>
  </si>
  <si>
    <t>212752DN100</t>
  </si>
  <si>
    <t>Trativody z drenážních trubek se zřízením štěrkopískového lože pod trubky a s jejich obsypem v průměrném celkovém množství do 0,15 m3/m z trubek plastových flexibilních D přes 65 do 100 mm; vč. zemních prací, napojení, obalení geotextilií; dle VPR</t>
  </si>
  <si>
    <t>-59348726</t>
  </si>
  <si>
    <t>395</t>
  </si>
  <si>
    <t>45</t>
  </si>
  <si>
    <t>837DN150</t>
  </si>
  <si>
    <t>Zhotovení přípojky DN150,DN110 do stávající kanalizace/šachty výsekem vč.  tvarovek, těsnění, obetonování apod.</t>
  </si>
  <si>
    <t>kus</t>
  </si>
  <si>
    <t>-272592468</t>
  </si>
  <si>
    <t>napojení UV</t>
  </si>
  <si>
    <t>46</t>
  </si>
  <si>
    <t>895941111</t>
  </si>
  <si>
    <t>Zřízení vpusti kanalizační uliční z betonových dílců typ UV-50 normální</t>
  </si>
  <si>
    <t>-267372940</t>
  </si>
  <si>
    <t>47</t>
  </si>
  <si>
    <t>592238780</t>
  </si>
  <si>
    <t>mříž M1 D400 DIN 19583-13, 500/500 mm</t>
  </si>
  <si>
    <t>-143609807</t>
  </si>
  <si>
    <t>48</t>
  </si>
  <si>
    <t>592238760</t>
  </si>
  <si>
    <t>rám zabetonovaný DIN 19583-9 500/500 mm</t>
  </si>
  <si>
    <t>-447663135</t>
  </si>
  <si>
    <t>49</t>
  </si>
  <si>
    <t>59223850</t>
  </si>
  <si>
    <t>dno pro uliční vpusť s výtokovým otvorem betonové 450x330x50mm</t>
  </si>
  <si>
    <t>-909769233</t>
  </si>
  <si>
    <t>50</t>
  </si>
  <si>
    <t>59223864</t>
  </si>
  <si>
    <t>prstenec pro uliční vpusť vyrovnávací betonový 390x60x130mm</t>
  </si>
  <si>
    <t>510223802</t>
  </si>
  <si>
    <t>51</t>
  </si>
  <si>
    <t>59223858</t>
  </si>
  <si>
    <t>skruž pro uliční vpusť horní betonová 450x570x50mm</t>
  </si>
  <si>
    <t>773747991</t>
  </si>
  <si>
    <t>52</t>
  </si>
  <si>
    <t>59223875</t>
  </si>
  <si>
    <t>koš nízký pro uliční vpusti žárově Pz plech pro rám 500/500mm</t>
  </si>
  <si>
    <t>-416179638</t>
  </si>
  <si>
    <t>53</t>
  </si>
  <si>
    <t>899232114x</t>
  </si>
  <si>
    <t>Výšková úprava uličního vstupu snížením nebo zvýšením rámu s poklopem revizní šachty</t>
  </si>
  <si>
    <t>1457770777</t>
  </si>
  <si>
    <t>54</t>
  </si>
  <si>
    <t>899233111x</t>
  </si>
  <si>
    <t>Výšková úprava krycího hrnce, šoupěte nebo hydrantu jeho zvýšením nebo snížením</t>
  </si>
  <si>
    <t>-537270871</t>
  </si>
  <si>
    <t>55</t>
  </si>
  <si>
    <t>899R00</t>
  </si>
  <si>
    <t>Přípojky z potrubí PVC DN 150,110 - komplet vč.zemních prací, obsypu a zásypu pískem a pod.</t>
  </si>
  <si>
    <t>631376681</t>
  </si>
  <si>
    <t>UV, DN150</t>
  </si>
  <si>
    <t>Ostatní konstrukce a práce, bourání</t>
  </si>
  <si>
    <t>56</t>
  </si>
  <si>
    <t>914111111</t>
  </si>
  <si>
    <t>Montáž svislé dopravní značky do velikosti 1 m2 objímkami na sloupek nebo konzolu</t>
  </si>
  <si>
    <t>-904618590</t>
  </si>
  <si>
    <t>57</t>
  </si>
  <si>
    <t>40445611</t>
  </si>
  <si>
    <t>značky upravující přednost P2, P3, P8 500mm</t>
  </si>
  <si>
    <t>351122215</t>
  </si>
  <si>
    <t>58</t>
  </si>
  <si>
    <t>40445608</t>
  </si>
  <si>
    <t>značky upravující přednost P1, P4 700mm</t>
  </si>
  <si>
    <t>516215954</t>
  </si>
  <si>
    <t>59</t>
  </si>
  <si>
    <t>40445647</t>
  </si>
  <si>
    <t>dodatkové tabulky E1, E2a,b , E6, E9, E10 E12c, E17 500x500mm</t>
  </si>
  <si>
    <t>-619108866</t>
  </si>
  <si>
    <t>60</t>
  </si>
  <si>
    <t>40445225</t>
  </si>
  <si>
    <t>sloupek pro dopravní značku Zn D 60mm v 3,5m</t>
  </si>
  <si>
    <t>-986178585</t>
  </si>
  <si>
    <t>61</t>
  </si>
  <si>
    <t>40445256</t>
  </si>
  <si>
    <t>svorka upínací na sloupek dopravní značky D 60mm</t>
  </si>
  <si>
    <t>-1211746492</t>
  </si>
  <si>
    <t>62</t>
  </si>
  <si>
    <t>40445253</t>
  </si>
  <si>
    <t>víčko plastové na sloupek D 60mm</t>
  </si>
  <si>
    <t>641156456</t>
  </si>
  <si>
    <t>63</t>
  </si>
  <si>
    <t>914511112</t>
  </si>
  <si>
    <t>Montáž sloupku dopravních značek délky do 3,5 m s betonovým základem a patkou</t>
  </si>
  <si>
    <t>-232871138</t>
  </si>
  <si>
    <t>64</t>
  </si>
  <si>
    <t>915131111</t>
  </si>
  <si>
    <t>Vodorovné dopravní značení přechody pro chodce, šipky, symboly základní bílá barva</t>
  </si>
  <si>
    <t>914098189</t>
  </si>
  <si>
    <t>V7a,b; V2b</t>
  </si>
  <si>
    <t>16+1+1</t>
  </si>
  <si>
    <t>65</t>
  </si>
  <si>
    <t>915621111</t>
  </si>
  <si>
    <t>Předznačení vodorovného plošného značení</t>
  </si>
  <si>
    <t>336281155</t>
  </si>
  <si>
    <t>66</t>
  </si>
  <si>
    <t>916131213</t>
  </si>
  <si>
    <t>Osazení silničního obrubníku betonového stojatého s boční opěrou do lože z betonu prostého</t>
  </si>
  <si>
    <t>-1198053103</t>
  </si>
  <si>
    <t>362+195+15+15</t>
  </si>
  <si>
    <t>67</t>
  </si>
  <si>
    <t>59217031</t>
  </si>
  <si>
    <t>obrubník betonový silniční 1000x150x250mm</t>
  </si>
  <si>
    <t>975665467</t>
  </si>
  <si>
    <t>362*1,02 "Přepočtené koeficientem množství</t>
  </si>
  <si>
    <t>68</t>
  </si>
  <si>
    <t>59217029</t>
  </si>
  <si>
    <t>obrubník betonový silniční nájezdový 1000x150x150mm</t>
  </si>
  <si>
    <t>-1911885868</t>
  </si>
  <si>
    <t>195*1,02 "Přepočtené koeficientem množství</t>
  </si>
  <si>
    <t>69</t>
  </si>
  <si>
    <t>59217030</t>
  </si>
  <si>
    <t>obrubník betonový silniční přechodový 1000x150x150-250mm</t>
  </si>
  <si>
    <t>-835911722</t>
  </si>
  <si>
    <t>(15+15)*1,02 "Přepočtené koeficientem množství</t>
  </si>
  <si>
    <t>70</t>
  </si>
  <si>
    <t>916231213</t>
  </si>
  <si>
    <t>Osazení chodníkového obrubníku betonového stojatého s boční opěrou do lože z betonu prostého</t>
  </si>
  <si>
    <t>1282675792</t>
  </si>
  <si>
    <t>47+14</t>
  </si>
  <si>
    <t>71</t>
  </si>
  <si>
    <t>59217017</t>
  </si>
  <si>
    <t>obrubník betonový chodníkový 1000x100x250mm</t>
  </si>
  <si>
    <t>1735493508</t>
  </si>
  <si>
    <t>47*1,02 "Přepočtené koeficientem množství</t>
  </si>
  <si>
    <t>72</t>
  </si>
  <si>
    <t>59217016</t>
  </si>
  <si>
    <t>obrubník betonový chodníkový 1000x80x250mm</t>
  </si>
  <si>
    <t>-405735977</t>
  </si>
  <si>
    <t>14*1,02 "Přepočtené koeficientem množství</t>
  </si>
  <si>
    <t>73</t>
  </si>
  <si>
    <t>919121213</t>
  </si>
  <si>
    <t>Těsnění spár zálivkou za studena pro komůrky š 10 mm hl 25 mm bez těsnicího profilu</t>
  </si>
  <si>
    <t>-366713081</t>
  </si>
  <si>
    <t>74</t>
  </si>
  <si>
    <t>919735113</t>
  </si>
  <si>
    <t>Řezání stávajícího živičného krytu hl do 150 mm</t>
  </si>
  <si>
    <t>-376951546</t>
  </si>
  <si>
    <t>"napojení na stávající plochy"</t>
  </si>
  <si>
    <t>75</t>
  </si>
  <si>
    <t>962033111</t>
  </si>
  <si>
    <t>Bourání zdiva z tvárnic ztraceného bednění včetně výplně z betonu do 1 m3</t>
  </si>
  <si>
    <t>-743572304</t>
  </si>
  <si>
    <t>998</t>
  </si>
  <si>
    <t>Přesun hmot</t>
  </si>
  <si>
    <t>76</t>
  </si>
  <si>
    <t>998223011</t>
  </si>
  <si>
    <t>Přesun hmot pro pozemní komunikace s krytem dlážděným</t>
  </si>
  <si>
    <t>1868170927</t>
  </si>
  <si>
    <t>VRN</t>
  </si>
  <si>
    <t>Vedlejší rozpočtové náklady</t>
  </si>
  <si>
    <t>77</t>
  </si>
  <si>
    <t>011002000</t>
  </si>
  <si>
    <t>Průzkumné práce</t>
  </si>
  <si>
    <t>kpl</t>
  </si>
  <si>
    <t>1024</t>
  </si>
  <si>
    <t>697753535</t>
  </si>
  <si>
    <t>78</t>
  </si>
  <si>
    <t>013254000</t>
  </si>
  <si>
    <t>Dokumentace skutečného provedení stavby</t>
  </si>
  <si>
    <t>1588764271</t>
  </si>
  <si>
    <t>79</t>
  </si>
  <si>
    <t>030001000</t>
  </si>
  <si>
    <t>Zařízení staveniště</t>
  </si>
  <si>
    <t>-470075529</t>
  </si>
  <si>
    <t>80</t>
  </si>
  <si>
    <t>043103000</t>
  </si>
  <si>
    <t>Zkoušky bez rozlišení</t>
  </si>
  <si>
    <t>-957890498</t>
  </si>
  <si>
    <t>81</t>
  </si>
  <si>
    <t>075002000</t>
  </si>
  <si>
    <t>Ochranná pásma</t>
  </si>
  <si>
    <t>453845897</t>
  </si>
  <si>
    <t>82</t>
  </si>
  <si>
    <t>092002000</t>
  </si>
  <si>
    <t>zajištění DIR, DIO vč. přechodného dopravního značení</t>
  </si>
  <si>
    <t>1459102435</t>
  </si>
  <si>
    <t>VRN1</t>
  </si>
  <si>
    <t>Průzkumné, geodetické a projektové práce</t>
  </si>
  <si>
    <t>83</t>
  </si>
  <si>
    <t>012002000</t>
  </si>
  <si>
    <t>Geodetické práce</t>
  </si>
  <si>
    <t>1028228432</t>
  </si>
  <si>
    <t>84</t>
  </si>
  <si>
    <t>013274000</t>
  </si>
  <si>
    <t>Pasportizace objektu před započetím prací</t>
  </si>
  <si>
    <t>954067181</t>
  </si>
  <si>
    <t>85</t>
  </si>
  <si>
    <t>013284000</t>
  </si>
  <si>
    <t>Pasportizace objektu po provedení prací</t>
  </si>
  <si>
    <t>-1938961458</t>
  </si>
  <si>
    <t>VRN4</t>
  </si>
  <si>
    <t>Inženýrská činnost</t>
  </si>
  <si>
    <t>86</t>
  </si>
  <si>
    <t>043154000</t>
  </si>
  <si>
    <t>Zkoušky hutnicí</t>
  </si>
  <si>
    <t>-1404165452</t>
  </si>
  <si>
    <t>PSV</t>
  </si>
  <si>
    <t>Práce a dodávky PSV</t>
  </si>
  <si>
    <t>711</t>
  </si>
  <si>
    <t>Izolace proti vodě, vlhkosti a plynům</t>
  </si>
  <si>
    <t>87</t>
  </si>
  <si>
    <t>711161302ds</t>
  </si>
  <si>
    <t>Izolace proti zemní vlhkosti stěn foliemi nopovými pro běžné podmínky tl. 0,4 mm šířky 0,5m;  dodání+položení+zemní práce</t>
  </si>
  <si>
    <t>-297373897</t>
  </si>
  <si>
    <t>85*0,5</t>
  </si>
  <si>
    <t>721</t>
  </si>
  <si>
    <t>Zdravotechnika - vnitřní kanalizace</t>
  </si>
  <si>
    <t>88</t>
  </si>
  <si>
    <t>721242105 R</t>
  </si>
  <si>
    <t>Lapač střešních splavenin z PP se zápachovou klapkou a lapacím košem DN 110 vč.osazení</t>
  </si>
  <si>
    <t>1888233507</t>
  </si>
  <si>
    <t>917,07</t>
  </si>
  <si>
    <t>35,772</t>
  </si>
  <si>
    <t>63,772</t>
  </si>
  <si>
    <t>480,827</t>
  </si>
  <si>
    <t>1046,909</t>
  </si>
  <si>
    <t>SO 102 - Komunikace a zpevněné plochy - ulice Ve Fabrice</t>
  </si>
  <si>
    <t xml:space="preserve">    3 - Svislé a kompletní konstrukce</t>
  </si>
  <si>
    <t xml:space="preserve">    4 - Vodorovné konstrukce</t>
  </si>
  <si>
    <t>-72786311</t>
  </si>
  <si>
    <t>1733995093</t>
  </si>
  <si>
    <t>54+86</t>
  </si>
  <si>
    <t>982471476</t>
  </si>
  <si>
    <t>306</t>
  </si>
  <si>
    <t>"podklad asf. vozovky; předp. tl. 25cm"</t>
  </si>
  <si>
    <t>112</t>
  </si>
  <si>
    <t>-2044440308</t>
  </si>
  <si>
    <t>833,7</t>
  </si>
  <si>
    <t>833,7*1,1</t>
  </si>
  <si>
    <t>332535706</t>
  </si>
  <si>
    <t>2047822684</t>
  </si>
  <si>
    <t>-60124658</t>
  </si>
  <si>
    <t>355038666</t>
  </si>
  <si>
    <t>-1356552027</t>
  </si>
  <si>
    <t>(833,7+160)*0,3</t>
  </si>
  <si>
    <t>"výkop; předp. do 100cm"</t>
  </si>
  <si>
    <t>(120)*1</t>
  </si>
  <si>
    <t>418,11*1,15</t>
  </si>
  <si>
    <t>742424775</t>
  </si>
  <si>
    <t>1924783486</t>
  </si>
  <si>
    <t>AZ*0,45+(140*0,2)+(418*0,3)+odkop</t>
  </si>
  <si>
    <t>-65940701</t>
  </si>
  <si>
    <t>-1351126022</t>
  </si>
  <si>
    <t>-504790224</t>
  </si>
  <si>
    <t>1260521462</t>
  </si>
  <si>
    <t>993,7</t>
  </si>
  <si>
    <t>993,7*1,15</t>
  </si>
  <si>
    <t>701805754</t>
  </si>
  <si>
    <t>677249008</t>
  </si>
  <si>
    <t>8*0,05*2,5</t>
  </si>
  <si>
    <t>-1696760725</t>
  </si>
  <si>
    <t>1*19</t>
  </si>
  <si>
    <t>2062667421</t>
  </si>
  <si>
    <t>(112*0,1*2,5)</t>
  </si>
  <si>
    <t>"beton a kameny"</t>
  </si>
  <si>
    <t>(86*0,06*2,2)+(54*0,15*2,2)+(3*2,2)</t>
  </si>
  <si>
    <t>148615234</t>
  </si>
  <si>
    <t>880091235</t>
  </si>
  <si>
    <t>-875354730</t>
  </si>
  <si>
    <t>625764087</t>
  </si>
  <si>
    <t>(8*0,05*2,5)+živice</t>
  </si>
  <si>
    <t>-53244205</t>
  </si>
  <si>
    <t>Svislé a kompletní konstrukce</t>
  </si>
  <si>
    <t>339921132</t>
  </si>
  <si>
    <t>Osazování betonových palisád do betonového základu v řadě výšky prvku přes 0,5 do 1 m</t>
  </si>
  <si>
    <t>657531953</t>
  </si>
  <si>
    <t>59228284</t>
  </si>
  <si>
    <t>palisáda betonová půlkulatá přírodní 1000x200mm</t>
  </si>
  <si>
    <t>-19145213</t>
  </si>
  <si>
    <t>koeficient množství</t>
  </si>
  <si>
    <t>15*5*1,05</t>
  </si>
  <si>
    <t>348942131</t>
  </si>
  <si>
    <t>Zábradlí ocelové osazené do bloků z betonu ze dvou vodorovných trubek</t>
  </si>
  <si>
    <t>-66718362</t>
  </si>
  <si>
    <t>Vodorovné konstrukce</t>
  </si>
  <si>
    <t>430321515</t>
  </si>
  <si>
    <t>Schodišťová konstrukce a rampa ze ŽB tř. C 20/25</t>
  </si>
  <si>
    <t>937058901</t>
  </si>
  <si>
    <t>430362021</t>
  </si>
  <si>
    <t>Výztuž schodišťové konstrukce a rampy svařovanými sítěmi Kari</t>
  </si>
  <si>
    <t>1102226375</t>
  </si>
  <si>
    <t>-492011590</t>
  </si>
  <si>
    <t>-983576354</t>
  </si>
  <si>
    <t>-1412159963</t>
  </si>
  <si>
    <t>-338556305</t>
  </si>
  <si>
    <t>-1635598688</t>
  </si>
  <si>
    <t>"vozovka dlážděná ŠD 0/32"525</t>
  </si>
  <si>
    <t>525*1,1</t>
  </si>
  <si>
    <t>1795086126</t>
  </si>
  <si>
    <t>"vozovka dlážděná ŠD 0/63"525</t>
  </si>
  <si>
    <t>"chodník dlážděný ŠD 0/32"160</t>
  </si>
  <si>
    <t>685*1,1</t>
  </si>
  <si>
    <t>1125130985</t>
  </si>
  <si>
    <t>1007056032</t>
  </si>
  <si>
    <t>578143113</t>
  </si>
  <si>
    <t>Litý asfalt MA 11 (LAS) tl 40 mm š do 3 m z nemodifikovaného asfaltu</t>
  </si>
  <si>
    <t>-23549215</t>
  </si>
  <si>
    <t>572852300</t>
  </si>
  <si>
    <t>"chodník ZD-šedá"150</t>
  </si>
  <si>
    <t>"pro nevidomé-reliéfní červená"10</t>
  </si>
  <si>
    <t>-1302468805</t>
  </si>
  <si>
    <t>150</t>
  </si>
  <si>
    <t>150*1,03 "Přepočtené koeficientem množství</t>
  </si>
  <si>
    <t>-16700353</t>
  </si>
  <si>
    <t>10*1,03 "Přepočtené koeficientem množství</t>
  </si>
  <si>
    <t>215284946</t>
  </si>
  <si>
    <t>"parkovací stání a vjezdy ZD-šedá"516</t>
  </si>
  <si>
    <t>"pro nevidomé-reliéfní červená"9</t>
  </si>
  <si>
    <t>1668662630</t>
  </si>
  <si>
    <t>parkovací stání ZD tl.80mm</t>
  </si>
  <si>
    <t>516*1,03 "Přepočtené koeficientem množství</t>
  </si>
  <si>
    <t>1837597598</t>
  </si>
  <si>
    <t>9*1,03 "Přepočtené koeficientem množství</t>
  </si>
  <si>
    <t>39686359</t>
  </si>
  <si>
    <t>213</t>
  </si>
  <si>
    <t>25690520</t>
  </si>
  <si>
    <t>213*1,05 "Přepočtené koeficientem množství</t>
  </si>
  <si>
    <t>596811321</t>
  </si>
  <si>
    <t>Kladení velkoformátové kamenné dlažby tl do 100 mm velikosti přes 0,5 m2 pl do 300 m2</t>
  </si>
  <si>
    <t>-1617874451</t>
  </si>
  <si>
    <t>Trativody z drenážních trubek se zřízením štěrkopískového lože pod trubky a s jejich obsypem v průměrném celkovém množství do 0,15 m3/m z trubek plastových flexibilních D100 mm; vč. zemních prací, napojení, obalení geotextilií; dle VPR</t>
  </si>
  <si>
    <t>176149516</t>
  </si>
  <si>
    <t>212752DN150</t>
  </si>
  <si>
    <t>Trativody z drenážních trubek se zřízením štěrkopískového lože pod trubky a s jejich obsypem v průměrném celkovém množství do 0,15 m3/m z trubek plastových flexibilních D150 mm; vč. zemních prací, napojení, obalení geotextilií; dle VPR</t>
  </si>
  <si>
    <t>690892243</t>
  </si>
  <si>
    <t>-2071105029</t>
  </si>
  <si>
    <t>2144239976</t>
  </si>
  <si>
    <t>948006129</t>
  </si>
  <si>
    <t>1149671046</t>
  </si>
  <si>
    <t>1965780345</t>
  </si>
  <si>
    <t>-653038557</t>
  </si>
  <si>
    <t>-477792221</t>
  </si>
  <si>
    <t>-1512618297</t>
  </si>
  <si>
    <t>-1368211408</t>
  </si>
  <si>
    <t>-2043496710</t>
  </si>
  <si>
    <t>1986650181</t>
  </si>
  <si>
    <t>1426872848</t>
  </si>
  <si>
    <t>-28627260</t>
  </si>
  <si>
    <t>208690327</t>
  </si>
  <si>
    <t>40445621</t>
  </si>
  <si>
    <t>informativní značky provozní IP1-IP3, IP4b-IP7, IP10a, b 500x500mm</t>
  </si>
  <si>
    <t>662800424</t>
  </si>
  <si>
    <t>715191875</t>
  </si>
  <si>
    <t>-23630278</t>
  </si>
  <si>
    <t>-1505910844</t>
  </si>
  <si>
    <t>1734145097</t>
  </si>
  <si>
    <t>158+93+9+9</t>
  </si>
  <si>
    <t>-1783381532</t>
  </si>
  <si>
    <t>158*1,02 "Přepočtené koeficientem množství</t>
  </si>
  <si>
    <t>1570503574</t>
  </si>
  <si>
    <t>93*1,02 "Přepočtené koeficientem množství</t>
  </si>
  <si>
    <t>-2083115860</t>
  </si>
  <si>
    <t>(9+9)*1,02 "Přepočtené koeficientem množství</t>
  </si>
  <si>
    <t>1528932158</t>
  </si>
  <si>
    <t>96+22</t>
  </si>
  <si>
    <t>-1191605172</t>
  </si>
  <si>
    <t>96*1,02 "Přepočtené koeficientem množství</t>
  </si>
  <si>
    <t>1958966250</t>
  </si>
  <si>
    <t>22*1,02 "Přepočtené koeficientem množství</t>
  </si>
  <si>
    <t>1058115098</t>
  </si>
  <si>
    <t>-838879362</t>
  </si>
  <si>
    <t>935111111</t>
  </si>
  <si>
    <t>Osazení příkopového žlabu do štěrkopísku tl 100 mm z betonových tvárnic š 500 mm</t>
  </si>
  <si>
    <t>552973975</t>
  </si>
  <si>
    <t>59227724</t>
  </si>
  <si>
    <t>žlab dvouvrstvý vibrolisovaný pro povrchové odvodnění betonový 70/100x280x210mm</t>
  </si>
  <si>
    <t>1091908061</t>
  </si>
  <si>
    <t>14*5</t>
  </si>
  <si>
    <t>981511113</t>
  </si>
  <si>
    <t>Demolice konstrukcí objektů z kamenného zdiva postupným rozebíráním</t>
  </si>
  <si>
    <t>1290253397</t>
  </si>
  <si>
    <t>61701631</t>
  </si>
  <si>
    <t>-440618230</t>
  </si>
  <si>
    <t>-1011582235</t>
  </si>
  <si>
    <t>1648126793</t>
  </si>
  <si>
    <t>-129167503</t>
  </si>
  <si>
    <t>-248718442</t>
  </si>
  <si>
    <t>-363229931</t>
  </si>
  <si>
    <t>-747680154</t>
  </si>
  <si>
    <t>-679494362</t>
  </si>
  <si>
    <t>89</t>
  </si>
  <si>
    <t>652581469</t>
  </si>
  <si>
    <t>90</t>
  </si>
  <si>
    <t>-1257959945</t>
  </si>
  <si>
    <t>91</t>
  </si>
  <si>
    <t>1413372185</t>
  </si>
  <si>
    <t>90*0,5</t>
  </si>
  <si>
    <t>92</t>
  </si>
  <si>
    <t>981226900</t>
  </si>
  <si>
    <t>10,864</t>
  </si>
  <si>
    <t>64,864</t>
  </si>
  <si>
    <t>387,263</t>
  </si>
  <si>
    <t>554,023</t>
  </si>
  <si>
    <t>UV</t>
  </si>
  <si>
    <t>SO 103 - Komunikace a zpevněné plochy - ulice Sv.Čecha a S.K.Neumanna</t>
  </si>
  <si>
    <t>113221212</t>
  </si>
  <si>
    <t>74,8</t>
  </si>
  <si>
    <t>218403480</t>
  </si>
  <si>
    <t>74,8+3</t>
  </si>
  <si>
    <t>221577967</t>
  </si>
  <si>
    <t>288</t>
  </si>
  <si>
    <t>216</t>
  </si>
  <si>
    <t>63815737</t>
  </si>
  <si>
    <t>856431919</t>
  </si>
  <si>
    <t>-105140070</t>
  </si>
  <si>
    <t>-1032710020</t>
  </si>
  <si>
    <t>46,5*0,3</t>
  </si>
  <si>
    <t>"dotěžení na úroveň parapláně a úprava nivelety; předp. do 50cm"</t>
  </si>
  <si>
    <t>645,6*0,5</t>
  </si>
  <si>
    <t>336,75*1,15</t>
  </si>
  <si>
    <t>688878503</t>
  </si>
  <si>
    <t>1801969286</t>
  </si>
  <si>
    <t>(77,8*0,2)+(504*0,3)+odkop</t>
  </si>
  <si>
    <t>410241653</t>
  </si>
  <si>
    <t>-1110481264</t>
  </si>
  <si>
    <t>-1932587951</t>
  </si>
  <si>
    <t>692,1</t>
  </si>
  <si>
    <t>692,1*1,15</t>
  </si>
  <si>
    <t>-1377646375</t>
  </si>
  <si>
    <t>(216*0,1*2,5)</t>
  </si>
  <si>
    <t>(74,8*0,06*2,2)+(3*0,15*2,2)</t>
  </si>
  <si>
    <t>747306855</t>
  </si>
  <si>
    <t>562619940</t>
  </si>
  <si>
    <t>1937011246</t>
  </si>
  <si>
    <t>-478112769</t>
  </si>
  <si>
    <t>-64060586</t>
  </si>
  <si>
    <t>1136192930</t>
  </si>
  <si>
    <t>1626560875</t>
  </si>
  <si>
    <t>1067007764</t>
  </si>
  <si>
    <t>"vozovka dlážděná a parkovací stání ŠD 0/32"63+79</t>
  </si>
  <si>
    <t>"vozovka asfaltová ŠD 0/63"408</t>
  </si>
  <si>
    <t>"vozovka asfaltová ŠD 0/32"408</t>
  </si>
  <si>
    <t>958*1,1</t>
  </si>
  <si>
    <t>-193891732</t>
  </si>
  <si>
    <t>"vozovka dlážděná a parkovací stání ŠD 0/63"63+79</t>
  </si>
  <si>
    <t>"chodník dlážděný ŠD 0/32"29+17,5</t>
  </si>
  <si>
    <t>188,5*1,1</t>
  </si>
  <si>
    <t>1063985266</t>
  </si>
  <si>
    <t>408</t>
  </si>
  <si>
    <t>-1545404967</t>
  </si>
  <si>
    <t>401132301</t>
  </si>
  <si>
    <t>1308404156</t>
  </si>
  <si>
    <t>-1912474881</t>
  </si>
  <si>
    <t>"chodník ZD-šedá"29</t>
  </si>
  <si>
    <t>"pro nevidomé-reliéfní červená"17,5</t>
  </si>
  <si>
    <t>-1052875675</t>
  </si>
  <si>
    <t>29*1,03 "Přepočtené koeficientem množství</t>
  </si>
  <si>
    <t>-232139034</t>
  </si>
  <si>
    <t>17,5</t>
  </si>
  <si>
    <t>17,5*1,03 "Přepočtené koeficientem množství</t>
  </si>
  <si>
    <t>-2032205373</t>
  </si>
  <si>
    <t>"parkovací stání a vozovka ZD-šedá"63+79</t>
  </si>
  <si>
    <t>-1853976390</t>
  </si>
  <si>
    <t>142*1,03 "Přepočtené koeficientem množství</t>
  </si>
  <si>
    <t>-599505992</t>
  </si>
  <si>
    <t>104</t>
  </si>
  <si>
    <t>1270746661</t>
  </si>
  <si>
    <t>-42951528</t>
  </si>
  <si>
    <t>UV1</t>
  </si>
  <si>
    <t>2002143765</t>
  </si>
  <si>
    <t>1250566448</t>
  </si>
  <si>
    <t>28927570</t>
  </si>
  <si>
    <t>1952442777</t>
  </si>
  <si>
    <t>-1917893670</t>
  </si>
  <si>
    <t>146248040</t>
  </si>
  <si>
    <t>1814275940</t>
  </si>
  <si>
    <t>1634972507</t>
  </si>
  <si>
    <t>-215025928</t>
  </si>
  <si>
    <t>805019306</t>
  </si>
  <si>
    <t>-864415215</t>
  </si>
  <si>
    <t>40445648</t>
  </si>
  <si>
    <t>dodatkové tabulky E2c,d , E11 500x700mm</t>
  </si>
  <si>
    <t>-605200581</t>
  </si>
  <si>
    <t>1857822994</t>
  </si>
  <si>
    <t>2091302568</t>
  </si>
  <si>
    <t>-1993663852</t>
  </si>
  <si>
    <t>448809580</t>
  </si>
  <si>
    <t>140+124+11+11</t>
  </si>
  <si>
    <t>-85885906</t>
  </si>
  <si>
    <t>140*1,02 "Přepočtené koeficientem množství</t>
  </si>
  <si>
    <t>-599195801</t>
  </si>
  <si>
    <t>124*1,02 "Přepočtené koeficientem množství</t>
  </si>
  <si>
    <t>-94913745</t>
  </si>
  <si>
    <t>(11+11)*1,02 "Přepočtené koeficientem množství</t>
  </si>
  <si>
    <t>1876797752</t>
  </si>
  <si>
    <t>46+18</t>
  </si>
  <si>
    <t>-1969397499</t>
  </si>
  <si>
    <t>46*1,02 "Přepočtené koeficientem množství</t>
  </si>
  <si>
    <t>1713656530</t>
  </si>
  <si>
    <t>18*1,02 "Přepočtené koeficientem množství</t>
  </si>
  <si>
    <t>1451838681</t>
  </si>
  <si>
    <t>-1706098926</t>
  </si>
  <si>
    <t>966006132</t>
  </si>
  <si>
    <t>Odstranění značek dopravních nebo orientačních se sloupky s betonovými patkami</t>
  </si>
  <si>
    <t>-1370194875</t>
  </si>
  <si>
    <t>74764176</t>
  </si>
  <si>
    <t>-828294791</t>
  </si>
  <si>
    <t>-570335104</t>
  </si>
  <si>
    <t>-383971242</t>
  </si>
  <si>
    <t>-159468533</t>
  </si>
  <si>
    <t>-1377033385</t>
  </si>
  <si>
    <t>-220277207</t>
  </si>
  <si>
    <t>1292646939</t>
  </si>
  <si>
    <t>-1705204178</t>
  </si>
  <si>
    <t>-1339978486</t>
  </si>
  <si>
    <t>-1553987278</t>
  </si>
  <si>
    <t>1088479356</t>
  </si>
  <si>
    <t>74*0,5</t>
  </si>
  <si>
    <t>838425707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</si>
</sst>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31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3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0" fillId="0" borderId="12" xfId="0" applyFont="1" applyBorder="1" applyAlignment="1" applyProtection="1">
      <alignment vertical="center"/>
      <protection locked="0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  <protection locked="0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0" xfId="0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right" vertical="center"/>
    </xf>
    <xf numFmtId="164" fontId="1" fillId="0" borderId="0" xfId="0" applyNumberFormat="1" applyFont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tabSelected="1" topLeftCell="A94" workbookViewId="0">
      <selection activeCell="AR38" sqref="AR38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278"/>
      <c r="AS2" s="278"/>
      <c r="AT2" s="278"/>
      <c r="AU2" s="278"/>
      <c r="AV2" s="278"/>
      <c r="AW2" s="278"/>
      <c r="AX2" s="278"/>
      <c r="AY2" s="278"/>
      <c r="AZ2" s="278"/>
      <c r="BA2" s="278"/>
      <c r="BB2" s="278"/>
      <c r="BC2" s="278"/>
      <c r="BD2" s="278"/>
      <c r="BE2" s="278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90" t="s">
        <v>14</v>
      </c>
      <c r="L5" s="291"/>
      <c r="M5" s="291"/>
      <c r="N5" s="291"/>
      <c r="O5" s="291"/>
      <c r="P5" s="291"/>
      <c r="Q5" s="291"/>
      <c r="R5" s="291"/>
      <c r="S5" s="291"/>
      <c r="T5" s="291"/>
      <c r="U5" s="291"/>
      <c r="V5" s="291"/>
      <c r="W5" s="291"/>
      <c r="X5" s="291"/>
      <c r="Y5" s="291"/>
      <c r="Z5" s="291"/>
      <c r="AA5" s="291"/>
      <c r="AB5" s="291"/>
      <c r="AC5" s="291"/>
      <c r="AD5" s="291"/>
      <c r="AE5" s="291"/>
      <c r="AF5" s="291"/>
      <c r="AG5" s="291"/>
      <c r="AH5" s="291"/>
      <c r="AI5" s="291"/>
      <c r="AJ5" s="291"/>
      <c r="AK5" s="291"/>
      <c r="AL5" s="291"/>
      <c r="AM5" s="291"/>
      <c r="AN5" s="291"/>
      <c r="AO5" s="291"/>
      <c r="AP5" s="22"/>
      <c r="AQ5" s="22"/>
      <c r="AR5" s="20"/>
      <c r="BE5" s="269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92" t="s">
        <v>17</v>
      </c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91"/>
      <c r="AA6" s="291"/>
      <c r="AB6" s="291"/>
      <c r="AC6" s="291"/>
      <c r="AD6" s="291"/>
      <c r="AE6" s="291"/>
      <c r="AF6" s="291"/>
      <c r="AG6" s="291"/>
      <c r="AH6" s="291"/>
      <c r="AI6" s="291"/>
      <c r="AJ6" s="291"/>
      <c r="AK6" s="291"/>
      <c r="AL6" s="291"/>
      <c r="AM6" s="291"/>
      <c r="AN6" s="291"/>
      <c r="AO6" s="291"/>
      <c r="AP6" s="22"/>
      <c r="AQ6" s="22"/>
      <c r="AR6" s="20"/>
      <c r="BE6" s="270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19</v>
      </c>
      <c r="AL7" s="22"/>
      <c r="AM7" s="22"/>
      <c r="AN7" s="27" t="s">
        <v>1</v>
      </c>
      <c r="AO7" s="22"/>
      <c r="AP7" s="22"/>
      <c r="AQ7" s="22"/>
      <c r="AR7" s="20"/>
      <c r="BE7" s="270"/>
      <c r="BS7" s="17" t="s">
        <v>6</v>
      </c>
    </row>
    <row r="8" spans="1:74" s="1" customFormat="1" ht="12" customHeight="1">
      <c r="B8" s="21"/>
      <c r="C8" s="22"/>
      <c r="D8" s="29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22</v>
      </c>
      <c r="AL8" s="22"/>
      <c r="AM8" s="22"/>
      <c r="AN8" s="30" t="s">
        <v>23</v>
      </c>
      <c r="AO8" s="22"/>
      <c r="AP8" s="22"/>
      <c r="AQ8" s="22"/>
      <c r="AR8" s="20"/>
      <c r="BE8" s="270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70"/>
      <c r="BS9" s="17" t="s">
        <v>6</v>
      </c>
    </row>
    <row r="10" spans="1:74" s="1" customFormat="1" ht="12" customHeight="1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270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270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70"/>
      <c r="BS12" s="17" t="s">
        <v>6</v>
      </c>
    </row>
    <row r="13" spans="1:74" s="1" customFormat="1" ht="12" customHeight="1">
      <c r="B13" s="21"/>
      <c r="C13" s="22"/>
      <c r="D13" s="29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29</v>
      </c>
      <c r="AO13" s="22"/>
      <c r="AP13" s="22"/>
      <c r="AQ13" s="22"/>
      <c r="AR13" s="20"/>
      <c r="BE13" s="270"/>
      <c r="BS13" s="17" t="s">
        <v>6</v>
      </c>
    </row>
    <row r="14" spans="1:74" ht="12.75">
      <c r="B14" s="21"/>
      <c r="C14" s="22"/>
      <c r="D14" s="22"/>
      <c r="E14" s="293" t="s">
        <v>29</v>
      </c>
      <c r="F14" s="294"/>
      <c r="G14" s="294"/>
      <c r="H14" s="294"/>
      <c r="I14" s="294"/>
      <c r="J14" s="294"/>
      <c r="K14" s="294"/>
      <c r="L14" s="294"/>
      <c r="M14" s="294"/>
      <c r="N14" s="294"/>
      <c r="O14" s="294"/>
      <c r="P14" s="294"/>
      <c r="Q14" s="294"/>
      <c r="R14" s="294"/>
      <c r="S14" s="294"/>
      <c r="T14" s="294"/>
      <c r="U14" s="294"/>
      <c r="V14" s="294"/>
      <c r="W14" s="294"/>
      <c r="X14" s="294"/>
      <c r="Y14" s="294"/>
      <c r="Z14" s="294"/>
      <c r="AA14" s="294"/>
      <c r="AB14" s="294"/>
      <c r="AC14" s="294"/>
      <c r="AD14" s="294"/>
      <c r="AE14" s="294"/>
      <c r="AF14" s="294"/>
      <c r="AG14" s="294"/>
      <c r="AH14" s="294"/>
      <c r="AI14" s="294"/>
      <c r="AJ14" s="294"/>
      <c r="AK14" s="29" t="s">
        <v>27</v>
      </c>
      <c r="AL14" s="22"/>
      <c r="AM14" s="22"/>
      <c r="AN14" s="31" t="s">
        <v>29</v>
      </c>
      <c r="AO14" s="22"/>
      <c r="AP14" s="22"/>
      <c r="AQ14" s="22"/>
      <c r="AR14" s="20"/>
      <c r="BE14" s="270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70"/>
      <c r="BS15" s="17" t="s">
        <v>4</v>
      </c>
    </row>
    <row r="16" spans="1:74" s="1" customFormat="1" ht="12" customHeight="1">
      <c r="B16" s="21"/>
      <c r="C16" s="22"/>
      <c r="D16" s="29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31</v>
      </c>
      <c r="AO16" s="22"/>
      <c r="AP16" s="22"/>
      <c r="AQ16" s="22"/>
      <c r="AR16" s="20"/>
      <c r="BE16" s="270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32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270"/>
      <c r="BS17" s="17" t="s">
        <v>33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70"/>
      <c r="BS18" s="17" t="s">
        <v>6</v>
      </c>
    </row>
    <row r="19" spans="1:71" s="1" customFormat="1" ht="12" customHeight="1">
      <c r="B19" s="21"/>
      <c r="C19" s="22"/>
      <c r="D19" s="29" t="s">
        <v>34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270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35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270"/>
      <c r="BS20" s="17" t="s">
        <v>33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70"/>
    </row>
    <row r="22" spans="1:71" s="1" customFormat="1" ht="12" customHeight="1">
      <c r="B22" s="21"/>
      <c r="C22" s="22"/>
      <c r="D22" s="29" t="s">
        <v>36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70"/>
    </row>
    <row r="23" spans="1:71" s="1" customFormat="1" ht="16.5" customHeight="1">
      <c r="B23" s="21"/>
      <c r="C23" s="22"/>
      <c r="D23" s="22"/>
      <c r="E23" s="295" t="s">
        <v>1</v>
      </c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2"/>
      <c r="AP23" s="22"/>
      <c r="AQ23" s="22"/>
      <c r="AR23" s="20"/>
      <c r="BE23" s="270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70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70"/>
    </row>
    <row r="26" spans="1:71" s="2" customFormat="1" ht="25.9" customHeight="1">
      <c r="A26" s="34"/>
      <c r="B26" s="35"/>
      <c r="C26" s="36"/>
      <c r="D26" s="37" t="s">
        <v>37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72">
        <f>ROUND(AG94,2)</f>
        <v>0</v>
      </c>
      <c r="AL26" s="273"/>
      <c r="AM26" s="273"/>
      <c r="AN26" s="273"/>
      <c r="AO26" s="273"/>
      <c r="AP26" s="36"/>
      <c r="AQ26" s="36"/>
      <c r="AR26" s="39"/>
      <c r="BE26" s="270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70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96" t="s">
        <v>38</v>
      </c>
      <c r="M28" s="296"/>
      <c r="N28" s="296"/>
      <c r="O28" s="296"/>
      <c r="P28" s="296"/>
      <c r="Q28" s="36"/>
      <c r="R28" s="36"/>
      <c r="S28" s="36"/>
      <c r="T28" s="36"/>
      <c r="U28" s="36"/>
      <c r="V28" s="36"/>
      <c r="W28" s="296" t="s">
        <v>39</v>
      </c>
      <c r="X28" s="296"/>
      <c r="Y28" s="296"/>
      <c r="Z28" s="296"/>
      <c r="AA28" s="296"/>
      <c r="AB28" s="296"/>
      <c r="AC28" s="296"/>
      <c r="AD28" s="296"/>
      <c r="AE28" s="296"/>
      <c r="AF28" s="36"/>
      <c r="AG28" s="36"/>
      <c r="AH28" s="36"/>
      <c r="AI28" s="36"/>
      <c r="AJ28" s="36"/>
      <c r="AK28" s="296" t="s">
        <v>40</v>
      </c>
      <c r="AL28" s="296"/>
      <c r="AM28" s="296"/>
      <c r="AN28" s="296"/>
      <c r="AO28" s="296"/>
      <c r="AP28" s="36"/>
      <c r="AQ28" s="36"/>
      <c r="AR28" s="39"/>
      <c r="BE28" s="270"/>
    </row>
    <row r="29" spans="1:71" s="3" customFormat="1" ht="14.45" customHeight="1">
      <c r="B29" s="40"/>
      <c r="C29" s="41"/>
      <c r="D29" s="29" t="s">
        <v>41</v>
      </c>
      <c r="E29" s="41"/>
      <c r="F29" s="29" t="s">
        <v>42</v>
      </c>
      <c r="G29" s="41"/>
      <c r="H29" s="41"/>
      <c r="I29" s="41"/>
      <c r="J29" s="41"/>
      <c r="K29" s="41"/>
      <c r="L29" s="297">
        <v>0.21</v>
      </c>
      <c r="M29" s="268"/>
      <c r="N29" s="268"/>
      <c r="O29" s="268"/>
      <c r="P29" s="268"/>
      <c r="Q29" s="41"/>
      <c r="R29" s="41"/>
      <c r="S29" s="41"/>
      <c r="T29" s="41"/>
      <c r="U29" s="41"/>
      <c r="V29" s="41"/>
      <c r="W29" s="267">
        <f>ROUND(AZ94, 2)</f>
        <v>0</v>
      </c>
      <c r="X29" s="268"/>
      <c r="Y29" s="268"/>
      <c r="Z29" s="268"/>
      <c r="AA29" s="268"/>
      <c r="AB29" s="268"/>
      <c r="AC29" s="268"/>
      <c r="AD29" s="268"/>
      <c r="AE29" s="268"/>
      <c r="AF29" s="41"/>
      <c r="AG29" s="41"/>
      <c r="AH29" s="41"/>
      <c r="AI29" s="41"/>
      <c r="AJ29" s="41"/>
      <c r="AK29" s="267">
        <f>ROUND(AV94, 2)</f>
        <v>0</v>
      </c>
      <c r="AL29" s="268"/>
      <c r="AM29" s="268"/>
      <c r="AN29" s="268"/>
      <c r="AO29" s="268"/>
      <c r="AP29" s="41"/>
      <c r="AQ29" s="41"/>
      <c r="AR29" s="42"/>
      <c r="BE29" s="271"/>
    </row>
    <row r="30" spans="1:71" s="3" customFormat="1" ht="14.45" customHeight="1">
      <c r="B30" s="40"/>
      <c r="C30" s="41"/>
      <c r="D30" s="41"/>
      <c r="E30" s="41"/>
      <c r="F30" s="29" t="s">
        <v>43</v>
      </c>
      <c r="G30" s="41"/>
      <c r="H30" s="41"/>
      <c r="I30" s="41"/>
      <c r="J30" s="41"/>
      <c r="K30" s="41"/>
      <c r="L30" s="297">
        <v>0.15</v>
      </c>
      <c r="M30" s="268"/>
      <c r="N30" s="268"/>
      <c r="O30" s="268"/>
      <c r="P30" s="268"/>
      <c r="Q30" s="41"/>
      <c r="R30" s="41"/>
      <c r="S30" s="41"/>
      <c r="T30" s="41"/>
      <c r="U30" s="41"/>
      <c r="V30" s="41"/>
      <c r="W30" s="267">
        <f>ROUND(BA94, 2)</f>
        <v>0</v>
      </c>
      <c r="X30" s="268"/>
      <c r="Y30" s="268"/>
      <c r="Z30" s="268"/>
      <c r="AA30" s="268"/>
      <c r="AB30" s="268"/>
      <c r="AC30" s="268"/>
      <c r="AD30" s="268"/>
      <c r="AE30" s="268"/>
      <c r="AF30" s="41"/>
      <c r="AG30" s="41"/>
      <c r="AH30" s="41"/>
      <c r="AI30" s="41"/>
      <c r="AJ30" s="41"/>
      <c r="AK30" s="267">
        <f>ROUND(AW94, 2)</f>
        <v>0</v>
      </c>
      <c r="AL30" s="268"/>
      <c r="AM30" s="268"/>
      <c r="AN30" s="268"/>
      <c r="AO30" s="268"/>
      <c r="AP30" s="41"/>
      <c r="AQ30" s="41"/>
      <c r="AR30" s="42"/>
      <c r="BE30" s="271"/>
    </row>
    <row r="31" spans="1:71" s="3" customFormat="1" ht="14.45" hidden="1" customHeight="1">
      <c r="B31" s="40"/>
      <c r="C31" s="41"/>
      <c r="D31" s="41"/>
      <c r="E31" s="41"/>
      <c r="F31" s="29" t="s">
        <v>44</v>
      </c>
      <c r="G31" s="41"/>
      <c r="H31" s="41"/>
      <c r="I31" s="41"/>
      <c r="J31" s="41"/>
      <c r="K31" s="41"/>
      <c r="L31" s="297">
        <v>0.21</v>
      </c>
      <c r="M31" s="268"/>
      <c r="N31" s="268"/>
      <c r="O31" s="268"/>
      <c r="P31" s="268"/>
      <c r="Q31" s="41"/>
      <c r="R31" s="41"/>
      <c r="S31" s="41"/>
      <c r="T31" s="41"/>
      <c r="U31" s="41"/>
      <c r="V31" s="41"/>
      <c r="W31" s="267">
        <f>ROUND(BB94, 2)</f>
        <v>0</v>
      </c>
      <c r="X31" s="268"/>
      <c r="Y31" s="268"/>
      <c r="Z31" s="268"/>
      <c r="AA31" s="268"/>
      <c r="AB31" s="268"/>
      <c r="AC31" s="268"/>
      <c r="AD31" s="268"/>
      <c r="AE31" s="268"/>
      <c r="AF31" s="41"/>
      <c r="AG31" s="41"/>
      <c r="AH31" s="41"/>
      <c r="AI31" s="41"/>
      <c r="AJ31" s="41"/>
      <c r="AK31" s="267">
        <v>0</v>
      </c>
      <c r="AL31" s="268"/>
      <c r="AM31" s="268"/>
      <c r="AN31" s="268"/>
      <c r="AO31" s="268"/>
      <c r="AP31" s="41"/>
      <c r="AQ31" s="41"/>
      <c r="AR31" s="42"/>
      <c r="BE31" s="271"/>
    </row>
    <row r="32" spans="1:71" s="3" customFormat="1" ht="14.45" hidden="1" customHeight="1">
      <c r="B32" s="40"/>
      <c r="C32" s="41"/>
      <c r="D32" s="41"/>
      <c r="E32" s="41"/>
      <c r="F32" s="29" t="s">
        <v>45</v>
      </c>
      <c r="G32" s="41"/>
      <c r="H32" s="41"/>
      <c r="I32" s="41"/>
      <c r="J32" s="41"/>
      <c r="K32" s="41"/>
      <c r="L32" s="297">
        <v>0.15</v>
      </c>
      <c r="M32" s="268"/>
      <c r="N32" s="268"/>
      <c r="O32" s="268"/>
      <c r="P32" s="268"/>
      <c r="Q32" s="41"/>
      <c r="R32" s="41"/>
      <c r="S32" s="41"/>
      <c r="T32" s="41"/>
      <c r="U32" s="41"/>
      <c r="V32" s="41"/>
      <c r="W32" s="267">
        <f>ROUND(BC94, 2)</f>
        <v>0</v>
      </c>
      <c r="X32" s="268"/>
      <c r="Y32" s="268"/>
      <c r="Z32" s="268"/>
      <c r="AA32" s="268"/>
      <c r="AB32" s="268"/>
      <c r="AC32" s="268"/>
      <c r="AD32" s="268"/>
      <c r="AE32" s="268"/>
      <c r="AF32" s="41"/>
      <c r="AG32" s="41"/>
      <c r="AH32" s="41"/>
      <c r="AI32" s="41"/>
      <c r="AJ32" s="41"/>
      <c r="AK32" s="267">
        <v>0</v>
      </c>
      <c r="AL32" s="268"/>
      <c r="AM32" s="268"/>
      <c r="AN32" s="268"/>
      <c r="AO32" s="268"/>
      <c r="AP32" s="41"/>
      <c r="AQ32" s="41"/>
      <c r="AR32" s="42"/>
      <c r="BE32" s="271"/>
    </row>
    <row r="33" spans="1:57" s="3" customFormat="1" ht="14.45" hidden="1" customHeight="1">
      <c r="B33" s="40"/>
      <c r="C33" s="41"/>
      <c r="D33" s="41"/>
      <c r="E33" s="41"/>
      <c r="F33" s="29" t="s">
        <v>46</v>
      </c>
      <c r="G33" s="41"/>
      <c r="H33" s="41"/>
      <c r="I33" s="41"/>
      <c r="J33" s="41"/>
      <c r="K33" s="41"/>
      <c r="L33" s="297">
        <v>0</v>
      </c>
      <c r="M33" s="268"/>
      <c r="N33" s="268"/>
      <c r="O33" s="268"/>
      <c r="P33" s="268"/>
      <c r="Q33" s="41"/>
      <c r="R33" s="41"/>
      <c r="S33" s="41"/>
      <c r="T33" s="41"/>
      <c r="U33" s="41"/>
      <c r="V33" s="41"/>
      <c r="W33" s="267">
        <f>ROUND(BD94, 2)</f>
        <v>0</v>
      </c>
      <c r="X33" s="268"/>
      <c r="Y33" s="268"/>
      <c r="Z33" s="268"/>
      <c r="AA33" s="268"/>
      <c r="AB33" s="268"/>
      <c r="AC33" s="268"/>
      <c r="AD33" s="268"/>
      <c r="AE33" s="268"/>
      <c r="AF33" s="41"/>
      <c r="AG33" s="41"/>
      <c r="AH33" s="41"/>
      <c r="AI33" s="41"/>
      <c r="AJ33" s="41"/>
      <c r="AK33" s="267">
        <v>0</v>
      </c>
      <c r="AL33" s="268"/>
      <c r="AM33" s="268"/>
      <c r="AN33" s="268"/>
      <c r="AO33" s="268"/>
      <c r="AP33" s="41"/>
      <c r="AQ33" s="41"/>
      <c r="AR33" s="42"/>
      <c r="BE33" s="271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270"/>
    </row>
    <row r="35" spans="1:57" s="2" customFormat="1" ht="25.9" customHeight="1">
      <c r="A35" s="34"/>
      <c r="B35" s="35"/>
      <c r="C35" s="43"/>
      <c r="D35" s="44" t="s">
        <v>47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48</v>
      </c>
      <c r="U35" s="45"/>
      <c r="V35" s="45"/>
      <c r="W35" s="45"/>
      <c r="X35" s="274" t="s">
        <v>49</v>
      </c>
      <c r="Y35" s="275"/>
      <c r="Z35" s="275"/>
      <c r="AA35" s="275"/>
      <c r="AB35" s="275"/>
      <c r="AC35" s="45"/>
      <c r="AD35" s="45"/>
      <c r="AE35" s="45"/>
      <c r="AF35" s="45"/>
      <c r="AG35" s="45"/>
      <c r="AH35" s="45"/>
      <c r="AI35" s="45"/>
      <c r="AJ35" s="45"/>
      <c r="AK35" s="276">
        <f>SUM(AK26:AK33)</f>
        <v>0</v>
      </c>
      <c r="AL35" s="275"/>
      <c r="AM35" s="275"/>
      <c r="AN35" s="275"/>
      <c r="AO35" s="277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14.45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E37" s="34"/>
    </row>
    <row r="38" spans="1:57" s="1" customFormat="1" ht="14.45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1:57" s="1" customFormat="1" ht="14.45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1:57" s="1" customFormat="1" ht="14.45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1:57" s="1" customFormat="1" ht="14.45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1:57" s="1" customFormat="1" ht="14.45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1:57" s="1" customFormat="1" ht="14.45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1:57" s="1" customFormat="1" ht="14.45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1:57" s="1" customFormat="1" ht="14.45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1:57" s="1" customFormat="1" ht="14.45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1:57" s="1" customFormat="1" ht="14.45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1:57" s="1" customFormat="1" ht="14.45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1:57" s="2" customFormat="1" ht="14.45" customHeight="1">
      <c r="B49" s="47"/>
      <c r="C49" s="48"/>
      <c r="D49" s="49" t="s">
        <v>50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51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 ht="11.25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1:57" ht="11.25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1:57" ht="11.25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1:57" ht="11.25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1:57" ht="11.25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1:57" ht="11.2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1:57" ht="11.25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1:57" ht="11.25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1:57" ht="11.25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1:57" ht="11.25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1:57" s="2" customFormat="1" ht="12.75">
      <c r="A60" s="34"/>
      <c r="B60" s="35"/>
      <c r="C60" s="36"/>
      <c r="D60" s="52" t="s">
        <v>52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53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52</v>
      </c>
      <c r="AI60" s="38"/>
      <c r="AJ60" s="38"/>
      <c r="AK60" s="38"/>
      <c r="AL60" s="38"/>
      <c r="AM60" s="52" t="s">
        <v>53</v>
      </c>
      <c r="AN60" s="38"/>
      <c r="AO60" s="38"/>
      <c r="AP60" s="36"/>
      <c r="AQ60" s="36"/>
      <c r="AR60" s="39"/>
      <c r="BE60" s="34"/>
    </row>
    <row r="61" spans="1:57" ht="11.25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1:57" ht="11.25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1:57" ht="11.25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1:57" s="2" customFormat="1" ht="12.75">
      <c r="A64" s="34"/>
      <c r="B64" s="35"/>
      <c r="C64" s="36"/>
      <c r="D64" s="49" t="s">
        <v>54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55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E64" s="34"/>
    </row>
    <row r="65" spans="1:57" ht="11.2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1:57" ht="11.25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1:57" ht="11.25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1:57" ht="11.25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1:57" ht="11.25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1:57" ht="11.25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1:57" ht="11.25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1:57" ht="11.25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1:57" ht="11.25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1:57" ht="11.25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1:57" s="2" customFormat="1" ht="12.75">
      <c r="A75" s="34"/>
      <c r="B75" s="35"/>
      <c r="C75" s="36"/>
      <c r="D75" s="52" t="s">
        <v>52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53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52</v>
      </c>
      <c r="AI75" s="38"/>
      <c r="AJ75" s="38"/>
      <c r="AK75" s="38"/>
      <c r="AL75" s="38"/>
      <c r="AM75" s="52" t="s">
        <v>53</v>
      </c>
      <c r="AN75" s="38"/>
      <c r="AO75" s="38"/>
      <c r="AP75" s="36"/>
      <c r="AQ75" s="36"/>
      <c r="AR75" s="39"/>
      <c r="BE75" s="34"/>
    </row>
    <row r="76" spans="1:57" s="2" customFormat="1" ht="11.25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E76" s="34"/>
    </row>
    <row r="77" spans="1:57" s="2" customFormat="1" ht="6.95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E77" s="34"/>
    </row>
    <row r="81" spans="1:91" s="2" customFormat="1" ht="6.95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E81" s="34"/>
    </row>
    <row r="82" spans="1:91" s="2" customFormat="1" ht="24.95" customHeight="1">
      <c r="A82" s="34"/>
      <c r="B82" s="35"/>
      <c r="C82" s="23" t="s">
        <v>56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E82" s="34"/>
    </row>
    <row r="83" spans="1:91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E83" s="34"/>
    </row>
    <row r="84" spans="1:91" s="4" customFormat="1" ht="12" customHeight="1">
      <c r="B84" s="58"/>
      <c r="C84" s="29" t="s">
        <v>13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21001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1" s="5" customFormat="1" ht="36.950000000000003" customHeight="1">
      <c r="B85" s="61"/>
      <c r="C85" s="62" t="s">
        <v>16</v>
      </c>
      <c r="D85" s="63"/>
      <c r="E85" s="63"/>
      <c r="F85" s="63"/>
      <c r="G85" s="63"/>
      <c r="H85" s="63"/>
      <c r="I85" s="63"/>
      <c r="J85" s="63"/>
      <c r="K85" s="63"/>
      <c r="L85" s="287" t="str">
        <f>K6</f>
        <v>Kamenné Žehrovice, rekonstrukce MK</v>
      </c>
      <c r="M85" s="288"/>
      <c r="N85" s="288"/>
      <c r="O85" s="288"/>
      <c r="P85" s="288"/>
      <c r="Q85" s="288"/>
      <c r="R85" s="288"/>
      <c r="S85" s="288"/>
      <c r="T85" s="288"/>
      <c r="U85" s="288"/>
      <c r="V85" s="288"/>
      <c r="W85" s="288"/>
      <c r="X85" s="288"/>
      <c r="Y85" s="288"/>
      <c r="Z85" s="288"/>
      <c r="AA85" s="288"/>
      <c r="AB85" s="288"/>
      <c r="AC85" s="288"/>
      <c r="AD85" s="288"/>
      <c r="AE85" s="288"/>
      <c r="AF85" s="288"/>
      <c r="AG85" s="288"/>
      <c r="AH85" s="288"/>
      <c r="AI85" s="288"/>
      <c r="AJ85" s="288"/>
      <c r="AK85" s="288"/>
      <c r="AL85" s="288"/>
      <c r="AM85" s="288"/>
      <c r="AN85" s="288"/>
      <c r="AO85" s="288"/>
      <c r="AP85" s="63"/>
      <c r="AQ85" s="63"/>
      <c r="AR85" s="64"/>
    </row>
    <row r="86" spans="1:91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E86" s="34"/>
    </row>
    <row r="87" spans="1:91" s="2" customFormat="1" ht="12" customHeight="1">
      <c r="A87" s="34"/>
      <c r="B87" s="35"/>
      <c r="C87" s="29" t="s">
        <v>20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>Kamenné Žehrovice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9" t="s">
        <v>22</v>
      </c>
      <c r="AJ87" s="36"/>
      <c r="AK87" s="36"/>
      <c r="AL87" s="36"/>
      <c r="AM87" s="289" t="str">
        <f>IF(AN8= "","",AN8)</f>
        <v>7. 1. 2022</v>
      </c>
      <c r="AN87" s="289"/>
      <c r="AO87" s="36"/>
      <c r="AP87" s="36"/>
      <c r="AQ87" s="36"/>
      <c r="AR87" s="39"/>
      <c r="BE87" s="34"/>
    </row>
    <row r="88" spans="1:91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E88" s="34"/>
    </row>
    <row r="89" spans="1:91" s="2" customFormat="1" ht="15.2" customHeight="1">
      <c r="A89" s="34"/>
      <c r="B89" s="35"/>
      <c r="C89" s="29" t="s">
        <v>24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>Obec Kamenné Žehrovice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9" t="s">
        <v>30</v>
      </c>
      <c r="AJ89" s="36"/>
      <c r="AK89" s="36"/>
      <c r="AL89" s="36"/>
      <c r="AM89" s="285" t="str">
        <f>IF(E17="","",E17)</f>
        <v>PFProjekt s.r.o.</v>
      </c>
      <c r="AN89" s="286"/>
      <c r="AO89" s="286"/>
      <c r="AP89" s="286"/>
      <c r="AQ89" s="36"/>
      <c r="AR89" s="39"/>
      <c r="AS89" s="279" t="s">
        <v>57</v>
      </c>
      <c r="AT89" s="280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4"/>
    </row>
    <row r="90" spans="1:91" s="2" customFormat="1" ht="15.2" customHeight="1">
      <c r="A90" s="34"/>
      <c r="B90" s="35"/>
      <c r="C90" s="29" t="s">
        <v>28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9" t="s">
        <v>34</v>
      </c>
      <c r="AJ90" s="36"/>
      <c r="AK90" s="36"/>
      <c r="AL90" s="36"/>
      <c r="AM90" s="285" t="str">
        <f>IF(E20="","",E20)</f>
        <v xml:space="preserve"> </v>
      </c>
      <c r="AN90" s="286"/>
      <c r="AO90" s="286"/>
      <c r="AP90" s="286"/>
      <c r="AQ90" s="36"/>
      <c r="AR90" s="39"/>
      <c r="AS90" s="281"/>
      <c r="AT90" s="282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4"/>
    </row>
    <row r="91" spans="1:91" s="2" customFormat="1" ht="10.9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83"/>
      <c r="AT91" s="284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4"/>
    </row>
    <row r="92" spans="1:91" s="2" customFormat="1" ht="29.25" customHeight="1">
      <c r="A92" s="34"/>
      <c r="B92" s="35"/>
      <c r="C92" s="306" t="s">
        <v>58</v>
      </c>
      <c r="D92" s="299"/>
      <c r="E92" s="299"/>
      <c r="F92" s="299"/>
      <c r="G92" s="299"/>
      <c r="H92" s="73"/>
      <c r="I92" s="298" t="s">
        <v>59</v>
      </c>
      <c r="J92" s="299"/>
      <c r="K92" s="299"/>
      <c r="L92" s="299"/>
      <c r="M92" s="299"/>
      <c r="N92" s="299"/>
      <c r="O92" s="299"/>
      <c r="P92" s="299"/>
      <c r="Q92" s="299"/>
      <c r="R92" s="299"/>
      <c r="S92" s="299"/>
      <c r="T92" s="299"/>
      <c r="U92" s="299"/>
      <c r="V92" s="299"/>
      <c r="W92" s="299"/>
      <c r="X92" s="299"/>
      <c r="Y92" s="299"/>
      <c r="Z92" s="299"/>
      <c r="AA92" s="299"/>
      <c r="AB92" s="299"/>
      <c r="AC92" s="299"/>
      <c r="AD92" s="299"/>
      <c r="AE92" s="299"/>
      <c r="AF92" s="299"/>
      <c r="AG92" s="301" t="s">
        <v>60</v>
      </c>
      <c r="AH92" s="299"/>
      <c r="AI92" s="299"/>
      <c r="AJ92" s="299"/>
      <c r="AK92" s="299"/>
      <c r="AL92" s="299"/>
      <c r="AM92" s="299"/>
      <c r="AN92" s="298" t="s">
        <v>61</v>
      </c>
      <c r="AO92" s="299"/>
      <c r="AP92" s="300"/>
      <c r="AQ92" s="74" t="s">
        <v>62</v>
      </c>
      <c r="AR92" s="39"/>
      <c r="AS92" s="75" t="s">
        <v>63</v>
      </c>
      <c r="AT92" s="76" t="s">
        <v>64</v>
      </c>
      <c r="AU92" s="76" t="s">
        <v>65</v>
      </c>
      <c r="AV92" s="76" t="s">
        <v>66</v>
      </c>
      <c r="AW92" s="76" t="s">
        <v>67</v>
      </c>
      <c r="AX92" s="76" t="s">
        <v>68</v>
      </c>
      <c r="AY92" s="76" t="s">
        <v>69</v>
      </c>
      <c r="AZ92" s="76" t="s">
        <v>70</v>
      </c>
      <c r="BA92" s="76" t="s">
        <v>71</v>
      </c>
      <c r="BB92" s="76" t="s">
        <v>72</v>
      </c>
      <c r="BC92" s="76" t="s">
        <v>73</v>
      </c>
      <c r="BD92" s="77" t="s">
        <v>74</v>
      </c>
      <c r="BE92" s="34"/>
    </row>
    <row r="93" spans="1:91" s="2" customFormat="1" ht="10.9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4"/>
    </row>
    <row r="94" spans="1:91" s="6" customFormat="1" ht="32.450000000000003" customHeight="1">
      <c r="B94" s="81"/>
      <c r="C94" s="82" t="s">
        <v>75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304">
        <f>ROUND(SUM(AG95:AG97),2)</f>
        <v>0</v>
      </c>
      <c r="AH94" s="304"/>
      <c r="AI94" s="304"/>
      <c r="AJ94" s="304"/>
      <c r="AK94" s="304"/>
      <c r="AL94" s="304"/>
      <c r="AM94" s="304"/>
      <c r="AN94" s="305">
        <f>SUM(AG94,AT94)</f>
        <v>0</v>
      </c>
      <c r="AO94" s="305"/>
      <c r="AP94" s="305"/>
      <c r="AQ94" s="85" t="s">
        <v>1</v>
      </c>
      <c r="AR94" s="86"/>
      <c r="AS94" s="87">
        <f>ROUND(SUM(AS95:AS97),2)</f>
        <v>0</v>
      </c>
      <c r="AT94" s="88">
        <f>ROUND(SUM(AV94:AW94),2)</f>
        <v>0</v>
      </c>
      <c r="AU94" s="89">
        <f>ROUND(SUM(AU95:AU97),5)</f>
        <v>0</v>
      </c>
      <c r="AV94" s="88">
        <f>ROUND(AZ94*L29,2)</f>
        <v>0</v>
      </c>
      <c r="AW94" s="88">
        <f>ROUND(BA94*L30,2)</f>
        <v>0</v>
      </c>
      <c r="AX94" s="88">
        <f>ROUND(BB94*L29,2)</f>
        <v>0</v>
      </c>
      <c r="AY94" s="88">
        <f>ROUND(BC94*L30,2)</f>
        <v>0</v>
      </c>
      <c r="AZ94" s="88">
        <f>ROUND(SUM(AZ95:AZ97),2)</f>
        <v>0</v>
      </c>
      <c r="BA94" s="88">
        <f>ROUND(SUM(BA95:BA97),2)</f>
        <v>0</v>
      </c>
      <c r="BB94" s="88">
        <f>ROUND(SUM(BB95:BB97),2)</f>
        <v>0</v>
      </c>
      <c r="BC94" s="88">
        <f>ROUND(SUM(BC95:BC97),2)</f>
        <v>0</v>
      </c>
      <c r="BD94" s="90">
        <f>ROUND(SUM(BD95:BD97),2)</f>
        <v>0</v>
      </c>
      <c r="BS94" s="91" t="s">
        <v>76</v>
      </c>
      <c r="BT94" s="91" t="s">
        <v>77</v>
      </c>
      <c r="BU94" s="92" t="s">
        <v>78</v>
      </c>
      <c r="BV94" s="91" t="s">
        <v>79</v>
      </c>
      <c r="BW94" s="91" t="s">
        <v>5</v>
      </c>
      <c r="BX94" s="91" t="s">
        <v>80</v>
      </c>
      <c r="CL94" s="91" t="s">
        <v>1</v>
      </c>
    </row>
    <row r="95" spans="1:91" s="7" customFormat="1" ht="27" customHeight="1">
      <c r="A95" s="93" t="s">
        <v>81</v>
      </c>
      <c r="B95" s="94"/>
      <c r="C95" s="95"/>
      <c r="D95" s="307" t="s">
        <v>82</v>
      </c>
      <c r="E95" s="307"/>
      <c r="F95" s="307"/>
      <c r="G95" s="307"/>
      <c r="H95" s="307"/>
      <c r="I95" s="96"/>
      <c r="J95" s="307" t="s">
        <v>83</v>
      </c>
      <c r="K95" s="307"/>
      <c r="L95" s="307"/>
      <c r="M95" s="307"/>
      <c r="N95" s="307"/>
      <c r="O95" s="307"/>
      <c r="P95" s="307"/>
      <c r="Q95" s="307"/>
      <c r="R95" s="307"/>
      <c r="S95" s="307"/>
      <c r="T95" s="307"/>
      <c r="U95" s="307"/>
      <c r="V95" s="307"/>
      <c r="W95" s="307"/>
      <c r="X95" s="307"/>
      <c r="Y95" s="307"/>
      <c r="Z95" s="307"/>
      <c r="AA95" s="307"/>
      <c r="AB95" s="307"/>
      <c r="AC95" s="307"/>
      <c r="AD95" s="307"/>
      <c r="AE95" s="307"/>
      <c r="AF95" s="307"/>
      <c r="AG95" s="302">
        <f>'SO 101 - Komunikace a zpe...'!J30</f>
        <v>0</v>
      </c>
      <c r="AH95" s="303"/>
      <c r="AI95" s="303"/>
      <c r="AJ95" s="303"/>
      <c r="AK95" s="303"/>
      <c r="AL95" s="303"/>
      <c r="AM95" s="303"/>
      <c r="AN95" s="302">
        <f>SUM(AG95,AT95)</f>
        <v>0</v>
      </c>
      <c r="AO95" s="303"/>
      <c r="AP95" s="303"/>
      <c r="AQ95" s="97" t="s">
        <v>84</v>
      </c>
      <c r="AR95" s="98"/>
      <c r="AS95" s="99">
        <v>0</v>
      </c>
      <c r="AT95" s="100">
        <f>ROUND(SUM(AV95:AW95),2)</f>
        <v>0</v>
      </c>
      <c r="AU95" s="101">
        <f>'SO 101 - Komunikace a zpe...'!P128</f>
        <v>0</v>
      </c>
      <c r="AV95" s="100">
        <f>'SO 101 - Komunikace a zpe...'!J33</f>
        <v>0</v>
      </c>
      <c r="AW95" s="100">
        <f>'SO 101 - Komunikace a zpe...'!J34</f>
        <v>0</v>
      </c>
      <c r="AX95" s="100">
        <f>'SO 101 - Komunikace a zpe...'!J35</f>
        <v>0</v>
      </c>
      <c r="AY95" s="100">
        <f>'SO 101 - Komunikace a zpe...'!J36</f>
        <v>0</v>
      </c>
      <c r="AZ95" s="100">
        <f>'SO 101 - Komunikace a zpe...'!F33</f>
        <v>0</v>
      </c>
      <c r="BA95" s="100">
        <f>'SO 101 - Komunikace a zpe...'!F34</f>
        <v>0</v>
      </c>
      <c r="BB95" s="100">
        <f>'SO 101 - Komunikace a zpe...'!F35</f>
        <v>0</v>
      </c>
      <c r="BC95" s="100">
        <f>'SO 101 - Komunikace a zpe...'!F36</f>
        <v>0</v>
      </c>
      <c r="BD95" s="102">
        <f>'SO 101 - Komunikace a zpe...'!F37</f>
        <v>0</v>
      </c>
      <c r="BT95" s="103" t="s">
        <v>85</v>
      </c>
      <c r="BV95" s="103" t="s">
        <v>79</v>
      </c>
      <c r="BW95" s="103" t="s">
        <v>86</v>
      </c>
      <c r="BX95" s="103" t="s">
        <v>5</v>
      </c>
      <c r="CL95" s="103" t="s">
        <v>1</v>
      </c>
      <c r="CM95" s="103" t="s">
        <v>87</v>
      </c>
    </row>
    <row r="96" spans="1:91" s="7" customFormat="1" ht="27" customHeight="1">
      <c r="A96" s="93" t="s">
        <v>81</v>
      </c>
      <c r="B96" s="94"/>
      <c r="C96" s="95"/>
      <c r="D96" s="307" t="s">
        <v>88</v>
      </c>
      <c r="E96" s="307"/>
      <c r="F96" s="307"/>
      <c r="G96" s="307"/>
      <c r="H96" s="307"/>
      <c r="I96" s="96"/>
      <c r="J96" s="307" t="s">
        <v>89</v>
      </c>
      <c r="K96" s="307"/>
      <c r="L96" s="307"/>
      <c r="M96" s="307"/>
      <c r="N96" s="307"/>
      <c r="O96" s="307"/>
      <c r="P96" s="307"/>
      <c r="Q96" s="307"/>
      <c r="R96" s="307"/>
      <c r="S96" s="307"/>
      <c r="T96" s="307"/>
      <c r="U96" s="307"/>
      <c r="V96" s="307"/>
      <c r="W96" s="307"/>
      <c r="X96" s="307"/>
      <c r="Y96" s="307"/>
      <c r="Z96" s="307"/>
      <c r="AA96" s="307"/>
      <c r="AB96" s="307"/>
      <c r="AC96" s="307"/>
      <c r="AD96" s="307"/>
      <c r="AE96" s="307"/>
      <c r="AF96" s="307"/>
      <c r="AG96" s="302">
        <f>'SO 102 - Komunikace a zpe...'!J30</f>
        <v>0</v>
      </c>
      <c r="AH96" s="303"/>
      <c r="AI96" s="303"/>
      <c r="AJ96" s="303"/>
      <c r="AK96" s="303"/>
      <c r="AL96" s="303"/>
      <c r="AM96" s="303"/>
      <c r="AN96" s="302">
        <f>SUM(AG96,AT96)</f>
        <v>0</v>
      </c>
      <c r="AO96" s="303"/>
      <c r="AP96" s="303"/>
      <c r="AQ96" s="97" t="s">
        <v>84</v>
      </c>
      <c r="AR96" s="98"/>
      <c r="AS96" s="99">
        <v>0</v>
      </c>
      <c r="AT96" s="100">
        <f>ROUND(SUM(AV96:AW96),2)</f>
        <v>0</v>
      </c>
      <c r="AU96" s="101">
        <f>'SO 102 - Komunikace a zpe...'!P130</f>
        <v>0</v>
      </c>
      <c r="AV96" s="100">
        <f>'SO 102 - Komunikace a zpe...'!J33</f>
        <v>0</v>
      </c>
      <c r="AW96" s="100">
        <f>'SO 102 - Komunikace a zpe...'!J34</f>
        <v>0</v>
      </c>
      <c r="AX96" s="100">
        <f>'SO 102 - Komunikace a zpe...'!J35</f>
        <v>0</v>
      </c>
      <c r="AY96" s="100">
        <f>'SO 102 - Komunikace a zpe...'!J36</f>
        <v>0</v>
      </c>
      <c r="AZ96" s="100">
        <f>'SO 102 - Komunikace a zpe...'!F33</f>
        <v>0</v>
      </c>
      <c r="BA96" s="100">
        <f>'SO 102 - Komunikace a zpe...'!F34</f>
        <v>0</v>
      </c>
      <c r="BB96" s="100">
        <f>'SO 102 - Komunikace a zpe...'!F35</f>
        <v>0</v>
      </c>
      <c r="BC96" s="100">
        <f>'SO 102 - Komunikace a zpe...'!F36</f>
        <v>0</v>
      </c>
      <c r="BD96" s="102">
        <f>'SO 102 - Komunikace a zpe...'!F37</f>
        <v>0</v>
      </c>
      <c r="BT96" s="103" t="s">
        <v>85</v>
      </c>
      <c r="BV96" s="103" t="s">
        <v>79</v>
      </c>
      <c r="BW96" s="103" t="s">
        <v>90</v>
      </c>
      <c r="BX96" s="103" t="s">
        <v>5</v>
      </c>
      <c r="CL96" s="103" t="s">
        <v>1</v>
      </c>
      <c r="CM96" s="103" t="s">
        <v>87</v>
      </c>
    </row>
    <row r="97" spans="1:91" s="7" customFormat="1" ht="27" customHeight="1">
      <c r="A97" s="93" t="s">
        <v>81</v>
      </c>
      <c r="B97" s="94"/>
      <c r="C97" s="95"/>
      <c r="D97" s="307" t="s">
        <v>91</v>
      </c>
      <c r="E97" s="307"/>
      <c r="F97" s="307"/>
      <c r="G97" s="307"/>
      <c r="H97" s="307"/>
      <c r="I97" s="96"/>
      <c r="J97" s="307" t="s">
        <v>92</v>
      </c>
      <c r="K97" s="307"/>
      <c r="L97" s="307"/>
      <c r="M97" s="307"/>
      <c r="N97" s="307"/>
      <c r="O97" s="307"/>
      <c r="P97" s="307"/>
      <c r="Q97" s="307"/>
      <c r="R97" s="307"/>
      <c r="S97" s="307"/>
      <c r="T97" s="307"/>
      <c r="U97" s="307"/>
      <c r="V97" s="307"/>
      <c r="W97" s="307"/>
      <c r="X97" s="307"/>
      <c r="Y97" s="307"/>
      <c r="Z97" s="307"/>
      <c r="AA97" s="307"/>
      <c r="AB97" s="307"/>
      <c r="AC97" s="307"/>
      <c r="AD97" s="307"/>
      <c r="AE97" s="307"/>
      <c r="AF97" s="307"/>
      <c r="AG97" s="302">
        <f>'SO 103 - Komunikace a zpe...'!J30</f>
        <v>0</v>
      </c>
      <c r="AH97" s="303"/>
      <c r="AI97" s="303"/>
      <c r="AJ97" s="303"/>
      <c r="AK97" s="303"/>
      <c r="AL97" s="303"/>
      <c r="AM97" s="303"/>
      <c r="AN97" s="302">
        <f>SUM(AG97,AT97)</f>
        <v>0</v>
      </c>
      <c r="AO97" s="303"/>
      <c r="AP97" s="303"/>
      <c r="AQ97" s="97" t="s">
        <v>84</v>
      </c>
      <c r="AR97" s="98"/>
      <c r="AS97" s="104">
        <v>0</v>
      </c>
      <c r="AT97" s="105">
        <f>ROUND(SUM(AV97:AW97),2)</f>
        <v>0</v>
      </c>
      <c r="AU97" s="106">
        <f>'SO 103 - Komunikace a zpe...'!P128</f>
        <v>0</v>
      </c>
      <c r="AV97" s="105">
        <f>'SO 103 - Komunikace a zpe...'!J33</f>
        <v>0</v>
      </c>
      <c r="AW97" s="105">
        <f>'SO 103 - Komunikace a zpe...'!J34</f>
        <v>0</v>
      </c>
      <c r="AX97" s="105">
        <f>'SO 103 - Komunikace a zpe...'!J35</f>
        <v>0</v>
      </c>
      <c r="AY97" s="105">
        <f>'SO 103 - Komunikace a zpe...'!J36</f>
        <v>0</v>
      </c>
      <c r="AZ97" s="105">
        <f>'SO 103 - Komunikace a zpe...'!F33</f>
        <v>0</v>
      </c>
      <c r="BA97" s="105">
        <f>'SO 103 - Komunikace a zpe...'!F34</f>
        <v>0</v>
      </c>
      <c r="BB97" s="105">
        <f>'SO 103 - Komunikace a zpe...'!F35</f>
        <v>0</v>
      </c>
      <c r="BC97" s="105">
        <f>'SO 103 - Komunikace a zpe...'!F36</f>
        <v>0</v>
      </c>
      <c r="BD97" s="107">
        <f>'SO 103 - Komunikace a zpe...'!F37</f>
        <v>0</v>
      </c>
      <c r="BT97" s="103" t="s">
        <v>85</v>
      </c>
      <c r="BV97" s="103" t="s">
        <v>79</v>
      </c>
      <c r="BW97" s="103" t="s">
        <v>93</v>
      </c>
      <c r="BX97" s="103" t="s">
        <v>5</v>
      </c>
      <c r="CL97" s="103" t="s">
        <v>1</v>
      </c>
      <c r="CM97" s="103" t="s">
        <v>87</v>
      </c>
    </row>
    <row r="98" spans="1:91" s="2" customFormat="1" ht="30" customHeight="1">
      <c r="A98" s="34"/>
      <c r="B98" s="35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9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91" s="2" customFormat="1" ht="6.95" customHeight="1">
      <c r="A99" s="34"/>
      <c r="B99" s="54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39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</sheetData>
  <sheetProtection algorithmName="SHA-512" hashValue="o6Km+jECtiwV1EZaEXZ4VchrEFzqKRTQbG4nTZg7y8kyahT1Jo/S5ziJh/yQDmxUxMBbNnMS7ypTJCOrafur9Q==" saltValue="JxtAw7y6KkAX+/kB4Pma5u3xsFSSyLveKBYoW+mDLLVxu8WYoZcdBwSI291ibh3hnIMakuBWeKvmf3m1Tioo+w==" spinCount="100000" sheet="1" objects="1" scenarios="1" formatColumns="0" formatRows="0"/>
  <mergeCells count="50">
    <mergeCell ref="D96:H96"/>
    <mergeCell ref="J96:AF96"/>
    <mergeCell ref="D97:H97"/>
    <mergeCell ref="J97:AF97"/>
    <mergeCell ref="AG94:AM94"/>
    <mergeCell ref="AN94:AP94"/>
    <mergeCell ref="C92:G92"/>
    <mergeCell ref="I92:AF92"/>
    <mergeCell ref="D95:H95"/>
    <mergeCell ref="J95:AF95"/>
    <mergeCell ref="AN95:AP95"/>
    <mergeCell ref="AG95:AM95"/>
    <mergeCell ref="AN96:AP96"/>
    <mergeCell ref="AG96:AM96"/>
    <mergeCell ref="AN97:AP97"/>
    <mergeCell ref="AG97:AM97"/>
    <mergeCell ref="L30:P30"/>
    <mergeCell ref="L31:P31"/>
    <mergeCell ref="L32:P32"/>
    <mergeCell ref="L33:P33"/>
    <mergeCell ref="AN92:AP92"/>
    <mergeCell ref="AG92:AM92"/>
    <mergeCell ref="X35:AB35"/>
    <mergeCell ref="AK35:AO35"/>
    <mergeCell ref="AR2:BE2"/>
    <mergeCell ref="AS89:AT91"/>
    <mergeCell ref="AM90:AP90"/>
    <mergeCell ref="L85:AO85"/>
    <mergeCell ref="AM87:AN87"/>
    <mergeCell ref="AM89:AP89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</mergeCells>
  <hyperlinks>
    <hyperlink ref="A95" location="'SO 101 - Komunikace a zpe...'!C2" display="/" xr:uid="{00000000-0004-0000-0000-000000000000}"/>
    <hyperlink ref="A96" location="'SO 102 - Komunikace a zpe...'!C2" display="/" xr:uid="{00000000-0004-0000-0000-000001000000}"/>
    <hyperlink ref="A97" location="'SO 103 - Komunikace a zpe...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428"/>
  <sheetViews>
    <sheetView showGridLines="0" topLeftCell="A173" workbookViewId="0">
      <selection activeCell="Y146" sqref="Y145:Y146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08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I2" s="10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AT2" s="17" t="s">
        <v>86</v>
      </c>
      <c r="AZ2" s="109" t="s">
        <v>94</v>
      </c>
      <c r="BA2" s="109" t="s">
        <v>1</v>
      </c>
      <c r="BB2" s="109" t="s">
        <v>1</v>
      </c>
      <c r="BC2" s="109" t="s">
        <v>95</v>
      </c>
      <c r="BD2" s="109" t="s">
        <v>87</v>
      </c>
    </row>
    <row r="3" spans="1:56" s="1" customFormat="1" ht="6.95" customHeight="1">
      <c r="B3" s="110"/>
      <c r="C3" s="111"/>
      <c r="D3" s="111"/>
      <c r="E3" s="111"/>
      <c r="F3" s="111"/>
      <c r="G3" s="111"/>
      <c r="H3" s="111"/>
      <c r="I3" s="112"/>
      <c r="J3" s="111"/>
      <c r="K3" s="111"/>
      <c r="L3" s="20"/>
      <c r="AT3" s="17" t="s">
        <v>87</v>
      </c>
      <c r="AZ3" s="109" t="s">
        <v>96</v>
      </c>
      <c r="BA3" s="109" t="s">
        <v>1</v>
      </c>
      <c r="BB3" s="109" t="s">
        <v>1</v>
      </c>
      <c r="BC3" s="109" t="s">
        <v>97</v>
      </c>
      <c r="BD3" s="109" t="s">
        <v>87</v>
      </c>
    </row>
    <row r="4" spans="1:56" s="1" customFormat="1" ht="24.95" customHeight="1">
      <c r="B4" s="20"/>
      <c r="D4" s="113" t="s">
        <v>98</v>
      </c>
      <c r="I4" s="108"/>
      <c r="L4" s="20"/>
      <c r="M4" s="114" t="s">
        <v>10</v>
      </c>
      <c r="AT4" s="17" t="s">
        <v>4</v>
      </c>
      <c r="AZ4" s="109" t="s">
        <v>99</v>
      </c>
      <c r="BA4" s="109" t="s">
        <v>1</v>
      </c>
      <c r="BB4" s="109" t="s">
        <v>1</v>
      </c>
      <c r="BC4" s="109" t="s">
        <v>100</v>
      </c>
      <c r="BD4" s="109" t="s">
        <v>87</v>
      </c>
    </row>
    <row r="5" spans="1:56" s="1" customFormat="1" ht="6.95" customHeight="1">
      <c r="B5" s="20"/>
      <c r="I5" s="108"/>
      <c r="L5" s="20"/>
      <c r="AZ5" s="109" t="s">
        <v>101</v>
      </c>
      <c r="BA5" s="109" t="s">
        <v>1</v>
      </c>
      <c r="BB5" s="109" t="s">
        <v>1</v>
      </c>
      <c r="BC5" s="109" t="s">
        <v>102</v>
      </c>
      <c r="BD5" s="109" t="s">
        <v>87</v>
      </c>
    </row>
    <row r="6" spans="1:56" s="1" customFormat="1" ht="12" customHeight="1">
      <c r="B6" s="20"/>
      <c r="D6" s="115" t="s">
        <v>16</v>
      </c>
      <c r="I6" s="108"/>
      <c r="L6" s="20"/>
      <c r="AZ6" s="109" t="s">
        <v>103</v>
      </c>
      <c r="BA6" s="109" t="s">
        <v>1</v>
      </c>
      <c r="BB6" s="109" t="s">
        <v>1</v>
      </c>
      <c r="BC6" s="109" t="s">
        <v>104</v>
      </c>
      <c r="BD6" s="109" t="s">
        <v>87</v>
      </c>
    </row>
    <row r="7" spans="1:56" s="1" customFormat="1" ht="16.5" customHeight="1">
      <c r="B7" s="20"/>
      <c r="E7" s="308" t="str">
        <f>'Rekapitulace stavby'!K6</f>
        <v>Kamenné Žehrovice, rekonstrukce MK</v>
      </c>
      <c r="F7" s="309"/>
      <c r="G7" s="309"/>
      <c r="H7" s="309"/>
      <c r="I7" s="108"/>
      <c r="L7" s="20"/>
      <c r="AZ7" s="109" t="s">
        <v>105</v>
      </c>
      <c r="BA7" s="109" t="s">
        <v>1</v>
      </c>
      <c r="BB7" s="109" t="s">
        <v>1</v>
      </c>
      <c r="BC7" s="109" t="s">
        <v>106</v>
      </c>
      <c r="BD7" s="109" t="s">
        <v>87</v>
      </c>
    </row>
    <row r="8" spans="1:56" s="2" customFormat="1" ht="12" customHeight="1">
      <c r="A8" s="34"/>
      <c r="B8" s="39"/>
      <c r="C8" s="34"/>
      <c r="D8" s="115" t="s">
        <v>107</v>
      </c>
      <c r="E8" s="34"/>
      <c r="F8" s="34"/>
      <c r="G8" s="34"/>
      <c r="H8" s="34"/>
      <c r="I8" s="116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56" s="2" customFormat="1" ht="16.5" customHeight="1">
      <c r="A9" s="34"/>
      <c r="B9" s="39"/>
      <c r="C9" s="34"/>
      <c r="D9" s="34"/>
      <c r="E9" s="310" t="s">
        <v>108</v>
      </c>
      <c r="F9" s="311"/>
      <c r="G9" s="311"/>
      <c r="H9" s="311"/>
      <c r="I9" s="116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56" s="2" customFormat="1" ht="11.25">
      <c r="A10" s="34"/>
      <c r="B10" s="39"/>
      <c r="C10" s="34"/>
      <c r="D10" s="34"/>
      <c r="E10" s="34"/>
      <c r="F10" s="34"/>
      <c r="G10" s="34"/>
      <c r="H10" s="34"/>
      <c r="I10" s="116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56" s="2" customFormat="1" ht="12" customHeight="1">
      <c r="A11" s="34"/>
      <c r="B11" s="39"/>
      <c r="C11" s="34"/>
      <c r="D11" s="115" t="s">
        <v>18</v>
      </c>
      <c r="E11" s="34"/>
      <c r="F11" s="117" t="s">
        <v>1</v>
      </c>
      <c r="G11" s="34"/>
      <c r="H11" s="34"/>
      <c r="I11" s="118" t="s">
        <v>19</v>
      </c>
      <c r="J11" s="117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56" s="2" customFormat="1" ht="12" customHeight="1">
      <c r="A12" s="34"/>
      <c r="B12" s="39"/>
      <c r="C12" s="34"/>
      <c r="D12" s="115" t="s">
        <v>20</v>
      </c>
      <c r="E12" s="34"/>
      <c r="F12" s="117" t="s">
        <v>21</v>
      </c>
      <c r="G12" s="34"/>
      <c r="H12" s="34"/>
      <c r="I12" s="118" t="s">
        <v>22</v>
      </c>
      <c r="J12" s="119" t="str">
        <f>'Rekapitulace stavby'!AN8</f>
        <v>7. 1. 2022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5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116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56" s="2" customFormat="1" ht="12" customHeight="1">
      <c r="A14" s="34"/>
      <c r="B14" s="39"/>
      <c r="C14" s="34"/>
      <c r="D14" s="115" t="s">
        <v>24</v>
      </c>
      <c r="E14" s="34"/>
      <c r="F14" s="34"/>
      <c r="G14" s="34"/>
      <c r="H14" s="34"/>
      <c r="I14" s="118" t="s">
        <v>25</v>
      </c>
      <c r="J14" s="117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56" s="2" customFormat="1" ht="18" customHeight="1">
      <c r="A15" s="34"/>
      <c r="B15" s="39"/>
      <c r="C15" s="34"/>
      <c r="D15" s="34"/>
      <c r="E15" s="117" t="s">
        <v>26</v>
      </c>
      <c r="F15" s="34"/>
      <c r="G15" s="34"/>
      <c r="H15" s="34"/>
      <c r="I15" s="118" t="s">
        <v>27</v>
      </c>
      <c r="J15" s="117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5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116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5" t="s">
        <v>28</v>
      </c>
      <c r="E17" s="34"/>
      <c r="F17" s="34"/>
      <c r="G17" s="34"/>
      <c r="H17" s="34"/>
      <c r="I17" s="118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12" t="str">
        <f>'Rekapitulace stavby'!E14</f>
        <v>Vyplň údaj</v>
      </c>
      <c r="F18" s="313"/>
      <c r="G18" s="313"/>
      <c r="H18" s="313"/>
      <c r="I18" s="118" t="s">
        <v>27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116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5" t="s">
        <v>30</v>
      </c>
      <c r="E20" s="34"/>
      <c r="F20" s="34"/>
      <c r="G20" s="34"/>
      <c r="H20" s="34"/>
      <c r="I20" s="118" t="s">
        <v>25</v>
      </c>
      <c r="J20" s="117" t="s">
        <v>31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7" t="s">
        <v>32</v>
      </c>
      <c r="F21" s="34"/>
      <c r="G21" s="34"/>
      <c r="H21" s="34"/>
      <c r="I21" s="118" t="s">
        <v>27</v>
      </c>
      <c r="J21" s="117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116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5" t="s">
        <v>34</v>
      </c>
      <c r="E23" s="34"/>
      <c r="F23" s="34"/>
      <c r="G23" s="34"/>
      <c r="H23" s="34"/>
      <c r="I23" s="118" t="s">
        <v>25</v>
      </c>
      <c r="J23" s="117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7" t="s">
        <v>35</v>
      </c>
      <c r="F24" s="34"/>
      <c r="G24" s="34"/>
      <c r="H24" s="34"/>
      <c r="I24" s="118" t="s">
        <v>27</v>
      </c>
      <c r="J24" s="117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116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5" t="s">
        <v>36</v>
      </c>
      <c r="E26" s="34"/>
      <c r="F26" s="34"/>
      <c r="G26" s="34"/>
      <c r="H26" s="34"/>
      <c r="I26" s="116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20"/>
      <c r="B27" s="121"/>
      <c r="C27" s="120"/>
      <c r="D27" s="120"/>
      <c r="E27" s="314" t="s">
        <v>1</v>
      </c>
      <c r="F27" s="314"/>
      <c r="G27" s="314"/>
      <c r="H27" s="314"/>
      <c r="I27" s="122"/>
      <c r="J27" s="120"/>
      <c r="K27" s="120"/>
      <c r="L27" s="123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116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24"/>
      <c r="E29" s="124"/>
      <c r="F29" s="124"/>
      <c r="G29" s="124"/>
      <c r="H29" s="124"/>
      <c r="I29" s="125"/>
      <c r="J29" s="124"/>
      <c r="K29" s="124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26" t="s">
        <v>37</v>
      </c>
      <c r="E30" s="34"/>
      <c r="F30" s="34"/>
      <c r="G30" s="34"/>
      <c r="H30" s="34"/>
      <c r="I30" s="116"/>
      <c r="J30" s="127">
        <f>ROUND(J128,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24"/>
      <c r="E31" s="124"/>
      <c r="F31" s="124"/>
      <c r="G31" s="124"/>
      <c r="H31" s="124"/>
      <c r="I31" s="125"/>
      <c r="J31" s="124"/>
      <c r="K31" s="124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8" t="s">
        <v>39</v>
      </c>
      <c r="G32" s="34"/>
      <c r="H32" s="34"/>
      <c r="I32" s="129" t="s">
        <v>38</v>
      </c>
      <c r="J32" s="128" t="s">
        <v>40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30" t="s">
        <v>41</v>
      </c>
      <c r="E33" s="115" t="s">
        <v>42</v>
      </c>
      <c r="F33" s="131">
        <f>ROUND((SUM(BE128:BE427)),  2)</f>
        <v>0</v>
      </c>
      <c r="G33" s="34"/>
      <c r="H33" s="34"/>
      <c r="I33" s="132">
        <v>0.21</v>
      </c>
      <c r="J33" s="131">
        <f>ROUND(((SUM(BE128:BE427))*I33),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5" t="s">
        <v>43</v>
      </c>
      <c r="F34" s="131">
        <f>ROUND((SUM(BF128:BF427)),  2)</f>
        <v>0</v>
      </c>
      <c r="G34" s="34"/>
      <c r="H34" s="34"/>
      <c r="I34" s="132">
        <v>0.15</v>
      </c>
      <c r="J34" s="131">
        <f>ROUND(((SUM(BF128:BF427))*I34),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5" t="s">
        <v>44</v>
      </c>
      <c r="F35" s="131">
        <f>ROUND((SUM(BG128:BG427)),  2)</f>
        <v>0</v>
      </c>
      <c r="G35" s="34"/>
      <c r="H35" s="34"/>
      <c r="I35" s="132">
        <v>0.21</v>
      </c>
      <c r="J35" s="131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5" t="s">
        <v>45</v>
      </c>
      <c r="F36" s="131">
        <f>ROUND((SUM(BH128:BH427)),  2)</f>
        <v>0</v>
      </c>
      <c r="G36" s="34"/>
      <c r="H36" s="34"/>
      <c r="I36" s="132">
        <v>0.15</v>
      </c>
      <c r="J36" s="131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5" t="s">
        <v>46</v>
      </c>
      <c r="F37" s="131">
        <f>ROUND((SUM(BI128:BI427)),  2)</f>
        <v>0</v>
      </c>
      <c r="G37" s="34"/>
      <c r="H37" s="34"/>
      <c r="I37" s="132">
        <v>0</v>
      </c>
      <c r="J37" s="131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116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33"/>
      <c r="D39" s="134" t="s">
        <v>47</v>
      </c>
      <c r="E39" s="135"/>
      <c r="F39" s="135"/>
      <c r="G39" s="136" t="s">
        <v>48</v>
      </c>
      <c r="H39" s="137" t="s">
        <v>49</v>
      </c>
      <c r="I39" s="138"/>
      <c r="J39" s="139">
        <f>SUM(J30:J37)</f>
        <v>0</v>
      </c>
      <c r="K39" s="140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116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I41" s="108"/>
      <c r="L41" s="20"/>
    </row>
    <row r="42" spans="1:31" s="1" customFormat="1" ht="14.45" customHeight="1">
      <c r="B42" s="20"/>
      <c r="I42" s="108"/>
      <c r="L42" s="20"/>
    </row>
    <row r="43" spans="1:31" s="1" customFormat="1" ht="14.45" customHeight="1">
      <c r="B43" s="20"/>
      <c r="I43" s="108"/>
      <c r="L43" s="20"/>
    </row>
    <row r="44" spans="1:31" s="1" customFormat="1" ht="14.45" customHeight="1">
      <c r="B44" s="20"/>
      <c r="I44" s="108"/>
      <c r="L44" s="20"/>
    </row>
    <row r="45" spans="1:31" s="1" customFormat="1" ht="14.45" customHeight="1">
      <c r="B45" s="20"/>
      <c r="I45" s="108"/>
      <c r="L45" s="20"/>
    </row>
    <row r="46" spans="1:31" s="1" customFormat="1" ht="14.45" customHeight="1">
      <c r="B46" s="20"/>
      <c r="I46" s="108"/>
      <c r="L46" s="20"/>
    </row>
    <row r="47" spans="1:31" s="1" customFormat="1" ht="14.45" customHeight="1">
      <c r="B47" s="20"/>
      <c r="I47" s="108"/>
      <c r="L47" s="20"/>
    </row>
    <row r="48" spans="1:31" s="1" customFormat="1" ht="14.45" customHeight="1">
      <c r="B48" s="20"/>
      <c r="I48" s="108"/>
      <c r="L48" s="20"/>
    </row>
    <row r="49" spans="1:31" s="1" customFormat="1" ht="14.45" customHeight="1">
      <c r="B49" s="20"/>
      <c r="I49" s="108"/>
      <c r="L49" s="20"/>
    </row>
    <row r="50" spans="1:31" s="2" customFormat="1" ht="14.45" customHeight="1">
      <c r="B50" s="51"/>
      <c r="D50" s="141" t="s">
        <v>50</v>
      </c>
      <c r="E50" s="142"/>
      <c r="F50" s="142"/>
      <c r="G50" s="141" t="s">
        <v>51</v>
      </c>
      <c r="H50" s="142"/>
      <c r="I50" s="143"/>
      <c r="J50" s="142"/>
      <c r="K50" s="142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44" t="s">
        <v>52</v>
      </c>
      <c r="E61" s="145"/>
      <c r="F61" s="146" t="s">
        <v>53</v>
      </c>
      <c r="G61" s="144" t="s">
        <v>52</v>
      </c>
      <c r="H61" s="145"/>
      <c r="I61" s="147"/>
      <c r="J61" s="148" t="s">
        <v>53</v>
      </c>
      <c r="K61" s="14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41" t="s">
        <v>54</v>
      </c>
      <c r="E65" s="149"/>
      <c r="F65" s="149"/>
      <c r="G65" s="141" t="s">
        <v>55</v>
      </c>
      <c r="H65" s="149"/>
      <c r="I65" s="150"/>
      <c r="J65" s="149"/>
      <c r="K65" s="149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44" t="s">
        <v>52</v>
      </c>
      <c r="E76" s="145"/>
      <c r="F76" s="146" t="s">
        <v>53</v>
      </c>
      <c r="G76" s="144" t="s">
        <v>52</v>
      </c>
      <c r="H76" s="145"/>
      <c r="I76" s="147"/>
      <c r="J76" s="148" t="s">
        <v>53</v>
      </c>
      <c r="K76" s="14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51"/>
      <c r="C77" s="152"/>
      <c r="D77" s="152"/>
      <c r="E77" s="152"/>
      <c r="F77" s="152"/>
      <c r="G77" s="152"/>
      <c r="H77" s="152"/>
      <c r="I77" s="153"/>
      <c r="J77" s="152"/>
      <c r="K77" s="152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54"/>
      <c r="C81" s="155"/>
      <c r="D81" s="155"/>
      <c r="E81" s="155"/>
      <c r="F81" s="155"/>
      <c r="G81" s="155"/>
      <c r="H81" s="155"/>
      <c r="I81" s="156"/>
      <c r="J81" s="155"/>
      <c r="K81" s="155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109</v>
      </c>
      <c r="D82" s="36"/>
      <c r="E82" s="36"/>
      <c r="F82" s="36"/>
      <c r="G82" s="36"/>
      <c r="H82" s="36"/>
      <c r="I82" s="11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11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11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315" t="str">
        <f>E7</f>
        <v>Kamenné Žehrovice, rekonstrukce MK</v>
      </c>
      <c r="F85" s="316"/>
      <c r="G85" s="316"/>
      <c r="H85" s="316"/>
      <c r="I85" s="11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107</v>
      </c>
      <c r="D86" s="36"/>
      <c r="E86" s="36"/>
      <c r="F86" s="36"/>
      <c r="G86" s="36"/>
      <c r="H86" s="36"/>
      <c r="I86" s="11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87" t="str">
        <f>E9</f>
        <v>SO 101 - Komunikace a zpevněné plochy - ulice K Cihelně</v>
      </c>
      <c r="F87" s="317"/>
      <c r="G87" s="317"/>
      <c r="H87" s="317"/>
      <c r="I87" s="11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11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>Kamenné Žehrovice</v>
      </c>
      <c r="G89" s="36"/>
      <c r="H89" s="36"/>
      <c r="I89" s="118" t="s">
        <v>22</v>
      </c>
      <c r="J89" s="66" t="str">
        <f>IF(J12="","",J12)</f>
        <v>7. 1. 2022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11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9" t="s">
        <v>24</v>
      </c>
      <c r="D91" s="36"/>
      <c r="E91" s="36"/>
      <c r="F91" s="27" t="str">
        <f>E15</f>
        <v>Obec Kamenné Žehrovice</v>
      </c>
      <c r="G91" s="36"/>
      <c r="H91" s="36"/>
      <c r="I91" s="118" t="s">
        <v>30</v>
      </c>
      <c r="J91" s="32" t="str">
        <f>E21</f>
        <v>PFProjekt s.r.o.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28</v>
      </c>
      <c r="D92" s="36"/>
      <c r="E92" s="36"/>
      <c r="F92" s="27" t="str">
        <f>IF(E18="","",E18)</f>
        <v>Vyplň údaj</v>
      </c>
      <c r="G92" s="36"/>
      <c r="H92" s="36"/>
      <c r="I92" s="118" t="s">
        <v>34</v>
      </c>
      <c r="J92" s="32" t="str">
        <f>E24</f>
        <v xml:space="preserve"> 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11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57" t="s">
        <v>110</v>
      </c>
      <c r="D94" s="158"/>
      <c r="E94" s="158"/>
      <c r="F94" s="158"/>
      <c r="G94" s="158"/>
      <c r="H94" s="158"/>
      <c r="I94" s="159"/>
      <c r="J94" s="160" t="s">
        <v>111</v>
      </c>
      <c r="K94" s="158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11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61" t="s">
        <v>112</v>
      </c>
      <c r="D96" s="36"/>
      <c r="E96" s="36"/>
      <c r="F96" s="36"/>
      <c r="G96" s="36"/>
      <c r="H96" s="36"/>
      <c r="I96" s="116"/>
      <c r="J96" s="84">
        <f>J128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113</v>
      </c>
    </row>
    <row r="97" spans="1:31" s="9" customFormat="1" ht="24.95" customHeight="1">
      <c r="B97" s="162"/>
      <c r="C97" s="163"/>
      <c r="D97" s="164" t="s">
        <v>114</v>
      </c>
      <c r="E97" s="165"/>
      <c r="F97" s="165"/>
      <c r="G97" s="165"/>
      <c r="H97" s="165"/>
      <c r="I97" s="166"/>
      <c r="J97" s="167">
        <f>J129</f>
        <v>0</v>
      </c>
      <c r="K97" s="163"/>
      <c r="L97" s="168"/>
    </row>
    <row r="98" spans="1:31" s="10" customFormat="1" ht="19.899999999999999" customHeight="1">
      <c r="B98" s="169"/>
      <c r="C98" s="170"/>
      <c r="D98" s="171" t="s">
        <v>115</v>
      </c>
      <c r="E98" s="172"/>
      <c r="F98" s="172"/>
      <c r="G98" s="172"/>
      <c r="H98" s="172"/>
      <c r="I98" s="173"/>
      <c r="J98" s="174">
        <f>J130</f>
        <v>0</v>
      </c>
      <c r="K98" s="170"/>
      <c r="L98" s="175"/>
    </row>
    <row r="99" spans="1:31" s="10" customFormat="1" ht="19.899999999999999" customHeight="1">
      <c r="B99" s="169"/>
      <c r="C99" s="170"/>
      <c r="D99" s="171" t="s">
        <v>116</v>
      </c>
      <c r="E99" s="172"/>
      <c r="F99" s="172"/>
      <c r="G99" s="172"/>
      <c r="H99" s="172"/>
      <c r="I99" s="173"/>
      <c r="J99" s="174">
        <f>J233</f>
        <v>0</v>
      </c>
      <c r="K99" s="170"/>
      <c r="L99" s="175"/>
    </row>
    <row r="100" spans="1:31" s="10" customFormat="1" ht="19.899999999999999" customHeight="1">
      <c r="B100" s="169"/>
      <c r="C100" s="170"/>
      <c r="D100" s="171" t="s">
        <v>117</v>
      </c>
      <c r="E100" s="172"/>
      <c r="F100" s="172"/>
      <c r="G100" s="172"/>
      <c r="H100" s="172"/>
      <c r="I100" s="173"/>
      <c r="J100" s="174">
        <f>J309</f>
        <v>0</v>
      </c>
      <c r="K100" s="170"/>
      <c r="L100" s="175"/>
    </row>
    <row r="101" spans="1:31" s="10" customFormat="1" ht="19.899999999999999" customHeight="1">
      <c r="B101" s="169"/>
      <c r="C101" s="170"/>
      <c r="D101" s="171" t="s">
        <v>118</v>
      </c>
      <c r="E101" s="172"/>
      <c r="F101" s="172"/>
      <c r="G101" s="172"/>
      <c r="H101" s="172"/>
      <c r="I101" s="173"/>
      <c r="J101" s="174">
        <f>J340</f>
        <v>0</v>
      </c>
      <c r="K101" s="170"/>
      <c r="L101" s="175"/>
    </row>
    <row r="102" spans="1:31" s="10" customFormat="1" ht="19.899999999999999" customHeight="1">
      <c r="B102" s="169"/>
      <c r="C102" s="170"/>
      <c r="D102" s="171" t="s">
        <v>119</v>
      </c>
      <c r="E102" s="172"/>
      <c r="F102" s="172"/>
      <c r="G102" s="172"/>
      <c r="H102" s="172"/>
      <c r="I102" s="173"/>
      <c r="J102" s="174">
        <f>J394</f>
        <v>0</v>
      </c>
      <c r="K102" s="170"/>
      <c r="L102" s="175"/>
    </row>
    <row r="103" spans="1:31" s="10" customFormat="1" ht="19.899999999999999" customHeight="1">
      <c r="B103" s="169"/>
      <c r="C103" s="170"/>
      <c r="D103" s="171" t="s">
        <v>120</v>
      </c>
      <c r="E103" s="172"/>
      <c r="F103" s="172"/>
      <c r="G103" s="172"/>
      <c r="H103" s="172"/>
      <c r="I103" s="173"/>
      <c r="J103" s="174">
        <f>J397</f>
        <v>0</v>
      </c>
      <c r="K103" s="170"/>
      <c r="L103" s="175"/>
    </row>
    <row r="104" spans="1:31" s="10" customFormat="1" ht="14.85" customHeight="1">
      <c r="B104" s="169"/>
      <c r="C104" s="170"/>
      <c r="D104" s="171" t="s">
        <v>121</v>
      </c>
      <c r="E104" s="172"/>
      <c r="F104" s="172"/>
      <c r="G104" s="172"/>
      <c r="H104" s="172"/>
      <c r="I104" s="173"/>
      <c r="J104" s="174">
        <f>J410</f>
        <v>0</v>
      </c>
      <c r="K104" s="170"/>
      <c r="L104" s="175"/>
    </row>
    <row r="105" spans="1:31" s="10" customFormat="1" ht="14.85" customHeight="1">
      <c r="B105" s="169"/>
      <c r="C105" s="170"/>
      <c r="D105" s="171" t="s">
        <v>122</v>
      </c>
      <c r="E105" s="172"/>
      <c r="F105" s="172"/>
      <c r="G105" s="172"/>
      <c r="H105" s="172"/>
      <c r="I105" s="173"/>
      <c r="J105" s="174">
        <f>J417</f>
        <v>0</v>
      </c>
      <c r="K105" s="170"/>
      <c r="L105" s="175"/>
    </row>
    <row r="106" spans="1:31" s="9" customFormat="1" ht="24.95" customHeight="1">
      <c r="B106" s="162"/>
      <c r="C106" s="163"/>
      <c r="D106" s="164" t="s">
        <v>123</v>
      </c>
      <c r="E106" s="165"/>
      <c r="F106" s="165"/>
      <c r="G106" s="165"/>
      <c r="H106" s="165"/>
      <c r="I106" s="166"/>
      <c r="J106" s="167">
        <f>J420</f>
        <v>0</v>
      </c>
      <c r="K106" s="163"/>
      <c r="L106" s="168"/>
    </row>
    <row r="107" spans="1:31" s="10" customFormat="1" ht="19.899999999999999" customHeight="1">
      <c r="B107" s="169"/>
      <c r="C107" s="170"/>
      <c r="D107" s="171" t="s">
        <v>124</v>
      </c>
      <c r="E107" s="172"/>
      <c r="F107" s="172"/>
      <c r="G107" s="172"/>
      <c r="H107" s="172"/>
      <c r="I107" s="173"/>
      <c r="J107" s="174">
        <f>J421</f>
        <v>0</v>
      </c>
      <c r="K107" s="170"/>
      <c r="L107" s="175"/>
    </row>
    <row r="108" spans="1:31" s="10" customFormat="1" ht="19.899999999999999" customHeight="1">
      <c r="B108" s="169"/>
      <c r="C108" s="170"/>
      <c r="D108" s="171" t="s">
        <v>125</v>
      </c>
      <c r="E108" s="172"/>
      <c r="F108" s="172"/>
      <c r="G108" s="172"/>
      <c r="H108" s="172"/>
      <c r="I108" s="173"/>
      <c r="J108" s="174">
        <f>J425</f>
        <v>0</v>
      </c>
      <c r="K108" s="170"/>
      <c r="L108" s="175"/>
    </row>
    <row r="109" spans="1:31" s="2" customFormat="1" ht="21.75" customHeight="1">
      <c r="A109" s="34"/>
      <c r="B109" s="35"/>
      <c r="C109" s="36"/>
      <c r="D109" s="36"/>
      <c r="E109" s="36"/>
      <c r="F109" s="36"/>
      <c r="G109" s="36"/>
      <c r="H109" s="36"/>
      <c r="I109" s="11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6.95" customHeight="1">
      <c r="A110" s="34"/>
      <c r="B110" s="54"/>
      <c r="C110" s="55"/>
      <c r="D110" s="55"/>
      <c r="E110" s="55"/>
      <c r="F110" s="55"/>
      <c r="G110" s="55"/>
      <c r="H110" s="55"/>
      <c r="I110" s="153"/>
      <c r="J110" s="55"/>
      <c r="K110" s="55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4" spans="1:63" s="2" customFormat="1" ht="6.95" customHeight="1">
      <c r="A114" s="34"/>
      <c r="B114" s="56"/>
      <c r="C114" s="57"/>
      <c r="D114" s="57"/>
      <c r="E114" s="57"/>
      <c r="F114" s="57"/>
      <c r="G114" s="57"/>
      <c r="H114" s="57"/>
      <c r="I114" s="156"/>
      <c r="J114" s="57"/>
      <c r="K114" s="57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3" s="2" customFormat="1" ht="24.95" customHeight="1">
      <c r="A115" s="34"/>
      <c r="B115" s="35"/>
      <c r="C115" s="23" t="s">
        <v>126</v>
      </c>
      <c r="D115" s="36"/>
      <c r="E115" s="36"/>
      <c r="F115" s="36"/>
      <c r="G115" s="36"/>
      <c r="H115" s="36"/>
      <c r="I115" s="11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3" s="2" customFormat="1" ht="6.95" customHeight="1">
      <c r="A116" s="34"/>
      <c r="B116" s="35"/>
      <c r="C116" s="36"/>
      <c r="D116" s="36"/>
      <c r="E116" s="36"/>
      <c r="F116" s="36"/>
      <c r="G116" s="36"/>
      <c r="H116" s="36"/>
      <c r="I116" s="11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3" s="2" customFormat="1" ht="12" customHeight="1">
      <c r="A117" s="34"/>
      <c r="B117" s="35"/>
      <c r="C117" s="29" t="s">
        <v>16</v>
      </c>
      <c r="D117" s="36"/>
      <c r="E117" s="36"/>
      <c r="F117" s="36"/>
      <c r="G117" s="36"/>
      <c r="H117" s="36"/>
      <c r="I117" s="11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3" s="2" customFormat="1" ht="16.5" customHeight="1">
      <c r="A118" s="34"/>
      <c r="B118" s="35"/>
      <c r="C118" s="36"/>
      <c r="D118" s="36"/>
      <c r="E118" s="315" t="str">
        <f>E7</f>
        <v>Kamenné Žehrovice, rekonstrukce MK</v>
      </c>
      <c r="F118" s="316"/>
      <c r="G118" s="316"/>
      <c r="H118" s="316"/>
      <c r="I118" s="11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3" s="2" customFormat="1" ht="12" customHeight="1">
      <c r="A119" s="34"/>
      <c r="B119" s="35"/>
      <c r="C119" s="29" t="s">
        <v>107</v>
      </c>
      <c r="D119" s="36"/>
      <c r="E119" s="36"/>
      <c r="F119" s="36"/>
      <c r="G119" s="36"/>
      <c r="H119" s="36"/>
      <c r="I119" s="11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3" s="2" customFormat="1" ht="16.5" customHeight="1">
      <c r="A120" s="34"/>
      <c r="B120" s="35"/>
      <c r="C120" s="36"/>
      <c r="D120" s="36"/>
      <c r="E120" s="287" t="str">
        <f>E9</f>
        <v>SO 101 - Komunikace a zpevněné plochy - ulice K Cihelně</v>
      </c>
      <c r="F120" s="317"/>
      <c r="G120" s="317"/>
      <c r="H120" s="317"/>
      <c r="I120" s="11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3" s="2" customFormat="1" ht="6.95" customHeight="1">
      <c r="A121" s="34"/>
      <c r="B121" s="35"/>
      <c r="C121" s="36"/>
      <c r="D121" s="36"/>
      <c r="E121" s="36"/>
      <c r="F121" s="36"/>
      <c r="G121" s="36"/>
      <c r="H121" s="36"/>
      <c r="I121" s="116"/>
      <c r="J121" s="36"/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3" s="2" customFormat="1" ht="12" customHeight="1">
      <c r="A122" s="34"/>
      <c r="B122" s="35"/>
      <c r="C122" s="29" t="s">
        <v>20</v>
      </c>
      <c r="D122" s="36"/>
      <c r="E122" s="36"/>
      <c r="F122" s="27" t="str">
        <f>F12</f>
        <v>Kamenné Žehrovice</v>
      </c>
      <c r="G122" s="36"/>
      <c r="H122" s="36"/>
      <c r="I122" s="118" t="s">
        <v>22</v>
      </c>
      <c r="J122" s="66" t="str">
        <f>IF(J12="","",J12)</f>
        <v>7. 1. 2022</v>
      </c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63" s="2" customFormat="1" ht="6.95" customHeight="1">
      <c r="A123" s="34"/>
      <c r="B123" s="35"/>
      <c r="C123" s="36"/>
      <c r="D123" s="36"/>
      <c r="E123" s="36"/>
      <c r="F123" s="36"/>
      <c r="G123" s="36"/>
      <c r="H123" s="36"/>
      <c r="I123" s="116"/>
      <c r="J123" s="36"/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63" s="2" customFormat="1" ht="15.2" customHeight="1">
      <c r="A124" s="34"/>
      <c r="B124" s="35"/>
      <c r="C124" s="29" t="s">
        <v>24</v>
      </c>
      <c r="D124" s="36"/>
      <c r="E124" s="36"/>
      <c r="F124" s="27" t="str">
        <f>E15</f>
        <v>Obec Kamenné Žehrovice</v>
      </c>
      <c r="G124" s="36"/>
      <c r="H124" s="36"/>
      <c r="I124" s="118" t="s">
        <v>30</v>
      </c>
      <c r="J124" s="32" t="str">
        <f>E21</f>
        <v>PFProjekt s.r.o.</v>
      </c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63" s="2" customFormat="1" ht="15.2" customHeight="1">
      <c r="A125" s="34"/>
      <c r="B125" s="35"/>
      <c r="C125" s="29" t="s">
        <v>28</v>
      </c>
      <c r="D125" s="36"/>
      <c r="E125" s="36"/>
      <c r="F125" s="27" t="str">
        <f>IF(E18="","",E18)</f>
        <v>Vyplň údaj</v>
      </c>
      <c r="G125" s="36"/>
      <c r="H125" s="36"/>
      <c r="I125" s="118" t="s">
        <v>34</v>
      </c>
      <c r="J125" s="32" t="str">
        <f>E24</f>
        <v xml:space="preserve"> </v>
      </c>
      <c r="K125" s="36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63" s="2" customFormat="1" ht="10.35" customHeight="1">
      <c r="A126" s="34"/>
      <c r="B126" s="35"/>
      <c r="C126" s="36"/>
      <c r="D126" s="36"/>
      <c r="E126" s="36"/>
      <c r="F126" s="36"/>
      <c r="G126" s="36"/>
      <c r="H126" s="36"/>
      <c r="I126" s="116"/>
      <c r="J126" s="36"/>
      <c r="K126" s="36"/>
      <c r="L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pans="1:63" s="11" customFormat="1" ht="29.25" customHeight="1">
      <c r="A127" s="176"/>
      <c r="B127" s="177"/>
      <c r="C127" s="178" t="s">
        <v>127</v>
      </c>
      <c r="D127" s="179" t="s">
        <v>62</v>
      </c>
      <c r="E127" s="179" t="s">
        <v>58</v>
      </c>
      <c r="F127" s="179" t="s">
        <v>59</v>
      </c>
      <c r="G127" s="179" t="s">
        <v>128</v>
      </c>
      <c r="H127" s="179" t="s">
        <v>129</v>
      </c>
      <c r="I127" s="180" t="s">
        <v>130</v>
      </c>
      <c r="J127" s="179" t="s">
        <v>111</v>
      </c>
      <c r="K127" s="181" t="s">
        <v>131</v>
      </c>
      <c r="L127" s="182"/>
      <c r="M127" s="75" t="s">
        <v>1</v>
      </c>
      <c r="N127" s="76" t="s">
        <v>41</v>
      </c>
      <c r="O127" s="76" t="s">
        <v>132</v>
      </c>
      <c r="P127" s="76" t="s">
        <v>133</v>
      </c>
      <c r="Q127" s="76" t="s">
        <v>134</v>
      </c>
      <c r="R127" s="76" t="s">
        <v>135</v>
      </c>
      <c r="S127" s="76" t="s">
        <v>136</v>
      </c>
      <c r="T127" s="77" t="s">
        <v>137</v>
      </c>
      <c r="U127" s="176"/>
      <c r="V127" s="176"/>
      <c r="W127" s="176"/>
      <c r="X127" s="176"/>
      <c r="Y127" s="176"/>
      <c r="Z127" s="176"/>
      <c r="AA127" s="176"/>
      <c r="AB127" s="176"/>
      <c r="AC127" s="176"/>
      <c r="AD127" s="176"/>
      <c r="AE127" s="176"/>
    </row>
    <row r="128" spans="1:63" s="2" customFormat="1" ht="22.9" customHeight="1">
      <c r="A128" s="34"/>
      <c r="B128" s="35"/>
      <c r="C128" s="82" t="s">
        <v>138</v>
      </c>
      <c r="D128" s="36"/>
      <c r="E128" s="36"/>
      <c r="F128" s="36"/>
      <c r="G128" s="36"/>
      <c r="H128" s="36"/>
      <c r="I128" s="116"/>
      <c r="J128" s="183">
        <f>BK128</f>
        <v>0</v>
      </c>
      <c r="K128" s="36"/>
      <c r="L128" s="39"/>
      <c r="M128" s="78"/>
      <c r="N128" s="184"/>
      <c r="O128" s="79"/>
      <c r="P128" s="185">
        <f>P129+P420</f>
        <v>0</v>
      </c>
      <c r="Q128" s="79"/>
      <c r="R128" s="185">
        <f>R129+R420</f>
        <v>4011.8680548000002</v>
      </c>
      <c r="S128" s="79"/>
      <c r="T128" s="186">
        <f>T129+T420</f>
        <v>2437.9579999999996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7" t="s">
        <v>76</v>
      </c>
      <c r="AU128" s="17" t="s">
        <v>113</v>
      </c>
      <c r="BK128" s="187">
        <f>BK129+BK420</f>
        <v>0</v>
      </c>
    </row>
    <row r="129" spans="1:65" s="12" customFormat="1" ht="25.9" customHeight="1">
      <c r="B129" s="188"/>
      <c r="C129" s="189"/>
      <c r="D129" s="190" t="s">
        <v>76</v>
      </c>
      <c r="E129" s="191" t="s">
        <v>139</v>
      </c>
      <c r="F129" s="191" t="s">
        <v>140</v>
      </c>
      <c r="G129" s="189"/>
      <c r="H129" s="189"/>
      <c r="I129" s="192"/>
      <c r="J129" s="193">
        <f>BK129</f>
        <v>0</v>
      </c>
      <c r="K129" s="189"/>
      <c r="L129" s="194"/>
      <c r="M129" s="195"/>
      <c r="N129" s="196"/>
      <c r="O129" s="196"/>
      <c r="P129" s="197">
        <f>P130+P233+P309+P340+P394+P397</f>
        <v>0</v>
      </c>
      <c r="Q129" s="196"/>
      <c r="R129" s="197">
        <f>R130+R233+R309+R340+R394+R397</f>
        <v>4011.8418798000002</v>
      </c>
      <c r="S129" s="196"/>
      <c r="T129" s="198">
        <f>T130+T233+T309+T340+T394+T397</f>
        <v>2437.9579999999996</v>
      </c>
      <c r="AR129" s="199" t="s">
        <v>85</v>
      </c>
      <c r="AT129" s="200" t="s">
        <v>76</v>
      </c>
      <c r="AU129" s="200" t="s">
        <v>77</v>
      </c>
      <c r="AY129" s="199" t="s">
        <v>141</v>
      </c>
      <c r="BK129" s="201">
        <f>BK130+BK233+BK309+BK340+BK394+BK397</f>
        <v>0</v>
      </c>
    </row>
    <row r="130" spans="1:65" s="12" customFormat="1" ht="22.9" customHeight="1">
      <c r="B130" s="188"/>
      <c r="C130" s="189"/>
      <c r="D130" s="190" t="s">
        <v>76</v>
      </c>
      <c r="E130" s="202" t="s">
        <v>85</v>
      </c>
      <c r="F130" s="202" t="s">
        <v>142</v>
      </c>
      <c r="G130" s="189"/>
      <c r="H130" s="189"/>
      <c r="I130" s="192"/>
      <c r="J130" s="203">
        <f>BK130</f>
        <v>0</v>
      </c>
      <c r="K130" s="189"/>
      <c r="L130" s="194"/>
      <c r="M130" s="195"/>
      <c r="N130" s="196"/>
      <c r="O130" s="196"/>
      <c r="P130" s="197">
        <f>SUM(P131:P232)</f>
        <v>0</v>
      </c>
      <c r="Q130" s="196"/>
      <c r="R130" s="197">
        <f>SUM(R131:R232)</f>
        <v>1853.4786000000001</v>
      </c>
      <c r="S130" s="196"/>
      <c r="T130" s="198">
        <f>SUM(T131:T232)</f>
        <v>2436.0679999999998</v>
      </c>
      <c r="AR130" s="199" t="s">
        <v>85</v>
      </c>
      <c r="AT130" s="200" t="s">
        <v>76</v>
      </c>
      <c r="AU130" s="200" t="s">
        <v>85</v>
      </c>
      <c r="AY130" s="199" t="s">
        <v>141</v>
      </c>
      <c r="BK130" s="201">
        <f>SUM(BK131:BK232)</f>
        <v>0</v>
      </c>
    </row>
    <row r="131" spans="1:65" s="2" customFormat="1" ht="24" customHeight="1">
      <c r="A131" s="34"/>
      <c r="B131" s="35"/>
      <c r="C131" s="204" t="s">
        <v>85</v>
      </c>
      <c r="D131" s="204" t="s">
        <v>143</v>
      </c>
      <c r="E131" s="205" t="s">
        <v>144</v>
      </c>
      <c r="F131" s="206" t="s">
        <v>145</v>
      </c>
      <c r="G131" s="207" t="s">
        <v>146</v>
      </c>
      <c r="H131" s="208">
        <v>113</v>
      </c>
      <c r="I131" s="209"/>
      <c r="J131" s="210">
        <f>ROUND(I131*H131,2)</f>
        <v>0</v>
      </c>
      <c r="K131" s="206" t="s">
        <v>1</v>
      </c>
      <c r="L131" s="39"/>
      <c r="M131" s="211" t="s">
        <v>1</v>
      </c>
      <c r="N131" s="212" t="s">
        <v>42</v>
      </c>
      <c r="O131" s="71"/>
      <c r="P131" s="213">
        <f>O131*H131</f>
        <v>0</v>
      </c>
      <c r="Q131" s="213">
        <v>0</v>
      </c>
      <c r="R131" s="213">
        <f>Q131*H131</f>
        <v>0</v>
      </c>
      <c r="S131" s="213">
        <v>0.26</v>
      </c>
      <c r="T131" s="214">
        <f>S131*H131</f>
        <v>29.380000000000003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215" t="s">
        <v>147</v>
      </c>
      <c r="AT131" s="215" t="s">
        <v>143</v>
      </c>
      <c r="AU131" s="215" t="s">
        <v>87</v>
      </c>
      <c r="AY131" s="17" t="s">
        <v>141</v>
      </c>
      <c r="BE131" s="216">
        <f>IF(N131="základní",J131,0)</f>
        <v>0</v>
      </c>
      <c r="BF131" s="216">
        <f>IF(N131="snížená",J131,0)</f>
        <v>0</v>
      </c>
      <c r="BG131" s="216">
        <f>IF(N131="zákl. přenesená",J131,0)</f>
        <v>0</v>
      </c>
      <c r="BH131" s="216">
        <f>IF(N131="sníž. přenesená",J131,0)</f>
        <v>0</v>
      </c>
      <c r="BI131" s="216">
        <f>IF(N131="nulová",J131,0)</f>
        <v>0</v>
      </c>
      <c r="BJ131" s="17" t="s">
        <v>85</v>
      </c>
      <c r="BK131" s="216">
        <f>ROUND(I131*H131,2)</f>
        <v>0</v>
      </c>
      <c r="BL131" s="17" t="s">
        <v>147</v>
      </c>
      <c r="BM131" s="215" t="s">
        <v>148</v>
      </c>
    </row>
    <row r="132" spans="1:65" s="2" customFormat="1" ht="11.25">
      <c r="A132" s="34"/>
      <c r="B132" s="35"/>
      <c r="C132" s="36"/>
      <c r="D132" s="217" t="s">
        <v>149</v>
      </c>
      <c r="E132" s="36"/>
      <c r="F132" s="218" t="s">
        <v>145</v>
      </c>
      <c r="G132" s="36"/>
      <c r="H132" s="36"/>
      <c r="I132" s="116"/>
      <c r="J132" s="36"/>
      <c r="K132" s="36"/>
      <c r="L132" s="39"/>
      <c r="M132" s="219"/>
      <c r="N132" s="220"/>
      <c r="O132" s="71"/>
      <c r="P132" s="71"/>
      <c r="Q132" s="71"/>
      <c r="R132" s="71"/>
      <c r="S132" s="71"/>
      <c r="T132" s="72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T132" s="17" t="s">
        <v>149</v>
      </c>
      <c r="AU132" s="17" t="s">
        <v>87</v>
      </c>
    </row>
    <row r="133" spans="1:65" s="2" customFormat="1" ht="24" customHeight="1">
      <c r="A133" s="34"/>
      <c r="B133" s="35"/>
      <c r="C133" s="204" t="s">
        <v>87</v>
      </c>
      <c r="D133" s="204" t="s">
        <v>143</v>
      </c>
      <c r="E133" s="205" t="s">
        <v>150</v>
      </c>
      <c r="F133" s="206" t="s">
        <v>151</v>
      </c>
      <c r="G133" s="207" t="s">
        <v>146</v>
      </c>
      <c r="H133" s="208">
        <v>344</v>
      </c>
      <c r="I133" s="209"/>
      <c r="J133" s="210">
        <f>ROUND(I133*H133,2)</f>
        <v>0</v>
      </c>
      <c r="K133" s="206" t="s">
        <v>1</v>
      </c>
      <c r="L133" s="39"/>
      <c r="M133" s="211" t="s">
        <v>1</v>
      </c>
      <c r="N133" s="212" t="s">
        <v>42</v>
      </c>
      <c r="O133" s="71"/>
      <c r="P133" s="213">
        <f>O133*H133</f>
        <v>0</v>
      </c>
      <c r="Q133" s="213">
        <v>0</v>
      </c>
      <c r="R133" s="213">
        <f>Q133*H133</f>
        <v>0</v>
      </c>
      <c r="S133" s="213">
        <v>0.28999999999999998</v>
      </c>
      <c r="T133" s="214">
        <f>S133*H133</f>
        <v>99.759999999999991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215" t="s">
        <v>147</v>
      </c>
      <c r="AT133" s="215" t="s">
        <v>143</v>
      </c>
      <c r="AU133" s="215" t="s">
        <v>87</v>
      </c>
      <c r="AY133" s="17" t="s">
        <v>141</v>
      </c>
      <c r="BE133" s="216">
        <f>IF(N133="základní",J133,0)</f>
        <v>0</v>
      </c>
      <c r="BF133" s="216">
        <f>IF(N133="snížená",J133,0)</f>
        <v>0</v>
      </c>
      <c r="BG133" s="216">
        <f>IF(N133="zákl. přenesená",J133,0)</f>
        <v>0</v>
      </c>
      <c r="BH133" s="216">
        <f>IF(N133="sníž. přenesená",J133,0)</f>
        <v>0</v>
      </c>
      <c r="BI133" s="216">
        <f>IF(N133="nulová",J133,0)</f>
        <v>0</v>
      </c>
      <c r="BJ133" s="17" t="s">
        <v>85</v>
      </c>
      <c r="BK133" s="216">
        <f>ROUND(I133*H133,2)</f>
        <v>0</v>
      </c>
      <c r="BL133" s="17" t="s">
        <v>147</v>
      </c>
      <c r="BM133" s="215" t="s">
        <v>152</v>
      </c>
    </row>
    <row r="134" spans="1:65" s="2" customFormat="1" ht="19.5">
      <c r="A134" s="34"/>
      <c r="B134" s="35"/>
      <c r="C134" s="36"/>
      <c r="D134" s="217" t="s">
        <v>149</v>
      </c>
      <c r="E134" s="36"/>
      <c r="F134" s="218" t="s">
        <v>151</v>
      </c>
      <c r="G134" s="36"/>
      <c r="H134" s="36"/>
      <c r="I134" s="116"/>
      <c r="J134" s="36"/>
      <c r="K134" s="36"/>
      <c r="L134" s="39"/>
      <c r="M134" s="219"/>
      <c r="N134" s="220"/>
      <c r="O134" s="71"/>
      <c r="P134" s="71"/>
      <c r="Q134" s="71"/>
      <c r="R134" s="71"/>
      <c r="S134" s="71"/>
      <c r="T134" s="72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T134" s="17" t="s">
        <v>149</v>
      </c>
      <c r="AU134" s="17" t="s">
        <v>87</v>
      </c>
    </row>
    <row r="135" spans="1:65" s="13" customFormat="1" ht="11.25">
      <c r="B135" s="221"/>
      <c r="C135" s="222"/>
      <c r="D135" s="217" t="s">
        <v>153</v>
      </c>
      <c r="E135" s="223" t="s">
        <v>1</v>
      </c>
      <c r="F135" s="224" t="s">
        <v>154</v>
      </c>
      <c r="G135" s="222"/>
      <c r="H135" s="223" t="s">
        <v>1</v>
      </c>
      <c r="I135" s="225"/>
      <c r="J135" s="222"/>
      <c r="K135" s="222"/>
      <c r="L135" s="226"/>
      <c r="M135" s="227"/>
      <c r="N135" s="228"/>
      <c r="O135" s="228"/>
      <c r="P135" s="228"/>
      <c r="Q135" s="228"/>
      <c r="R135" s="228"/>
      <c r="S135" s="228"/>
      <c r="T135" s="229"/>
      <c r="AT135" s="230" t="s">
        <v>153</v>
      </c>
      <c r="AU135" s="230" t="s">
        <v>87</v>
      </c>
      <c r="AV135" s="13" t="s">
        <v>85</v>
      </c>
      <c r="AW135" s="13" t="s">
        <v>33</v>
      </c>
      <c r="AX135" s="13" t="s">
        <v>77</v>
      </c>
      <c r="AY135" s="230" t="s">
        <v>141</v>
      </c>
    </row>
    <row r="136" spans="1:65" s="14" customFormat="1" ht="11.25">
      <c r="B136" s="231"/>
      <c r="C136" s="232"/>
      <c r="D136" s="217" t="s">
        <v>153</v>
      </c>
      <c r="E136" s="233" t="s">
        <v>1</v>
      </c>
      <c r="F136" s="234" t="s">
        <v>155</v>
      </c>
      <c r="G136" s="232"/>
      <c r="H136" s="235">
        <v>344</v>
      </c>
      <c r="I136" s="236"/>
      <c r="J136" s="232"/>
      <c r="K136" s="232"/>
      <c r="L136" s="237"/>
      <c r="M136" s="238"/>
      <c r="N136" s="239"/>
      <c r="O136" s="239"/>
      <c r="P136" s="239"/>
      <c r="Q136" s="239"/>
      <c r="R136" s="239"/>
      <c r="S136" s="239"/>
      <c r="T136" s="240"/>
      <c r="AT136" s="241" t="s">
        <v>153</v>
      </c>
      <c r="AU136" s="241" t="s">
        <v>87</v>
      </c>
      <c r="AV136" s="14" t="s">
        <v>87</v>
      </c>
      <c r="AW136" s="14" t="s">
        <v>33</v>
      </c>
      <c r="AX136" s="14" t="s">
        <v>85</v>
      </c>
      <c r="AY136" s="241" t="s">
        <v>141</v>
      </c>
    </row>
    <row r="137" spans="1:65" s="2" customFormat="1" ht="24" customHeight="1">
      <c r="A137" s="34"/>
      <c r="B137" s="35"/>
      <c r="C137" s="204" t="s">
        <v>156</v>
      </c>
      <c r="D137" s="204" t="s">
        <v>143</v>
      </c>
      <c r="E137" s="205" t="s">
        <v>157</v>
      </c>
      <c r="F137" s="206" t="s">
        <v>158</v>
      </c>
      <c r="G137" s="207" t="s">
        <v>146</v>
      </c>
      <c r="H137" s="208">
        <v>1467</v>
      </c>
      <c r="I137" s="209"/>
      <c r="J137" s="210">
        <f>ROUND(I137*H137,2)</f>
        <v>0</v>
      </c>
      <c r="K137" s="206" t="s">
        <v>1</v>
      </c>
      <c r="L137" s="39"/>
      <c r="M137" s="211" t="s">
        <v>1</v>
      </c>
      <c r="N137" s="212" t="s">
        <v>42</v>
      </c>
      <c r="O137" s="71"/>
      <c r="P137" s="213">
        <f>O137*H137</f>
        <v>0</v>
      </c>
      <c r="Q137" s="213">
        <v>0</v>
      </c>
      <c r="R137" s="213">
        <f>Q137*H137</f>
        <v>0</v>
      </c>
      <c r="S137" s="213">
        <v>0.44</v>
      </c>
      <c r="T137" s="214">
        <f>S137*H137</f>
        <v>645.48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215" t="s">
        <v>147</v>
      </c>
      <c r="AT137" s="215" t="s">
        <v>143</v>
      </c>
      <c r="AU137" s="215" t="s">
        <v>87</v>
      </c>
      <c r="AY137" s="17" t="s">
        <v>141</v>
      </c>
      <c r="BE137" s="216">
        <f>IF(N137="základní",J137,0)</f>
        <v>0</v>
      </c>
      <c r="BF137" s="216">
        <f>IF(N137="snížená",J137,0)</f>
        <v>0</v>
      </c>
      <c r="BG137" s="216">
        <f>IF(N137="zákl. přenesená",J137,0)</f>
        <v>0</v>
      </c>
      <c r="BH137" s="216">
        <f>IF(N137="sníž. přenesená",J137,0)</f>
        <v>0</v>
      </c>
      <c r="BI137" s="216">
        <f>IF(N137="nulová",J137,0)</f>
        <v>0</v>
      </c>
      <c r="BJ137" s="17" t="s">
        <v>85</v>
      </c>
      <c r="BK137" s="216">
        <f>ROUND(I137*H137,2)</f>
        <v>0</v>
      </c>
      <c r="BL137" s="17" t="s">
        <v>147</v>
      </c>
      <c r="BM137" s="215" t="s">
        <v>159</v>
      </c>
    </row>
    <row r="138" spans="1:65" s="2" customFormat="1" ht="19.5">
      <c r="A138" s="34"/>
      <c r="B138" s="35"/>
      <c r="C138" s="36"/>
      <c r="D138" s="217" t="s">
        <v>149</v>
      </c>
      <c r="E138" s="36"/>
      <c r="F138" s="218" t="s">
        <v>158</v>
      </c>
      <c r="G138" s="36"/>
      <c r="H138" s="36"/>
      <c r="I138" s="116"/>
      <c r="J138" s="36"/>
      <c r="K138" s="36"/>
      <c r="L138" s="39"/>
      <c r="M138" s="219"/>
      <c r="N138" s="220"/>
      <c r="O138" s="71"/>
      <c r="P138" s="71"/>
      <c r="Q138" s="71"/>
      <c r="R138" s="71"/>
      <c r="S138" s="71"/>
      <c r="T138" s="72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T138" s="17" t="s">
        <v>149</v>
      </c>
      <c r="AU138" s="17" t="s">
        <v>87</v>
      </c>
    </row>
    <row r="139" spans="1:65" s="13" customFormat="1" ht="11.25">
      <c r="B139" s="221"/>
      <c r="C139" s="222"/>
      <c r="D139" s="217" t="s">
        <v>153</v>
      </c>
      <c r="E139" s="223" t="s">
        <v>1</v>
      </c>
      <c r="F139" s="224" t="s">
        <v>160</v>
      </c>
      <c r="G139" s="222"/>
      <c r="H139" s="223" t="s">
        <v>1</v>
      </c>
      <c r="I139" s="225"/>
      <c r="J139" s="222"/>
      <c r="K139" s="222"/>
      <c r="L139" s="226"/>
      <c r="M139" s="227"/>
      <c r="N139" s="228"/>
      <c r="O139" s="228"/>
      <c r="P139" s="228"/>
      <c r="Q139" s="228"/>
      <c r="R139" s="228"/>
      <c r="S139" s="228"/>
      <c r="T139" s="229"/>
      <c r="AT139" s="230" t="s">
        <v>153</v>
      </c>
      <c r="AU139" s="230" t="s">
        <v>87</v>
      </c>
      <c r="AV139" s="13" t="s">
        <v>85</v>
      </c>
      <c r="AW139" s="13" t="s">
        <v>33</v>
      </c>
      <c r="AX139" s="13" t="s">
        <v>77</v>
      </c>
      <c r="AY139" s="230" t="s">
        <v>141</v>
      </c>
    </row>
    <row r="140" spans="1:65" s="14" customFormat="1" ht="11.25">
      <c r="B140" s="231"/>
      <c r="C140" s="232"/>
      <c r="D140" s="217" t="s">
        <v>153</v>
      </c>
      <c r="E140" s="233" t="s">
        <v>1</v>
      </c>
      <c r="F140" s="234" t="s">
        <v>161</v>
      </c>
      <c r="G140" s="232"/>
      <c r="H140" s="235">
        <v>193</v>
      </c>
      <c r="I140" s="236"/>
      <c r="J140" s="232"/>
      <c r="K140" s="232"/>
      <c r="L140" s="237"/>
      <c r="M140" s="238"/>
      <c r="N140" s="239"/>
      <c r="O140" s="239"/>
      <c r="P140" s="239"/>
      <c r="Q140" s="239"/>
      <c r="R140" s="239"/>
      <c r="S140" s="239"/>
      <c r="T140" s="240"/>
      <c r="AT140" s="241" t="s">
        <v>153</v>
      </c>
      <c r="AU140" s="241" t="s">
        <v>87</v>
      </c>
      <c r="AV140" s="14" t="s">
        <v>87</v>
      </c>
      <c r="AW140" s="14" t="s">
        <v>33</v>
      </c>
      <c r="AX140" s="14" t="s">
        <v>77</v>
      </c>
      <c r="AY140" s="241" t="s">
        <v>141</v>
      </c>
    </row>
    <row r="141" spans="1:65" s="13" customFormat="1" ht="11.25">
      <c r="B141" s="221"/>
      <c r="C141" s="222"/>
      <c r="D141" s="217" t="s">
        <v>153</v>
      </c>
      <c r="E141" s="223" t="s">
        <v>1</v>
      </c>
      <c r="F141" s="224" t="s">
        <v>162</v>
      </c>
      <c r="G141" s="222"/>
      <c r="H141" s="223" t="s">
        <v>1</v>
      </c>
      <c r="I141" s="225"/>
      <c r="J141" s="222"/>
      <c r="K141" s="222"/>
      <c r="L141" s="226"/>
      <c r="M141" s="227"/>
      <c r="N141" s="228"/>
      <c r="O141" s="228"/>
      <c r="P141" s="228"/>
      <c r="Q141" s="228"/>
      <c r="R141" s="228"/>
      <c r="S141" s="228"/>
      <c r="T141" s="229"/>
      <c r="AT141" s="230" t="s">
        <v>153</v>
      </c>
      <c r="AU141" s="230" t="s">
        <v>87</v>
      </c>
      <c r="AV141" s="13" t="s">
        <v>85</v>
      </c>
      <c r="AW141" s="13" t="s">
        <v>33</v>
      </c>
      <c r="AX141" s="13" t="s">
        <v>77</v>
      </c>
      <c r="AY141" s="230" t="s">
        <v>141</v>
      </c>
    </row>
    <row r="142" spans="1:65" s="14" customFormat="1" ht="11.25">
      <c r="B142" s="231"/>
      <c r="C142" s="232"/>
      <c r="D142" s="217" t="s">
        <v>153</v>
      </c>
      <c r="E142" s="233" t="s">
        <v>1</v>
      </c>
      <c r="F142" s="234" t="s">
        <v>163</v>
      </c>
      <c r="G142" s="232"/>
      <c r="H142" s="235">
        <v>1274</v>
      </c>
      <c r="I142" s="236"/>
      <c r="J142" s="232"/>
      <c r="K142" s="232"/>
      <c r="L142" s="237"/>
      <c r="M142" s="238"/>
      <c r="N142" s="239"/>
      <c r="O142" s="239"/>
      <c r="P142" s="239"/>
      <c r="Q142" s="239"/>
      <c r="R142" s="239"/>
      <c r="S142" s="239"/>
      <c r="T142" s="240"/>
      <c r="AT142" s="241" t="s">
        <v>153</v>
      </c>
      <c r="AU142" s="241" t="s">
        <v>87</v>
      </c>
      <c r="AV142" s="14" t="s">
        <v>87</v>
      </c>
      <c r="AW142" s="14" t="s">
        <v>33</v>
      </c>
      <c r="AX142" s="14" t="s">
        <v>77</v>
      </c>
      <c r="AY142" s="241" t="s">
        <v>141</v>
      </c>
    </row>
    <row r="143" spans="1:65" s="15" customFormat="1" ht="11.25">
      <c r="B143" s="242"/>
      <c r="C143" s="243"/>
      <c r="D143" s="217" t="s">
        <v>153</v>
      </c>
      <c r="E143" s="244" t="s">
        <v>1</v>
      </c>
      <c r="F143" s="245" t="s">
        <v>164</v>
      </c>
      <c r="G143" s="243"/>
      <c r="H143" s="246">
        <v>1467</v>
      </c>
      <c r="I143" s="247"/>
      <c r="J143" s="243"/>
      <c r="K143" s="243"/>
      <c r="L143" s="248"/>
      <c r="M143" s="249"/>
      <c r="N143" s="250"/>
      <c r="O143" s="250"/>
      <c r="P143" s="250"/>
      <c r="Q143" s="250"/>
      <c r="R143" s="250"/>
      <c r="S143" s="250"/>
      <c r="T143" s="251"/>
      <c r="AT143" s="252" t="s">
        <v>153</v>
      </c>
      <c r="AU143" s="252" t="s">
        <v>87</v>
      </c>
      <c r="AV143" s="15" t="s">
        <v>147</v>
      </c>
      <c r="AW143" s="15" t="s">
        <v>33</v>
      </c>
      <c r="AX143" s="15" t="s">
        <v>85</v>
      </c>
      <c r="AY143" s="252" t="s">
        <v>141</v>
      </c>
    </row>
    <row r="144" spans="1:65" s="2" customFormat="1" ht="24" customHeight="1">
      <c r="A144" s="34"/>
      <c r="B144" s="35"/>
      <c r="C144" s="204" t="s">
        <v>147</v>
      </c>
      <c r="D144" s="204" t="s">
        <v>143</v>
      </c>
      <c r="E144" s="205" t="s">
        <v>165</v>
      </c>
      <c r="F144" s="206" t="s">
        <v>166</v>
      </c>
      <c r="G144" s="207" t="s">
        <v>146</v>
      </c>
      <c r="H144" s="208">
        <v>1872.2</v>
      </c>
      <c r="I144" s="209"/>
      <c r="J144" s="210">
        <f>ROUND(I144*H144,2)</f>
        <v>0</v>
      </c>
      <c r="K144" s="206" t="s">
        <v>1</v>
      </c>
      <c r="L144" s="39"/>
      <c r="M144" s="211" t="s">
        <v>1</v>
      </c>
      <c r="N144" s="212" t="s">
        <v>42</v>
      </c>
      <c r="O144" s="71"/>
      <c r="P144" s="213">
        <f>O144*H144</f>
        <v>0</v>
      </c>
      <c r="Q144" s="213">
        <v>0</v>
      </c>
      <c r="R144" s="213">
        <f>Q144*H144</f>
        <v>0</v>
      </c>
      <c r="S144" s="213">
        <v>0.62</v>
      </c>
      <c r="T144" s="214">
        <f>S144*H144</f>
        <v>1160.7640000000001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215" t="s">
        <v>147</v>
      </c>
      <c r="AT144" s="215" t="s">
        <v>143</v>
      </c>
      <c r="AU144" s="215" t="s">
        <v>87</v>
      </c>
      <c r="AY144" s="17" t="s">
        <v>141</v>
      </c>
      <c r="BE144" s="216">
        <f>IF(N144="základní",J144,0)</f>
        <v>0</v>
      </c>
      <c r="BF144" s="216">
        <f>IF(N144="snížená",J144,0)</f>
        <v>0</v>
      </c>
      <c r="BG144" s="216">
        <f>IF(N144="zákl. přenesená",J144,0)</f>
        <v>0</v>
      </c>
      <c r="BH144" s="216">
        <f>IF(N144="sníž. přenesená",J144,0)</f>
        <v>0</v>
      </c>
      <c r="BI144" s="216">
        <f>IF(N144="nulová",J144,0)</f>
        <v>0</v>
      </c>
      <c r="BJ144" s="17" t="s">
        <v>85</v>
      </c>
      <c r="BK144" s="216">
        <f>ROUND(I144*H144,2)</f>
        <v>0</v>
      </c>
      <c r="BL144" s="17" t="s">
        <v>147</v>
      </c>
      <c r="BM144" s="215" t="s">
        <v>167</v>
      </c>
    </row>
    <row r="145" spans="1:65" s="2" customFormat="1" ht="19.5">
      <c r="A145" s="34"/>
      <c r="B145" s="35"/>
      <c r="C145" s="36"/>
      <c r="D145" s="217" t="s">
        <v>149</v>
      </c>
      <c r="E145" s="36"/>
      <c r="F145" s="218" t="s">
        <v>166</v>
      </c>
      <c r="G145" s="36"/>
      <c r="H145" s="36"/>
      <c r="I145" s="116"/>
      <c r="J145" s="36"/>
      <c r="K145" s="36"/>
      <c r="L145" s="39"/>
      <c r="M145" s="219"/>
      <c r="N145" s="220"/>
      <c r="O145" s="71"/>
      <c r="P145" s="71"/>
      <c r="Q145" s="71"/>
      <c r="R145" s="71"/>
      <c r="S145" s="71"/>
      <c r="T145" s="72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T145" s="17" t="s">
        <v>149</v>
      </c>
      <c r="AU145" s="17" t="s">
        <v>87</v>
      </c>
    </row>
    <row r="146" spans="1:65" s="13" customFormat="1" ht="11.25">
      <c r="B146" s="221"/>
      <c r="C146" s="222"/>
      <c r="D146" s="217" t="s">
        <v>153</v>
      </c>
      <c r="E146" s="223" t="s">
        <v>1</v>
      </c>
      <c r="F146" s="224" t="s">
        <v>168</v>
      </c>
      <c r="G146" s="222"/>
      <c r="H146" s="223" t="s">
        <v>1</v>
      </c>
      <c r="I146" s="225"/>
      <c r="J146" s="222"/>
      <c r="K146" s="222"/>
      <c r="L146" s="226"/>
      <c r="M146" s="227"/>
      <c r="N146" s="228"/>
      <c r="O146" s="228"/>
      <c r="P146" s="228"/>
      <c r="Q146" s="228"/>
      <c r="R146" s="228"/>
      <c r="S146" s="228"/>
      <c r="T146" s="229"/>
      <c r="AT146" s="230" t="s">
        <v>153</v>
      </c>
      <c r="AU146" s="230" t="s">
        <v>87</v>
      </c>
      <c r="AV146" s="13" t="s">
        <v>85</v>
      </c>
      <c r="AW146" s="13" t="s">
        <v>33</v>
      </c>
      <c r="AX146" s="13" t="s">
        <v>77</v>
      </c>
      <c r="AY146" s="230" t="s">
        <v>141</v>
      </c>
    </row>
    <row r="147" spans="1:65" s="14" customFormat="1" ht="11.25">
      <c r="B147" s="231"/>
      <c r="C147" s="232"/>
      <c r="D147" s="217" t="s">
        <v>153</v>
      </c>
      <c r="E147" s="233" t="s">
        <v>1</v>
      </c>
      <c r="F147" s="234" t="s">
        <v>169</v>
      </c>
      <c r="G147" s="232"/>
      <c r="H147" s="235">
        <v>1702</v>
      </c>
      <c r="I147" s="236"/>
      <c r="J147" s="232"/>
      <c r="K147" s="232"/>
      <c r="L147" s="237"/>
      <c r="M147" s="238"/>
      <c r="N147" s="239"/>
      <c r="O147" s="239"/>
      <c r="P147" s="239"/>
      <c r="Q147" s="239"/>
      <c r="R147" s="239"/>
      <c r="S147" s="239"/>
      <c r="T147" s="240"/>
      <c r="AT147" s="241" t="s">
        <v>153</v>
      </c>
      <c r="AU147" s="241" t="s">
        <v>87</v>
      </c>
      <c r="AV147" s="14" t="s">
        <v>87</v>
      </c>
      <c r="AW147" s="14" t="s">
        <v>33</v>
      </c>
      <c r="AX147" s="14" t="s">
        <v>77</v>
      </c>
      <c r="AY147" s="241" t="s">
        <v>141</v>
      </c>
    </row>
    <row r="148" spans="1:65" s="13" customFormat="1" ht="11.25">
      <c r="B148" s="221"/>
      <c r="C148" s="222"/>
      <c r="D148" s="217" t="s">
        <v>153</v>
      </c>
      <c r="E148" s="223" t="s">
        <v>1</v>
      </c>
      <c r="F148" s="224" t="s">
        <v>170</v>
      </c>
      <c r="G148" s="222"/>
      <c r="H148" s="223" t="s">
        <v>1</v>
      </c>
      <c r="I148" s="225"/>
      <c r="J148" s="222"/>
      <c r="K148" s="222"/>
      <c r="L148" s="226"/>
      <c r="M148" s="227"/>
      <c r="N148" s="228"/>
      <c r="O148" s="228"/>
      <c r="P148" s="228"/>
      <c r="Q148" s="228"/>
      <c r="R148" s="228"/>
      <c r="S148" s="228"/>
      <c r="T148" s="229"/>
      <c r="AT148" s="230" t="s">
        <v>153</v>
      </c>
      <c r="AU148" s="230" t="s">
        <v>87</v>
      </c>
      <c r="AV148" s="13" t="s">
        <v>85</v>
      </c>
      <c r="AW148" s="13" t="s">
        <v>33</v>
      </c>
      <c r="AX148" s="13" t="s">
        <v>77</v>
      </c>
      <c r="AY148" s="230" t="s">
        <v>141</v>
      </c>
    </row>
    <row r="149" spans="1:65" s="14" customFormat="1" ht="11.25">
      <c r="B149" s="231"/>
      <c r="C149" s="232"/>
      <c r="D149" s="217" t="s">
        <v>153</v>
      </c>
      <c r="E149" s="233" t="s">
        <v>94</v>
      </c>
      <c r="F149" s="234" t="s">
        <v>171</v>
      </c>
      <c r="G149" s="232"/>
      <c r="H149" s="235">
        <v>1872.2</v>
      </c>
      <c r="I149" s="236"/>
      <c r="J149" s="232"/>
      <c r="K149" s="232"/>
      <c r="L149" s="237"/>
      <c r="M149" s="238"/>
      <c r="N149" s="239"/>
      <c r="O149" s="239"/>
      <c r="P149" s="239"/>
      <c r="Q149" s="239"/>
      <c r="R149" s="239"/>
      <c r="S149" s="239"/>
      <c r="T149" s="240"/>
      <c r="AT149" s="241" t="s">
        <v>153</v>
      </c>
      <c r="AU149" s="241" t="s">
        <v>87</v>
      </c>
      <c r="AV149" s="14" t="s">
        <v>87</v>
      </c>
      <c r="AW149" s="14" t="s">
        <v>33</v>
      </c>
      <c r="AX149" s="14" t="s">
        <v>85</v>
      </c>
      <c r="AY149" s="241" t="s">
        <v>141</v>
      </c>
    </row>
    <row r="150" spans="1:65" s="2" customFormat="1" ht="24" customHeight="1">
      <c r="A150" s="34"/>
      <c r="B150" s="35"/>
      <c r="C150" s="204" t="s">
        <v>172</v>
      </c>
      <c r="D150" s="204" t="s">
        <v>143</v>
      </c>
      <c r="E150" s="205" t="s">
        <v>173</v>
      </c>
      <c r="F150" s="206" t="s">
        <v>174</v>
      </c>
      <c r="G150" s="207" t="s">
        <v>146</v>
      </c>
      <c r="H150" s="208">
        <v>323</v>
      </c>
      <c r="I150" s="209"/>
      <c r="J150" s="210">
        <f>ROUND(I150*H150,2)</f>
        <v>0</v>
      </c>
      <c r="K150" s="206" t="s">
        <v>1</v>
      </c>
      <c r="L150" s="39"/>
      <c r="M150" s="211" t="s">
        <v>1</v>
      </c>
      <c r="N150" s="212" t="s">
        <v>42</v>
      </c>
      <c r="O150" s="71"/>
      <c r="P150" s="213">
        <f>O150*H150</f>
        <v>0</v>
      </c>
      <c r="Q150" s="213">
        <v>0</v>
      </c>
      <c r="R150" s="213">
        <f>Q150*H150</f>
        <v>0</v>
      </c>
      <c r="S150" s="213">
        <v>0.22</v>
      </c>
      <c r="T150" s="214">
        <f>S150*H150</f>
        <v>71.06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15" t="s">
        <v>147</v>
      </c>
      <c r="AT150" s="215" t="s">
        <v>143</v>
      </c>
      <c r="AU150" s="215" t="s">
        <v>87</v>
      </c>
      <c r="AY150" s="17" t="s">
        <v>141</v>
      </c>
      <c r="BE150" s="216">
        <f>IF(N150="základní",J150,0)</f>
        <v>0</v>
      </c>
      <c r="BF150" s="216">
        <f>IF(N150="snížená",J150,0)</f>
        <v>0</v>
      </c>
      <c r="BG150" s="216">
        <f>IF(N150="zákl. přenesená",J150,0)</f>
        <v>0</v>
      </c>
      <c r="BH150" s="216">
        <f>IF(N150="sníž. přenesená",J150,0)</f>
        <v>0</v>
      </c>
      <c r="BI150" s="216">
        <f>IF(N150="nulová",J150,0)</f>
        <v>0</v>
      </c>
      <c r="BJ150" s="17" t="s">
        <v>85</v>
      </c>
      <c r="BK150" s="216">
        <f>ROUND(I150*H150,2)</f>
        <v>0</v>
      </c>
      <c r="BL150" s="17" t="s">
        <v>147</v>
      </c>
      <c r="BM150" s="215" t="s">
        <v>175</v>
      </c>
    </row>
    <row r="151" spans="1:65" s="2" customFormat="1" ht="11.25">
      <c r="A151" s="34"/>
      <c r="B151" s="35"/>
      <c r="C151" s="36"/>
      <c r="D151" s="217" t="s">
        <v>149</v>
      </c>
      <c r="E151" s="36"/>
      <c r="F151" s="218" t="s">
        <v>174</v>
      </c>
      <c r="G151" s="36"/>
      <c r="H151" s="36"/>
      <c r="I151" s="116"/>
      <c r="J151" s="36"/>
      <c r="K151" s="36"/>
      <c r="L151" s="39"/>
      <c r="M151" s="219"/>
      <c r="N151" s="220"/>
      <c r="O151" s="71"/>
      <c r="P151" s="71"/>
      <c r="Q151" s="71"/>
      <c r="R151" s="71"/>
      <c r="S151" s="71"/>
      <c r="T151" s="72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T151" s="17" t="s">
        <v>149</v>
      </c>
      <c r="AU151" s="17" t="s">
        <v>87</v>
      </c>
    </row>
    <row r="152" spans="1:65" s="13" customFormat="1" ht="11.25">
      <c r="B152" s="221"/>
      <c r="C152" s="222"/>
      <c r="D152" s="217" t="s">
        <v>153</v>
      </c>
      <c r="E152" s="223" t="s">
        <v>1</v>
      </c>
      <c r="F152" s="224" t="s">
        <v>176</v>
      </c>
      <c r="G152" s="222"/>
      <c r="H152" s="223" t="s">
        <v>1</v>
      </c>
      <c r="I152" s="225"/>
      <c r="J152" s="222"/>
      <c r="K152" s="222"/>
      <c r="L152" s="226"/>
      <c r="M152" s="227"/>
      <c r="N152" s="228"/>
      <c r="O152" s="228"/>
      <c r="P152" s="228"/>
      <c r="Q152" s="228"/>
      <c r="R152" s="228"/>
      <c r="S152" s="228"/>
      <c r="T152" s="229"/>
      <c r="AT152" s="230" t="s">
        <v>153</v>
      </c>
      <c r="AU152" s="230" t="s">
        <v>87</v>
      </c>
      <c r="AV152" s="13" t="s">
        <v>85</v>
      </c>
      <c r="AW152" s="13" t="s">
        <v>33</v>
      </c>
      <c r="AX152" s="13" t="s">
        <v>77</v>
      </c>
      <c r="AY152" s="230" t="s">
        <v>141</v>
      </c>
    </row>
    <row r="153" spans="1:65" s="14" customFormat="1" ht="11.25">
      <c r="B153" s="231"/>
      <c r="C153" s="232"/>
      <c r="D153" s="217" t="s">
        <v>153</v>
      </c>
      <c r="E153" s="233" t="s">
        <v>1</v>
      </c>
      <c r="F153" s="234" t="s">
        <v>177</v>
      </c>
      <c r="G153" s="232"/>
      <c r="H153" s="235">
        <v>323</v>
      </c>
      <c r="I153" s="236"/>
      <c r="J153" s="232"/>
      <c r="K153" s="232"/>
      <c r="L153" s="237"/>
      <c r="M153" s="238"/>
      <c r="N153" s="239"/>
      <c r="O153" s="239"/>
      <c r="P153" s="239"/>
      <c r="Q153" s="239"/>
      <c r="R153" s="239"/>
      <c r="S153" s="239"/>
      <c r="T153" s="240"/>
      <c r="AT153" s="241" t="s">
        <v>153</v>
      </c>
      <c r="AU153" s="241" t="s">
        <v>87</v>
      </c>
      <c r="AV153" s="14" t="s">
        <v>87</v>
      </c>
      <c r="AW153" s="14" t="s">
        <v>33</v>
      </c>
      <c r="AX153" s="14" t="s">
        <v>85</v>
      </c>
      <c r="AY153" s="241" t="s">
        <v>141</v>
      </c>
    </row>
    <row r="154" spans="1:65" s="2" customFormat="1" ht="24" customHeight="1">
      <c r="A154" s="34"/>
      <c r="B154" s="35"/>
      <c r="C154" s="204" t="s">
        <v>178</v>
      </c>
      <c r="D154" s="204" t="s">
        <v>143</v>
      </c>
      <c r="E154" s="205" t="s">
        <v>179</v>
      </c>
      <c r="F154" s="206" t="s">
        <v>180</v>
      </c>
      <c r="G154" s="207" t="s">
        <v>146</v>
      </c>
      <c r="H154" s="208">
        <v>1274</v>
      </c>
      <c r="I154" s="209"/>
      <c r="J154" s="210">
        <f>ROUND(I154*H154,2)</f>
        <v>0</v>
      </c>
      <c r="K154" s="206" t="s">
        <v>1</v>
      </c>
      <c r="L154" s="39"/>
      <c r="M154" s="211" t="s">
        <v>1</v>
      </c>
      <c r="N154" s="212" t="s">
        <v>42</v>
      </c>
      <c r="O154" s="71"/>
      <c r="P154" s="213">
        <f>O154*H154</f>
        <v>0</v>
      </c>
      <c r="Q154" s="213">
        <v>0</v>
      </c>
      <c r="R154" s="213">
        <f>Q154*H154</f>
        <v>0</v>
      </c>
      <c r="S154" s="213">
        <v>0.316</v>
      </c>
      <c r="T154" s="214">
        <f>S154*H154</f>
        <v>402.584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15" t="s">
        <v>147</v>
      </c>
      <c r="AT154" s="215" t="s">
        <v>143</v>
      </c>
      <c r="AU154" s="215" t="s">
        <v>87</v>
      </c>
      <c r="AY154" s="17" t="s">
        <v>141</v>
      </c>
      <c r="BE154" s="216">
        <f>IF(N154="základní",J154,0)</f>
        <v>0</v>
      </c>
      <c r="BF154" s="216">
        <f>IF(N154="snížená",J154,0)</f>
        <v>0</v>
      </c>
      <c r="BG154" s="216">
        <f>IF(N154="zákl. přenesená",J154,0)</f>
        <v>0</v>
      </c>
      <c r="BH154" s="216">
        <f>IF(N154="sníž. přenesená",J154,0)</f>
        <v>0</v>
      </c>
      <c r="BI154" s="216">
        <f>IF(N154="nulová",J154,0)</f>
        <v>0</v>
      </c>
      <c r="BJ154" s="17" t="s">
        <v>85</v>
      </c>
      <c r="BK154" s="216">
        <f>ROUND(I154*H154,2)</f>
        <v>0</v>
      </c>
      <c r="BL154" s="17" t="s">
        <v>147</v>
      </c>
      <c r="BM154" s="215" t="s">
        <v>181</v>
      </c>
    </row>
    <row r="155" spans="1:65" s="2" customFormat="1" ht="11.25">
      <c r="A155" s="34"/>
      <c r="B155" s="35"/>
      <c r="C155" s="36"/>
      <c r="D155" s="217" t="s">
        <v>149</v>
      </c>
      <c r="E155" s="36"/>
      <c r="F155" s="218" t="s">
        <v>180</v>
      </c>
      <c r="G155" s="36"/>
      <c r="H155" s="36"/>
      <c r="I155" s="116"/>
      <c r="J155" s="36"/>
      <c r="K155" s="36"/>
      <c r="L155" s="39"/>
      <c r="M155" s="219"/>
      <c r="N155" s="220"/>
      <c r="O155" s="71"/>
      <c r="P155" s="71"/>
      <c r="Q155" s="71"/>
      <c r="R155" s="71"/>
      <c r="S155" s="71"/>
      <c r="T155" s="72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T155" s="17" t="s">
        <v>149</v>
      </c>
      <c r="AU155" s="17" t="s">
        <v>87</v>
      </c>
    </row>
    <row r="156" spans="1:65" s="13" customFormat="1" ht="11.25">
      <c r="B156" s="221"/>
      <c r="C156" s="222"/>
      <c r="D156" s="217" t="s">
        <v>153</v>
      </c>
      <c r="E156" s="223" t="s">
        <v>1</v>
      </c>
      <c r="F156" s="224" t="s">
        <v>182</v>
      </c>
      <c r="G156" s="222"/>
      <c r="H156" s="223" t="s">
        <v>1</v>
      </c>
      <c r="I156" s="225"/>
      <c r="J156" s="222"/>
      <c r="K156" s="222"/>
      <c r="L156" s="226"/>
      <c r="M156" s="227"/>
      <c r="N156" s="228"/>
      <c r="O156" s="228"/>
      <c r="P156" s="228"/>
      <c r="Q156" s="228"/>
      <c r="R156" s="228"/>
      <c r="S156" s="228"/>
      <c r="T156" s="229"/>
      <c r="AT156" s="230" t="s">
        <v>153</v>
      </c>
      <c r="AU156" s="230" t="s">
        <v>87</v>
      </c>
      <c r="AV156" s="13" t="s">
        <v>85</v>
      </c>
      <c r="AW156" s="13" t="s">
        <v>33</v>
      </c>
      <c r="AX156" s="13" t="s">
        <v>77</v>
      </c>
      <c r="AY156" s="230" t="s">
        <v>141</v>
      </c>
    </row>
    <row r="157" spans="1:65" s="14" customFormat="1" ht="11.25">
      <c r="B157" s="231"/>
      <c r="C157" s="232"/>
      <c r="D157" s="217" t="s">
        <v>153</v>
      </c>
      <c r="E157" s="233" t="s">
        <v>1</v>
      </c>
      <c r="F157" s="234" t="s">
        <v>163</v>
      </c>
      <c r="G157" s="232"/>
      <c r="H157" s="235">
        <v>1274</v>
      </c>
      <c r="I157" s="236"/>
      <c r="J157" s="232"/>
      <c r="K157" s="232"/>
      <c r="L157" s="237"/>
      <c r="M157" s="238"/>
      <c r="N157" s="239"/>
      <c r="O157" s="239"/>
      <c r="P157" s="239"/>
      <c r="Q157" s="239"/>
      <c r="R157" s="239"/>
      <c r="S157" s="239"/>
      <c r="T157" s="240"/>
      <c r="AT157" s="241" t="s">
        <v>153</v>
      </c>
      <c r="AU157" s="241" t="s">
        <v>87</v>
      </c>
      <c r="AV157" s="14" t="s">
        <v>87</v>
      </c>
      <c r="AW157" s="14" t="s">
        <v>33</v>
      </c>
      <c r="AX157" s="14" t="s">
        <v>85</v>
      </c>
      <c r="AY157" s="241" t="s">
        <v>141</v>
      </c>
    </row>
    <row r="158" spans="1:65" s="2" customFormat="1" ht="24" customHeight="1">
      <c r="A158" s="34"/>
      <c r="B158" s="35"/>
      <c r="C158" s="204" t="s">
        <v>183</v>
      </c>
      <c r="D158" s="204" t="s">
        <v>143</v>
      </c>
      <c r="E158" s="205" t="s">
        <v>184</v>
      </c>
      <c r="F158" s="206" t="s">
        <v>185</v>
      </c>
      <c r="G158" s="207" t="s">
        <v>146</v>
      </c>
      <c r="H158" s="208">
        <v>21</v>
      </c>
      <c r="I158" s="209"/>
      <c r="J158" s="210">
        <f>ROUND(I158*H158,2)</f>
        <v>0</v>
      </c>
      <c r="K158" s="206" t="s">
        <v>1</v>
      </c>
      <c r="L158" s="39"/>
      <c r="M158" s="211" t="s">
        <v>1</v>
      </c>
      <c r="N158" s="212" t="s">
        <v>42</v>
      </c>
      <c r="O158" s="71"/>
      <c r="P158" s="213">
        <f>O158*H158</f>
        <v>0</v>
      </c>
      <c r="Q158" s="213">
        <v>0</v>
      </c>
      <c r="R158" s="213">
        <f>Q158*H158</f>
        <v>0</v>
      </c>
      <c r="S158" s="213">
        <v>0.32500000000000001</v>
      </c>
      <c r="T158" s="214">
        <f>S158*H158</f>
        <v>6.8250000000000002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15" t="s">
        <v>147</v>
      </c>
      <c r="AT158" s="215" t="s">
        <v>143</v>
      </c>
      <c r="AU158" s="215" t="s">
        <v>87</v>
      </c>
      <c r="AY158" s="17" t="s">
        <v>141</v>
      </c>
      <c r="BE158" s="216">
        <f>IF(N158="základní",J158,0)</f>
        <v>0</v>
      </c>
      <c r="BF158" s="216">
        <f>IF(N158="snížená",J158,0)</f>
        <v>0</v>
      </c>
      <c r="BG158" s="216">
        <f>IF(N158="zákl. přenesená",J158,0)</f>
        <v>0</v>
      </c>
      <c r="BH158" s="216">
        <f>IF(N158="sníž. přenesená",J158,0)</f>
        <v>0</v>
      </c>
      <c r="BI158" s="216">
        <f>IF(N158="nulová",J158,0)</f>
        <v>0</v>
      </c>
      <c r="BJ158" s="17" t="s">
        <v>85</v>
      </c>
      <c r="BK158" s="216">
        <f>ROUND(I158*H158,2)</f>
        <v>0</v>
      </c>
      <c r="BL158" s="17" t="s">
        <v>147</v>
      </c>
      <c r="BM158" s="215" t="s">
        <v>186</v>
      </c>
    </row>
    <row r="159" spans="1:65" s="2" customFormat="1" ht="19.5">
      <c r="A159" s="34"/>
      <c r="B159" s="35"/>
      <c r="C159" s="36"/>
      <c r="D159" s="217" t="s">
        <v>149</v>
      </c>
      <c r="E159" s="36"/>
      <c r="F159" s="218" t="s">
        <v>185</v>
      </c>
      <c r="G159" s="36"/>
      <c r="H159" s="36"/>
      <c r="I159" s="116"/>
      <c r="J159" s="36"/>
      <c r="K159" s="36"/>
      <c r="L159" s="39"/>
      <c r="M159" s="219"/>
      <c r="N159" s="220"/>
      <c r="O159" s="71"/>
      <c r="P159" s="71"/>
      <c r="Q159" s="71"/>
      <c r="R159" s="71"/>
      <c r="S159" s="71"/>
      <c r="T159" s="72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T159" s="17" t="s">
        <v>149</v>
      </c>
      <c r="AU159" s="17" t="s">
        <v>87</v>
      </c>
    </row>
    <row r="160" spans="1:65" s="2" customFormat="1" ht="24" customHeight="1">
      <c r="A160" s="34"/>
      <c r="B160" s="35"/>
      <c r="C160" s="204" t="s">
        <v>187</v>
      </c>
      <c r="D160" s="204" t="s">
        <v>143</v>
      </c>
      <c r="E160" s="205" t="s">
        <v>188</v>
      </c>
      <c r="F160" s="206" t="s">
        <v>189</v>
      </c>
      <c r="G160" s="207" t="s">
        <v>146</v>
      </c>
      <c r="H160" s="208">
        <v>10</v>
      </c>
      <c r="I160" s="209"/>
      <c r="J160" s="210">
        <f>ROUND(I160*H160,2)</f>
        <v>0</v>
      </c>
      <c r="K160" s="206" t="s">
        <v>1</v>
      </c>
      <c r="L160" s="39"/>
      <c r="M160" s="211" t="s">
        <v>1</v>
      </c>
      <c r="N160" s="212" t="s">
        <v>42</v>
      </c>
      <c r="O160" s="71"/>
      <c r="P160" s="213">
        <f>O160*H160</f>
        <v>0</v>
      </c>
      <c r="Q160" s="213">
        <v>6.0000000000000002E-5</v>
      </c>
      <c r="R160" s="213">
        <f>Q160*H160</f>
        <v>6.0000000000000006E-4</v>
      </c>
      <c r="S160" s="213">
        <v>0.115</v>
      </c>
      <c r="T160" s="214">
        <f>S160*H160</f>
        <v>1.1500000000000001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215" t="s">
        <v>147</v>
      </c>
      <c r="AT160" s="215" t="s">
        <v>143</v>
      </c>
      <c r="AU160" s="215" t="s">
        <v>87</v>
      </c>
      <c r="AY160" s="17" t="s">
        <v>141</v>
      </c>
      <c r="BE160" s="216">
        <f>IF(N160="základní",J160,0)</f>
        <v>0</v>
      </c>
      <c r="BF160" s="216">
        <f>IF(N160="snížená",J160,0)</f>
        <v>0</v>
      </c>
      <c r="BG160" s="216">
        <f>IF(N160="zákl. přenesená",J160,0)</f>
        <v>0</v>
      </c>
      <c r="BH160" s="216">
        <f>IF(N160="sníž. přenesená",J160,0)</f>
        <v>0</v>
      </c>
      <c r="BI160" s="216">
        <f>IF(N160="nulová",J160,0)</f>
        <v>0</v>
      </c>
      <c r="BJ160" s="17" t="s">
        <v>85</v>
      </c>
      <c r="BK160" s="216">
        <f>ROUND(I160*H160,2)</f>
        <v>0</v>
      </c>
      <c r="BL160" s="17" t="s">
        <v>147</v>
      </c>
      <c r="BM160" s="215" t="s">
        <v>190</v>
      </c>
    </row>
    <row r="161" spans="1:65" s="2" customFormat="1" ht="19.5">
      <c r="A161" s="34"/>
      <c r="B161" s="35"/>
      <c r="C161" s="36"/>
      <c r="D161" s="217" t="s">
        <v>149</v>
      </c>
      <c r="E161" s="36"/>
      <c r="F161" s="218" t="s">
        <v>189</v>
      </c>
      <c r="G161" s="36"/>
      <c r="H161" s="36"/>
      <c r="I161" s="116"/>
      <c r="J161" s="36"/>
      <c r="K161" s="36"/>
      <c r="L161" s="39"/>
      <c r="M161" s="219"/>
      <c r="N161" s="220"/>
      <c r="O161" s="71"/>
      <c r="P161" s="71"/>
      <c r="Q161" s="71"/>
      <c r="R161" s="71"/>
      <c r="S161" s="71"/>
      <c r="T161" s="72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T161" s="17" t="s">
        <v>149</v>
      </c>
      <c r="AU161" s="17" t="s">
        <v>87</v>
      </c>
    </row>
    <row r="162" spans="1:65" s="13" customFormat="1" ht="11.25">
      <c r="B162" s="221"/>
      <c r="C162" s="222"/>
      <c r="D162" s="217" t="s">
        <v>153</v>
      </c>
      <c r="E162" s="223" t="s">
        <v>1</v>
      </c>
      <c r="F162" s="224" t="s">
        <v>168</v>
      </c>
      <c r="G162" s="222"/>
      <c r="H162" s="223" t="s">
        <v>1</v>
      </c>
      <c r="I162" s="225"/>
      <c r="J162" s="222"/>
      <c r="K162" s="222"/>
      <c r="L162" s="226"/>
      <c r="M162" s="227"/>
      <c r="N162" s="228"/>
      <c r="O162" s="228"/>
      <c r="P162" s="228"/>
      <c r="Q162" s="228"/>
      <c r="R162" s="228"/>
      <c r="S162" s="228"/>
      <c r="T162" s="229"/>
      <c r="AT162" s="230" t="s">
        <v>153</v>
      </c>
      <c r="AU162" s="230" t="s">
        <v>87</v>
      </c>
      <c r="AV162" s="13" t="s">
        <v>85</v>
      </c>
      <c r="AW162" s="13" t="s">
        <v>33</v>
      </c>
      <c r="AX162" s="13" t="s">
        <v>77</v>
      </c>
      <c r="AY162" s="230" t="s">
        <v>141</v>
      </c>
    </row>
    <row r="163" spans="1:65" s="14" customFormat="1" ht="11.25">
      <c r="B163" s="231"/>
      <c r="C163" s="232"/>
      <c r="D163" s="217" t="s">
        <v>153</v>
      </c>
      <c r="E163" s="233" t="s">
        <v>1</v>
      </c>
      <c r="F163" s="234" t="s">
        <v>191</v>
      </c>
      <c r="G163" s="232"/>
      <c r="H163" s="235">
        <v>10</v>
      </c>
      <c r="I163" s="236"/>
      <c r="J163" s="232"/>
      <c r="K163" s="232"/>
      <c r="L163" s="237"/>
      <c r="M163" s="238"/>
      <c r="N163" s="239"/>
      <c r="O163" s="239"/>
      <c r="P163" s="239"/>
      <c r="Q163" s="239"/>
      <c r="R163" s="239"/>
      <c r="S163" s="239"/>
      <c r="T163" s="240"/>
      <c r="AT163" s="241" t="s">
        <v>153</v>
      </c>
      <c r="AU163" s="241" t="s">
        <v>87</v>
      </c>
      <c r="AV163" s="14" t="s">
        <v>87</v>
      </c>
      <c r="AW163" s="14" t="s">
        <v>33</v>
      </c>
      <c r="AX163" s="14" t="s">
        <v>85</v>
      </c>
      <c r="AY163" s="241" t="s">
        <v>141</v>
      </c>
    </row>
    <row r="164" spans="1:65" s="2" customFormat="1" ht="16.5" customHeight="1">
      <c r="A164" s="34"/>
      <c r="B164" s="35"/>
      <c r="C164" s="204" t="s">
        <v>192</v>
      </c>
      <c r="D164" s="204" t="s">
        <v>143</v>
      </c>
      <c r="E164" s="205" t="s">
        <v>193</v>
      </c>
      <c r="F164" s="206" t="s">
        <v>194</v>
      </c>
      <c r="G164" s="207" t="s">
        <v>195</v>
      </c>
      <c r="H164" s="208">
        <v>93</v>
      </c>
      <c r="I164" s="209"/>
      <c r="J164" s="210">
        <f>ROUND(I164*H164,2)</f>
        <v>0</v>
      </c>
      <c r="K164" s="206" t="s">
        <v>1</v>
      </c>
      <c r="L164" s="39"/>
      <c r="M164" s="211" t="s">
        <v>1</v>
      </c>
      <c r="N164" s="212" t="s">
        <v>42</v>
      </c>
      <c r="O164" s="71"/>
      <c r="P164" s="213">
        <f>O164*H164</f>
        <v>0</v>
      </c>
      <c r="Q164" s="213">
        <v>0</v>
      </c>
      <c r="R164" s="213">
        <f>Q164*H164</f>
        <v>0</v>
      </c>
      <c r="S164" s="213">
        <v>0.20499999999999999</v>
      </c>
      <c r="T164" s="214">
        <f>S164*H164</f>
        <v>19.064999999999998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215" t="s">
        <v>147</v>
      </c>
      <c r="AT164" s="215" t="s">
        <v>143</v>
      </c>
      <c r="AU164" s="215" t="s">
        <v>87</v>
      </c>
      <c r="AY164" s="17" t="s">
        <v>141</v>
      </c>
      <c r="BE164" s="216">
        <f>IF(N164="základní",J164,0)</f>
        <v>0</v>
      </c>
      <c r="BF164" s="216">
        <f>IF(N164="snížená",J164,0)</f>
        <v>0</v>
      </c>
      <c r="BG164" s="216">
        <f>IF(N164="zákl. přenesená",J164,0)</f>
        <v>0</v>
      </c>
      <c r="BH164" s="216">
        <f>IF(N164="sníž. přenesená",J164,0)</f>
        <v>0</v>
      </c>
      <c r="BI164" s="216">
        <f>IF(N164="nulová",J164,0)</f>
        <v>0</v>
      </c>
      <c r="BJ164" s="17" t="s">
        <v>85</v>
      </c>
      <c r="BK164" s="216">
        <f>ROUND(I164*H164,2)</f>
        <v>0</v>
      </c>
      <c r="BL164" s="17" t="s">
        <v>147</v>
      </c>
      <c r="BM164" s="215" t="s">
        <v>196</v>
      </c>
    </row>
    <row r="165" spans="1:65" s="2" customFormat="1" ht="11.25">
      <c r="A165" s="34"/>
      <c r="B165" s="35"/>
      <c r="C165" s="36"/>
      <c r="D165" s="217" t="s">
        <v>149</v>
      </c>
      <c r="E165" s="36"/>
      <c r="F165" s="218" t="s">
        <v>194</v>
      </c>
      <c r="G165" s="36"/>
      <c r="H165" s="36"/>
      <c r="I165" s="116"/>
      <c r="J165" s="36"/>
      <c r="K165" s="36"/>
      <c r="L165" s="39"/>
      <c r="M165" s="219"/>
      <c r="N165" s="220"/>
      <c r="O165" s="71"/>
      <c r="P165" s="71"/>
      <c r="Q165" s="71"/>
      <c r="R165" s="71"/>
      <c r="S165" s="71"/>
      <c r="T165" s="72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T165" s="17" t="s">
        <v>149</v>
      </c>
      <c r="AU165" s="17" t="s">
        <v>87</v>
      </c>
    </row>
    <row r="166" spans="1:65" s="13" customFormat="1" ht="11.25">
      <c r="B166" s="221"/>
      <c r="C166" s="222"/>
      <c r="D166" s="217" t="s">
        <v>153</v>
      </c>
      <c r="E166" s="223" t="s">
        <v>1</v>
      </c>
      <c r="F166" s="224" t="s">
        <v>168</v>
      </c>
      <c r="G166" s="222"/>
      <c r="H166" s="223" t="s">
        <v>1</v>
      </c>
      <c r="I166" s="225"/>
      <c r="J166" s="222"/>
      <c r="K166" s="222"/>
      <c r="L166" s="226"/>
      <c r="M166" s="227"/>
      <c r="N166" s="228"/>
      <c r="O166" s="228"/>
      <c r="P166" s="228"/>
      <c r="Q166" s="228"/>
      <c r="R166" s="228"/>
      <c r="S166" s="228"/>
      <c r="T166" s="229"/>
      <c r="AT166" s="230" t="s">
        <v>153</v>
      </c>
      <c r="AU166" s="230" t="s">
        <v>87</v>
      </c>
      <c r="AV166" s="13" t="s">
        <v>85</v>
      </c>
      <c r="AW166" s="13" t="s">
        <v>33</v>
      </c>
      <c r="AX166" s="13" t="s">
        <v>77</v>
      </c>
      <c r="AY166" s="230" t="s">
        <v>141</v>
      </c>
    </row>
    <row r="167" spans="1:65" s="14" customFormat="1" ht="11.25">
      <c r="B167" s="231"/>
      <c r="C167" s="232"/>
      <c r="D167" s="217" t="s">
        <v>153</v>
      </c>
      <c r="E167" s="233" t="s">
        <v>1</v>
      </c>
      <c r="F167" s="234" t="s">
        <v>197</v>
      </c>
      <c r="G167" s="232"/>
      <c r="H167" s="235">
        <v>93</v>
      </c>
      <c r="I167" s="236"/>
      <c r="J167" s="232"/>
      <c r="K167" s="232"/>
      <c r="L167" s="237"/>
      <c r="M167" s="238"/>
      <c r="N167" s="239"/>
      <c r="O167" s="239"/>
      <c r="P167" s="239"/>
      <c r="Q167" s="239"/>
      <c r="R167" s="239"/>
      <c r="S167" s="239"/>
      <c r="T167" s="240"/>
      <c r="AT167" s="241" t="s">
        <v>153</v>
      </c>
      <c r="AU167" s="241" t="s">
        <v>87</v>
      </c>
      <c r="AV167" s="14" t="s">
        <v>87</v>
      </c>
      <c r="AW167" s="14" t="s">
        <v>33</v>
      </c>
      <c r="AX167" s="14" t="s">
        <v>85</v>
      </c>
      <c r="AY167" s="241" t="s">
        <v>141</v>
      </c>
    </row>
    <row r="168" spans="1:65" s="2" customFormat="1" ht="36" customHeight="1">
      <c r="A168" s="34"/>
      <c r="B168" s="35"/>
      <c r="C168" s="204" t="s">
        <v>191</v>
      </c>
      <c r="D168" s="204" t="s">
        <v>143</v>
      </c>
      <c r="E168" s="205" t="s">
        <v>198</v>
      </c>
      <c r="F168" s="206" t="s">
        <v>199</v>
      </c>
      <c r="G168" s="207" t="s">
        <v>200</v>
      </c>
      <c r="H168" s="208">
        <v>713.80499999999995</v>
      </c>
      <c r="I168" s="209"/>
      <c r="J168" s="210">
        <f>ROUND(I168*H168,2)</f>
        <v>0</v>
      </c>
      <c r="K168" s="206" t="s">
        <v>1</v>
      </c>
      <c r="L168" s="39"/>
      <c r="M168" s="211" t="s">
        <v>1</v>
      </c>
      <c r="N168" s="212" t="s">
        <v>42</v>
      </c>
      <c r="O168" s="71"/>
      <c r="P168" s="213">
        <f>O168*H168</f>
        <v>0</v>
      </c>
      <c r="Q168" s="213">
        <v>0</v>
      </c>
      <c r="R168" s="213">
        <f>Q168*H168</f>
        <v>0</v>
      </c>
      <c r="S168" s="213">
        <v>0</v>
      </c>
      <c r="T168" s="214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215" t="s">
        <v>147</v>
      </c>
      <c r="AT168" s="215" t="s">
        <v>143</v>
      </c>
      <c r="AU168" s="215" t="s">
        <v>87</v>
      </c>
      <c r="AY168" s="17" t="s">
        <v>141</v>
      </c>
      <c r="BE168" s="216">
        <f>IF(N168="základní",J168,0)</f>
        <v>0</v>
      </c>
      <c r="BF168" s="216">
        <f>IF(N168="snížená",J168,0)</f>
        <v>0</v>
      </c>
      <c r="BG168" s="216">
        <f>IF(N168="zákl. přenesená",J168,0)</f>
        <v>0</v>
      </c>
      <c r="BH168" s="216">
        <f>IF(N168="sníž. přenesená",J168,0)</f>
        <v>0</v>
      </c>
      <c r="BI168" s="216">
        <f>IF(N168="nulová",J168,0)</f>
        <v>0</v>
      </c>
      <c r="BJ168" s="17" t="s">
        <v>85</v>
      </c>
      <c r="BK168" s="216">
        <f>ROUND(I168*H168,2)</f>
        <v>0</v>
      </c>
      <c r="BL168" s="17" t="s">
        <v>147</v>
      </c>
      <c r="BM168" s="215" t="s">
        <v>201</v>
      </c>
    </row>
    <row r="169" spans="1:65" s="2" customFormat="1" ht="19.5">
      <c r="A169" s="34"/>
      <c r="B169" s="35"/>
      <c r="C169" s="36"/>
      <c r="D169" s="217" t="s">
        <v>149</v>
      </c>
      <c r="E169" s="36"/>
      <c r="F169" s="218" t="s">
        <v>199</v>
      </c>
      <c r="G169" s="36"/>
      <c r="H169" s="36"/>
      <c r="I169" s="116"/>
      <c r="J169" s="36"/>
      <c r="K169" s="36"/>
      <c r="L169" s="39"/>
      <c r="M169" s="219"/>
      <c r="N169" s="220"/>
      <c r="O169" s="71"/>
      <c r="P169" s="71"/>
      <c r="Q169" s="71"/>
      <c r="R169" s="71"/>
      <c r="S169" s="71"/>
      <c r="T169" s="72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T169" s="17" t="s">
        <v>149</v>
      </c>
      <c r="AU169" s="17" t="s">
        <v>87</v>
      </c>
    </row>
    <row r="170" spans="1:65" s="13" customFormat="1" ht="22.5">
      <c r="B170" s="221"/>
      <c r="C170" s="222"/>
      <c r="D170" s="217" t="s">
        <v>153</v>
      </c>
      <c r="E170" s="223" t="s">
        <v>1</v>
      </c>
      <c r="F170" s="224" t="s">
        <v>202</v>
      </c>
      <c r="G170" s="222"/>
      <c r="H170" s="223" t="s">
        <v>1</v>
      </c>
      <c r="I170" s="225"/>
      <c r="J170" s="222"/>
      <c r="K170" s="222"/>
      <c r="L170" s="226"/>
      <c r="M170" s="227"/>
      <c r="N170" s="228"/>
      <c r="O170" s="228"/>
      <c r="P170" s="228"/>
      <c r="Q170" s="228"/>
      <c r="R170" s="228"/>
      <c r="S170" s="228"/>
      <c r="T170" s="229"/>
      <c r="AT170" s="230" t="s">
        <v>153</v>
      </c>
      <c r="AU170" s="230" t="s">
        <v>87</v>
      </c>
      <c r="AV170" s="13" t="s">
        <v>85</v>
      </c>
      <c r="AW170" s="13" t="s">
        <v>33</v>
      </c>
      <c r="AX170" s="13" t="s">
        <v>77</v>
      </c>
      <c r="AY170" s="230" t="s">
        <v>141</v>
      </c>
    </row>
    <row r="171" spans="1:65" s="14" customFormat="1" ht="11.25">
      <c r="B171" s="231"/>
      <c r="C171" s="232"/>
      <c r="D171" s="217" t="s">
        <v>153</v>
      </c>
      <c r="E171" s="233" t="s">
        <v>1</v>
      </c>
      <c r="F171" s="234" t="s">
        <v>203</v>
      </c>
      <c r="G171" s="232"/>
      <c r="H171" s="235">
        <v>620.70000000000005</v>
      </c>
      <c r="I171" s="236"/>
      <c r="J171" s="232"/>
      <c r="K171" s="232"/>
      <c r="L171" s="237"/>
      <c r="M171" s="238"/>
      <c r="N171" s="239"/>
      <c r="O171" s="239"/>
      <c r="P171" s="239"/>
      <c r="Q171" s="239"/>
      <c r="R171" s="239"/>
      <c r="S171" s="239"/>
      <c r="T171" s="240"/>
      <c r="AT171" s="241" t="s">
        <v>153</v>
      </c>
      <c r="AU171" s="241" t="s">
        <v>87</v>
      </c>
      <c r="AV171" s="14" t="s">
        <v>87</v>
      </c>
      <c r="AW171" s="14" t="s">
        <v>33</v>
      </c>
      <c r="AX171" s="14" t="s">
        <v>77</v>
      </c>
      <c r="AY171" s="241" t="s">
        <v>141</v>
      </c>
    </row>
    <row r="172" spans="1:65" s="15" customFormat="1" ht="11.25">
      <c r="B172" s="242"/>
      <c r="C172" s="243"/>
      <c r="D172" s="217" t="s">
        <v>153</v>
      </c>
      <c r="E172" s="244" t="s">
        <v>1</v>
      </c>
      <c r="F172" s="245" t="s">
        <v>164</v>
      </c>
      <c r="G172" s="243"/>
      <c r="H172" s="246">
        <v>620.70000000000005</v>
      </c>
      <c r="I172" s="247"/>
      <c r="J172" s="243"/>
      <c r="K172" s="243"/>
      <c r="L172" s="248"/>
      <c r="M172" s="249"/>
      <c r="N172" s="250"/>
      <c r="O172" s="250"/>
      <c r="P172" s="250"/>
      <c r="Q172" s="250"/>
      <c r="R172" s="250"/>
      <c r="S172" s="250"/>
      <c r="T172" s="251"/>
      <c r="AT172" s="252" t="s">
        <v>153</v>
      </c>
      <c r="AU172" s="252" t="s">
        <v>87</v>
      </c>
      <c r="AV172" s="15" t="s">
        <v>147</v>
      </c>
      <c r="AW172" s="15" t="s">
        <v>33</v>
      </c>
      <c r="AX172" s="15" t="s">
        <v>77</v>
      </c>
      <c r="AY172" s="252" t="s">
        <v>141</v>
      </c>
    </row>
    <row r="173" spans="1:65" s="13" customFormat="1" ht="11.25">
      <c r="B173" s="221"/>
      <c r="C173" s="222"/>
      <c r="D173" s="217" t="s">
        <v>153</v>
      </c>
      <c r="E173" s="223" t="s">
        <v>1</v>
      </c>
      <c r="F173" s="224" t="s">
        <v>170</v>
      </c>
      <c r="G173" s="222"/>
      <c r="H173" s="223" t="s">
        <v>1</v>
      </c>
      <c r="I173" s="225"/>
      <c r="J173" s="222"/>
      <c r="K173" s="222"/>
      <c r="L173" s="226"/>
      <c r="M173" s="227"/>
      <c r="N173" s="228"/>
      <c r="O173" s="228"/>
      <c r="P173" s="228"/>
      <c r="Q173" s="228"/>
      <c r="R173" s="228"/>
      <c r="S173" s="228"/>
      <c r="T173" s="229"/>
      <c r="AT173" s="230" t="s">
        <v>153</v>
      </c>
      <c r="AU173" s="230" t="s">
        <v>87</v>
      </c>
      <c r="AV173" s="13" t="s">
        <v>85</v>
      </c>
      <c r="AW173" s="13" t="s">
        <v>33</v>
      </c>
      <c r="AX173" s="13" t="s">
        <v>77</v>
      </c>
      <c r="AY173" s="230" t="s">
        <v>141</v>
      </c>
    </row>
    <row r="174" spans="1:65" s="14" customFormat="1" ht="11.25">
      <c r="B174" s="231"/>
      <c r="C174" s="232"/>
      <c r="D174" s="217" t="s">
        <v>153</v>
      </c>
      <c r="E174" s="233" t="s">
        <v>1</v>
      </c>
      <c r="F174" s="234" t="s">
        <v>204</v>
      </c>
      <c r="G174" s="232"/>
      <c r="H174" s="235">
        <v>713.80499999999995</v>
      </c>
      <c r="I174" s="236"/>
      <c r="J174" s="232"/>
      <c r="K174" s="232"/>
      <c r="L174" s="237"/>
      <c r="M174" s="238"/>
      <c r="N174" s="239"/>
      <c r="O174" s="239"/>
      <c r="P174" s="239"/>
      <c r="Q174" s="239"/>
      <c r="R174" s="239"/>
      <c r="S174" s="239"/>
      <c r="T174" s="240"/>
      <c r="AT174" s="241" t="s">
        <v>153</v>
      </c>
      <c r="AU174" s="241" t="s">
        <v>87</v>
      </c>
      <c r="AV174" s="14" t="s">
        <v>87</v>
      </c>
      <c r="AW174" s="14" t="s">
        <v>33</v>
      </c>
      <c r="AX174" s="14" t="s">
        <v>85</v>
      </c>
      <c r="AY174" s="241" t="s">
        <v>141</v>
      </c>
    </row>
    <row r="175" spans="1:65" s="2" customFormat="1" ht="36" customHeight="1">
      <c r="A175" s="34"/>
      <c r="B175" s="35"/>
      <c r="C175" s="204" t="s">
        <v>205</v>
      </c>
      <c r="D175" s="204" t="s">
        <v>143</v>
      </c>
      <c r="E175" s="205" t="s">
        <v>206</v>
      </c>
      <c r="F175" s="206" t="s">
        <v>207</v>
      </c>
      <c r="G175" s="207" t="s">
        <v>200</v>
      </c>
      <c r="H175" s="208">
        <v>790.39499999999998</v>
      </c>
      <c r="I175" s="209"/>
      <c r="J175" s="210">
        <f>ROUND(I175*H175,2)</f>
        <v>0</v>
      </c>
      <c r="K175" s="206" t="s">
        <v>1</v>
      </c>
      <c r="L175" s="39"/>
      <c r="M175" s="211" t="s">
        <v>1</v>
      </c>
      <c r="N175" s="212" t="s">
        <v>42</v>
      </c>
      <c r="O175" s="71"/>
      <c r="P175" s="213">
        <f>O175*H175</f>
        <v>0</v>
      </c>
      <c r="Q175" s="213">
        <v>0</v>
      </c>
      <c r="R175" s="213">
        <f>Q175*H175</f>
        <v>0</v>
      </c>
      <c r="S175" s="213">
        <v>0</v>
      </c>
      <c r="T175" s="214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15" t="s">
        <v>147</v>
      </c>
      <c r="AT175" s="215" t="s">
        <v>143</v>
      </c>
      <c r="AU175" s="215" t="s">
        <v>87</v>
      </c>
      <c r="AY175" s="17" t="s">
        <v>141</v>
      </c>
      <c r="BE175" s="216">
        <f>IF(N175="základní",J175,0)</f>
        <v>0</v>
      </c>
      <c r="BF175" s="216">
        <f>IF(N175="snížená",J175,0)</f>
        <v>0</v>
      </c>
      <c r="BG175" s="216">
        <f>IF(N175="zákl. přenesená",J175,0)</f>
        <v>0</v>
      </c>
      <c r="BH175" s="216">
        <f>IF(N175="sníž. přenesená",J175,0)</f>
        <v>0</v>
      </c>
      <c r="BI175" s="216">
        <f>IF(N175="nulová",J175,0)</f>
        <v>0</v>
      </c>
      <c r="BJ175" s="17" t="s">
        <v>85</v>
      </c>
      <c r="BK175" s="216">
        <f>ROUND(I175*H175,2)</f>
        <v>0</v>
      </c>
      <c r="BL175" s="17" t="s">
        <v>147</v>
      </c>
      <c r="BM175" s="215" t="s">
        <v>208</v>
      </c>
    </row>
    <row r="176" spans="1:65" s="2" customFormat="1" ht="19.5">
      <c r="A176" s="34"/>
      <c r="B176" s="35"/>
      <c r="C176" s="36"/>
      <c r="D176" s="217" t="s">
        <v>149</v>
      </c>
      <c r="E176" s="36"/>
      <c r="F176" s="218" t="s">
        <v>207</v>
      </c>
      <c r="G176" s="36"/>
      <c r="H176" s="36"/>
      <c r="I176" s="116"/>
      <c r="J176" s="36"/>
      <c r="K176" s="36"/>
      <c r="L176" s="39"/>
      <c r="M176" s="219"/>
      <c r="N176" s="220"/>
      <c r="O176" s="71"/>
      <c r="P176" s="71"/>
      <c r="Q176" s="71"/>
      <c r="R176" s="71"/>
      <c r="S176" s="71"/>
      <c r="T176" s="72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T176" s="17" t="s">
        <v>149</v>
      </c>
      <c r="AU176" s="17" t="s">
        <v>87</v>
      </c>
    </row>
    <row r="177" spans="1:65" s="13" customFormat="1" ht="11.25">
      <c r="B177" s="221"/>
      <c r="C177" s="222"/>
      <c r="D177" s="217" t="s">
        <v>153</v>
      </c>
      <c r="E177" s="223" t="s">
        <v>1</v>
      </c>
      <c r="F177" s="224" t="s">
        <v>209</v>
      </c>
      <c r="G177" s="222"/>
      <c r="H177" s="223" t="s">
        <v>1</v>
      </c>
      <c r="I177" s="225"/>
      <c r="J177" s="222"/>
      <c r="K177" s="222"/>
      <c r="L177" s="226"/>
      <c r="M177" s="227"/>
      <c r="N177" s="228"/>
      <c r="O177" s="228"/>
      <c r="P177" s="228"/>
      <c r="Q177" s="228"/>
      <c r="R177" s="228"/>
      <c r="S177" s="228"/>
      <c r="T177" s="229"/>
      <c r="AT177" s="230" t="s">
        <v>153</v>
      </c>
      <c r="AU177" s="230" t="s">
        <v>87</v>
      </c>
      <c r="AV177" s="13" t="s">
        <v>85</v>
      </c>
      <c r="AW177" s="13" t="s">
        <v>33</v>
      </c>
      <c r="AX177" s="13" t="s">
        <v>77</v>
      </c>
      <c r="AY177" s="230" t="s">
        <v>141</v>
      </c>
    </row>
    <row r="178" spans="1:65" s="14" customFormat="1" ht="11.25">
      <c r="B178" s="231"/>
      <c r="C178" s="232"/>
      <c r="D178" s="217" t="s">
        <v>153</v>
      </c>
      <c r="E178" s="233" t="s">
        <v>1</v>
      </c>
      <c r="F178" s="234" t="s">
        <v>210</v>
      </c>
      <c r="G178" s="232"/>
      <c r="H178" s="235">
        <v>790.39499999999998</v>
      </c>
      <c r="I178" s="236"/>
      <c r="J178" s="232"/>
      <c r="K178" s="232"/>
      <c r="L178" s="237"/>
      <c r="M178" s="238"/>
      <c r="N178" s="239"/>
      <c r="O178" s="239"/>
      <c r="P178" s="239"/>
      <c r="Q178" s="239"/>
      <c r="R178" s="239"/>
      <c r="S178" s="239"/>
      <c r="T178" s="240"/>
      <c r="AT178" s="241" t="s">
        <v>153</v>
      </c>
      <c r="AU178" s="241" t="s">
        <v>87</v>
      </c>
      <c r="AV178" s="14" t="s">
        <v>87</v>
      </c>
      <c r="AW178" s="14" t="s">
        <v>33</v>
      </c>
      <c r="AX178" s="14" t="s">
        <v>85</v>
      </c>
      <c r="AY178" s="241" t="s">
        <v>141</v>
      </c>
    </row>
    <row r="179" spans="1:65" s="2" customFormat="1" ht="36" customHeight="1">
      <c r="A179" s="34"/>
      <c r="B179" s="35"/>
      <c r="C179" s="204" t="s">
        <v>211</v>
      </c>
      <c r="D179" s="204" t="s">
        <v>143</v>
      </c>
      <c r="E179" s="205" t="s">
        <v>212</v>
      </c>
      <c r="F179" s="206" t="s">
        <v>213</v>
      </c>
      <c r="G179" s="207" t="s">
        <v>200</v>
      </c>
      <c r="H179" s="208">
        <v>2065.1950000000002</v>
      </c>
      <c r="I179" s="209"/>
      <c r="J179" s="210">
        <f>ROUND(I179*H179,2)</f>
        <v>0</v>
      </c>
      <c r="K179" s="206" t="s">
        <v>1</v>
      </c>
      <c r="L179" s="39"/>
      <c r="M179" s="211" t="s">
        <v>1</v>
      </c>
      <c r="N179" s="212" t="s">
        <v>42</v>
      </c>
      <c r="O179" s="71"/>
      <c r="P179" s="213">
        <f>O179*H179</f>
        <v>0</v>
      </c>
      <c r="Q179" s="213">
        <v>0</v>
      </c>
      <c r="R179" s="213">
        <f>Q179*H179</f>
        <v>0</v>
      </c>
      <c r="S179" s="213">
        <v>0</v>
      </c>
      <c r="T179" s="214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215" t="s">
        <v>147</v>
      </c>
      <c r="AT179" s="215" t="s">
        <v>143</v>
      </c>
      <c r="AU179" s="215" t="s">
        <v>87</v>
      </c>
      <c r="AY179" s="17" t="s">
        <v>141</v>
      </c>
      <c r="BE179" s="216">
        <f>IF(N179="základní",J179,0)</f>
        <v>0</v>
      </c>
      <c r="BF179" s="216">
        <f>IF(N179="snížená",J179,0)</f>
        <v>0</v>
      </c>
      <c r="BG179" s="216">
        <f>IF(N179="zákl. přenesená",J179,0)</f>
        <v>0</v>
      </c>
      <c r="BH179" s="216">
        <f>IF(N179="sníž. přenesená",J179,0)</f>
        <v>0</v>
      </c>
      <c r="BI179" s="216">
        <f>IF(N179="nulová",J179,0)</f>
        <v>0</v>
      </c>
      <c r="BJ179" s="17" t="s">
        <v>85</v>
      </c>
      <c r="BK179" s="216">
        <f>ROUND(I179*H179,2)</f>
        <v>0</v>
      </c>
      <c r="BL179" s="17" t="s">
        <v>147</v>
      </c>
      <c r="BM179" s="215" t="s">
        <v>214</v>
      </c>
    </row>
    <row r="180" spans="1:65" s="2" customFormat="1" ht="19.5">
      <c r="A180" s="34"/>
      <c r="B180" s="35"/>
      <c r="C180" s="36"/>
      <c r="D180" s="217" t="s">
        <v>149</v>
      </c>
      <c r="E180" s="36"/>
      <c r="F180" s="218" t="s">
        <v>213</v>
      </c>
      <c r="G180" s="36"/>
      <c r="H180" s="36"/>
      <c r="I180" s="116"/>
      <c r="J180" s="36"/>
      <c r="K180" s="36"/>
      <c r="L180" s="39"/>
      <c r="M180" s="219"/>
      <c r="N180" s="220"/>
      <c r="O180" s="71"/>
      <c r="P180" s="71"/>
      <c r="Q180" s="71"/>
      <c r="R180" s="71"/>
      <c r="S180" s="71"/>
      <c r="T180" s="72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T180" s="17" t="s">
        <v>149</v>
      </c>
      <c r="AU180" s="17" t="s">
        <v>87</v>
      </c>
    </row>
    <row r="181" spans="1:65" s="13" customFormat="1" ht="22.5">
      <c r="B181" s="221"/>
      <c r="C181" s="222"/>
      <c r="D181" s="217" t="s">
        <v>153</v>
      </c>
      <c r="E181" s="223" t="s">
        <v>1</v>
      </c>
      <c r="F181" s="224" t="s">
        <v>215</v>
      </c>
      <c r="G181" s="222"/>
      <c r="H181" s="223" t="s">
        <v>1</v>
      </c>
      <c r="I181" s="225"/>
      <c r="J181" s="222"/>
      <c r="K181" s="222"/>
      <c r="L181" s="226"/>
      <c r="M181" s="227"/>
      <c r="N181" s="228"/>
      <c r="O181" s="228"/>
      <c r="P181" s="228"/>
      <c r="Q181" s="228"/>
      <c r="R181" s="228"/>
      <c r="S181" s="228"/>
      <c r="T181" s="229"/>
      <c r="AT181" s="230" t="s">
        <v>153</v>
      </c>
      <c r="AU181" s="230" t="s">
        <v>87</v>
      </c>
      <c r="AV181" s="13" t="s">
        <v>85</v>
      </c>
      <c r="AW181" s="13" t="s">
        <v>33</v>
      </c>
      <c r="AX181" s="13" t="s">
        <v>77</v>
      </c>
      <c r="AY181" s="230" t="s">
        <v>141</v>
      </c>
    </row>
    <row r="182" spans="1:65" s="14" customFormat="1" ht="11.25">
      <c r="B182" s="231"/>
      <c r="C182" s="232"/>
      <c r="D182" s="217" t="s">
        <v>153</v>
      </c>
      <c r="E182" s="233" t="s">
        <v>1</v>
      </c>
      <c r="F182" s="234" t="s">
        <v>216</v>
      </c>
      <c r="G182" s="232"/>
      <c r="H182" s="235">
        <v>2065.1950000000002</v>
      </c>
      <c r="I182" s="236"/>
      <c r="J182" s="232"/>
      <c r="K182" s="232"/>
      <c r="L182" s="237"/>
      <c r="M182" s="238"/>
      <c r="N182" s="239"/>
      <c r="O182" s="239"/>
      <c r="P182" s="239"/>
      <c r="Q182" s="239"/>
      <c r="R182" s="239"/>
      <c r="S182" s="239"/>
      <c r="T182" s="240"/>
      <c r="AT182" s="241" t="s">
        <v>153</v>
      </c>
      <c r="AU182" s="241" t="s">
        <v>87</v>
      </c>
      <c r="AV182" s="14" t="s">
        <v>87</v>
      </c>
      <c r="AW182" s="14" t="s">
        <v>33</v>
      </c>
      <c r="AX182" s="14" t="s">
        <v>77</v>
      </c>
      <c r="AY182" s="241" t="s">
        <v>141</v>
      </c>
    </row>
    <row r="183" spans="1:65" s="15" customFormat="1" ht="11.25">
      <c r="B183" s="242"/>
      <c r="C183" s="243"/>
      <c r="D183" s="217" t="s">
        <v>153</v>
      </c>
      <c r="E183" s="244" t="s">
        <v>1</v>
      </c>
      <c r="F183" s="245" t="s">
        <v>164</v>
      </c>
      <c r="G183" s="243"/>
      <c r="H183" s="246">
        <v>2065.1950000000002</v>
      </c>
      <c r="I183" s="247"/>
      <c r="J183" s="243"/>
      <c r="K183" s="243"/>
      <c r="L183" s="248"/>
      <c r="M183" s="249"/>
      <c r="N183" s="250"/>
      <c r="O183" s="250"/>
      <c r="P183" s="250"/>
      <c r="Q183" s="250"/>
      <c r="R183" s="250"/>
      <c r="S183" s="250"/>
      <c r="T183" s="251"/>
      <c r="AT183" s="252" t="s">
        <v>153</v>
      </c>
      <c r="AU183" s="252" t="s">
        <v>87</v>
      </c>
      <c r="AV183" s="15" t="s">
        <v>147</v>
      </c>
      <c r="AW183" s="15" t="s">
        <v>33</v>
      </c>
      <c r="AX183" s="15" t="s">
        <v>85</v>
      </c>
      <c r="AY183" s="252" t="s">
        <v>141</v>
      </c>
    </row>
    <row r="184" spans="1:65" s="2" customFormat="1" ht="36" customHeight="1">
      <c r="A184" s="34"/>
      <c r="B184" s="35"/>
      <c r="C184" s="204" t="s">
        <v>217</v>
      </c>
      <c r="D184" s="204" t="s">
        <v>143</v>
      </c>
      <c r="E184" s="205" t="s">
        <v>218</v>
      </c>
      <c r="F184" s="206" t="s">
        <v>219</v>
      </c>
      <c r="G184" s="207" t="s">
        <v>200</v>
      </c>
      <c r="H184" s="208">
        <v>4130.3900000000003</v>
      </c>
      <c r="I184" s="209"/>
      <c r="J184" s="210">
        <f>ROUND(I184*H184,2)</f>
        <v>0</v>
      </c>
      <c r="K184" s="206" t="s">
        <v>1</v>
      </c>
      <c r="L184" s="39"/>
      <c r="M184" s="211" t="s">
        <v>1</v>
      </c>
      <c r="N184" s="212" t="s">
        <v>42</v>
      </c>
      <c r="O184" s="71"/>
      <c r="P184" s="213">
        <f>O184*H184</f>
        <v>0</v>
      </c>
      <c r="Q184" s="213">
        <v>0</v>
      </c>
      <c r="R184" s="213">
        <f>Q184*H184</f>
        <v>0</v>
      </c>
      <c r="S184" s="213">
        <v>0</v>
      </c>
      <c r="T184" s="214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215" t="s">
        <v>147</v>
      </c>
      <c r="AT184" s="215" t="s">
        <v>143</v>
      </c>
      <c r="AU184" s="215" t="s">
        <v>87</v>
      </c>
      <c r="AY184" s="17" t="s">
        <v>141</v>
      </c>
      <c r="BE184" s="216">
        <f>IF(N184="základní",J184,0)</f>
        <v>0</v>
      </c>
      <c r="BF184" s="216">
        <f>IF(N184="snížená",J184,0)</f>
        <v>0</v>
      </c>
      <c r="BG184" s="216">
        <f>IF(N184="zákl. přenesená",J184,0)</f>
        <v>0</v>
      </c>
      <c r="BH184" s="216">
        <f>IF(N184="sníž. přenesená",J184,0)</f>
        <v>0</v>
      </c>
      <c r="BI184" s="216">
        <f>IF(N184="nulová",J184,0)</f>
        <v>0</v>
      </c>
      <c r="BJ184" s="17" t="s">
        <v>85</v>
      </c>
      <c r="BK184" s="216">
        <f>ROUND(I184*H184,2)</f>
        <v>0</v>
      </c>
      <c r="BL184" s="17" t="s">
        <v>147</v>
      </c>
      <c r="BM184" s="215" t="s">
        <v>220</v>
      </c>
    </row>
    <row r="185" spans="1:65" s="2" customFormat="1" ht="19.5">
      <c r="A185" s="34"/>
      <c r="B185" s="35"/>
      <c r="C185" s="36"/>
      <c r="D185" s="217" t="s">
        <v>149</v>
      </c>
      <c r="E185" s="36"/>
      <c r="F185" s="218" t="s">
        <v>219</v>
      </c>
      <c r="G185" s="36"/>
      <c r="H185" s="36"/>
      <c r="I185" s="116"/>
      <c r="J185" s="36"/>
      <c r="K185" s="36"/>
      <c r="L185" s="39"/>
      <c r="M185" s="219"/>
      <c r="N185" s="220"/>
      <c r="O185" s="71"/>
      <c r="P185" s="71"/>
      <c r="Q185" s="71"/>
      <c r="R185" s="71"/>
      <c r="S185" s="71"/>
      <c r="T185" s="72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T185" s="17" t="s">
        <v>149</v>
      </c>
      <c r="AU185" s="17" t="s">
        <v>87</v>
      </c>
    </row>
    <row r="186" spans="1:65" s="14" customFormat="1" ht="11.25">
      <c r="B186" s="231"/>
      <c r="C186" s="232"/>
      <c r="D186" s="217" t="s">
        <v>153</v>
      </c>
      <c r="E186" s="233" t="s">
        <v>1</v>
      </c>
      <c r="F186" s="234" t="s">
        <v>221</v>
      </c>
      <c r="G186" s="232"/>
      <c r="H186" s="235">
        <v>4130.3900000000003</v>
      </c>
      <c r="I186" s="236"/>
      <c r="J186" s="232"/>
      <c r="K186" s="232"/>
      <c r="L186" s="237"/>
      <c r="M186" s="238"/>
      <c r="N186" s="239"/>
      <c r="O186" s="239"/>
      <c r="P186" s="239"/>
      <c r="Q186" s="239"/>
      <c r="R186" s="239"/>
      <c r="S186" s="239"/>
      <c r="T186" s="240"/>
      <c r="AT186" s="241" t="s">
        <v>153</v>
      </c>
      <c r="AU186" s="241" t="s">
        <v>87</v>
      </c>
      <c r="AV186" s="14" t="s">
        <v>87</v>
      </c>
      <c r="AW186" s="14" t="s">
        <v>33</v>
      </c>
      <c r="AX186" s="14" t="s">
        <v>85</v>
      </c>
      <c r="AY186" s="241" t="s">
        <v>141</v>
      </c>
    </row>
    <row r="187" spans="1:65" s="2" customFormat="1" ht="16.5" customHeight="1">
      <c r="A187" s="34"/>
      <c r="B187" s="35"/>
      <c r="C187" s="253" t="s">
        <v>222</v>
      </c>
      <c r="D187" s="253" t="s">
        <v>223</v>
      </c>
      <c r="E187" s="254" t="s">
        <v>224</v>
      </c>
      <c r="F187" s="255" t="s">
        <v>225</v>
      </c>
      <c r="G187" s="256" t="s">
        <v>226</v>
      </c>
      <c r="H187" s="257">
        <v>1853.4780000000001</v>
      </c>
      <c r="I187" s="258"/>
      <c r="J187" s="259">
        <f>ROUND(I187*H187,2)</f>
        <v>0</v>
      </c>
      <c r="K187" s="255" t="s">
        <v>1</v>
      </c>
      <c r="L187" s="260"/>
      <c r="M187" s="261" t="s">
        <v>1</v>
      </c>
      <c r="N187" s="262" t="s">
        <v>42</v>
      </c>
      <c r="O187" s="71"/>
      <c r="P187" s="213">
        <f>O187*H187</f>
        <v>0</v>
      </c>
      <c r="Q187" s="213">
        <v>1</v>
      </c>
      <c r="R187" s="213">
        <f>Q187*H187</f>
        <v>1853.4780000000001</v>
      </c>
      <c r="S187" s="213">
        <v>0</v>
      </c>
      <c r="T187" s="214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215" t="s">
        <v>187</v>
      </c>
      <c r="AT187" s="215" t="s">
        <v>223</v>
      </c>
      <c r="AU187" s="215" t="s">
        <v>87</v>
      </c>
      <c r="AY187" s="17" t="s">
        <v>141</v>
      </c>
      <c r="BE187" s="216">
        <f>IF(N187="základní",J187,0)</f>
        <v>0</v>
      </c>
      <c r="BF187" s="216">
        <f>IF(N187="snížená",J187,0)</f>
        <v>0</v>
      </c>
      <c r="BG187" s="216">
        <f>IF(N187="zákl. přenesená",J187,0)</f>
        <v>0</v>
      </c>
      <c r="BH187" s="216">
        <f>IF(N187="sníž. přenesená",J187,0)</f>
        <v>0</v>
      </c>
      <c r="BI187" s="216">
        <f>IF(N187="nulová",J187,0)</f>
        <v>0</v>
      </c>
      <c r="BJ187" s="17" t="s">
        <v>85</v>
      </c>
      <c r="BK187" s="216">
        <f>ROUND(I187*H187,2)</f>
        <v>0</v>
      </c>
      <c r="BL187" s="17" t="s">
        <v>147</v>
      </c>
      <c r="BM187" s="215" t="s">
        <v>227</v>
      </c>
    </row>
    <row r="188" spans="1:65" s="2" customFormat="1" ht="11.25">
      <c r="A188" s="34"/>
      <c r="B188" s="35"/>
      <c r="C188" s="36"/>
      <c r="D188" s="217" t="s">
        <v>149</v>
      </c>
      <c r="E188" s="36"/>
      <c r="F188" s="218" t="s">
        <v>225</v>
      </c>
      <c r="G188" s="36"/>
      <c r="H188" s="36"/>
      <c r="I188" s="116"/>
      <c r="J188" s="36"/>
      <c r="K188" s="36"/>
      <c r="L188" s="39"/>
      <c r="M188" s="219"/>
      <c r="N188" s="220"/>
      <c r="O188" s="71"/>
      <c r="P188" s="71"/>
      <c r="Q188" s="71"/>
      <c r="R188" s="71"/>
      <c r="S188" s="71"/>
      <c r="T188" s="72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T188" s="17" t="s">
        <v>149</v>
      </c>
      <c r="AU188" s="17" t="s">
        <v>87</v>
      </c>
    </row>
    <row r="189" spans="1:65" s="14" customFormat="1" ht="11.25">
      <c r="B189" s="231"/>
      <c r="C189" s="232"/>
      <c r="D189" s="217" t="s">
        <v>153</v>
      </c>
      <c r="E189" s="233" t="s">
        <v>1</v>
      </c>
      <c r="F189" s="234" t="s">
        <v>228</v>
      </c>
      <c r="G189" s="232"/>
      <c r="H189" s="235">
        <v>1853.4780000000001</v>
      </c>
      <c r="I189" s="236"/>
      <c r="J189" s="232"/>
      <c r="K189" s="232"/>
      <c r="L189" s="237"/>
      <c r="M189" s="238"/>
      <c r="N189" s="239"/>
      <c r="O189" s="239"/>
      <c r="P189" s="239"/>
      <c r="Q189" s="239"/>
      <c r="R189" s="239"/>
      <c r="S189" s="239"/>
      <c r="T189" s="240"/>
      <c r="AT189" s="241" t="s">
        <v>153</v>
      </c>
      <c r="AU189" s="241" t="s">
        <v>87</v>
      </c>
      <c r="AV189" s="14" t="s">
        <v>87</v>
      </c>
      <c r="AW189" s="14" t="s">
        <v>33</v>
      </c>
      <c r="AX189" s="14" t="s">
        <v>85</v>
      </c>
      <c r="AY189" s="241" t="s">
        <v>141</v>
      </c>
    </row>
    <row r="190" spans="1:65" s="2" customFormat="1" ht="24" customHeight="1">
      <c r="A190" s="34"/>
      <c r="B190" s="35"/>
      <c r="C190" s="204" t="s">
        <v>8</v>
      </c>
      <c r="D190" s="204" t="s">
        <v>143</v>
      </c>
      <c r="E190" s="205" t="s">
        <v>229</v>
      </c>
      <c r="F190" s="206" t="s">
        <v>230</v>
      </c>
      <c r="G190" s="207" t="s">
        <v>200</v>
      </c>
      <c r="H190" s="208">
        <v>869.09</v>
      </c>
      <c r="I190" s="209"/>
      <c r="J190" s="210">
        <f>ROUND(I190*H190,2)</f>
        <v>0</v>
      </c>
      <c r="K190" s="206" t="s">
        <v>1</v>
      </c>
      <c r="L190" s="39"/>
      <c r="M190" s="211" t="s">
        <v>1</v>
      </c>
      <c r="N190" s="212" t="s">
        <v>42</v>
      </c>
      <c r="O190" s="71"/>
      <c r="P190" s="213">
        <f>O190*H190</f>
        <v>0</v>
      </c>
      <c r="Q190" s="213">
        <v>0</v>
      </c>
      <c r="R190" s="213">
        <f>Q190*H190</f>
        <v>0</v>
      </c>
      <c r="S190" s="213">
        <v>0</v>
      </c>
      <c r="T190" s="214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215" t="s">
        <v>147</v>
      </c>
      <c r="AT190" s="215" t="s">
        <v>143</v>
      </c>
      <c r="AU190" s="215" t="s">
        <v>87</v>
      </c>
      <c r="AY190" s="17" t="s">
        <v>141</v>
      </c>
      <c r="BE190" s="216">
        <f>IF(N190="základní",J190,0)</f>
        <v>0</v>
      </c>
      <c r="BF190" s="216">
        <f>IF(N190="snížená",J190,0)</f>
        <v>0</v>
      </c>
      <c r="BG190" s="216">
        <f>IF(N190="zákl. přenesená",J190,0)</f>
        <v>0</v>
      </c>
      <c r="BH190" s="216">
        <f>IF(N190="sníž. přenesená",J190,0)</f>
        <v>0</v>
      </c>
      <c r="BI190" s="216">
        <f>IF(N190="nulová",J190,0)</f>
        <v>0</v>
      </c>
      <c r="BJ190" s="17" t="s">
        <v>85</v>
      </c>
      <c r="BK190" s="216">
        <f>ROUND(I190*H190,2)</f>
        <v>0</v>
      </c>
      <c r="BL190" s="17" t="s">
        <v>147</v>
      </c>
      <c r="BM190" s="215" t="s">
        <v>231</v>
      </c>
    </row>
    <row r="191" spans="1:65" s="2" customFormat="1" ht="19.5">
      <c r="A191" s="34"/>
      <c r="B191" s="35"/>
      <c r="C191" s="36"/>
      <c r="D191" s="217" t="s">
        <v>149</v>
      </c>
      <c r="E191" s="36"/>
      <c r="F191" s="218" t="s">
        <v>230</v>
      </c>
      <c r="G191" s="36"/>
      <c r="H191" s="36"/>
      <c r="I191" s="116"/>
      <c r="J191" s="36"/>
      <c r="K191" s="36"/>
      <c r="L191" s="39"/>
      <c r="M191" s="219"/>
      <c r="N191" s="220"/>
      <c r="O191" s="71"/>
      <c r="P191" s="71"/>
      <c r="Q191" s="71"/>
      <c r="R191" s="71"/>
      <c r="S191" s="71"/>
      <c r="T191" s="72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T191" s="17" t="s">
        <v>149</v>
      </c>
      <c r="AU191" s="17" t="s">
        <v>87</v>
      </c>
    </row>
    <row r="192" spans="1:65" s="13" customFormat="1" ht="11.25">
      <c r="B192" s="221"/>
      <c r="C192" s="222"/>
      <c r="D192" s="217" t="s">
        <v>153</v>
      </c>
      <c r="E192" s="223" t="s">
        <v>1</v>
      </c>
      <c r="F192" s="224" t="s">
        <v>232</v>
      </c>
      <c r="G192" s="222"/>
      <c r="H192" s="223" t="s">
        <v>1</v>
      </c>
      <c r="I192" s="225"/>
      <c r="J192" s="222"/>
      <c r="K192" s="222"/>
      <c r="L192" s="226"/>
      <c r="M192" s="227"/>
      <c r="N192" s="228"/>
      <c r="O192" s="228"/>
      <c r="P192" s="228"/>
      <c r="Q192" s="228"/>
      <c r="R192" s="228"/>
      <c r="S192" s="228"/>
      <c r="T192" s="229"/>
      <c r="AT192" s="230" t="s">
        <v>153</v>
      </c>
      <c r="AU192" s="230" t="s">
        <v>87</v>
      </c>
      <c r="AV192" s="13" t="s">
        <v>85</v>
      </c>
      <c r="AW192" s="13" t="s">
        <v>33</v>
      </c>
      <c r="AX192" s="13" t="s">
        <v>77</v>
      </c>
      <c r="AY192" s="230" t="s">
        <v>141</v>
      </c>
    </row>
    <row r="193" spans="1:65" s="14" customFormat="1" ht="11.25">
      <c r="B193" s="231"/>
      <c r="C193" s="232"/>
      <c r="D193" s="217" t="s">
        <v>153</v>
      </c>
      <c r="E193" s="233" t="s">
        <v>1</v>
      </c>
      <c r="F193" s="234" t="s">
        <v>233</v>
      </c>
      <c r="G193" s="232"/>
      <c r="H193" s="235">
        <v>842.49</v>
      </c>
      <c r="I193" s="236"/>
      <c r="J193" s="232"/>
      <c r="K193" s="232"/>
      <c r="L193" s="237"/>
      <c r="M193" s="238"/>
      <c r="N193" s="239"/>
      <c r="O193" s="239"/>
      <c r="P193" s="239"/>
      <c r="Q193" s="239"/>
      <c r="R193" s="239"/>
      <c r="S193" s="239"/>
      <c r="T193" s="240"/>
      <c r="AT193" s="241" t="s">
        <v>153</v>
      </c>
      <c r="AU193" s="241" t="s">
        <v>87</v>
      </c>
      <c r="AV193" s="14" t="s">
        <v>87</v>
      </c>
      <c r="AW193" s="14" t="s">
        <v>33</v>
      </c>
      <c r="AX193" s="14" t="s">
        <v>77</v>
      </c>
      <c r="AY193" s="241" t="s">
        <v>141</v>
      </c>
    </row>
    <row r="194" spans="1:65" s="14" customFormat="1" ht="11.25">
      <c r="B194" s="231"/>
      <c r="C194" s="232"/>
      <c r="D194" s="217" t="s">
        <v>153</v>
      </c>
      <c r="E194" s="233" t="s">
        <v>1</v>
      </c>
      <c r="F194" s="234" t="s">
        <v>234</v>
      </c>
      <c r="G194" s="232"/>
      <c r="H194" s="235">
        <v>26.6</v>
      </c>
      <c r="I194" s="236"/>
      <c r="J194" s="232"/>
      <c r="K194" s="232"/>
      <c r="L194" s="237"/>
      <c r="M194" s="238"/>
      <c r="N194" s="239"/>
      <c r="O194" s="239"/>
      <c r="P194" s="239"/>
      <c r="Q194" s="239"/>
      <c r="R194" s="239"/>
      <c r="S194" s="239"/>
      <c r="T194" s="240"/>
      <c r="AT194" s="241" t="s">
        <v>153</v>
      </c>
      <c r="AU194" s="241" t="s">
        <v>87</v>
      </c>
      <c r="AV194" s="14" t="s">
        <v>87</v>
      </c>
      <c r="AW194" s="14" t="s">
        <v>33</v>
      </c>
      <c r="AX194" s="14" t="s">
        <v>77</v>
      </c>
      <c r="AY194" s="241" t="s">
        <v>141</v>
      </c>
    </row>
    <row r="195" spans="1:65" s="15" customFormat="1" ht="11.25">
      <c r="B195" s="242"/>
      <c r="C195" s="243"/>
      <c r="D195" s="217" t="s">
        <v>153</v>
      </c>
      <c r="E195" s="244" t="s">
        <v>1</v>
      </c>
      <c r="F195" s="245" t="s">
        <v>164</v>
      </c>
      <c r="G195" s="243"/>
      <c r="H195" s="246">
        <v>869.09</v>
      </c>
      <c r="I195" s="247"/>
      <c r="J195" s="243"/>
      <c r="K195" s="243"/>
      <c r="L195" s="248"/>
      <c r="M195" s="249"/>
      <c r="N195" s="250"/>
      <c r="O195" s="250"/>
      <c r="P195" s="250"/>
      <c r="Q195" s="250"/>
      <c r="R195" s="250"/>
      <c r="S195" s="250"/>
      <c r="T195" s="251"/>
      <c r="AT195" s="252" t="s">
        <v>153</v>
      </c>
      <c r="AU195" s="252" t="s">
        <v>87</v>
      </c>
      <c r="AV195" s="15" t="s">
        <v>147</v>
      </c>
      <c r="AW195" s="15" t="s">
        <v>33</v>
      </c>
      <c r="AX195" s="15" t="s">
        <v>85</v>
      </c>
      <c r="AY195" s="252" t="s">
        <v>141</v>
      </c>
    </row>
    <row r="196" spans="1:65" s="2" customFormat="1" ht="24" customHeight="1">
      <c r="A196" s="34"/>
      <c r="B196" s="35"/>
      <c r="C196" s="204" t="s">
        <v>235</v>
      </c>
      <c r="D196" s="204" t="s">
        <v>143</v>
      </c>
      <c r="E196" s="205" t="s">
        <v>236</v>
      </c>
      <c r="F196" s="206" t="s">
        <v>237</v>
      </c>
      <c r="G196" s="207" t="s">
        <v>146</v>
      </c>
      <c r="H196" s="208">
        <v>2068.1</v>
      </c>
      <c r="I196" s="209"/>
      <c r="J196" s="210">
        <f>ROUND(I196*H196,2)</f>
        <v>0</v>
      </c>
      <c r="K196" s="206" t="s">
        <v>1</v>
      </c>
      <c r="L196" s="39"/>
      <c r="M196" s="211" t="s">
        <v>1</v>
      </c>
      <c r="N196" s="212" t="s">
        <v>42</v>
      </c>
      <c r="O196" s="71"/>
      <c r="P196" s="213">
        <f>O196*H196</f>
        <v>0</v>
      </c>
      <c r="Q196" s="213">
        <v>0</v>
      </c>
      <c r="R196" s="213">
        <f>Q196*H196</f>
        <v>0</v>
      </c>
      <c r="S196" s="213">
        <v>0</v>
      </c>
      <c r="T196" s="214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215" t="s">
        <v>147</v>
      </c>
      <c r="AT196" s="215" t="s">
        <v>143</v>
      </c>
      <c r="AU196" s="215" t="s">
        <v>87</v>
      </c>
      <c r="AY196" s="17" t="s">
        <v>141</v>
      </c>
      <c r="BE196" s="216">
        <f>IF(N196="základní",J196,0)</f>
        <v>0</v>
      </c>
      <c r="BF196" s="216">
        <f>IF(N196="snížená",J196,0)</f>
        <v>0</v>
      </c>
      <c r="BG196" s="216">
        <f>IF(N196="zákl. přenesená",J196,0)</f>
        <v>0</v>
      </c>
      <c r="BH196" s="216">
        <f>IF(N196="sníž. přenesená",J196,0)</f>
        <v>0</v>
      </c>
      <c r="BI196" s="216">
        <f>IF(N196="nulová",J196,0)</f>
        <v>0</v>
      </c>
      <c r="BJ196" s="17" t="s">
        <v>85</v>
      </c>
      <c r="BK196" s="216">
        <f>ROUND(I196*H196,2)</f>
        <v>0</v>
      </c>
      <c r="BL196" s="17" t="s">
        <v>147</v>
      </c>
      <c r="BM196" s="215" t="s">
        <v>238</v>
      </c>
    </row>
    <row r="197" spans="1:65" s="2" customFormat="1" ht="11.25">
      <c r="A197" s="34"/>
      <c r="B197" s="35"/>
      <c r="C197" s="36"/>
      <c r="D197" s="217" t="s">
        <v>149</v>
      </c>
      <c r="E197" s="36"/>
      <c r="F197" s="218" t="s">
        <v>237</v>
      </c>
      <c r="G197" s="36"/>
      <c r="H197" s="36"/>
      <c r="I197" s="116"/>
      <c r="J197" s="36"/>
      <c r="K197" s="36"/>
      <c r="L197" s="39"/>
      <c r="M197" s="219"/>
      <c r="N197" s="220"/>
      <c r="O197" s="71"/>
      <c r="P197" s="71"/>
      <c r="Q197" s="71"/>
      <c r="R197" s="71"/>
      <c r="S197" s="71"/>
      <c r="T197" s="72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T197" s="17" t="s">
        <v>149</v>
      </c>
      <c r="AU197" s="17" t="s">
        <v>87</v>
      </c>
    </row>
    <row r="198" spans="1:65" s="2" customFormat="1" ht="16.5" customHeight="1">
      <c r="A198" s="34"/>
      <c r="B198" s="35"/>
      <c r="C198" s="204" t="s">
        <v>239</v>
      </c>
      <c r="D198" s="204" t="s">
        <v>143</v>
      </c>
      <c r="E198" s="205" t="s">
        <v>240</v>
      </c>
      <c r="F198" s="206" t="s">
        <v>241</v>
      </c>
      <c r="G198" s="207" t="s">
        <v>146</v>
      </c>
      <c r="H198" s="208">
        <v>142</v>
      </c>
      <c r="I198" s="209"/>
      <c r="J198" s="210">
        <f>ROUND(I198*H198,2)</f>
        <v>0</v>
      </c>
      <c r="K198" s="206" t="s">
        <v>1</v>
      </c>
      <c r="L198" s="39"/>
      <c r="M198" s="211" t="s">
        <v>1</v>
      </c>
      <c r="N198" s="212" t="s">
        <v>42</v>
      </c>
      <c r="O198" s="71"/>
      <c r="P198" s="213">
        <f>O198*H198</f>
        <v>0</v>
      </c>
      <c r="Q198" s="213">
        <v>0</v>
      </c>
      <c r="R198" s="213">
        <f>Q198*H198</f>
        <v>0</v>
      </c>
      <c r="S198" s="213">
        <v>0</v>
      </c>
      <c r="T198" s="214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215" t="s">
        <v>147</v>
      </c>
      <c r="AT198" s="215" t="s">
        <v>143</v>
      </c>
      <c r="AU198" s="215" t="s">
        <v>87</v>
      </c>
      <c r="AY198" s="17" t="s">
        <v>141</v>
      </c>
      <c r="BE198" s="216">
        <f>IF(N198="základní",J198,0)</f>
        <v>0</v>
      </c>
      <c r="BF198" s="216">
        <f>IF(N198="snížená",J198,0)</f>
        <v>0</v>
      </c>
      <c r="BG198" s="216">
        <f>IF(N198="zákl. přenesená",J198,0)</f>
        <v>0</v>
      </c>
      <c r="BH198" s="216">
        <f>IF(N198="sníž. přenesená",J198,0)</f>
        <v>0</v>
      </c>
      <c r="BI198" s="216">
        <f>IF(N198="nulová",J198,0)</f>
        <v>0</v>
      </c>
      <c r="BJ198" s="17" t="s">
        <v>85</v>
      </c>
      <c r="BK198" s="216">
        <f>ROUND(I198*H198,2)</f>
        <v>0</v>
      </c>
      <c r="BL198" s="17" t="s">
        <v>147</v>
      </c>
      <c r="BM198" s="215" t="s">
        <v>242</v>
      </c>
    </row>
    <row r="199" spans="1:65" s="2" customFormat="1" ht="11.25">
      <c r="A199" s="34"/>
      <c r="B199" s="35"/>
      <c r="C199" s="36"/>
      <c r="D199" s="217" t="s">
        <v>149</v>
      </c>
      <c r="E199" s="36"/>
      <c r="F199" s="218" t="s">
        <v>241</v>
      </c>
      <c r="G199" s="36"/>
      <c r="H199" s="36"/>
      <c r="I199" s="116"/>
      <c r="J199" s="36"/>
      <c r="K199" s="36"/>
      <c r="L199" s="39"/>
      <c r="M199" s="219"/>
      <c r="N199" s="220"/>
      <c r="O199" s="71"/>
      <c r="P199" s="71"/>
      <c r="Q199" s="71"/>
      <c r="R199" s="71"/>
      <c r="S199" s="71"/>
      <c r="T199" s="72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T199" s="17" t="s">
        <v>149</v>
      </c>
      <c r="AU199" s="17" t="s">
        <v>87</v>
      </c>
    </row>
    <row r="200" spans="1:65" s="2" customFormat="1" ht="16.5" customHeight="1">
      <c r="A200" s="34"/>
      <c r="B200" s="35"/>
      <c r="C200" s="204" t="s">
        <v>243</v>
      </c>
      <c r="D200" s="204" t="s">
        <v>143</v>
      </c>
      <c r="E200" s="205" t="s">
        <v>244</v>
      </c>
      <c r="F200" s="206" t="s">
        <v>245</v>
      </c>
      <c r="G200" s="207" t="s">
        <v>226</v>
      </c>
      <c r="H200" s="208">
        <v>1.25</v>
      </c>
      <c r="I200" s="209"/>
      <c r="J200" s="210">
        <f>ROUND(I200*H200,2)</f>
        <v>0</v>
      </c>
      <c r="K200" s="206" t="s">
        <v>1</v>
      </c>
      <c r="L200" s="39"/>
      <c r="M200" s="211" t="s">
        <v>1</v>
      </c>
      <c r="N200" s="212" t="s">
        <v>42</v>
      </c>
      <c r="O200" s="71"/>
      <c r="P200" s="213">
        <f>O200*H200</f>
        <v>0</v>
      </c>
      <c r="Q200" s="213">
        <v>0</v>
      </c>
      <c r="R200" s="213">
        <f>Q200*H200</f>
        <v>0</v>
      </c>
      <c r="S200" s="213">
        <v>0</v>
      </c>
      <c r="T200" s="214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215" t="s">
        <v>147</v>
      </c>
      <c r="AT200" s="215" t="s">
        <v>143</v>
      </c>
      <c r="AU200" s="215" t="s">
        <v>87</v>
      </c>
      <c r="AY200" s="17" t="s">
        <v>141</v>
      </c>
      <c r="BE200" s="216">
        <f>IF(N200="základní",J200,0)</f>
        <v>0</v>
      </c>
      <c r="BF200" s="216">
        <f>IF(N200="snížená",J200,0)</f>
        <v>0</v>
      </c>
      <c r="BG200" s="216">
        <f>IF(N200="zákl. přenesená",J200,0)</f>
        <v>0</v>
      </c>
      <c r="BH200" s="216">
        <f>IF(N200="sníž. přenesená",J200,0)</f>
        <v>0</v>
      </c>
      <c r="BI200" s="216">
        <f>IF(N200="nulová",J200,0)</f>
        <v>0</v>
      </c>
      <c r="BJ200" s="17" t="s">
        <v>85</v>
      </c>
      <c r="BK200" s="216">
        <f>ROUND(I200*H200,2)</f>
        <v>0</v>
      </c>
      <c r="BL200" s="17" t="s">
        <v>147</v>
      </c>
      <c r="BM200" s="215" t="s">
        <v>246</v>
      </c>
    </row>
    <row r="201" spans="1:65" s="2" customFormat="1" ht="11.25">
      <c r="A201" s="34"/>
      <c r="B201" s="35"/>
      <c r="C201" s="36"/>
      <c r="D201" s="217" t="s">
        <v>149</v>
      </c>
      <c r="E201" s="36"/>
      <c r="F201" s="218" t="s">
        <v>245</v>
      </c>
      <c r="G201" s="36"/>
      <c r="H201" s="36"/>
      <c r="I201" s="116"/>
      <c r="J201" s="36"/>
      <c r="K201" s="36"/>
      <c r="L201" s="39"/>
      <c r="M201" s="219"/>
      <c r="N201" s="220"/>
      <c r="O201" s="71"/>
      <c r="P201" s="71"/>
      <c r="Q201" s="71"/>
      <c r="R201" s="71"/>
      <c r="S201" s="71"/>
      <c r="T201" s="72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T201" s="17" t="s">
        <v>149</v>
      </c>
      <c r="AU201" s="17" t="s">
        <v>87</v>
      </c>
    </row>
    <row r="202" spans="1:65" s="13" customFormat="1" ht="11.25">
      <c r="B202" s="221"/>
      <c r="C202" s="222"/>
      <c r="D202" s="217" t="s">
        <v>153</v>
      </c>
      <c r="E202" s="223" t="s">
        <v>1</v>
      </c>
      <c r="F202" s="224" t="s">
        <v>247</v>
      </c>
      <c r="G202" s="222"/>
      <c r="H202" s="223" t="s">
        <v>1</v>
      </c>
      <c r="I202" s="225"/>
      <c r="J202" s="222"/>
      <c r="K202" s="222"/>
      <c r="L202" s="226"/>
      <c r="M202" s="227"/>
      <c r="N202" s="228"/>
      <c r="O202" s="228"/>
      <c r="P202" s="228"/>
      <c r="Q202" s="228"/>
      <c r="R202" s="228"/>
      <c r="S202" s="228"/>
      <c r="T202" s="229"/>
      <c r="AT202" s="230" t="s">
        <v>153</v>
      </c>
      <c r="AU202" s="230" t="s">
        <v>87</v>
      </c>
      <c r="AV202" s="13" t="s">
        <v>85</v>
      </c>
      <c r="AW202" s="13" t="s">
        <v>33</v>
      </c>
      <c r="AX202" s="13" t="s">
        <v>77</v>
      </c>
      <c r="AY202" s="230" t="s">
        <v>141</v>
      </c>
    </row>
    <row r="203" spans="1:65" s="14" customFormat="1" ht="11.25">
      <c r="B203" s="231"/>
      <c r="C203" s="232"/>
      <c r="D203" s="217" t="s">
        <v>153</v>
      </c>
      <c r="E203" s="233" t="s">
        <v>1</v>
      </c>
      <c r="F203" s="234" t="s">
        <v>248</v>
      </c>
      <c r="G203" s="232"/>
      <c r="H203" s="235">
        <v>1.25</v>
      </c>
      <c r="I203" s="236"/>
      <c r="J203" s="232"/>
      <c r="K203" s="232"/>
      <c r="L203" s="237"/>
      <c r="M203" s="238"/>
      <c r="N203" s="239"/>
      <c r="O203" s="239"/>
      <c r="P203" s="239"/>
      <c r="Q203" s="239"/>
      <c r="R203" s="239"/>
      <c r="S203" s="239"/>
      <c r="T203" s="240"/>
      <c r="AT203" s="241" t="s">
        <v>153</v>
      </c>
      <c r="AU203" s="241" t="s">
        <v>87</v>
      </c>
      <c r="AV203" s="14" t="s">
        <v>87</v>
      </c>
      <c r="AW203" s="14" t="s">
        <v>33</v>
      </c>
      <c r="AX203" s="14" t="s">
        <v>85</v>
      </c>
      <c r="AY203" s="241" t="s">
        <v>141</v>
      </c>
    </row>
    <row r="204" spans="1:65" s="2" customFormat="1" ht="24" customHeight="1">
      <c r="A204" s="34"/>
      <c r="B204" s="35"/>
      <c r="C204" s="204" t="s">
        <v>249</v>
      </c>
      <c r="D204" s="204" t="s">
        <v>143</v>
      </c>
      <c r="E204" s="205" t="s">
        <v>250</v>
      </c>
      <c r="F204" s="206" t="s">
        <v>251</v>
      </c>
      <c r="G204" s="207" t="s">
        <v>226</v>
      </c>
      <c r="H204" s="208">
        <v>23.75</v>
      </c>
      <c r="I204" s="209"/>
      <c r="J204" s="210">
        <f>ROUND(I204*H204,2)</f>
        <v>0</v>
      </c>
      <c r="K204" s="206" t="s">
        <v>1</v>
      </c>
      <c r="L204" s="39"/>
      <c r="M204" s="211" t="s">
        <v>1</v>
      </c>
      <c r="N204" s="212" t="s">
        <v>42</v>
      </c>
      <c r="O204" s="71"/>
      <c r="P204" s="213">
        <f>O204*H204</f>
        <v>0</v>
      </c>
      <c r="Q204" s="213">
        <v>0</v>
      </c>
      <c r="R204" s="213">
        <f>Q204*H204</f>
        <v>0</v>
      </c>
      <c r="S204" s="213">
        <v>0</v>
      </c>
      <c r="T204" s="214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215" t="s">
        <v>147</v>
      </c>
      <c r="AT204" s="215" t="s">
        <v>143</v>
      </c>
      <c r="AU204" s="215" t="s">
        <v>87</v>
      </c>
      <c r="AY204" s="17" t="s">
        <v>141</v>
      </c>
      <c r="BE204" s="216">
        <f>IF(N204="základní",J204,0)</f>
        <v>0</v>
      </c>
      <c r="BF204" s="216">
        <f>IF(N204="snížená",J204,0)</f>
        <v>0</v>
      </c>
      <c r="BG204" s="216">
        <f>IF(N204="zákl. přenesená",J204,0)</f>
        <v>0</v>
      </c>
      <c r="BH204" s="216">
        <f>IF(N204="sníž. přenesená",J204,0)</f>
        <v>0</v>
      </c>
      <c r="BI204" s="216">
        <f>IF(N204="nulová",J204,0)</f>
        <v>0</v>
      </c>
      <c r="BJ204" s="17" t="s">
        <v>85</v>
      </c>
      <c r="BK204" s="216">
        <f>ROUND(I204*H204,2)</f>
        <v>0</v>
      </c>
      <c r="BL204" s="17" t="s">
        <v>147</v>
      </c>
      <c r="BM204" s="215" t="s">
        <v>252</v>
      </c>
    </row>
    <row r="205" spans="1:65" s="2" customFormat="1" ht="11.25">
      <c r="A205" s="34"/>
      <c r="B205" s="35"/>
      <c r="C205" s="36"/>
      <c r="D205" s="217" t="s">
        <v>149</v>
      </c>
      <c r="E205" s="36"/>
      <c r="F205" s="218" t="s">
        <v>251</v>
      </c>
      <c r="G205" s="36"/>
      <c r="H205" s="36"/>
      <c r="I205" s="116"/>
      <c r="J205" s="36"/>
      <c r="K205" s="36"/>
      <c r="L205" s="39"/>
      <c r="M205" s="219"/>
      <c r="N205" s="220"/>
      <c r="O205" s="71"/>
      <c r="P205" s="71"/>
      <c r="Q205" s="71"/>
      <c r="R205" s="71"/>
      <c r="S205" s="71"/>
      <c r="T205" s="72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T205" s="17" t="s">
        <v>149</v>
      </c>
      <c r="AU205" s="17" t="s">
        <v>87</v>
      </c>
    </row>
    <row r="206" spans="1:65" s="13" customFormat="1" ht="11.25">
      <c r="B206" s="221"/>
      <c r="C206" s="222"/>
      <c r="D206" s="217" t="s">
        <v>153</v>
      </c>
      <c r="E206" s="223" t="s">
        <v>1</v>
      </c>
      <c r="F206" s="224" t="s">
        <v>253</v>
      </c>
      <c r="G206" s="222"/>
      <c r="H206" s="223" t="s">
        <v>1</v>
      </c>
      <c r="I206" s="225"/>
      <c r="J206" s="222"/>
      <c r="K206" s="222"/>
      <c r="L206" s="226"/>
      <c r="M206" s="227"/>
      <c r="N206" s="228"/>
      <c r="O206" s="228"/>
      <c r="P206" s="228"/>
      <c r="Q206" s="228"/>
      <c r="R206" s="228"/>
      <c r="S206" s="228"/>
      <c r="T206" s="229"/>
      <c r="AT206" s="230" t="s">
        <v>153</v>
      </c>
      <c r="AU206" s="230" t="s">
        <v>87</v>
      </c>
      <c r="AV206" s="13" t="s">
        <v>85</v>
      </c>
      <c r="AW206" s="13" t="s">
        <v>33</v>
      </c>
      <c r="AX206" s="13" t="s">
        <v>77</v>
      </c>
      <c r="AY206" s="230" t="s">
        <v>141</v>
      </c>
    </row>
    <row r="207" spans="1:65" s="14" customFormat="1" ht="11.25">
      <c r="B207" s="231"/>
      <c r="C207" s="232"/>
      <c r="D207" s="217" t="s">
        <v>153</v>
      </c>
      <c r="E207" s="233" t="s">
        <v>1</v>
      </c>
      <c r="F207" s="234" t="s">
        <v>254</v>
      </c>
      <c r="G207" s="232"/>
      <c r="H207" s="235">
        <v>23.75</v>
      </c>
      <c r="I207" s="236"/>
      <c r="J207" s="232"/>
      <c r="K207" s="232"/>
      <c r="L207" s="237"/>
      <c r="M207" s="238"/>
      <c r="N207" s="239"/>
      <c r="O207" s="239"/>
      <c r="P207" s="239"/>
      <c r="Q207" s="239"/>
      <c r="R207" s="239"/>
      <c r="S207" s="239"/>
      <c r="T207" s="240"/>
      <c r="AT207" s="241" t="s">
        <v>153</v>
      </c>
      <c r="AU207" s="241" t="s">
        <v>87</v>
      </c>
      <c r="AV207" s="14" t="s">
        <v>87</v>
      </c>
      <c r="AW207" s="14" t="s">
        <v>33</v>
      </c>
      <c r="AX207" s="14" t="s">
        <v>85</v>
      </c>
      <c r="AY207" s="241" t="s">
        <v>141</v>
      </c>
    </row>
    <row r="208" spans="1:65" s="2" customFormat="1" ht="16.5" customHeight="1">
      <c r="A208" s="34"/>
      <c r="B208" s="35"/>
      <c r="C208" s="204" t="s">
        <v>255</v>
      </c>
      <c r="D208" s="204" t="s">
        <v>143</v>
      </c>
      <c r="E208" s="205" t="s">
        <v>256</v>
      </c>
      <c r="F208" s="206" t="s">
        <v>257</v>
      </c>
      <c r="G208" s="207" t="s">
        <v>226</v>
      </c>
      <c r="H208" s="208">
        <v>582.32600000000002</v>
      </c>
      <c r="I208" s="209"/>
      <c r="J208" s="210">
        <f>ROUND(I208*H208,2)</f>
        <v>0</v>
      </c>
      <c r="K208" s="206" t="s">
        <v>1</v>
      </c>
      <c r="L208" s="39"/>
      <c r="M208" s="211" t="s">
        <v>1</v>
      </c>
      <c r="N208" s="212" t="s">
        <v>42</v>
      </c>
      <c r="O208" s="71"/>
      <c r="P208" s="213">
        <f>O208*H208</f>
        <v>0</v>
      </c>
      <c r="Q208" s="213">
        <v>0</v>
      </c>
      <c r="R208" s="213">
        <f>Q208*H208</f>
        <v>0</v>
      </c>
      <c r="S208" s="213">
        <v>0</v>
      </c>
      <c r="T208" s="214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215" t="s">
        <v>147</v>
      </c>
      <c r="AT208" s="215" t="s">
        <v>143</v>
      </c>
      <c r="AU208" s="215" t="s">
        <v>87</v>
      </c>
      <c r="AY208" s="17" t="s">
        <v>141</v>
      </c>
      <c r="BE208" s="216">
        <f>IF(N208="základní",J208,0)</f>
        <v>0</v>
      </c>
      <c r="BF208" s="216">
        <f>IF(N208="snížená",J208,0)</f>
        <v>0</v>
      </c>
      <c r="BG208" s="216">
        <f>IF(N208="zákl. přenesená",J208,0)</f>
        <v>0</v>
      </c>
      <c r="BH208" s="216">
        <f>IF(N208="sníž. přenesená",J208,0)</f>
        <v>0</v>
      </c>
      <c r="BI208" s="216">
        <f>IF(N208="nulová",J208,0)</f>
        <v>0</v>
      </c>
      <c r="BJ208" s="17" t="s">
        <v>85</v>
      </c>
      <c r="BK208" s="216">
        <f>ROUND(I208*H208,2)</f>
        <v>0</v>
      </c>
      <c r="BL208" s="17" t="s">
        <v>147</v>
      </c>
      <c r="BM208" s="215" t="s">
        <v>258</v>
      </c>
    </row>
    <row r="209" spans="1:65" s="2" customFormat="1" ht="11.25">
      <c r="A209" s="34"/>
      <c r="B209" s="35"/>
      <c r="C209" s="36"/>
      <c r="D209" s="217" t="s">
        <v>149</v>
      </c>
      <c r="E209" s="36"/>
      <c r="F209" s="218" t="s">
        <v>257</v>
      </c>
      <c r="G209" s="36"/>
      <c r="H209" s="36"/>
      <c r="I209" s="116"/>
      <c r="J209" s="36"/>
      <c r="K209" s="36"/>
      <c r="L209" s="39"/>
      <c r="M209" s="219"/>
      <c r="N209" s="220"/>
      <c r="O209" s="71"/>
      <c r="P209" s="71"/>
      <c r="Q209" s="71"/>
      <c r="R209" s="71"/>
      <c r="S209" s="71"/>
      <c r="T209" s="72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T209" s="17" t="s">
        <v>149</v>
      </c>
      <c r="AU209" s="17" t="s">
        <v>87</v>
      </c>
    </row>
    <row r="210" spans="1:65" s="13" customFormat="1" ht="22.5">
      <c r="B210" s="221"/>
      <c r="C210" s="222"/>
      <c r="D210" s="217" t="s">
        <v>153</v>
      </c>
      <c r="E210" s="223" t="s">
        <v>1</v>
      </c>
      <c r="F210" s="224" t="s">
        <v>259</v>
      </c>
      <c r="G210" s="222"/>
      <c r="H210" s="223" t="s">
        <v>1</v>
      </c>
      <c r="I210" s="225"/>
      <c r="J210" s="222"/>
      <c r="K210" s="222"/>
      <c r="L210" s="226"/>
      <c r="M210" s="227"/>
      <c r="N210" s="228"/>
      <c r="O210" s="228"/>
      <c r="P210" s="228"/>
      <c r="Q210" s="228"/>
      <c r="R210" s="228"/>
      <c r="S210" s="228"/>
      <c r="T210" s="229"/>
      <c r="AT210" s="230" t="s">
        <v>153</v>
      </c>
      <c r="AU210" s="230" t="s">
        <v>87</v>
      </c>
      <c r="AV210" s="13" t="s">
        <v>85</v>
      </c>
      <c r="AW210" s="13" t="s">
        <v>33</v>
      </c>
      <c r="AX210" s="13" t="s">
        <v>77</v>
      </c>
      <c r="AY210" s="230" t="s">
        <v>141</v>
      </c>
    </row>
    <row r="211" spans="1:65" s="13" customFormat="1" ht="11.25">
      <c r="B211" s="221"/>
      <c r="C211" s="222"/>
      <c r="D211" s="217" t="s">
        <v>153</v>
      </c>
      <c r="E211" s="223" t="s">
        <v>1</v>
      </c>
      <c r="F211" s="224" t="s">
        <v>253</v>
      </c>
      <c r="G211" s="222"/>
      <c r="H211" s="223" t="s">
        <v>1</v>
      </c>
      <c r="I211" s="225"/>
      <c r="J211" s="222"/>
      <c r="K211" s="222"/>
      <c r="L211" s="226"/>
      <c r="M211" s="227"/>
      <c r="N211" s="228"/>
      <c r="O211" s="228"/>
      <c r="P211" s="228"/>
      <c r="Q211" s="228"/>
      <c r="R211" s="228"/>
      <c r="S211" s="228"/>
      <c r="T211" s="229"/>
      <c r="AT211" s="230" t="s">
        <v>153</v>
      </c>
      <c r="AU211" s="230" t="s">
        <v>87</v>
      </c>
      <c r="AV211" s="13" t="s">
        <v>85</v>
      </c>
      <c r="AW211" s="13" t="s">
        <v>33</v>
      </c>
      <c r="AX211" s="13" t="s">
        <v>77</v>
      </c>
      <c r="AY211" s="230" t="s">
        <v>141</v>
      </c>
    </row>
    <row r="212" spans="1:65" s="13" customFormat="1" ht="11.25">
      <c r="B212" s="221"/>
      <c r="C212" s="222"/>
      <c r="D212" s="217" t="s">
        <v>153</v>
      </c>
      <c r="E212" s="223" t="s">
        <v>1</v>
      </c>
      <c r="F212" s="224" t="s">
        <v>260</v>
      </c>
      <c r="G212" s="222"/>
      <c r="H212" s="223" t="s">
        <v>1</v>
      </c>
      <c r="I212" s="225"/>
      <c r="J212" s="222"/>
      <c r="K212" s="222"/>
      <c r="L212" s="226"/>
      <c r="M212" s="227"/>
      <c r="N212" s="228"/>
      <c r="O212" s="228"/>
      <c r="P212" s="228"/>
      <c r="Q212" s="228"/>
      <c r="R212" s="228"/>
      <c r="S212" s="228"/>
      <c r="T212" s="229"/>
      <c r="AT212" s="230" t="s">
        <v>153</v>
      </c>
      <c r="AU212" s="230" t="s">
        <v>87</v>
      </c>
      <c r="AV212" s="13" t="s">
        <v>85</v>
      </c>
      <c r="AW212" s="13" t="s">
        <v>33</v>
      </c>
      <c r="AX212" s="13" t="s">
        <v>77</v>
      </c>
      <c r="AY212" s="230" t="s">
        <v>141</v>
      </c>
    </row>
    <row r="213" spans="1:65" s="14" customFormat="1" ht="11.25">
      <c r="B213" s="231"/>
      <c r="C213" s="232"/>
      <c r="D213" s="217" t="s">
        <v>153</v>
      </c>
      <c r="E213" s="233" t="s">
        <v>105</v>
      </c>
      <c r="F213" s="234" t="s">
        <v>261</v>
      </c>
      <c r="G213" s="232"/>
      <c r="H213" s="235">
        <v>558.5</v>
      </c>
      <c r="I213" s="236"/>
      <c r="J213" s="232"/>
      <c r="K213" s="232"/>
      <c r="L213" s="237"/>
      <c r="M213" s="238"/>
      <c r="N213" s="239"/>
      <c r="O213" s="239"/>
      <c r="P213" s="239"/>
      <c r="Q213" s="239"/>
      <c r="R213" s="239"/>
      <c r="S213" s="239"/>
      <c r="T213" s="240"/>
      <c r="AT213" s="241" t="s">
        <v>153</v>
      </c>
      <c r="AU213" s="241" t="s">
        <v>87</v>
      </c>
      <c r="AV213" s="14" t="s">
        <v>87</v>
      </c>
      <c r="AW213" s="14" t="s">
        <v>33</v>
      </c>
      <c r="AX213" s="14" t="s">
        <v>77</v>
      </c>
      <c r="AY213" s="241" t="s">
        <v>141</v>
      </c>
    </row>
    <row r="214" spans="1:65" s="13" customFormat="1" ht="11.25">
      <c r="B214" s="221"/>
      <c r="C214" s="222"/>
      <c r="D214" s="217" t="s">
        <v>153</v>
      </c>
      <c r="E214" s="223" t="s">
        <v>1</v>
      </c>
      <c r="F214" s="224" t="s">
        <v>262</v>
      </c>
      <c r="G214" s="222"/>
      <c r="H214" s="223" t="s">
        <v>1</v>
      </c>
      <c r="I214" s="225"/>
      <c r="J214" s="222"/>
      <c r="K214" s="222"/>
      <c r="L214" s="226"/>
      <c r="M214" s="227"/>
      <c r="N214" s="228"/>
      <c r="O214" s="228"/>
      <c r="P214" s="228"/>
      <c r="Q214" s="228"/>
      <c r="R214" s="228"/>
      <c r="S214" s="228"/>
      <c r="T214" s="229"/>
      <c r="AT214" s="230" t="s">
        <v>153</v>
      </c>
      <c r="AU214" s="230" t="s">
        <v>87</v>
      </c>
      <c r="AV214" s="13" t="s">
        <v>85</v>
      </c>
      <c r="AW214" s="13" t="s">
        <v>33</v>
      </c>
      <c r="AX214" s="13" t="s">
        <v>77</v>
      </c>
      <c r="AY214" s="230" t="s">
        <v>141</v>
      </c>
    </row>
    <row r="215" spans="1:65" s="14" customFormat="1" ht="11.25">
      <c r="B215" s="231"/>
      <c r="C215" s="232"/>
      <c r="D215" s="217" t="s">
        <v>153</v>
      </c>
      <c r="E215" s="233" t="s">
        <v>96</v>
      </c>
      <c r="F215" s="234" t="s">
        <v>263</v>
      </c>
      <c r="G215" s="232"/>
      <c r="H215" s="235">
        <v>23.826000000000001</v>
      </c>
      <c r="I215" s="236"/>
      <c r="J215" s="232"/>
      <c r="K215" s="232"/>
      <c r="L215" s="237"/>
      <c r="M215" s="238"/>
      <c r="N215" s="239"/>
      <c r="O215" s="239"/>
      <c r="P215" s="239"/>
      <c r="Q215" s="239"/>
      <c r="R215" s="239"/>
      <c r="S215" s="239"/>
      <c r="T215" s="240"/>
      <c r="AT215" s="241" t="s">
        <v>153</v>
      </c>
      <c r="AU215" s="241" t="s">
        <v>87</v>
      </c>
      <c r="AV215" s="14" t="s">
        <v>87</v>
      </c>
      <c r="AW215" s="14" t="s">
        <v>33</v>
      </c>
      <c r="AX215" s="14" t="s">
        <v>77</v>
      </c>
      <c r="AY215" s="241" t="s">
        <v>141</v>
      </c>
    </row>
    <row r="216" spans="1:65" s="15" customFormat="1" ht="11.25">
      <c r="B216" s="242"/>
      <c r="C216" s="243"/>
      <c r="D216" s="217" t="s">
        <v>153</v>
      </c>
      <c r="E216" s="244" t="s">
        <v>99</v>
      </c>
      <c r="F216" s="245" t="s">
        <v>164</v>
      </c>
      <c r="G216" s="243"/>
      <c r="H216" s="246">
        <v>582.32600000000002</v>
      </c>
      <c r="I216" s="247"/>
      <c r="J216" s="243"/>
      <c r="K216" s="243"/>
      <c r="L216" s="248"/>
      <c r="M216" s="249"/>
      <c r="N216" s="250"/>
      <c r="O216" s="250"/>
      <c r="P216" s="250"/>
      <c r="Q216" s="250"/>
      <c r="R216" s="250"/>
      <c r="S216" s="250"/>
      <c r="T216" s="251"/>
      <c r="AT216" s="252" t="s">
        <v>153</v>
      </c>
      <c r="AU216" s="252" t="s">
        <v>87</v>
      </c>
      <c r="AV216" s="15" t="s">
        <v>147</v>
      </c>
      <c r="AW216" s="15" t="s">
        <v>33</v>
      </c>
      <c r="AX216" s="15" t="s">
        <v>85</v>
      </c>
      <c r="AY216" s="252" t="s">
        <v>141</v>
      </c>
    </row>
    <row r="217" spans="1:65" s="2" customFormat="1" ht="24" customHeight="1">
      <c r="A217" s="34"/>
      <c r="B217" s="35"/>
      <c r="C217" s="204" t="s">
        <v>7</v>
      </c>
      <c r="D217" s="204" t="s">
        <v>143</v>
      </c>
      <c r="E217" s="205" t="s">
        <v>264</v>
      </c>
      <c r="F217" s="206" t="s">
        <v>265</v>
      </c>
      <c r="G217" s="207" t="s">
        <v>226</v>
      </c>
      <c r="H217" s="208">
        <v>11064.194</v>
      </c>
      <c r="I217" s="209"/>
      <c r="J217" s="210">
        <f>ROUND(I217*H217,2)</f>
        <v>0</v>
      </c>
      <c r="K217" s="206" t="s">
        <v>1</v>
      </c>
      <c r="L217" s="39"/>
      <c r="M217" s="211" t="s">
        <v>1</v>
      </c>
      <c r="N217" s="212" t="s">
        <v>42</v>
      </c>
      <c r="O217" s="71"/>
      <c r="P217" s="213">
        <f>O217*H217</f>
        <v>0</v>
      </c>
      <c r="Q217" s="213">
        <v>0</v>
      </c>
      <c r="R217" s="213">
        <f>Q217*H217</f>
        <v>0</v>
      </c>
      <c r="S217" s="213">
        <v>0</v>
      </c>
      <c r="T217" s="214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215" t="s">
        <v>147</v>
      </c>
      <c r="AT217" s="215" t="s">
        <v>143</v>
      </c>
      <c r="AU217" s="215" t="s">
        <v>87</v>
      </c>
      <c r="AY217" s="17" t="s">
        <v>141</v>
      </c>
      <c r="BE217" s="216">
        <f>IF(N217="základní",J217,0)</f>
        <v>0</v>
      </c>
      <c r="BF217" s="216">
        <f>IF(N217="snížená",J217,0)</f>
        <v>0</v>
      </c>
      <c r="BG217" s="216">
        <f>IF(N217="zákl. přenesená",J217,0)</f>
        <v>0</v>
      </c>
      <c r="BH217" s="216">
        <f>IF(N217="sníž. přenesená",J217,0)</f>
        <v>0</v>
      </c>
      <c r="BI217" s="216">
        <f>IF(N217="nulová",J217,0)</f>
        <v>0</v>
      </c>
      <c r="BJ217" s="17" t="s">
        <v>85</v>
      </c>
      <c r="BK217" s="216">
        <f>ROUND(I217*H217,2)</f>
        <v>0</v>
      </c>
      <c r="BL217" s="17" t="s">
        <v>147</v>
      </c>
      <c r="BM217" s="215" t="s">
        <v>266</v>
      </c>
    </row>
    <row r="218" spans="1:65" s="2" customFormat="1" ht="11.25">
      <c r="A218" s="34"/>
      <c r="B218" s="35"/>
      <c r="C218" s="36"/>
      <c r="D218" s="217" t="s">
        <v>149</v>
      </c>
      <c r="E218" s="36"/>
      <c r="F218" s="218" t="s">
        <v>265</v>
      </c>
      <c r="G218" s="36"/>
      <c r="H218" s="36"/>
      <c r="I218" s="116"/>
      <c r="J218" s="36"/>
      <c r="K218" s="36"/>
      <c r="L218" s="39"/>
      <c r="M218" s="219"/>
      <c r="N218" s="220"/>
      <c r="O218" s="71"/>
      <c r="P218" s="71"/>
      <c r="Q218" s="71"/>
      <c r="R218" s="71"/>
      <c r="S218" s="71"/>
      <c r="T218" s="72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T218" s="17" t="s">
        <v>149</v>
      </c>
      <c r="AU218" s="17" t="s">
        <v>87</v>
      </c>
    </row>
    <row r="219" spans="1:65" s="13" customFormat="1" ht="11.25">
      <c r="B219" s="221"/>
      <c r="C219" s="222"/>
      <c r="D219" s="217" t="s">
        <v>153</v>
      </c>
      <c r="E219" s="223" t="s">
        <v>1</v>
      </c>
      <c r="F219" s="224" t="s">
        <v>253</v>
      </c>
      <c r="G219" s="222"/>
      <c r="H219" s="223" t="s">
        <v>1</v>
      </c>
      <c r="I219" s="225"/>
      <c r="J219" s="222"/>
      <c r="K219" s="222"/>
      <c r="L219" s="226"/>
      <c r="M219" s="227"/>
      <c r="N219" s="228"/>
      <c r="O219" s="228"/>
      <c r="P219" s="228"/>
      <c r="Q219" s="228"/>
      <c r="R219" s="228"/>
      <c r="S219" s="228"/>
      <c r="T219" s="229"/>
      <c r="AT219" s="230" t="s">
        <v>153</v>
      </c>
      <c r="AU219" s="230" t="s">
        <v>87</v>
      </c>
      <c r="AV219" s="13" t="s">
        <v>85</v>
      </c>
      <c r="AW219" s="13" t="s">
        <v>33</v>
      </c>
      <c r="AX219" s="13" t="s">
        <v>77</v>
      </c>
      <c r="AY219" s="230" t="s">
        <v>141</v>
      </c>
    </row>
    <row r="220" spans="1:65" s="14" customFormat="1" ht="11.25">
      <c r="B220" s="231"/>
      <c r="C220" s="232"/>
      <c r="D220" s="217" t="s">
        <v>153</v>
      </c>
      <c r="E220" s="233" t="s">
        <v>1</v>
      </c>
      <c r="F220" s="234" t="s">
        <v>267</v>
      </c>
      <c r="G220" s="232"/>
      <c r="H220" s="235">
        <v>11064.194</v>
      </c>
      <c r="I220" s="236"/>
      <c r="J220" s="232"/>
      <c r="K220" s="232"/>
      <c r="L220" s="237"/>
      <c r="M220" s="238"/>
      <c r="N220" s="239"/>
      <c r="O220" s="239"/>
      <c r="P220" s="239"/>
      <c r="Q220" s="239"/>
      <c r="R220" s="239"/>
      <c r="S220" s="239"/>
      <c r="T220" s="240"/>
      <c r="AT220" s="241" t="s">
        <v>153</v>
      </c>
      <c r="AU220" s="241" t="s">
        <v>87</v>
      </c>
      <c r="AV220" s="14" t="s">
        <v>87</v>
      </c>
      <c r="AW220" s="14" t="s">
        <v>33</v>
      </c>
      <c r="AX220" s="14" t="s">
        <v>85</v>
      </c>
      <c r="AY220" s="241" t="s">
        <v>141</v>
      </c>
    </row>
    <row r="221" spans="1:65" s="2" customFormat="1" ht="24" customHeight="1">
      <c r="A221" s="34"/>
      <c r="B221" s="35"/>
      <c r="C221" s="204" t="s">
        <v>268</v>
      </c>
      <c r="D221" s="204" t="s">
        <v>143</v>
      </c>
      <c r="E221" s="205" t="s">
        <v>269</v>
      </c>
      <c r="F221" s="206" t="s">
        <v>270</v>
      </c>
      <c r="G221" s="207" t="s">
        <v>226</v>
      </c>
      <c r="H221" s="208">
        <v>582.32600000000002</v>
      </c>
      <c r="I221" s="209"/>
      <c r="J221" s="210">
        <f>ROUND(I221*H221,2)</f>
        <v>0</v>
      </c>
      <c r="K221" s="206" t="s">
        <v>1</v>
      </c>
      <c r="L221" s="39"/>
      <c r="M221" s="211" t="s">
        <v>1</v>
      </c>
      <c r="N221" s="212" t="s">
        <v>42</v>
      </c>
      <c r="O221" s="71"/>
      <c r="P221" s="213">
        <f>O221*H221</f>
        <v>0</v>
      </c>
      <c r="Q221" s="213">
        <v>0</v>
      </c>
      <c r="R221" s="213">
        <f>Q221*H221</f>
        <v>0</v>
      </c>
      <c r="S221" s="213">
        <v>0</v>
      </c>
      <c r="T221" s="214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215" t="s">
        <v>147</v>
      </c>
      <c r="AT221" s="215" t="s">
        <v>143</v>
      </c>
      <c r="AU221" s="215" t="s">
        <v>87</v>
      </c>
      <c r="AY221" s="17" t="s">
        <v>141</v>
      </c>
      <c r="BE221" s="216">
        <f>IF(N221="základní",J221,0)</f>
        <v>0</v>
      </c>
      <c r="BF221" s="216">
        <f>IF(N221="snížená",J221,0)</f>
        <v>0</v>
      </c>
      <c r="BG221" s="216">
        <f>IF(N221="zákl. přenesená",J221,0)</f>
        <v>0</v>
      </c>
      <c r="BH221" s="216">
        <f>IF(N221="sníž. přenesená",J221,0)</f>
        <v>0</v>
      </c>
      <c r="BI221" s="216">
        <f>IF(N221="nulová",J221,0)</f>
        <v>0</v>
      </c>
      <c r="BJ221" s="17" t="s">
        <v>85</v>
      </c>
      <c r="BK221" s="216">
        <f>ROUND(I221*H221,2)</f>
        <v>0</v>
      </c>
      <c r="BL221" s="17" t="s">
        <v>147</v>
      </c>
      <c r="BM221" s="215" t="s">
        <v>271</v>
      </c>
    </row>
    <row r="222" spans="1:65" s="2" customFormat="1" ht="19.5">
      <c r="A222" s="34"/>
      <c r="B222" s="35"/>
      <c r="C222" s="36"/>
      <c r="D222" s="217" t="s">
        <v>149</v>
      </c>
      <c r="E222" s="36"/>
      <c r="F222" s="218" t="s">
        <v>270</v>
      </c>
      <c r="G222" s="36"/>
      <c r="H222" s="36"/>
      <c r="I222" s="116"/>
      <c r="J222" s="36"/>
      <c r="K222" s="36"/>
      <c r="L222" s="39"/>
      <c r="M222" s="219"/>
      <c r="N222" s="220"/>
      <c r="O222" s="71"/>
      <c r="P222" s="71"/>
      <c r="Q222" s="71"/>
      <c r="R222" s="71"/>
      <c r="S222" s="71"/>
      <c r="T222" s="72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T222" s="17" t="s">
        <v>149</v>
      </c>
      <c r="AU222" s="17" t="s">
        <v>87</v>
      </c>
    </row>
    <row r="223" spans="1:65" s="14" customFormat="1" ht="11.25">
      <c r="B223" s="231"/>
      <c r="C223" s="232"/>
      <c r="D223" s="217" t="s">
        <v>153</v>
      </c>
      <c r="E223" s="233" t="s">
        <v>1</v>
      </c>
      <c r="F223" s="234" t="s">
        <v>99</v>
      </c>
      <c r="G223" s="232"/>
      <c r="H223" s="235">
        <v>582.32600000000002</v>
      </c>
      <c r="I223" s="236"/>
      <c r="J223" s="232"/>
      <c r="K223" s="232"/>
      <c r="L223" s="237"/>
      <c r="M223" s="238"/>
      <c r="N223" s="239"/>
      <c r="O223" s="239"/>
      <c r="P223" s="239"/>
      <c r="Q223" s="239"/>
      <c r="R223" s="239"/>
      <c r="S223" s="239"/>
      <c r="T223" s="240"/>
      <c r="AT223" s="241" t="s">
        <v>153</v>
      </c>
      <c r="AU223" s="241" t="s">
        <v>87</v>
      </c>
      <c r="AV223" s="14" t="s">
        <v>87</v>
      </c>
      <c r="AW223" s="14" t="s">
        <v>33</v>
      </c>
      <c r="AX223" s="14" t="s">
        <v>85</v>
      </c>
      <c r="AY223" s="241" t="s">
        <v>141</v>
      </c>
    </row>
    <row r="224" spans="1:65" s="2" customFormat="1" ht="24" customHeight="1">
      <c r="A224" s="34"/>
      <c r="B224" s="35"/>
      <c r="C224" s="204" t="s">
        <v>272</v>
      </c>
      <c r="D224" s="204" t="s">
        <v>143</v>
      </c>
      <c r="E224" s="205" t="s">
        <v>273</v>
      </c>
      <c r="F224" s="206" t="s">
        <v>274</v>
      </c>
      <c r="G224" s="207" t="s">
        <v>226</v>
      </c>
      <c r="H224" s="208">
        <v>23.826000000000001</v>
      </c>
      <c r="I224" s="209"/>
      <c r="J224" s="210">
        <f>ROUND(I224*H224,2)</f>
        <v>0</v>
      </c>
      <c r="K224" s="206" t="s">
        <v>1</v>
      </c>
      <c r="L224" s="39"/>
      <c r="M224" s="211" t="s">
        <v>1</v>
      </c>
      <c r="N224" s="212" t="s">
        <v>42</v>
      </c>
      <c r="O224" s="71"/>
      <c r="P224" s="213">
        <f>O224*H224</f>
        <v>0</v>
      </c>
      <c r="Q224" s="213">
        <v>0</v>
      </c>
      <c r="R224" s="213">
        <f>Q224*H224</f>
        <v>0</v>
      </c>
      <c r="S224" s="213">
        <v>0</v>
      </c>
      <c r="T224" s="214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215" t="s">
        <v>147</v>
      </c>
      <c r="AT224" s="215" t="s">
        <v>143</v>
      </c>
      <c r="AU224" s="215" t="s">
        <v>87</v>
      </c>
      <c r="AY224" s="17" t="s">
        <v>141</v>
      </c>
      <c r="BE224" s="216">
        <f>IF(N224="základní",J224,0)</f>
        <v>0</v>
      </c>
      <c r="BF224" s="216">
        <f>IF(N224="snížená",J224,0)</f>
        <v>0</v>
      </c>
      <c r="BG224" s="216">
        <f>IF(N224="zákl. přenesená",J224,0)</f>
        <v>0</v>
      </c>
      <c r="BH224" s="216">
        <f>IF(N224="sníž. přenesená",J224,0)</f>
        <v>0</v>
      </c>
      <c r="BI224" s="216">
        <f>IF(N224="nulová",J224,0)</f>
        <v>0</v>
      </c>
      <c r="BJ224" s="17" t="s">
        <v>85</v>
      </c>
      <c r="BK224" s="216">
        <f>ROUND(I224*H224,2)</f>
        <v>0</v>
      </c>
      <c r="BL224" s="17" t="s">
        <v>147</v>
      </c>
      <c r="BM224" s="215" t="s">
        <v>275</v>
      </c>
    </row>
    <row r="225" spans="1:65" s="2" customFormat="1" ht="19.5">
      <c r="A225" s="34"/>
      <c r="B225" s="35"/>
      <c r="C225" s="36"/>
      <c r="D225" s="217" t="s">
        <v>149</v>
      </c>
      <c r="E225" s="36"/>
      <c r="F225" s="218" t="s">
        <v>274</v>
      </c>
      <c r="G225" s="36"/>
      <c r="H225" s="36"/>
      <c r="I225" s="116"/>
      <c r="J225" s="36"/>
      <c r="K225" s="36"/>
      <c r="L225" s="39"/>
      <c r="M225" s="219"/>
      <c r="N225" s="220"/>
      <c r="O225" s="71"/>
      <c r="P225" s="71"/>
      <c r="Q225" s="71"/>
      <c r="R225" s="71"/>
      <c r="S225" s="71"/>
      <c r="T225" s="72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T225" s="17" t="s">
        <v>149</v>
      </c>
      <c r="AU225" s="17" t="s">
        <v>87</v>
      </c>
    </row>
    <row r="226" spans="1:65" s="14" customFormat="1" ht="11.25">
      <c r="B226" s="231"/>
      <c r="C226" s="232"/>
      <c r="D226" s="217" t="s">
        <v>153</v>
      </c>
      <c r="E226" s="233" t="s">
        <v>1</v>
      </c>
      <c r="F226" s="234" t="s">
        <v>96</v>
      </c>
      <c r="G226" s="232"/>
      <c r="H226" s="235">
        <v>23.826000000000001</v>
      </c>
      <c r="I226" s="236"/>
      <c r="J226" s="232"/>
      <c r="K226" s="232"/>
      <c r="L226" s="237"/>
      <c r="M226" s="238"/>
      <c r="N226" s="239"/>
      <c r="O226" s="239"/>
      <c r="P226" s="239"/>
      <c r="Q226" s="239"/>
      <c r="R226" s="239"/>
      <c r="S226" s="239"/>
      <c r="T226" s="240"/>
      <c r="AT226" s="241" t="s">
        <v>153</v>
      </c>
      <c r="AU226" s="241" t="s">
        <v>87</v>
      </c>
      <c r="AV226" s="14" t="s">
        <v>87</v>
      </c>
      <c r="AW226" s="14" t="s">
        <v>33</v>
      </c>
      <c r="AX226" s="14" t="s">
        <v>85</v>
      </c>
      <c r="AY226" s="241" t="s">
        <v>141</v>
      </c>
    </row>
    <row r="227" spans="1:65" s="2" customFormat="1" ht="24" customHeight="1">
      <c r="A227" s="34"/>
      <c r="B227" s="35"/>
      <c r="C227" s="204" t="s">
        <v>276</v>
      </c>
      <c r="D227" s="204" t="s">
        <v>143</v>
      </c>
      <c r="E227" s="205" t="s">
        <v>277</v>
      </c>
      <c r="F227" s="206" t="s">
        <v>278</v>
      </c>
      <c r="G227" s="207" t="s">
        <v>226</v>
      </c>
      <c r="H227" s="208">
        <v>559.75</v>
      </c>
      <c r="I227" s="209"/>
      <c r="J227" s="210">
        <f>ROUND(I227*H227,2)</f>
        <v>0</v>
      </c>
      <c r="K227" s="206" t="s">
        <v>1</v>
      </c>
      <c r="L227" s="39"/>
      <c r="M227" s="211" t="s">
        <v>1</v>
      </c>
      <c r="N227" s="212" t="s">
        <v>42</v>
      </c>
      <c r="O227" s="71"/>
      <c r="P227" s="213">
        <f>O227*H227</f>
        <v>0</v>
      </c>
      <c r="Q227" s="213">
        <v>0</v>
      </c>
      <c r="R227" s="213">
        <f>Q227*H227</f>
        <v>0</v>
      </c>
      <c r="S227" s="213">
        <v>0</v>
      </c>
      <c r="T227" s="214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215" t="s">
        <v>147</v>
      </c>
      <c r="AT227" s="215" t="s">
        <v>143</v>
      </c>
      <c r="AU227" s="215" t="s">
        <v>87</v>
      </c>
      <c r="AY227" s="17" t="s">
        <v>141</v>
      </c>
      <c r="BE227" s="216">
        <f>IF(N227="základní",J227,0)</f>
        <v>0</v>
      </c>
      <c r="BF227" s="216">
        <f>IF(N227="snížená",J227,0)</f>
        <v>0</v>
      </c>
      <c r="BG227" s="216">
        <f>IF(N227="zákl. přenesená",J227,0)</f>
        <v>0</v>
      </c>
      <c r="BH227" s="216">
        <f>IF(N227="sníž. přenesená",J227,0)</f>
        <v>0</v>
      </c>
      <c r="BI227" s="216">
        <f>IF(N227="nulová",J227,0)</f>
        <v>0</v>
      </c>
      <c r="BJ227" s="17" t="s">
        <v>85</v>
      </c>
      <c r="BK227" s="216">
        <f>ROUND(I227*H227,2)</f>
        <v>0</v>
      </c>
      <c r="BL227" s="17" t="s">
        <v>147</v>
      </c>
      <c r="BM227" s="215" t="s">
        <v>279</v>
      </c>
    </row>
    <row r="228" spans="1:65" s="2" customFormat="1" ht="19.5">
      <c r="A228" s="34"/>
      <c r="B228" s="35"/>
      <c r="C228" s="36"/>
      <c r="D228" s="217" t="s">
        <v>149</v>
      </c>
      <c r="E228" s="36"/>
      <c r="F228" s="218" t="s">
        <v>278</v>
      </c>
      <c r="G228" s="36"/>
      <c r="H228" s="36"/>
      <c r="I228" s="116"/>
      <c r="J228" s="36"/>
      <c r="K228" s="36"/>
      <c r="L228" s="39"/>
      <c r="M228" s="219"/>
      <c r="N228" s="220"/>
      <c r="O228" s="71"/>
      <c r="P228" s="71"/>
      <c r="Q228" s="71"/>
      <c r="R228" s="71"/>
      <c r="S228" s="71"/>
      <c r="T228" s="72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T228" s="17" t="s">
        <v>149</v>
      </c>
      <c r="AU228" s="17" t="s">
        <v>87</v>
      </c>
    </row>
    <row r="229" spans="1:65" s="14" customFormat="1" ht="11.25">
      <c r="B229" s="231"/>
      <c r="C229" s="232"/>
      <c r="D229" s="217" t="s">
        <v>153</v>
      </c>
      <c r="E229" s="233" t="s">
        <v>1</v>
      </c>
      <c r="F229" s="234" t="s">
        <v>280</v>
      </c>
      <c r="G229" s="232"/>
      <c r="H229" s="235">
        <v>559.75</v>
      </c>
      <c r="I229" s="236"/>
      <c r="J229" s="232"/>
      <c r="K229" s="232"/>
      <c r="L229" s="237"/>
      <c r="M229" s="238"/>
      <c r="N229" s="239"/>
      <c r="O229" s="239"/>
      <c r="P229" s="239"/>
      <c r="Q229" s="239"/>
      <c r="R229" s="239"/>
      <c r="S229" s="239"/>
      <c r="T229" s="240"/>
      <c r="AT229" s="241" t="s">
        <v>153</v>
      </c>
      <c r="AU229" s="241" t="s">
        <v>87</v>
      </c>
      <c r="AV229" s="14" t="s">
        <v>87</v>
      </c>
      <c r="AW229" s="14" t="s">
        <v>33</v>
      </c>
      <c r="AX229" s="14" t="s">
        <v>85</v>
      </c>
      <c r="AY229" s="241" t="s">
        <v>141</v>
      </c>
    </row>
    <row r="230" spans="1:65" s="2" customFormat="1" ht="24" customHeight="1">
      <c r="A230" s="34"/>
      <c r="B230" s="35"/>
      <c r="C230" s="204" t="s">
        <v>281</v>
      </c>
      <c r="D230" s="204" t="s">
        <v>143</v>
      </c>
      <c r="E230" s="205" t="s">
        <v>282</v>
      </c>
      <c r="F230" s="206" t="s">
        <v>283</v>
      </c>
      <c r="G230" s="207" t="s">
        <v>226</v>
      </c>
      <c r="H230" s="208">
        <v>3717.3510000000001</v>
      </c>
      <c r="I230" s="209"/>
      <c r="J230" s="210">
        <f>ROUND(I230*H230,2)</f>
        <v>0</v>
      </c>
      <c r="K230" s="206" t="s">
        <v>1</v>
      </c>
      <c r="L230" s="39"/>
      <c r="M230" s="211" t="s">
        <v>1</v>
      </c>
      <c r="N230" s="212" t="s">
        <v>42</v>
      </c>
      <c r="O230" s="71"/>
      <c r="P230" s="213">
        <f>O230*H230</f>
        <v>0</v>
      </c>
      <c r="Q230" s="213">
        <v>0</v>
      </c>
      <c r="R230" s="213">
        <f>Q230*H230</f>
        <v>0</v>
      </c>
      <c r="S230" s="213">
        <v>0</v>
      </c>
      <c r="T230" s="214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215" t="s">
        <v>147</v>
      </c>
      <c r="AT230" s="215" t="s">
        <v>143</v>
      </c>
      <c r="AU230" s="215" t="s">
        <v>87</v>
      </c>
      <c r="AY230" s="17" t="s">
        <v>141</v>
      </c>
      <c r="BE230" s="216">
        <f>IF(N230="základní",J230,0)</f>
        <v>0</v>
      </c>
      <c r="BF230" s="216">
        <f>IF(N230="snížená",J230,0)</f>
        <v>0</v>
      </c>
      <c r="BG230" s="216">
        <f>IF(N230="zákl. přenesená",J230,0)</f>
        <v>0</v>
      </c>
      <c r="BH230" s="216">
        <f>IF(N230="sníž. přenesená",J230,0)</f>
        <v>0</v>
      </c>
      <c r="BI230" s="216">
        <f>IF(N230="nulová",J230,0)</f>
        <v>0</v>
      </c>
      <c r="BJ230" s="17" t="s">
        <v>85</v>
      </c>
      <c r="BK230" s="216">
        <f>ROUND(I230*H230,2)</f>
        <v>0</v>
      </c>
      <c r="BL230" s="17" t="s">
        <v>147</v>
      </c>
      <c r="BM230" s="215" t="s">
        <v>284</v>
      </c>
    </row>
    <row r="231" spans="1:65" s="2" customFormat="1" ht="19.5">
      <c r="A231" s="34"/>
      <c r="B231" s="35"/>
      <c r="C231" s="36"/>
      <c r="D231" s="217" t="s">
        <v>149</v>
      </c>
      <c r="E231" s="36"/>
      <c r="F231" s="218" t="s">
        <v>283</v>
      </c>
      <c r="G231" s="36"/>
      <c r="H231" s="36"/>
      <c r="I231" s="116"/>
      <c r="J231" s="36"/>
      <c r="K231" s="36"/>
      <c r="L231" s="39"/>
      <c r="M231" s="219"/>
      <c r="N231" s="220"/>
      <c r="O231" s="71"/>
      <c r="P231" s="71"/>
      <c r="Q231" s="71"/>
      <c r="R231" s="71"/>
      <c r="S231" s="71"/>
      <c r="T231" s="72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T231" s="17" t="s">
        <v>149</v>
      </c>
      <c r="AU231" s="17" t="s">
        <v>87</v>
      </c>
    </row>
    <row r="232" spans="1:65" s="14" customFormat="1" ht="11.25">
      <c r="B232" s="231"/>
      <c r="C232" s="232"/>
      <c r="D232" s="217" t="s">
        <v>153</v>
      </c>
      <c r="E232" s="233" t="s">
        <v>1</v>
      </c>
      <c r="F232" s="234" t="s">
        <v>285</v>
      </c>
      <c r="G232" s="232"/>
      <c r="H232" s="235">
        <v>3717.3510000000001</v>
      </c>
      <c r="I232" s="236"/>
      <c r="J232" s="232"/>
      <c r="K232" s="232"/>
      <c r="L232" s="237"/>
      <c r="M232" s="238"/>
      <c r="N232" s="239"/>
      <c r="O232" s="239"/>
      <c r="P232" s="239"/>
      <c r="Q232" s="239"/>
      <c r="R232" s="239"/>
      <c r="S232" s="239"/>
      <c r="T232" s="240"/>
      <c r="AT232" s="241" t="s">
        <v>153</v>
      </c>
      <c r="AU232" s="241" t="s">
        <v>87</v>
      </c>
      <c r="AV232" s="14" t="s">
        <v>87</v>
      </c>
      <c r="AW232" s="14" t="s">
        <v>33</v>
      </c>
      <c r="AX232" s="14" t="s">
        <v>85</v>
      </c>
      <c r="AY232" s="241" t="s">
        <v>141</v>
      </c>
    </row>
    <row r="233" spans="1:65" s="12" customFormat="1" ht="22.9" customHeight="1">
      <c r="B233" s="188"/>
      <c r="C233" s="189"/>
      <c r="D233" s="190" t="s">
        <v>76</v>
      </c>
      <c r="E233" s="202" t="s">
        <v>172</v>
      </c>
      <c r="F233" s="202" t="s">
        <v>286</v>
      </c>
      <c r="G233" s="189"/>
      <c r="H233" s="189"/>
      <c r="I233" s="192"/>
      <c r="J233" s="203">
        <f>BK233</f>
        <v>0</v>
      </c>
      <c r="K233" s="189"/>
      <c r="L233" s="194"/>
      <c r="M233" s="195"/>
      <c r="N233" s="196"/>
      <c r="O233" s="196"/>
      <c r="P233" s="197">
        <f>SUM(P234:P308)</f>
        <v>0</v>
      </c>
      <c r="Q233" s="196"/>
      <c r="R233" s="197">
        <f>SUM(R234:R308)</f>
        <v>1892.2789550000002</v>
      </c>
      <c r="S233" s="196"/>
      <c r="T233" s="198">
        <f>SUM(T234:T308)</f>
        <v>0</v>
      </c>
      <c r="AR233" s="199" t="s">
        <v>85</v>
      </c>
      <c r="AT233" s="200" t="s">
        <v>76</v>
      </c>
      <c r="AU233" s="200" t="s">
        <v>85</v>
      </c>
      <c r="AY233" s="199" t="s">
        <v>141</v>
      </c>
      <c r="BK233" s="201">
        <f>SUM(BK234:BK308)</f>
        <v>0</v>
      </c>
    </row>
    <row r="234" spans="1:65" s="2" customFormat="1" ht="24" customHeight="1">
      <c r="A234" s="34"/>
      <c r="B234" s="35"/>
      <c r="C234" s="204" t="s">
        <v>287</v>
      </c>
      <c r="D234" s="204" t="s">
        <v>143</v>
      </c>
      <c r="E234" s="205" t="s">
        <v>288</v>
      </c>
      <c r="F234" s="206" t="s">
        <v>289</v>
      </c>
      <c r="G234" s="207" t="s">
        <v>146</v>
      </c>
      <c r="H234" s="208">
        <v>45.1</v>
      </c>
      <c r="I234" s="209"/>
      <c r="J234" s="210">
        <f>ROUND(I234*H234,2)</f>
        <v>0</v>
      </c>
      <c r="K234" s="206" t="s">
        <v>1</v>
      </c>
      <c r="L234" s="39"/>
      <c r="M234" s="211" t="s">
        <v>1</v>
      </c>
      <c r="N234" s="212" t="s">
        <v>42</v>
      </c>
      <c r="O234" s="71"/>
      <c r="P234" s="213">
        <f>O234*H234</f>
        <v>0</v>
      </c>
      <c r="Q234" s="213">
        <v>0.29899999999999999</v>
      </c>
      <c r="R234" s="213">
        <f>Q234*H234</f>
        <v>13.4849</v>
      </c>
      <c r="S234" s="213">
        <v>0</v>
      </c>
      <c r="T234" s="214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215" t="s">
        <v>147</v>
      </c>
      <c r="AT234" s="215" t="s">
        <v>143</v>
      </c>
      <c r="AU234" s="215" t="s">
        <v>87</v>
      </c>
      <c r="AY234" s="17" t="s">
        <v>141</v>
      </c>
      <c r="BE234" s="216">
        <f>IF(N234="základní",J234,0)</f>
        <v>0</v>
      </c>
      <c r="BF234" s="216">
        <f>IF(N234="snížená",J234,0)</f>
        <v>0</v>
      </c>
      <c r="BG234" s="216">
        <f>IF(N234="zákl. přenesená",J234,0)</f>
        <v>0</v>
      </c>
      <c r="BH234" s="216">
        <f>IF(N234="sníž. přenesená",J234,0)</f>
        <v>0</v>
      </c>
      <c r="BI234" s="216">
        <f>IF(N234="nulová",J234,0)</f>
        <v>0</v>
      </c>
      <c r="BJ234" s="17" t="s">
        <v>85</v>
      </c>
      <c r="BK234" s="216">
        <f>ROUND(I234*H234,2)</f>
        <v>0</v>
      </c>
      <c r="BL234" s="17" t="s">
        <v>147</v>
      </c>
      <c r="BM234" s="215" t="s">
        <v>290</v>
      </c>
    </row>
    <row r="235" spans="1:65" s="2" customFormat="1" ht="11.25">
      <c r="A235" s="34"/>
      <c r="B235" s="35"/>
      <c r="C235" s="36"/>
      <c r="D235" s="217" t="s">
        <v>149</v>
      </c>
      <c r="E235" s="36"/>
      <c r="F235" s="218" t="s">
        <v>289</v>
      </c>
      <c r="G235" s="36"/>
      <c r="H235" s="36"/>
      <c r="I235" s="116"/>
      <c r="J235" s="36"/>
      <c r="K235" s="36"/>
      <c r="L235" s="39"/>
      <c r="M235" s="219"/>
      <c r="N235" s="220"/>
      <c r="O235" s="71"/>
      <c r="P235" s="71"/>
      <c r="Q235" s="71"/>
      <c r="R235" s="71"/>
      <c r="S235" s="71"/>
      <c r="T235" s="72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T235" s="17" t="s">
        <v>149</v>
      </c>
      <c r="AU235" s="17" t="s">
        <v>87</v>
      </c>
    </row>
    <row r="236" spans="1:65" s="13" customFormat="1" ht="11.25">
      <c r="B236" s="221"/>
      <c r="C236" s="222"/>
      <c r="D236" s="217" t="s">
        <v>153</v>
      </c>
      <c r="E236" s="223" t="s">
        <v>1</v>
      </c>
      <c r="F236" s="224" t="s">
        <v>291</v>
      </c>
      <c r="G236" s="222"/>
      <c r="H236" s="223" t="s">
        <v>1</v>
      </c>
      <c r="I236" s="225"/>
      <c r="J236" s="222"/>
      <c r="K236" s="222"/>
      <c r="L236" s="226"/>
      <c r="M236" s="227"/>
      <c r="N236" s="228"/>
      <c r="O236" s="228"/>
      <c r="P236" s="228"/>
      <c r="Q236" s="228"/>
      <c r="R236" s="228"/>
      <c r="S236" s="228"/>
      <c r="T236" s="229"/>
      <c r="AT236" s="230" t="s">
        <v>153</v>
      </c>
      <c r="AU236" s="230" t="s">
        <v>87</v>
      </c>
      <c r="AV236" s="13" t="s">
        <v>85</v>
      </c>
      <c r="AW236" s="13" t="s">
        <v>33</v>
      </c>
      <c r="AX236" s="13" t="s">
        <v>77</v>
      </c>
      <c r="AY236" s="230" t="s">
        <v>141</v>
      </c>
    </row>
    <row r="237" spans="1:65" s="14" customFormat="1" ht="11.25">
      <c r="B237" s="231"/>
      <c r="C237" s="232"/>
      <c r="D237" s="217" t="s">
        <v>153</v>
      </c>
      <c r="E237" s="233" t="s">
        <v>1</v>
      </c>
      <c r="F237" s="234" t="s">
        <v>292</v>
      </c>
      <c r="G237" s="232"/>
      <c r="H237" s="235">
        <v>41</v>
      </c>
      <c r="I237" s="236"/>
      <c r="J237" s="232"/>
      <c r="K237" s="232"/>
      <c r="L237" s="237"/>
      <c r="M237" s="238"/>
      <c r="N237" s="239"/>
      <c r="O237" s="239"/>
      <c r="P237" s="239"/>
      <c r="Q237" s="239"/>
      <c r="R237" s="239"/>
      <c r="S237" s="239"/>
      <c r="T237" s="240"/>
      <c r="AT237" s="241" t="s">
        <v>153</v>
      </c>
      <c r="AU237" s="241" t="s">
        <v>87</v>
      </c>
      <c r="AV237" s="14" t="s">
        <v>87</v>
      </c>
      <c r="AW237" s="14" t="s">
        <v>33</v>
      </c>
      <c r="AX237" s="14" t="s">
        <v>77</v>
      </c>
      <c r="AY237" s="241" t="s">
        <v>141</v>
      </c>
    </row>
    <row r="238" spans="1:65" s="13" customFormat="1" ht="11.25">
      <c r="B238" s="221"/>
      <c r="C238" s="222"/>
      <c r="D238" s="217" t="s">
        <v>153</v>
      </c>
      <c r="E238" s="223" t="s">
        <v>1</v>
      </c>
      <c r="F238" s="224" t="s">
        <v>293</v>
      </c>
      <c r="G238" s="222"/>
      <c r="H238" s="223" t="s">
        <v>1</v>
      </c>
      <c r="I238" s="225"/>
      <c r="J238" s="222"/>
      <c r="K238" s="222"/>
      <c r="L238" s="226"/>
      <c r="M238" s="227"/>
      <c r="N238" s="228"/>
      <c r="O238" s="228"/>
      <c r="P238" s="228"/>
      <c r="Q238" s="228"/>
      <c r="R238" s="228"/>
      <c r="S238" s="228"/>
      <c r="T238" s="229"/>
      <c r="AT238" s="230" t="s">
        <v>153</v>
      </c>
      <c r="AU238" s="230" t="s">
        <v>87</v>
      </c>
      <c r="AV238" s="13" t="s">
        <v>85</v>
      </c>
      <c r="AW238" s="13" t="s">
        <v>33</v>
      </c>
      <c r="AX238" s="13" t="s">
        <v>77</v>
      </c>
      <c r="AY238" s="230" t="s">
        <v>141</v>
      </c>
    </row>
    <row r="239" spans="1:65" s="14" customFormat="1" ht="11.25">
      <c r="B239" s="231"/>
      <c r="C239" s="232"/>
      <c r="D239" s="217" t="s">
        <v>153</v>
      </c>
      <c r="E239" s="233" t="s">
        <v>1</v>
      </c>
      <c r="F239" s="234" t="s">
        <v>294</v>
      </c>
      <c r="G239" s="232"/>
      <c r="H239" s="235">
        <v>45.1</v>
      </c>
      <c r="I239" s="236"/>
      <c r="J239" s="232"/>
      <c r="K239" s="232"/>
      <c r="L239" s="237"/>
      <c r="M239" s="238"/>
      <c r="N239" s="239"/>
      <c r="O239" s="239"/>
      <c r="P239" s="239"/>
      <c r="Q239" s="239"/>
      <c r="R239" s="239"/>
      <c r="S239" s="239"/>
      <c r="T239" s="240"/>
      <c r="AT239" s="241" t="s">
        <v>153</v>
      </c>
      <c r="AU239" s="241" t="s">
        <v>87</v>
      </c>
      <c r="AV239" s="14" t="s">
        <v>87</v>
      </c>
      <c r="AW239" s="14" t="s">
        <v>33</v>
      </c>
      <c r="AX239" s="14" t="s">
        <v>85</v>
      </c>
      <c r="AY239" s="241" t="s">
        <v>141</v>
      </c>
    </row>
    <row r="240" spans="1:65" s="2" customFormat="1" ht="24" customHeight="1">
      <c r="A240" s="34"/>
      <c r="B240" s="35"/>
      <c r="C240" s="204" t="s">
        <v>295</v>
      </c>
      <c r="D240" s="204" t="s">
        <v>143</v>
      </c>
      <c r="E240" s="205" t="s">
        <v>296</v>
      </c>
      <c r="F240" s="206" t="s">
        <v>297</v>
      </c>
      <c r="G240" s="207" t="s">
        <v>146</v>
      </c>
      <c r="H240" s="208">
        <v>45.1</v>
      </c>
      <c r="I240" s="209"/>
      <c r="J240" s="210">
        <f>ROUND(I240*H240,2)</f>
        <v>0</v>
      </c>
      <c r="K240" s="206" t="s">
        <v>1</v>
      </c>
      <c r="L240" s="39"/>
      <c r="M240" s="211" t="s">
        <v>1</v>
      </c>
      <c r="N240" s="212" t="s">
        <v>42</v>
      </c>
      <c r="O240" s="71"/>
      <c r="P240" s="213">
        <f>O240*H240</f>
        <v>0</v>
      </c>
      <c r="Q240" s="213">
        <v>0.38700000000000001</v>
      </c>
      <c r="R240" s="213">
        <f>Q240*H240</f>
        <v>17.453700000000001</v>
      </c>
      <c r="S240" s="213">
        <v>0</v>
      </c>
      <c r="T240" s="214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215" t="s">
        <v>147</v>
      </c>
      <c r="AT240" s="215" t="s">
        <v>143</v>
      </c>
      <c r="AU240" s="215" t="s">
        <v>87</v>
      </c>
      <c r="AY240" s="17" t="s">
        <v>141</v>
      </c>
      <c r="BE240" s="216">
        <f>IF(N240="základní",J240,0)</f>
        <v>0</v>
      </c>
      <c r="BF240" s="216">
        <f>IF(N240="snížená",J240,0)</f>
        <v>0</v>
      </c>
      <c r="BG240" s="216">
        <f>IF(N240="zákl. přenesená",J240,0)</f>
        <v>0</v>
      </c>
      <c r="BH240" s="216">
        <f>IF(N240="sníž. přenesená",J240,0)</f>
        <v>0</v>
      </c>
      <c r="BI240" s="216">
        <f>IF(N240="nulová",J240,0)</f>
        <v>0</v>
      </c>
      <c r="BJ240" s="17" t="s">
        <v>85</v>
      </c>
      <c r="BK240" s="216">
        <f>ROUND(I240*H240,2)</f>
        <v>0</v>
      </c>
      <c r="BL240" s="17" t="s">
        <v>147</v>
      </c>
      <c r="BM240" s="215" t="s">
        <v>298</v>
      </c>
    </row>
    <row r="241" spans="1:65" s="2" customFormat="1" ht="11.25">
      <c r="A241" s="34"/>
      <c r="B241" s="35"/>
      <c r="C241" s="36"/>
      <c r="D241" s="217" t="s">
        <v>149</v>
      </c>
      <c r="E241" s="36"/>
      <c r="F241" s="218" t="s">
        <v>297</v>
      </c>
      <c r="G241" s="36"/>
      <c r="H241" s="36"/>
      <c r="I241" s="116"/>
      <c r="J241" s="36"/>
      <c r="K241" s="36"/>
      <c r="L241" s="39"/>
      <c r="M241" s="219"/>
      <c r="N241" s="220"/>
      <c r="O241" s="71"/>
      <c r="P241" s="71"/>
      <c r="Q241" s="71"/>
      <c r="R241" s="71"/>
      <c r="S241" s="71"/>
      <c r="T241" s="72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T241" s="17" t="s">
        <v>149</v>
      </c>
      <c r="AU241" s="17" t="s">
        <v>87</v>
      </c>
    </row>
    <row r="242" spans="1:65" s="13" customFormat="1" ht="11.25">
      <c r="B242" s="221"/>
      <c r="C242" s="222"/>
      <c r="D242" s="217" t="s">
        <v>153</v>
      </c>
      <c r="E242" s="223" t="s">
        <v>1</v>
      </c>
      <c r="F242" s="224" t="s">
        <v>291</v>
      </c>
      <c r="G242" s="222"/>
      <c r="H242" s="223" t="s">
        <v>1</v>
      </c>
      <c r="I242" s="225"/>
      <c r="J242" s="222"/>
      <c r="K242" s="222"/>
      <c r="L242" s="226"/>
      <c r="M242" s="227"/>
      <c r="N242" s="228"/>
      <c r="O242" s="228"/>
      <c r="P242" s="228"/>
      <c r="Q242" s="228"/>
      <c r="R242" s="228"/>
      <c r="S242" s="228"/>
      <c r="T242" s="229"/>
      <c r="AT242" s="230" t="s">
        <v>153</v>
      </c>
      <c r="AU242" s="230" t="s">
        <v>87</v>
      </c>
      <c r="AV242" s="13" t="s">
        <v>85</v>
      </c>
      <c r="AW242" s="13" t="s">
        <v>33</v>
      </c>
      <c r="AX242" s="13" t="s">
        <v>77</v>
      </c>
      <c r="AY242" s="230" t="s">
        <v>141</v>
      </c>
    </row>
    <row r="243" spans="1:65" s="14" customFormat="1" ht="11.25">
      <c r="B243" s="231"/>
      <c r="C243" s="232"/>
      <c r="D243" s="217" t="s">
        <v>153</v>
      </c>
      <c r="E243" s="233" t="s">
        <v>1</v>
      </c>
      <c r="F243" s="234" t="s">
        <v>292</v>
      </c>
      <c r="G243" s="232"/>
      <c r="H243" s="235">
        <v>41</v>
      </c>
      <c r="I243" s="236"/>
      <c r="J243" s="232"/>
      <c r="K243" s="232"/>
      <c r="L243" s="237"/>
      <c r="M243" s="238"/>
      <c r="N243" s="239"/>
      <c r="O243" s="239"/>
      <c r="P243" s="239"/>
      <c r="Q243" s="239"/>
      <c r="R243" s="239"/>
      <c r="S243" s="239"/>
      <c r="T243" s="240"/>
      <c r="AT243" s="241" t="s">
        <v>153</v>
      </c>
      <c r="AU243" s="241" t="s">
        <v>87</v>
      </c>
      <c r="AV243" s="14" t="s">
        <v>87</v>
      </c>
      <c r="AW243" s="14" t="s">
        <v>33</v>
      </c>
      <c r="AX243" s="14" t="s">
        <v>77</v>
      </c>
      <c r="AY243" s="241" t="s">
        <v>141</v>
      </c>
    </row>
    <row r="244" spans="1:65" s="13" customFormat="1" ht="11.25">
      <c r="B244" s="221"/>
      <c r="C244" s="222"/>
      <c r="D244" s="217" t="s">
        <v>153</v>
      </c>
      <c r="E244" s="223" t="s">
        <v>1</v>
      </c>
      <c r="F244" s="224" t="s">
        <v>293</v>
      </c>
      <c r="G244" s="222"/>
      <c r="H244" s="223" t="s">
        <v>1</v>
      </c>
      <c r="I244" s="225"/>
      <c r="J244" s="222"/>
      <c r="K244" s="222"/>
      <c r="L244" s="226"/>
      <c r="M244" s="227"/>
      <c r="N244" s="228"/>
      <c r="O244" s="228"/>
      <c r="P244" s="228"/>
      <c r="Q244" s="228"/>
      <c r="R244" s="228"/>
      <c r="S244" s="228"/>
      <c r="T244" s="229"/>
      <c r="AT244" s="230" t="s">
        <v>153</v>
      </c>
      <c r="AU244" s="230" t="s">
        <v>87</v>
      </c>
      <c r="AV244" s="13" t="s">
        <v>85</v>
      </c>
      <c r="AW244" s="13" t="s">
        <v>33</v>
      </c>
      <c r="AX244" s="13" t="s">
        <v>77</v>
      </c>
      <c r="AY244" s="230" t="s">
        <v>141</v>
      </c>
    </row>
    <row r="245" spans="1:65" s="14" customFormat="1" ht="11.25">
      <c r="B245" s="231"/>
      <c r="C245" s="232"/>
      <c r="D245" s="217" t="s">
        <v>153</v>
      </c>
      <c r="E245" s="233" t="s">
        <v>1</v>
      </c>
      <c r="F245" s="234" t="s">
        <v>294</v>
      </c>
      <c r="G245" s="232"/>
      <c r="H245" s="235">
        <v>45.1</v>
      </c>
      <c r="I245" s="236"/>
      <c r="J245" s="232"/>
      <c r="K245" s="232"/>
      <c r="L245" s="237"/>
      <c r="M245" s="238"/>
      <c r="N245" s="239"/>
      <c r="O245" s="239"/>
      <c r="P245" s="239"/>
      <c r="Q245" s="239"/>
      <c r="R245" s="239"/>
      <c r="S245" s="239"/>
      <c r="T245" s="240"/>
      <c r="AT245" s="241" t="s">
        <v>153</v>
      </c>
      <c r="AU245" s="241" t="s">
        <v>87</v>
      </c>
      <c r="AV245" s="14" t="s">
        <v>87</v>
      </c>
      <c r="AW245" s="14" t="s">
        <v>33</v>
      </c>
      <c r="AX245" s="14" t="s">
        <v>85</v>
      </c>
      <c r="AY245" s="241" t="s">
        <v>141</v>
      </c>
    </row>
    <row r="246" spans="1:65" s="2" customFormat="1" ht="24" customHeight="1">
      <c r="A246" s="34"/>
      <c r="B246" s="35"/>
      <c r="C246" s="204" t="s">
        <v>299</v>
      </c>
      <c r="D246" s="204" t="s">
        <v>143</v>
      </c>
      <c r="E246" s="205" t="s">
        <v>300</v>
      </c>
      <c r="F246" s="206" t="s">
        <v>301</v>
      </c>
      <c r="G246" s="207" t="s">
        <v>146</v>
      </c>
      <c r="H246" s="208">
        <v>10</v>
      </c>
      <c r="I246" s="209"/>
      <c r="J246" s="210">
        <f>ROUND(I246*H246,2)</f>
        <v>0</v>
      </c>
      <c r="K246" s="206" t="s">
        <v>1</v>
      </c>
      <c r="L246" s="39"/>
      <c r="M246" s="211" t="s">
        <v>1</v>
      </c>
      <c r="N246" s="212" t="s">
        <v>42</v>
      </c>
      <c r="O246" s="71"/>
      <c r="P246" s="213">
        <f>O246*H246</f>
        <v>0</v>
      </c>
      <c r="Q246" s="213">
        <v>0.496</v>
      </c>
      <c r="R246" s="213">
        <f>Q246*H246</f>
        <v>4.96</v>
      </c>
      <c r="S246" s="213">
        <v>0</v>
      </c>
      <c r="T246" s="214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215" t="s">
        <v>147</v>
      </c>
      <c r="AT246" s="215" t="s">
        <v>143</v>
      </c>
      <c r="AU246" s="215" t="s">
        <v>87</v>
      </c>
      <c r="AY246" s="17" t="s">
        <v>141</v>
      </c>
      <c r="BE246" s="216">
        <f>IF(N246="základní",J246,0)</f>
        <v>0</v>
      </c>
      <c r="BF246" s="216">
        <f>IF(N246="snížená",J246,0)</f>
        <v>0</v>
      </c>
      <c r="BG246" s="216">
        <f>IF(N246="zákl. přenesená",J246,0)</f>
        <v>0</v>
      </c>
      <c r="BH246" s="216">
        <f>IF(N246="sníž. přenesená",J246,0)</f>
        <v>0</v>
      </c>
      <c r="BI246" s="216">
        <f>IF(N246="nulová",J246,0)</f>
        <v>0</v>
      </c>
      <c r="BJ246" s="17" t="s">
        <v>85</v>
      </c>
      <c r="BK246" s="216">
        <f>ROUND(I246*H246,2)</f>
        <v>0</v>
      </c>
      <c r="BL246" s="17" t="s">
        <v>147</v>
      </c>
      <c r="BM246" s="215" t="s">
        <v>302</v>
      </c>
    </row>
    <row r="247" spans="1:65" s="2" customFormat="1" ht="11.25">
      <c r="A247" s="34"/>
      <c r="B247" s="35"/>
      <c r="C247" s="36"/>
      <c r="D247" s="217" t="s">
        <v>149</v>
      </c>
      <c r="E247" s="36"/>
      <c r="F247" s="218" t="s">
        <v>301</v>
      </c>
      <c r="G247" s="36"/>
      <c r="H247" s="36"/>
      <c r="I247" s="116"/>
      <c r="J247" s="36"/>
      <c r="K247" s="36"/>
      <c r="L247" s="39"/>
      <c r="M247" s="219"/>
      <c r="N247" s="220"/>
      <c r="O247" s="71"/>
      <c r="P247" s="71"/>
      <c r="Q247" s="71"/>
      <c r="R247" s="71"/>
      <c r="S247" s="71"/>
      <c r="T247" s="72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T247" s="17" t="s">
        <v>149</v>
      </c>
      <c r="AU247" s="17" t="s">
        <v>87</v>
      </c>
    </row>
    <row r="248" spans="1:65" s="13" customFormat="1" ht="11.25">
      <c r="B248" s="221"/>
      <c r="C248" s="222"/>
      <c r="D248" s="217" t="s">
        <v>153</v>
      </c>
      <c r="E248" s="223" t="s">
        <v>1</v>
      </c>
      <c r="F248" s="224" t="s">
        <v>303</v>
      </c>
      <c r="G248" s="222"/>
      <c r="H248" s="223" t="s">
        <v>1</v>
      </c>
      <c r="I248" s="225"/>
      <c r="J248" s="222"/>
      <c r="K248" s="222"/>
      <c r="L248" s="226"/>
      <c r="M248" s="227"/>
      <c r="N248" s="228"/>
      <c r="O248" s="228"/>
      <c r="P248" s="228"/>
      <c r="Q248" s="228"/>
      <c r="R248" s="228"/>
      <c r="S248" s="228"/>
      <c r="T248" s="229"/>
      <c r="AT248" s="230" t="s">
        <v>153</v>
      </c>
      <c r="AU248" s="230" t="s">
        <v>87</v>
      </c>
      <c r="AV248" s="13" t="s">
        <v>85</v>
      </c>
      <c r="AW248" s="13" t="s">
        <v>33</v>
      </c>
      <c r="AX248" s="13" t="s">
        <v>77</v>
      </c>
      <c r="AY248" s="230" t="s">
        <v>141</v>
      </c>
    </row>
    <row r="249" spans="1:65" s="14" customFormat="1" ht="11.25">
      <c r="B249" s="231"/>
      <c r="C249" s="232"/>
      <c r="D249" s="217" t="s">
        <v>153</v>
      </c>
      <c r="E249" s="233" t="s">
        <v>1</v>
      </c>
      <c r="F249" s="234" t="s">
        <v>191</v>
      </c>
      <c r="G249" s="232"/>
      <c r="H249" s="235">
        <v>10</v>
      </c>
      <c r="I249" s="236"/>
      <c r="J249" s="232"/>
      <c r="K249" s="232"/>
      <c r="L249" s="237"/>
      <c r="M249" s="238"/>
      <c r="N249" s="239"/>
      <c r="O249" s="239"/>
      <c r="P249" s="239"/>
      <c r="Q249" s="239"/>
      <c r="R249" s="239"/>
      <c r="S249" s="239"/>
      <c r="T249" s="240"/>
      <c r="AT249" s="241" t="s">
        <v>153</v>
      </c>
      <c r="AU249" s="241" t="s">
        <v>87</v>
      </c>
      <c r="AV249" s="14" t="s">
        <v>87</v>
      </c>
      <c r="AW249" s="14" t="s">
        <v>33</v>
      </c>
      <c r="AX249" s="14" t="s">
        <v>85</v>
      </c>
      <c r="AY249" s="241" t="s">
        <v>141</v>
      </c>
    </row>
    <row r="250" spans="1:65" s="2" customFormat="1" ht="16.5" customHeight="1">
      <c r="A250" s="34"/>
      <c r="B250" s="35"/>
      <c r="C250" s="204" t="s">
        <v>304</v>
      </c>
      <c r="D250" s="204" t="s">
        <v>143</v>
      </c>
      <c r="E250" s="205" t="s">
        <v>305</v>
      </c>
      <c r="F250" s="206" t="s">
        <v>306</v>
      </c>
      <c r="G250" s="207" t="s">
        <v>146</v>
      </c>
      <c r="H250" s="208">
        <v>10</v>
      </c>
      <c r="I250" s="209"/>
      <c r="J250" s="210">
        <f>ROUND(I250*H250,2)</f>
        <v>0</v>
      </c>
      <c r="K250" s="206" t="s">
        <v>1</v>
      </c>
      <c r="L250" s="39"/>
      <c r="M250" s="211" t="s">
        <v>1</v>
      </c>
      <c r="N250" s="212" t="s">
        <v>42</v>
      </c>
      <c r="O250" s="71"/>
      <c r="P250" s="213">
        <f>O250*H250</f>
        <v>0</v>
      </c>
      <c r="Q250" s="213">
        <v>0.115</v>
      </c>
      <c r="R250" s="213">
        <f>Q250*H250</f>
        <v>1.1500000000000001</v>
      </c>
      <c r="S250" s="213">
        <v>0</v>
      </c>
      <c r="T250" s="214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215" t="s">
        <v>147</v>
      </c>
      <c r="AT250" s="215" t="s">
        <v>143</v>
      </c>
      <c r="AU250" s="215" t="s">
        <v>87</v>
      </c>
      <c r="AY250" s="17" t="s">
        <v>141</v>
      </c>
      <c r="BE250" s="216">
        <f>IF(N250="základní",J250,0)</f>
        <v>0</v>
      </c>
      <c r="BF250" s="216">
        <f>IF(N250="snížená",J250,0)</f>
        <v>0</v>
      </c>
      <c r="BG250" s="216">
        <f>IF(N250="zákl. přenesená",J250,0)</f>
        <v>0</v>
      </c>
      <c r="BH250" s="216">
        <f>IF(N250="sníž. přenesená",J250,0)</f>
        <v>0</v>
      </c>
      <c r="BI250" s="216">
        <f>IF(N250="nulová",J250,0)</f>
        <v>0</v>
      </c>
      <c r="BJ250" s="17" t="s">
        <v>85</v>
      </c>
      <c r="BK250" s="216">
        <f>ROUND(I250*H250,2)</f>
        <v>0</v>
      </c>
      <c r="BL250" s="17" t="s">
        <v>147</v>
      </c>
      <c r="BM250" s="215" t="s">
        <v>307</v>
      </c>
    </row>
    <row r="251" spans="1:65" s="2" customFormat="1" ht="11.25">
      <c r="A251" s="34"/>
      <c r="B251" s="35"/>
      <c r="C251" s="36"/>
      <c r="D251" s="217" t="s">
        <v>149</v>
      </c>
      <c r="E251" s="36"/>
      <c r="F251" s="218" t="s">
        <v>306</v>
      </c>
      <c r="G251" s="36"/>
      <c r="H251" s="36"/>
      <c r="I251" s="116"/>
      <c r="J251" s="36"/>
      <c r="K251" s="36"/>
      <c r="L251" s="39"/>
      <c r="M251" s="219"/>
      <c r="N251" s="220"/>
      <c r="O251" s="71"/>
      <c r="P251" s="71"/>
      <c r="Q251" s="71"/>
      <c r="R251" s="71"/>
      <c r="S251" s="71"/>
      <c r="T251" s="72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T251" s="17" t="s">
        <v>149</v>
      </c>
      <c r="AU251" s="17" t="s">
        <v>87</v>
      </c>
    </row>
    <row r="252" spans="1:65" s="13" customFormat="1" ht="11.25">
      <c r="B252" s="221"/>
      <c r="C252" s="222"/>
      <c r="D252" s="217" t="s">
        <v>153</v>
      </c>
      <c r="E252" s="223" t="s">
        <v>1</v>
      </c>
      <c r="F252" s="224" t="s">
        <v>303</v>
      </c>
      <c r="G252" s="222"/>
      <c r="H252" s="223" t="s">
        <v>1</v>
      </c>
      <c r="I252" s="225"/>
      <c r="J252" s="222"/>
      <c r="K252" s="222"/>
      <c r="L252" s="226"/>
      <c r="M252" s="227"/>
      <c r="N252" s="228"/>
      <c r="O252" s="228"/>
      <c r="P252" s="228"/>
      <c r="Q252" s="228"/>
      <c r="R252" s="228"/>
      <c r="S252" s="228"/>
      <c r="T252" s="229"/>
      <c r="AT252" s="230" t="s">
        <v>153</v>
      </c>
      <c r="AU252" s="230" t="s">
        <v>87</v>
      </c>
      <c r="AV252" s="13" t="s">
        <v>85</v>
      </c>
      <c r="AW252" s="13" t="s">
        <v>33</v>
      </c>
      <c r="AX252" s="13" t="s">
        <v>77</v>
      </c>
      <c r="AY252" s="230" t="s">
        <v>141</v>
      </c>
    </row>
    <row r="253" spans="1:65" s="14" customFormat="1" ht="11.25">
      <c r="B253" s="231"/>
      <c r="C253" s="232"/>
      <c r="D253" s="217" t="s">
        <v>153</v>
      </c>
      <c r="E253" s="233" t="s">
        <v>1</v>
      </c>
      <c r="F253" s="234" t="s">
        <v>191</v>
      </c>
      <c r="G253" s="232"/>
      <c r="H253" s="235">
        <v>10</v>
      </c>
      <c r="I253" s="236"/>
      <c r="J253" s="232"/>
      <c r="K253" s="232"/>
      <c r="L253" s="237"/>
      <c r="M253" s="238"/>
      <c r="N253" s="239"/>
      <c r="O253" s="239"/>
      <c r="P253" s="239"/>
      <c r="Q253" s="239"/>
      <c r="R253" s="239"/>
      <c r="S253" s="239"/>
      <c r="T253" s="240"/>
      <c r="AT253" s="241" t="s">
        <v>153</v>
      </c>
      <c r="AU253" s="241" t="s">
        <v>87</v>
      </c>
      <c r="AV253" s="14" t="s">
        <v>87</v>
      </c>
      <c r="AW253" s="14" t="s">
        <v>33</v>
      </c>
      <c r="AX253" s="14" t="s">
        <v>85</v>
      </c>
      <c r="AY253" s="241" t="s">
        <v>141</v>
      </c>
    </row>
    <row r="254" spans="1:65" s="2" customFormat="1" ht="16.5" customHeight="1">
      <c r="A254" s="34"/>
      <c r="B254" s="35"/>
      <c r="C254" s="204" t="s">
        <v>308</v>
      </c>
      <c r="D254" s="204" t="s">
        <v>143</v>
      </c>
      <c r="E254" s="205" t="s">
        <v>309</v>
      </c>
      <c r="F254" s="206" t="s">
        <v>310</v>
      </c>
      <c r="G254" s="207" t="s">
        <v>146</v>
      </c>
      <c r="H254" s="208">
        <v>2662</v>
      </c>
      <c r="I254" s="209"/>
      <c r="J254" s="210">
        <f>ROUND(I254*H254,2)</f>
        <v>0</v>
      </c>
      <c r="K254" s="206" t="s">
        <v>1</v>
      </c>
      <c r="L254" s="39"/>
      <c r="M254" s="211" t="s">
        <v>1</v>
      </c>
      <c r="N254" s="212" t="s">
        <v>42</v>
      </c>
      <c r="O254" s="71"/>
      <c r="P254" s="213">
        <f>O254*H254</f>
        <v>0</v>
      </c>
      <c r="Q254" s="213">
        <v>0.34499999999999997</v>
      </c>
      <c r="R254" s="213">
        <f>Q254*H254</f>
        <v>918.38999999999987</v>
      </c>
      <c r="S254" s="213">
        <v>0</v>
      </c>
      <c r="T254" s="214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215" t="s">
        <v>147</v>
      </c>
      <c r="AT254" s="215" t="s">
        <v>143</v>
      </c>
      <c r="AU254" s="215" t="s">
        <v>87</v>
      </c>
      <c r="AY254" s="17" t="s">
        <v>141</v>
      </c>
      <c r="BE254" s="216">
        <f>IF(N254="základní",J254,0)</f>
        <v>0</v>
      </c>
      <c r="BF254" s="216">
        <f>IF(N254="snížená",J254,0)</f>
        <v>0</v>
      </c>
      <c r="BG254" s="216">
        <f>IF(N254="zákl. přenesená",J254,0)</f>
        <v>0</v>
      </c>
      <c r="BH254" s="216">
        <f>IF(N254="sníž. přenesená",J254,0)</f>
        <v>0</v>
      </c>
      <c r="BI254" s="216">
        <f>IF(N254="nulová",J254,0)</f>
        <v>0</v>
      </c>
      <c r="BJ254" s="17" t="s">
        <v>85</v>
      </c>
      <c r="BK254" s="216">
        <f>ROUND(I254*H254,2)</f>
        <v>0</v>
      </c>
      <c r="BL254" s="17" t="s">
        <v>147</v>
      </c>
      <c r="BM254" s="215" t="s">
        <v>311</v>
      </c>
    </row>
    <row r="255" spans="1:65" s="2" customFormat="1" ht="11.25">
      <c r="A255" s="34"/>
      <c r="B255" s="35"/>
      <c r="C255" s="36"/>
      <c r="D255" s="217" t="s">
        <v>149</v>
      </c>
      <c r="E255" s="36"/>
      <c r="F255" s="218" t="s">
        <v>310</v>
      </c>
      <c r="G255" s="36"/>
      <c r="H255" s="36"/>
      <c r="I255" s="116"/>
      <c r="J255" s="36"/>
      <c r="K255" s="36"/>
      <c r="L255" s="39"/>
      <c r="M255" s="219"/>
      <c r="N255" s="220"/>
      <c r="O255" s="71"/>
      <c r="P255" s="71"/>
      <c r="Q255" s="71"/>
      <c r="R255" s="71"/>
      <c r="S255" s="71"/>
      <c r="T255" s="72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T255" s="17" t="s">
        <v>149</v>
      </c>
      <c r="AU255" s="17" t="s">
        <v>87</v>
      </c>
    </row>
    <row r="256" spans="1:65" s="14" customFormat="1" ht="11.25">
      <c r="B256" s="231"/>
      <c r="C256" s="232"/>
      <c r="D256" s="217" t="s">
        <v>153</v>
      </c>
      <c r="E256" s="233" t="s">
        <v>1</v>
      </c>
      <c r="F256" s="234" t="s">
        <v>312</v>
      </c>
      <c r="G256" s="232"/>
      <c r="H256" s="235">
        <v>500</v>
      </c>
      <c r="I256" s="236"/>
      <c r="J256" s="232"/>
      <c r="K256" s="232"/>
      <c r="L256" s="237"/>
      <c r="M256" s="238"/>
      <c r="N256" s="239"/>
      <c r="O256" s="239"/>
      <c r="P256" s="239"/>
      <c r="Q256" s="239"/>
      <c r="R256" s="239"/>
      <c r="S256" s="239"/>
      <c r="T256" s="240"/>
      <c r="AT256" s="241" t="s">
        <v>153</v>
      </c>
      <c r="AU256" s="241" t="s">
        <v>87</v>
      </c>
      <c r="AV256" s="14" t="s">
        <v>87</v>
      </c>
      <c r="AW256" s="14" t="s">
        <v>33</v>
      </c>
      <c r="AX256" s="14" t="s">
        <v>77</v>
      </c>
      <c r="AY256" s="241" t="s">
        <v>141</v>
      </c>
    </row>
    <row r="257" spans="1:65" s="14" customFormat="1" ht="11.25">
      <c r="B257" s="231"/>
      <c r="C257" s="232"/>
      <c r="D257" s="217" t="s">
        <v>153</v>
      </c>
      <c r="E257" s="233" t="s">
        <v>1</v>
      </c>
      <c r="F257" s="234" t="s">
        <v>313</v>
      </c>
      <c r="G257" s="232"/>
      <c r="H257" s="235">
        <v>960</v>
      </c>
      <c r="I257" s="236"/>
      <c r="J257" s="232"/>
      <c r="K257" s="232"/>
      <c r="L257" s="237"/>
      <c r="M257" s="238"/>
      <c r="N257" s="239"/>
      <c r="O257" s="239"/>
      <c r="P257" s="239"/>
      <c r="Q257" s="239"/>
      <c r="R257" s="239"/>
      <c r="S257" s="239"/>
      <c r="T257" s="240"/>
      <c r="AT257" s="241" t="s">
        <v>153</v>
      </c>
      <c r="AU257" s="241" t="s">
        <v>87</v>
      </c>
      <c r="AV257" s="14" t="s">
        <v>87</v>
      </c>
      <c r="AW257" s="14" t="s">
        <v>33</v>
      </c>
      <c r="AX257" s="14" t="s">
        <v>77</v>
      </c>
      <c r="AY257" s="241" t="s">
        <v>141</v>
      </c>
    </row>
    <row r="258" spans="1:65" s="14" customFormat="1" ht="11.25">
      <c r="B258" s="231"/>
      <c r="C258" s="232"/>
      <c r="D258" s="217" t="s">
        <v>153</v>
      </c>
      <c r="E258" s="233" t="s">
        <v>1</v>
      </c>
      <c r="F258" s="234" t="s">
        <v>314</v>
      </c>
      <c r="G258" s="232"/>
      <c r="H258" s="235">
        <v>960</v>
      </c>
      <c r="I258" s="236"/>
      <c r="J258" s="232"/>
      <c r="K258" s="232"/>
      <c r="L258" s="237"/>
      <c r="M258" s="238"/>
      <c r="N258" s="239"/>
      <c r="O258" s="239"/>
      <c r="P258" s="239"/>
      <c r="Q258" s="239"/>
      <c r="R258" s="239"/>
      <c r="S258" s="239"/>
      <c r="T258" s="240"/>
      <c r="AT258" s="241" t="s">
        <v>153</v>
      </c>
      <c r="AU258" s="241" t="s">
        <v>87</v>
      </c>
      <c r="AV258" s="14" t="s">
        <v>87</v>
      </c>
      <c r="AW258" s="14" t="s">
        <v>33</v>
      </c>
      <c r="AX258" s="14" t="s">
        <v>77</v>
      </c>
      <c r="AY258" s="241" t="s">
        <v>141</v>
      </c>
    </row>
    <row r="259" spans="1:65" s="15" customFormat="1" ht="11.25">
      <c r="B259" s="242"/>
      <c r="C259" s="243"/>
      <c r="D259" s="217" t="s">
        <v>153</v>
      </c>
      <c r="E259" s="244" t="s">
        <v>1</v>
      </c>
      <c r="F259" s="245" t="s">
        <v>164</v>
      </c>
      <c r="G259" s="243"/>
      <c r="H259" s="246">
        <v>2420</v>
      </c>
      <c r="I259" s="247"/>
      <c r="J259" s="243"/>
      <c r="K259" s="243"/>
      <c r="L259" s="248"/>
      <c r="M259" s="249"/>
      <c r="N259" s="250"/>
      <c r="O259" s="250"/>
      <c r="P259" s="250"/>
      <c r="Q259" s="250"/>
      <c r="R259" s="250"/>
      <c r="S259" s="250"/>
      <c r="T259" s="251"/>
      <c r="AT259" s="252" t="s">
        <v>153</v>
      </c>
      <c r="AU259" s="252" t="s">
        <v>87</v>
      </c>
      <c r="AV259" s="15" t="s">
        <v>147</v>
      </c>
      <c r="AW259" s="15" t="s">
        <v>33</v>
      </c>
      <c r="AX259" s="15" t="s">
        <v>77</v>
      </c>
      <c r="AY259" s="252" t="s">
        <v>141</v>
      </c>
    </row>
    <row r="260" spans="1:65" s="13" customFormat="1" ht="11.25">
      <c r="B260" s="221"/>
      <c r="C260" s="222"/>
      <c r="D260" s="217" t="s">
        <v>153</v>
      </c>
      <c r="E260" s="223" t="s">
        <v>1</v>
      </c>
      <c r="F260" s="224" t="s">
        <v>293</v>
      </c>
      <c r="G260" s="222"/>
      <c r="H260" s="223" t="s">
        <v>1</v>
      </c>
      <c r="I260" s="225"/>
      <c r="J260" s="222"/>
      <c r="K260" s="222"/>
      <c r="L260" s="226"/>
      <c r="M260" s="227"/>
      <c r="N260" s="228"/>
      <c r="O260" s="228"/>
      <c r="P260" s="228"/>
      <c r="Q260" s="228"/>
      <c r="R260" s="228"/>
      <c r="S260" s="228"/>
      <c r="T260" s="229"/>
      <c r="AT260" s="230" t="s">
        <v>153</v>
      </c>
      <c r="AU260" s="230" t="s">
        <v>87</v>
      </c>
      <c r="AV260" s="13" t="s">
        <v>85</v>
      </c>
      <c r="AW260" s="13" t="s">
        <v>33</v>
      </c>
      <c r="AX260" s="13" t="s">
        <v>77</v>
      </c>
      <c r="AY260" s="230" t="s">
        <v>141</v>
      </c>
    </row>
    <row r="261" spans="1:65" s="14" customFormat="1" ht="11.25">
      <c r="B261" s="231"/>
      <c r="C261" s="232"/>
      <c r="D261" s="217" t="s">
        <v>153</v>
      </c>
      <c r="E261" s="233" t="s">
        <v>1</v>
      </c>
      <c r="F261" s="234" t="s">
        <v>315</v>
      </c>
      <c r="G261" s="232"/>
      <c r="H261" s="235">
        <v>2662</v>
      </c>
      <c r="I261" s="236"/>
      <c r="J261" s="232"/>
      <c r="K261" s="232"/>
      <c r="L261" s="237"/>
      <c r="M261" s="238"/>
      <c r="N261" s="239"/>
      <c r="O261" s="239"/>
      <c r="P261" s="239"/>
      <c r="Q261" s="239"/>
      <c r="R261" s="239"/>
      <c r="S261" s="239"/>
      <c r="T261" s="240"/>
      <c r="AT261" s="241" t="s">
        <v>153</v>
      </c>
      <c r="AU261" s="241" t="s">
        <v>87</v>
      </c>
      <c r="AV261" s="14" t="s">
        <v>87</v>
      </c>
      <c r="AW261" s="14" t="s">
        <v>33</v>
      </c>
      <c r="AX261" s="14" t="s">
        <v>85</v>
      </c>
      <c r="AY261" s="241" t="s">
        <v>141</v>
      </c>
    </row>
    <row r="262" spans="1:65" s="2" customFormat="1" ht="16.5" customHeight="1">
      <c r="A262" s="34"/>
      <c r="B262" s="35"/>
      <c r="C262" s="204" t="s">
        <v>316</v>
      </c>
      <c r="D262" s="204" t="s">
        <v>143</v>
      </c>
      <c r="E262" s="205" t="s">
        <v>317</v>
      </c>
      <c r="F262" s="206" t="s">
        <v>318</v>
      </c>
      <c r="G262" s="207" t="s">
        <v>146</v>
      </c>
      <c r="H262" s="208">
        <v>925.1</v>
      </c>
      <c r="I262" s="209"/>
      <c r="J262" s="210">
        <f>ROUND(I262*H262,2)</f>
        <v>0</v>
      </c>
      <c r="K262" s="206" t="s">
        <v>1</v>
      </c>
      <c r="L262" s="39"/>
      <c r="M262" s="211" t="s">
        <v>1</v>
      </c>
      <c r="N262" s="212" t="s">
        <v>42</v>
      </c>
      <c r="O262" s="71"/>
      <c r="P262" s="213">
        <f>O262*H262</f>
        <v>0</v>
      </c>
      <c r="Q262" s="213">
        <v>0.46</v>
      </c>
      <c r="R262" s="213">
        <f>Q262*H262</f>
        <v>425.54600000000005</v>
      </c>
      <c r="S262" s="213">
        <v>0</v>
      </c>
      <c r="T262" s="214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215" t="s">
        <v>147</v>
      </c>
      <c r="AT262" s="215" t="s">
        <v>143</v>
      </c>
      <c r="AU262" s="215" t="s">
        <v>87</v>
      </c>
      <c r="AY262" s="17" t="s">
        <v>141</v>
      </c>
      <c r="BE262" s="216">
        <f>IF(N262="základní",J262,0)</f>
        <v>0</v>
      </c>
      <c r="BF262" s="216">
        <f>IF(N262="snížená",J262,0)</f>
        <v>0</v>
      </c>
      <c r="BG262" s="216">
        <f>IF(N262="zákl. přenesená",J262,0)</f>
        <v>0</v>
      </c>
      <c r="BH262" s="216">
        <f>IF(N262="sníž. přenesená",J262,0)</f>
        <v>0</v>
      </c>
      <c r="BI262" s="216">
        <f>IF(N262="nulová",J262,0)</f>
        <v>0</v>
      </c>
      <c r="BJ262" s="17" t="s">
        <v>85</v>
      </c>
      <c r="BK262" s="216">
        <f>ROUND(I262*H262,2)</f>
        <v>0</v>
      </c>
      <c r="BL262" s="17" t="s">
        <v>147</v>
      </c>
      <c r="BM262" s="215" t="s">
        <v>319</v>
      </c>
    </row>
    <row r="263" spans="1:65" s="2" customFormat="1" ht="11.25">
      <c r="A263" s="34"/>
      <c r="B263" s="35"/>
      <c r="C263" s="36"/>
      <c r="D263" s="217" t="s">
        <v>149</v>
      </c>
      <c r="E263" s="36"/>
      <c r="F263" s="218" t="s">
        <v>318</v>
      </c>
      <c r="G263" s="36"/>
      <c r="H263" s="36"/>
      <c r="I263" s="116"/>
      <c r="J263" s="36"/>
      <c r="K263" s="36"/>
      <c r="L263" s="39"/>
      <c r="M263" s="219"/>
      <c r="N263" s="220"/>
      <c r="O263" s="71"/>
      <c r="P263" s="71"/>
      <c r="Q263" s="71"/>
      <c r="R263" s="71"/>
      <c r="S263" s="71"/>
      <c r="T263" s="72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T263" s="17" t="s">
        <v>149</v>
      </c>
      <c r="AU263" s="17" t="s">
        <v>87</v>
      </c>
    </row>
    <row r="264" spans="1:65" s="14" customFormat="1" ht="11.25">
      <c r="B264" s="231"/>
      <c r="C264" s="232"/>
      <c r="D264" s="217" t="s">
        <v>153</v>
      </c>
      <c r="E264" s="233" t="s">
        <v>1</v>
      </c>
      <c r="F264" s="234" t="s">
        <v>320</v>
      </c>
      <c r="G264" s="232"/>
      <c r="H264" s="235">
        <v>500</v>
      </c>
      <c r="I264" s="236"/>
      <c r="J264" s="232"/>
      <c r="K264" s="232"/>
      <c r="L264" s="237"/>
      <c r="M264" s="238"/>
      <c r="N264" s="239"/>
      <c r="O264" s="239"/>
      <c r="P264" s="239"/>
      <c r="Q264" s="239"/>
      <c r="R264" s="239"/>
      <c r="S264" s="239"/>
      <c r="T264" s="240"/>
      <c r="AT264" s="241" t="s">
        <v>153</v>
      </c>
      <c r="AU264" s="241" t="s">
        <v>87</v>
      </c>
      <c r="AV264" s="14" t="s">
        <v>87</v>
      </c>
      <c r="AW264" s="14" t="s">
        <v>33</v>
      </c>
      <c r="AX264" s="14" t="s">
        <v>77</v>
      </c>
      <c r="AY264" s="241" t="s">
        <v>141</v>
      </c>
    </row>
    <row r="265" spans="1:65" s="14" customFormat="1" ht="11.25">
      <c r="B265" s="231"/>
      <c r="C265" s="232"/>
      <c r="D265" s="217" t="s">
        <v>153</v>
      </c>
      <c r="E265" s="233" t="s">
        <v>1</v>
      </c>
      <c r="F265" s="234" t="s">
        <v>321</v>
      </c>
      <c r="G265" s="232"/>
      <c r="H265" s="235">
        <v>341</v>
      </c>
      <c r="I265" s="236"/>
      <c r="J265" s="232"/>
      <c r="K265" s="232"/>
      <c r="L265" s="237"/>
      <c r="M265" s="238"/>
      <c r="N265" s="239"/>
      <c r="O265" s="239"/>
      <c r="P265" s="239"/>
      <c r="Q265" s="239"/>
      <c r="R265" s="239"/>
      <c r="S265" s="239"/>
      <c r="T265" s="240"/>
      <c r="AT265" s="241" t="s">
        <v>153</v>
      </c>
      <c r="AU265" s="241" t="s">
        <v>87</v>
      </c>
      <c r="AV265" s="14" t="s">
        <v>87</v>
      </c>
      <c r="AW265" s="14" t="s">
        <v>33</v>
      </c>
      <c r="AX265" s="14" t="s">
        <v>77</v>
      </c>
      <c r="AY265" s="241" t="s">
        <v>141</v>
      </c>
    </row>
    <row r="266" spans="1:65" s="15" customFormat="1" ht="11.25">
      <c r="B266" s="242"/>
      <c r="C266" s="243"/>
      <c r="D266" s="217" t="s">
        <v>153</v>
      </c>
      <c r="E266" s="244" t="s">
        <v>1</v>
      </c>
      <c r="F266" s="245" t="s">
        <v>164</v>
      </c>
      <c r="G266" s="243"/>
      <c r="H266" s="246">
        <v>841</v>
      </c>
      <c r="I266" s="247"/>
      <c r="J266" s="243"/>
      <c r="K266" s="243"/>
      <c r="L266" s="248"/>
      <c r="M266" s="249"/>
      <c r="N266" s="250"/>
      <c r="O266" s="250"/>
      <c r="P266" s="250"/>
      <c r="Q266" s="250"/>
      <c r="R266" s="250"/>
      <c r="S266" s="250"/>
      <c r="T266" s="251"/>
      <c r="AT266" s="252" t="s">
        <v>153</v>
      </c>
      <c r="AU266" s="252" t="s">
        <v>87</v>
      </c>
      <c r="AV266" s="15" t="s">
        <v>147</v>
      </c>
      <c r="AW266" s="15" t="s">
        <v>33</v>
      </c>
      <c r="AX266" s="15" t="s">
        <v>77</v>
      </c>
      <c r="AY266" s="252" t="s">
        <v>141</v>
      </c>
    </row>
    <row r="267" spans="1:65" s="13" customFormat="1" ht="11.25">
      <c r="B267" s="221"/>
      <c r="C267" s="222"/>
      <c r="D267" s="217" t="s">
        <v>153</v>
      </c>
      <c r="E267" s="223" t="s">
        <v>1</v>
      </c>
      <c r="F267" s="224" t="s">
        <v>293</v>
      </c>
      <c r="G267" s="222"/>
      <c r="H267" s="223" t="s">
        <v>1</v>
      </c>
      <c r="I267" s="225"/>
      <c r="J267" s="222"/>
      <c r="K267" s="222"/>
      <c r="L267" s="226"/>
      <c r="M267" s="227"/>
      <c r="N267" s="228"/>
      <c r="O267" s="228"/>
      <c r="P267" s="228"/>
      <c r="Q267" s="228"/>
      <c r="R267" s="228"/>
      <c r="S267" s="228"/>
      <c r="T267" s="229"/>
      <c r="AT267" s="230" t="s">
        <v>153</v>
      </c>
      <c r="AU267" s="230" t="s">
        <v>87</v>
      </c>
      <c r="AV267" s="13" t="s">
        <v>85</v>
      </c>
      <c r="AW267" s="13" t="s">
        <v>33</v>
      </c>
      <c r="AX267" s="13" t="s">
        <v>77</v>
      </c>
      <c r="AY267" s="230" t="s">
        <v>141</v>
      </c>
    </row>
    <row r="268" spans="1:65" s="14" customFormat="1" ht="11.25">
      <c r="B268" s="231"/>
      <c r="C268" s="232"/>
      <c r="D268" s="217" t="s">
        <v>153</v>
      </c>
      <c r="E268" s="233" t="s">
        <v>1</v>
      </c>
      <c r="F268" s="234" t="s">
        <v>322</v>
      </c>
      <c r="G268" s="232"/>
      <c r="H268" s="235">
        <v>925.1</v>
      </c>
      <c r="I268" s="236"/>
      <c r="J268" s="232"/>
      <c r="K268" s="232"/>
      <c r="L268" s="237"/>
      <c r="M268" s="238"/>
      <c r="N268" s="239"/>
      <c r="O268" s="239"/>
      <c r="P268" s="239"/>
      <c r="Q268" s="239"/>
      <c r="R268" s="239"/>
      <c r="S268" s="239"/>
      <c r="T268" s="240"/>
      <c r="AT268" s="241" t="s">
        <v>153</v>
      </c>
      <c r="AU268" s="241" t="s">
        <v>87</v>
      </c>
      <c r="AV268" s="14" t="s">
        <v>87</v>
      </c>
      <c r="AW268" s="14" t="s">
        <v>33</v>
      </c>
      <c r="AX268" s="14" t="s">
        <v>85</v>
      </c>
      <c r="AY268" s="241" t="s">
        <v>141</v>
      </c>
    </row>
    <row r="269" spans="1:65" s="2" customFormat="1" ht="24" customHeight="1">
      <c r="A269" s="34"/>
      <c r="B269" s="35"/>
      <c r="C269" s="204" t="s">
        <v>323</v>
      </c>
      <c r="D269" s="204" t="s">
        <v>143</v>
      </c>
      <c r="E269" s="205" t="s">
        <v>324</v>
      </c>
      <c r="F269" s="206" t="s">
        <v>325</v>
      </c>
      <c r="G269" s="207" t="s">
        <v>146</v>
      </c>
      <c r="H269" s="208">
        <v>960</v>
      </c>
      <c r="I269" s="209"/>
      <c r="J269" s="210">
        <f>ROUND(I269*H269,2)</f>
        <v>0</v>
      </c>
      <c r="K269" s="206" t="s">
        <v>1</v>
      </c>
      <c r="L269" s="39"/>
      <c r="M269" s="211" t="s">
        <v>1</v>
      </c>
      <c r="N269" s="212" t="s">
        <v>42</v>
      </c>
      <c r="O269" s="71"/>
      <c r="P269" s="213">
        <f>O269*H269</f>
        <v>0</v>
      </c>
      <c r="Q269" s="213">
        <v>0.18462999999999999</v>
      </c>
      <c r="R269" s="213">
        <f>Q269*H269</f>
        <v>177.2448</v>
      </c>
      <c r="S269" s="213">
        <v>0</v>
      </c>
      <c r="T269" s="214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215" t="s">
        <v>147</v>
      </c>
      <c r="AT269" s="215" t="s">
        <v>143</v>
      </c>
      <c r="AU269" s="215" t="s">
        <v>87</v>
      </c>
      <c r="AY269" s="17" t="s">
        <v>141</v>
      </c>
      <c r="BE269" s="216">
        <f>IF(N269="základní",J269,0)</f>
        <v>0</v>
      </c>
      <c r="BF269" s="216">
        <f>IF(N269="snížená",J269,0)</f>
        <v>0</v>
      </c>
      <c r="BG269" s="216">
        <f>IF(N269="zákl. přenesená",J269,0)</f>
        <v>0</v>
      </c>
      <c r="BH269" s="216">
        <f>IF(N269="sníž. přenesená",J269,0)</f>
        <v>0</v>
      </c>
      <c r="BI269" s="216">
        <f>IF(N269="nulová",J269,0)</f>
        <v>0</v>
      </c>
      <c r="BJ269" s="17" t="s">
        <v>85</v>
      </c>
      <c r="BK269" s="216">
        <f>ROUND(I269*H269,2)</f>
        <v>0</v>
      </c>
      <c r="BL269" s="17" t="s">
        <v>147</v>
      </c>
      <c r="BM269" s="215" t="s">
        <v>326</v>
      </c>
    </row>
    <row r="270" spans="1:65" s="2" customFormat="1" ht="19.5">
      <c r="A270" s="34"/>
      <c r="B270" s="35"/>
      <c r="C270" s="36"/>
      <c r="D270" s="217" t="s">
        <v>149</v>
      </c>
      <c r="E270" s="36"/>
      <c r="F270" s="218" t="s">
        <v>325</v>
      </c>
      <c r="G270" s="36"/>
      <c r="H270" s="36"/>
      <c r="I270" s="116"/>
      <c r="J270" s="36"/>
      <c r="K270" s="36"/>
      <c r="L270" s="39"/>
      <c r="M270" s="219"/>
      <c r="N270" s="220"/>
      <c r="O270" s="71"/>
      <c r="P270" s="71"/>
      <c r="Q270" s="71"/>
      <c r="R270" s="71"/>
      <c r="S270" s="71"/>
      <c r="T270" s="72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T270" s="17" t="s">
        <v>149</v>
      </c>
      <c r="AU270" s="17" t="s">
        <v>87</v>
      </c>
    </row>
    <row r="271" spans="1:65" s="2" customFormat="1" ht="24" customHeight="1">
      <c r="A271" s="34"/>
      <c r="B271" s="35"/>
      <c r="C271" s="204" t="s">
        <v>327</v>
      </c>
      <c r="D271" s="204" t="s">
        <v>143</v>
      </c>
      <c r="E271" s="205" t="s">
        <v>328</v>
      </c>
      <c r="F271" s="206" t="s">
        <v>329</v>
      </c>
      <c r="G271" s="207" t="s">
        <v>146</v>
      </c>
      <c r="H271" s="208">
        <v>960</v>
      </c>
      <c r="I271" s="209"/>
      <c r="J271" s="210">
        <f>ROUND(I271*H271,2)</f>
        <v>0</v>
      </c>
      <c r="K271" s="206" t="s">
        <v>1</v>
      </c>
      <c r="L271" s="39"/>
      <c r="M271" s="211" t="s">
        <v>1</v>
      </c>
      <c r="N271" s="212" t="s">
        <v>42</v>
      </c>
      <c r="O271" s="71"/>
      <c r="P271" s="213">
        <f>O271*H271</f>
        <v>0</v>
      </c>
      <c r="Q271" s="213">
        <v>3.1E-4</v>
      </c>
      <c r="R271" s="213">
        <f>Q271*H271</f>
        <v>0.29759999999999998</v>
      </c>
      <c r="S271" s="213">
        <v>0</v>
      </c>
      <c r="T271" s="214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215" t="s">
        <v>147</v>
      </c>
      <c r="AT271" s="215" t="s">
        <v>143</v>
      </c>
      <c r="AU271" s="215" t="s">
        <v>87</v>
      </c>
      <c r="AY271" s="17" t="s">
        <v>141</v>
      </c>
      <c r="BE271" s="216">
        <f>IF(N271="základní",J271,0)</f>
        <v>0</v>
      </c>
      <c r="BF271" s="216">
        <f>IF(N271="snížená",J271,0)</f>
        <v>0</v>
      </c>
      <c r="BG271" s="216">
        <f>IF(N271="zákl. přenesená",J271,0)</f>
        <v>0</v>
      </c>
      <c r="BH271" s="216">
        <f>IF(N271="sníž. přenesená",J271,0)</f>
        <v>0</v>
      </c>
      <c r="BI271" s="216">
        <f>IF(N271="nulová",J271,0)</f>
        <v>0</v>
      </c>
      <c r="BJ271" s="17" t="s">
        <v>85</v>
      </c>
      <c r="BK271" s="216">
        <f>ROUND(I271*H271,2)</f>
        <v>0</v>
      </c>
      <c r="BL271" s="17" t="s">
        <v>147</v>
      </c>
      <c r="BM271" s="215" t="s">
        <v>330</v>
      </c>
    </row>
    <row r="272" spans="1:65" s="2" customFormat="1" ht="11.25">
      <c r="A272" s="34"/>
      <c r="B272" s="35"/>
      <c r="C272" s="36"/>
      <c r="D272" s="217" t="s">
        <v>149</v>
      </c>
      <c r="E272" s="36"/>
      <c r="F272" s="218" t="s">
        <v>329</v>
      </c>
      <c r="G272" s="36"/>
      <c r="H272" s="36"/>
      <c r="I272" s="116"/>
      <c r="J272" s="36"/>
      <c r="K272" s="36"/>
      <c r="L272" s="39"/>
      <c r="M272" s="219"/>
      <c r="N272" s="220"/>
      <c r="O272" s="71"/>
      <c r="P272" s="71"/>
      <c r="Q272" s="71"/>
      <c r="R272" s="71"/>
      <c r="S272" s="71"/>
      <c r="T272" s="72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T272" s="17" t="s">
        <v>149</v>
      </c>
      <c r="AU272" s="17" t="s">
        <v>87</v>
      </c>
    </row>
    <row r="273" spans="1:65" s="2" customFormat="1" ht="24" customHeight="1">
      <c r="A273" s="34"/>
      <c r="B273" s="35"/>
      <c r="C273" s="204" t="s">
        <v>331</v>
      </c>
      <c r="D273" s="204" t="s">
        <v>143</v>
      </c>
      <c r="E273" s="205" t="s">
        <v>332</v>
      </c>
      <c r="F273" s="206" t="s">
        <v>333</v>
      </c>
      <c r="G273" s="207" t="s">
        <v>146</v>
      </c>
      <c r="H273" s="208">
        <v>960</v>
      </c>
      <c r="I273" s="209"/>
      <c r="J273" s="210">
        <f>ROUND(I273*H273,2)</f>
        <v>0</v>
      </c>
      <c r="K273" s="206" t="s">
        <v>1</v>
      </c>
      <c r="L273" s="39"/>
      <c r="M273" s="211" t="s">
        <v>1</v>
      </c>
      <c r="N273" s="212" t="s">
        <v>42</v>
      </c>
      <c r="O273" s="71"/>
      <c r="P273" s="213">
        <f>O273*H273</f>
        <v>0</v>
      </c>
      <c r="Q273" s="213">
        <v>6.0999999999999997E-4</v>
      </c>
      <c r="R273" s="213">
        <f>Q273*H273</f>
        <v>0.58560000000000001</v>
      </c>
      <c r="S273" s="213">
        <v>0</v>
      </c>
      <c r="T273" s="214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215" t="s">
        <v>147</v>
      </c>
      <c r="AT273" s="215" t="s">
        <v>143</v>
      </c>
      <c r="AU273" s="215" t="s">
        <v>87</v>
      </c>
      <c r="AY273" s="17" t="s">
        <v>141</v>
      </c>
      <c r="BE273" s="216">
        <f>IF(N273="základní",J273,0)</f>
        <v>0</v>
      </c>
      <c r="BF273" s="216">
        <f>IF(N273="snížená",J273,0)</f>
        <v>0</v>
      </c>
      <c r="BG273" s="216">
        <f>IF(N273="zákl. přenesená",J273,0)</f>
        <v>0</v>
      </c>
      <c r="BH273" s="216">
        <f>IF(N273="sníž. přenesená",J273,0)</f>
        <v>0</v>
      </c>
      <c r="BI273" s="216">
        <f>IF(N273="nulová",J273,0)</f>
        <v>0</v>
      </c>
      <c r="BJ273" s="17" t="s">
        <v>85</v>
      </c>
      <c r="BK273" s="216">
        <f>ROUND(I273*H273,2)</f>
        <v>0</v>
      </c>
      <c r="BL273" s="17" t="s">
        <v>147</v>
      </c>
      <c r="BM273" s="215" t="s">
        <v>334</v>
      </c>
    </row>
    <row r="274" spans="1:65" s="2" customFormat="1" ht="11.25">
      <c r="A274" s="34"/>
      <c r="B274" s="35"/>
      <c r="C274" s="36"/>
      <c r="D274" s="217" t="s">
        <v>149</v>
      </c>
      <c r="E274" s="36"/>
      <c r="F274" s="218" t="s">
        <v>333</v>
      </c>
      <c r="G274" s="36"/>
      <c r="H274" s="36"/>
      <c r="I274" s="116"/>
      <c r="J274" s="36"/>
      <c r="K274" s="36"/>
      <c r="L274" s="39"/>
      <c r="M274" s="219"/>
      <c r="N274" s="220"/>
      <c r="O274" s="71"/>
      <c r="P274" s="71"/>
      <c r="Q274" s="71"/>
      <c r="R274" s="71"/>
      <c r="S274" s="71"/>
      <c r="T274" s="72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T274" s="17" t="s">
        <v>149</v>
      </c>
      <c r="AU274" s="17" t="s">
        <v>87</v>
      </c>
    </row>
    <row r="275" spans="1:65" s="2" customFormat="1" ht="24" customHeight="1">
      <c r="A275" s="34"/>
      <c r="B275" s="35"/>
      <c r="C275" s="204" t="s">
        <v>335</v>
      </c>
      <c r="D275" s="204" t="s">
        <v>143</v>
      </c>
      <c r="E275" s="205" t="s">
        <v>336</v>
      </c>
      <c r="F275" s="206" t="s">
        <v>337</v>
      </c>
      <c r="G275" s="207" t="s">
        <v>146</v>
      </c>
      <c r="H275" s="208">
        <v>960</v>
      </c>
      <c r="I275" s="209"/>
      <c r="J275" s="210">
        <f>ROUND(I275*H275,2)</f>
        <v>0</v>
      </c>
      <c r="K275" s="206" t="s">
        <v>1</v>
      </c>
      <c r="L275" s="39"/>
      <c r="M275" s="211" t="s">
        <v>1</v>
      </c>
      <c r="N275" s="212" t="s">
        <v>42</v>
      </c>
      <c r="O275" s="71"/>
      <c r="P275" s="213">
        <f>O275*H275</f>
        <v>0</v>
      </c>
      <c r="Q275" s="213">
        <v>0.10373</v>
      </c>
      <c r="R275" s="213">
        <f>Q275*H275</f>
        <v>99.580799999999996</v>
      </c>
      <c r="S275" s="213">
        <v>0</v>
      </c>
      <c r="T275" s="214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215" t="s">
        <v>147</v>
      </c>
      <c r="AT275" s="215" t="s">
        <v>143</v>
      </c>
      <c r="AU275" s="215" t="s">
        <v>87</v>
      </c>
      <c r="AY275" s="17" t="s">
        <v>141</v>
      </c>
      <c r="BE275" s="216">
        <f>IF(N275="základní",J275,0)</f>
        <v>0</v>
      </c>
      <c r="BF275" s="216">
        <f>IF(N275="snížená",J275,0)</f>
        <v>0</v>
      </c>
      <c r="BG275" s="216">
        <f>IF(N275="zákl. přenesená",J275,0)</f>
        <v>0</v>
      </c>
      <c r="BH275" s="216">
        <f>IF(N275="sníž. přenesená",J275,0)</f>
        <v>0</v>
      </c>
      <c r="BI275" s="216">
        <f>IF(N275="nulová",J275,0)</f>
        <v>0</v>
      </c>
      <c r="BJ275" s="17" t="s">
        <v>85</v>
      </c>
      <c r="BK275" s="216">
        <f>ROUND(I275*H275,2)</f>
        <v>0</v>
      </c>
      <c r="BL275" s="17" t="s">
        <v>147</v>
      </c>
      <c r="BM275" s="215" t="s">
        <v>338</v>
      </c>
    </row>
    <row r="276" spans="1:65" s="2" customFormat="1" ht="19.5">
      <c r="A276" s="34"/>
      <c r="B276" s="35"/>
      <c r="C276" s="36"/>
      <c r="D276" s="217" t="s">
        <v>149</v>
      </c>
      <c r="E276" s="36"/>
      <c r="F276" s="218" t="s">
        <v>337</v>
      </c>
      <c r="G276" s="36"/>
      <c r="H276" s="36"/>
      <c r="I276" s="116"/>
      <c r="J276" s="36"/>
      <c r="K276" s="36"/>
      <c r="L276" s="39"/>
      <c r="M276" s="219"/>
      <c r="N276" s="220"/>
      <c r="O276" s="71"/>
      <c r="P276" s="71"/>
      <c r="Q276" s="71"/>
      <c r="R276" s="71"/>
      <c r="S276" s="71"/>
      <c r="T276" s="72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T276" s="17" t="s">
        <v>149</v>
      </c>
      <c r="AU276" s="17" t="s">
        <v>87</v>
      </c>
    </row>
    <row r="277" spans="1:65" s="2" customFormat="1" ht="24" customHeight="1">
      <c r="A277" s="34"/>
      <c r="B277" s="35"/>
      <c r="C277" s="204" t="s">
        <v>339</v>
      </c>
      <c r="D277" s="204" t="s">
        <v>143</v>
      </c>
      <c r="E277" s="205" t="s">
        <v>340</v>
      </c>
      <c r="F277" s="206" t="s">
        <v>341</v>
      </c>
      <c r="G277" s="207" t="s">
        <v>146</v>
      </c>
      <c r="H277" s="208">
        <v>367</v>
      </c>
      <c r="I277" s="209"/>
      <c r="J277" s="210">
        <f>ROUND(I277*H277,2)</f>
        <v>0</v>
      </c>
      <c r="K277" s="206" t="s">
        <v>1</v>
      </c>
      <c r="L277" s="39"/>
      <c r="M277" s="211" t="s">
        <v>1</v>
      </c>
      <c r="N277" s="212" t="s">
        <v>42</v>
      </c>
      <c r="O277" s="71"/>
      <c r="P277" s="213">
        <f>O277*H277</f>
        <v>0</v>
      </c>
      <c r="Q277" s="213">
        <v>8.9219999999999994E-2</v>
      </c>
      <c r="R277" s="213">
        <f>Q277*H277</f>
        <v>32.743739999999995</v>
      </c>
      <c r="S277" s="213">
        <v>0</v>
      </c>
      <c r="T277" s="214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215" t="s">
        <v>147</v>
      </c>
      <c r="AT277" s="215" t="s">
        <v>143</v>
      </c>
      <c r="AU277" s="215" t="s">
        <v>87</v>
      </c>
      <c r="AY277" s="17" t="s">
        <v>141</v>
      </c>
      <c r="BE277" s="216">
        <f>IF(N277="základní",J277,0)</f>
        <v>0</v>
      </c>
      <c r="BF277" s="216">
        <f>IF(N277="snížená",J277,0)</f>
        <v>0</v>
      </c>
      <c r="BG277" s="216">
        <f>IF(N277="zákl. přenesená",J277,0)</f>
        <v>0</v>
      </c>
      <c r="BH277" s="216">
        <f>IF(N277="sníž. přenesená",J277,0)</f>
        <v>0</v>
      </c>
      <c r="BI277" s="216">
        <f>IF(N277="nulová",J277,0)</f>
        <v>0</v>
      </c>
      <c r="BJ277" s="17" t="s">
        <v>85</v>
      </c>
      <c r="BK277" s="216">
        <f>ROUND(I277*H277,2)</f>
        <v>0</v>
      </c>
      <c r="BL277" s="17" t="s">
        <v>147</v>
      </c>
      <c r="BM277" s="215" t="s">
        <v>342</v>
      </c>
    </row>
    <row r="278" spans="1:65" s="2" customFormat="1" ht="19.5">
      <c r="A278" s="34"/>
      <c r="B278" s="35"/>
      <c r="C278" s="36"/>
      <c r="D278" s="217" t="s">
        <v>149</v>
      </c>
      <c r="E278" s="36"/>
      <c r="F278" s="218" t="s">
        <v>341</v>
      </c>
      <c r="G278" s="36"/>
      <c r="H278" s="36"/>
      <c r="I278" s="116"/>
      <c r="J278" s="36"/>
      <c r="K278" s="36"/>
      <c r="L278" s="39"/>
      <c r="M278" s="219"/>
      <c r="N278" s="220"/>
      <c r="O278" s="71"/>
      <c r="P278" s="71"/>
      <c r="Q278" s="71"/>
      <c r="R278" s="71"/>
      <c r="S278" s="71"/>
      <c r="T278" s="72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T278" s="17" t="s">
        <v>149</v>
      </c>
      <c r="AU278" s="17" t="s">
        <v>87</v>
      </c>
    </row>
    <row r="279" spans="1:65" s="14" customFormat="1" ht="11.25">
      <c r="B279" s="231"/>
      <c r="C279" s="232"/>
      <c r="D279" s="217" t="s">
        <v>153</v>
      </c>
      <c r="E279" s="233" t="s">
        <v>1</v>
      </c>
      <c r="F279" s="234" t="s">
        <v>343</v>
      </c>
      <c r="G279" s="232"/>
      <c r="H279" s="235">
        <v>341</v>
      </c>
      <c r="I279" s="236"/>
      <c r="J279" s="232"/>
      <c r="K279" s="232"/>
      <c r="L279" s="237"/>
      <c r="M279" s="238"/>
      <c r="N279" s="239"/>
      <c r="O279" s="239"/>
      <c r="P279" s="239"/>
      <c r="Q279" s="239"/>
      <c r="R279" s="239"/>
      <c r="S279" s="239"/>
      <c r="T279" s="240"/>
      <c r="AT279" s="241" t="s">
        <v>153</v>
      </c>
      <c r="AU279" s="241" t="s">
        <v>87</v>
      </c>
      <c r="AV279" s="14" t="s">
        <v>87</v>
      </c>
      <c r="AW279" s="14" t="s">
        <v>33</v>
      </c>
      <c r="AX279" s="14" t="s">
        <v>77</v>
      </c>
      <c r="AY279" s="241" t="s">
        <v>141</v>
      </c>
    </row>
    <row r="280" spans="1:65" s="14" customFormat="1" ht="11.25">
      <c r="B280" s="231"/>
      <c r="C280" s="232"/>
      <c r="D280" s="217" t="s">
        <v>153</v>
      </c>
      <c r="E280" s="233" t="s">
        <v>1</v>
      </c>
      <c r="F280" s="234" t="s">
        <v>344</v>
      </c>
      <c r="G280" s="232"/>
      <c r="H280" s="235">
        <v>26</v>
      </c>
      <c r="I280" s="236"/>
      <c r="J280" s="232"/>
      <c r="K280" s="232"/>
      <c r="L280" s="237"/>
      <c r="M280" s="238"/>
      <c r="N280" s="239"/>
      <c r="O280" s="239"/>
      <c r="P280" s="239"/>
      <c r="Q280" s="239"/>
      <c r="R280" s="239"/>
      <c r="S280" s="239"/>
      <c r="T280" s="240"/>
      <c r="AT280" s="241" t="s">
        <v>153</v>
      </c>
      <c r="AU280" s="241" t="s">
        <v>87</v>
      </c>
      <c r="AV280" s="14" t="s">
        <v>87</v>
      </c>
      <c r="AW280" s="14" t="s">
        <v>33</v>
      </c>
      <c r="AX280" s="14" t="s">
        <v>77</v>
      </c>
      <c r="AY280" s="241" t="s">
        <v>141</v>
      </c>
    </row>
    <row r="281" spans="1:65" s="15" customFormat="1" ht="11.25">
      <c r="B281" s="242"/>
      <c r="C281" s="243"/>
      <c r="D281" s="217" t="s">
        <v>153</v>
      </c>
      <c r="E281" s="244" t="s">
        <v>1</v>
      </c>
      <c r="F281" s="245" t="s">
        <v>164</v>
      </c>
      <c r="G281" s="243"/>
      <c r="H281" s="246">
        <v>367</v>
      </c>
      <c r="I281" s="247"/>
      <c r="J281" s="243"/>
      <c r="K281" s="243"/>
      <c r="L281" s="248"/>
      <c r="M281" s="249"/>
      <c r="N281" s="250"/>
      <c r="O281" s="250"/>
      <c r="P281" s="250"/>
      <c r="Q281" s="250"/>
      <c r="R281" s="250"/>
      <c r="S281" s="250"/>
      <c r="T281" s="251"/>
      <c r="AT281" s="252" t="s">
        <v>153</v>
      </c>
      <c r="AU281" s="252" t="s">
        <v>87</v>
      </c>
      <c r="AV281" s="15" t="s">
        <v>147</v>
      </c>
      <c r="AW281" s="15" t="s">
        <v>33</v>
      </c>
      <c r="AX281" s="15" t="s">
        <v>85</v>
      </c>
      <c r="AY281" s="252" t="s">
        <v>141</v>
      </c>
    </row>
    <row r="282" spans="1:65" s="2" customFormat="1" ht="16.5" customHeight="1">
      <c r="A282" s="34"/>
      <c r="B282" s="35"/>
      <c r="C282" s="253" t="s">
        <v>345</v>
      </c>
      <c r="D282" s="253" t="s">
        <v>223</v>
      </c>
      <c r="E282" s="254" t="s">
        <v>346</v>
      </c>
      <c r="F282" s="255" t="s">
        <v>347</v>
      </c>
      <c r="G282" s="256" t="s">
        <v>146</v>
      </c>
      <c r="H282" s="257">
        <v>351.23</v>
      </c>
      <c r="I282" s="258"/>
      <c r="J282" s="259">
        <f>ROUND(I282*H282,2)</f>
        <v>0</v>
      </c>
      <c r="K282" s="255" t="s">
        <v>1</v>
      </c>
      <c r="L282" s="260"/>
      <c r="M282" s="261" t="s">
        <v>1</v>
      </c>
      <c r="N282" s="262" t="s">
        <v>42</v>
      </c>
      <c r="O282" s="71"/>
      <c r="P282" s="213">
        <f>O282*H282</f>
        <v>0</v>
      </c>
      <c r="Q282" s="213">
        <v>0.13100000000000001</v>
      </c>
      <c r="R282" s="213">
        <f>Q282*H282</f>
        <v>46.011130000000001</v>
      </c>
      <c r="S282" s="213">
        <v>0</v>
      </c>
      <c r="T282" s="214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215" t="s">
        <v>187</v>
      </c>
      <c r="AT282" s="215" t="s">
        <v>223</v>
      </c>
      <c r="AU282" s="215" t="s">
        <v>87</v>
      </c>
      <c r="AY282" s="17" t="s">
        <v>141</v>
      </c>
      <c r="BE282" s="216">
        <f>IF(N282="základní",J282,0)</f>
        <v>0</v>
      </c>
      <c r="BF282" s="216">
        <f>IF(N282="snížená",J282,0)</f>
        <v>0</v>
      </c>
      <c r="BG282" s="216">
        <f>IF(N282="zákl. přenesená",J282,0)</f>
        <v>0</v>
      </c>
      <c r="BH282" s="216">
        <f>IF(N282="sníž. přenesená",J282,0)</f>
        <v>0</v>
      </c>
      <c r="BI282" s="216">
        <f>IF(N282="nulová",J282,0)</f>
        <v>0</v>
      </c>
      <c r="BJ282" s="17" t="s">
        <v>85</v>
      </c>
      <c r="BK282" s="216">
        <f>ROUND(I282*H282,2)</f>
        <v>0</v>
      </c>
      <c r="BL282" s="17" t="s">
        <v>147</v>
      </c>
      <c r="BM282" s="215" t="s">
        <v>348</v>
      </c>
    </row>
    <row r="283" spans="1:65" s="2" customFormat="1" ht="11.25">
      <c r="A283" s="34"/>
      <c r="B283" s="35"/>
      <c r="C283" s="36"/>
      <c r="D283" s="217" t="s">
        <v>149</v>
      </c>
      <c r="E283" s="36"/>
      <c r="F283" s="218" t="s">
        <v>347</v>
      </c>
      <c r="G283" s="36"/>
      <c r="H283" s="36"/>
      <c r="I283" s="116"/>
      <c r="J283" s="36"/>
      <c r="K283" s="36"/>
      <c r="L283" s="39"/>
      <c r="M283" s="219"/>
      <c r="N283" s="220"/>
      <c r="O283" s="71"/>
      <c r="P283" s="71"/>
      <c r="Q283" s="71"/>
      <c r="R283" s="71"/>
      <c r="S283" s="71"/>
      <c r="T283" s="72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T283" s="17" t="s">
        <v>149</v>
      </c>
      <c r="AU283" s="17" t="s">
        <v>87</v>
      </c>
    </row>
    <row r="284" spans="1:65" s="13" customFormat="1" ht="11.25">
      <c r="B284" s="221"/>
      <c r="C284" s="222"/>
      <c r="D284" s="217" t="s">
        <v>153</v>
      </c>
      <c r="E284" s="223" t="s">
        <v>1</v>
      </c>
      <c r="F284" s="224" t="s">
        <v>349</v>
      </c>
      <c r="G284" s="222"/>
      <c r="H284" s="223" t="s">
        <v>1</v>
      </c>
      <c r="I284" s="225"/>
      <c r="J284" s="222"/>
      <c r="K284" s="222"/>
      <c r="L284" s="226"/>
      <c r="M284" s="227"/>
      <c r="N284" s="228"/>
      <c r="O284" s="228"/>
      <c r="P284" s="228"/>
      <c r="Q284" s="228"/>
      <c r="R284" s="228"/>
      <c r="S284" s="228"/>
      <c r="T284" s="229"/>
      <c r="AT284" s="230" t="s">
        <v>153</v>
      </c>
      <c r="AU284" s="230" t="s">
        <v>87</v>
      </c>
      <c r="AV284" s="13" t="s">
        <v>85</v>
      </c>
      <c r="AW284" s="13" t="s">
        <v>33</v>
      </c>
      <c r="AX284" s="13" t="s">
        <v>77</v>
      </c>
      <c r="AY284" s="230" t="s">
        <v>141</v>
      </c>
    </row>
    <row r="285" spans="1:65" s="14" customFormat="1" ht="11.25">
      <c r="B285" s="231"/>
      <c r="C285" s="232"/>
      <c r="D285" s="217" t="s">
        <v>153</v>
      </c>
      <c r="E285" s="233" t="s">
        <v>1</v>
      </c>
      <c r="F285" s="234" t="s">
        <v>350</v>
      </c>
      <c r="G285" s="232"/>
      <c r="H285" s="235">
        <v>341</v>
      </c>
      <c r="I285" s="236"/>
      <c r="J285" s="232"/>
      <c r="K285" s="232"/>
      <c r="L285" s="237"/>
      <c r="M285" s="238"/>
      <c r="N285" s="239"/>
      <c r="O285" s="239"/>
      <c r="P285" s="239"/>
      <c r="Q285" s="239"/>
      <c r="R285" s="239"/>
      <c r="S285" s="239"/>
      <c r="T285" s="240"/>
      <c r="AT285" s="241" t="s">
        <v>153</v>
      </c>
      <c r="AU285" s="241" t="s">
        <v>87</v>
      </c>
      <c r="AV285" s="14" t="s">
        <v>87</v>
      </c>
      <c r="AW285" s="14" t="s">
        <v>33</v>
      </c>
      <c r="AX285" s="14" t="s">
        <v>77</v>
      </c>
      <c r="AY285" s="241" t="s">
        <v>141</v>
      </c>
    </row>
    <row r="286" spans="1:65" s="14" customFormat="1" ht="11.25">
      <c r="B286" s="231"/>
      <c r="C286" s="232"/>
      <c r="D286" s="217" t="s">
        <v>153</v>
      </c>
      <c r="E286" s="233" t="s">
        <v>1</v>
      </c>
      <c r="F286" s="234" t="s">
        <v>351</v>
      </c>
      <c r="G286" s="232"/>
      <c r="H286" s="235">
        <v>351.23</v>
      </c>
      <c r="I286" s="236"/>
      <c r="J286" s="232"/>
      <c r="K286" s="232"/>
      <c r="L286" s="237"/>
      <c r="M286" s="238"/>
      <c r="N286" s="239"/>
      <c r="O286" s="239"/>
      <c r="P286" s="239"/>
      <c r="Q286" s="239"/>
      <c r="R286" s="239"/>
      <c r="S286" s="239"/>
      <c r="T286" s="240"/>
      <c r="AT286" s="241" t="s">
        <v>153</v>
      </c>
      <c r="AU286" s="241" t="s">
        <v>87</v>
      </c>
      <c r="AV286" s="14" t="s">
        <v>87</v>
      </c>
      <c r="AW286" s="14" t="s">
        <v>33</v>
      </c>
      <c r="AX286" s="14" t="s">
        <v>85</v>
      </c>
      <c r="AY286" s="241" t="s">
        <v>141</v>
      </c>
    </row>
    <row r="287" spans="1:65" s="2" customFormat="1" ht="24" customHeight="1">
      <c r="A287" s="34"/>
      <c r="B287" s="35"/>
      <c r="C287" s="253" t="s">
        <v>352</v>
      </c>
      <c r="D287" s="253" t="s">
        <v>223</v>
      </c>
      <c r="E287" s="254" t="s">
        <v>353</v>
      </c>
      <c r="F287" s="255" t="s">
        <v>354</v>
      </c>
      <c r="G287" s="256" t="s">
        <v>146</v>
      </c>
      <c r="H287" s="257">
        <v>26.78</v>
      </c>
      <c r="I287" s="258"/>
      <c r="J287" s="259">
        <f>ROUND(I287*H287,2)</f>
        <v>0</v>
      </c>
      <c r="K287" s="255" t="s">
        <v>1</v>
      </c>
      <c r="L287" s="260"/>
      <c r="M287" s="261" t="s">
        <v>1</v>
      </c>
      <c r="N287" s="262" t="s">
        <v>42</v>
      </c>
      <c r="O287" s="71"/>
      <c r="P287" s="213">
        <f>O287*H287</f>
        <v>0</v>
      </c>
      <c r="Q287" s="213">
        <v>0.13100000000000001</v>
      </c>
      <c r="R287" s="213">
        <f>Q287*H287</f>
        <v>3.5081800000000003</v>
      </c>
      <c r="S287" s="213">
        <v>0</v>
      </c>
      <c r="T287" s="214">
        <f>S287*H287</f>
        <v>0</v>
      </c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R287" s="215" t="s">
        <v>187</v>
      </c>
      <c r="AT287" s="215" t="s">
        <v>223</v>
      </c>
      <c r="AU287" s="215" t="s">
        <v>87</v>
      </c>
      <c r="AY287" s="17" t="s">
        <v>141</v>
      </c>
      <c r="BE287" s="216">
        <f>IF(N287="základní",J287,0)</f>
        <v>0</v>
      </c>
      <c r="BF287" s="216">
        <f>IF(N287="snížená",J287,0)</f>
        <v>0</v>
      </c>
      <c r="BG287" s="216">
        <f>IF(N287="zákl. přenesená",J287,0)</f>
        <v>0</v>
      </c>
      <c r="BH287" s="216">
        <f>IF(N287="sníž. přenesená",J287,0)</f>
        <v>0</v>
      </c>
      <c r="BI287" s="216">
        <f>IF(N287="nulová",J287,0)</f>
        <v>0</v>
      </c>
      <c r="BJ287" s="17" t="s">
        <v>85</v>
      </c>
      <c r="BK287" s="216">
        <f>ROUND(I287*H287,2)</f>
        <v>0</v>
      </c>
      <c r="BL287" s="17" t="s">
        <v>147</v>
      </c>
      <c r="BM287" s="215" t="s">
        <v>355</v>
      </c>
    </row>
    <row r="288" spans="1:65" s="2" customFormat="1" ht="19.5">
      <c r="A288" s="34"/>
      <c r="B288" s="35"/>
      <c r="C288" s="36"/>
      <c r="D288" s="217" t="s">
        <v>149</v>
      </c>
      <c r="E288" s="36"/>
      <c r="F288" s="218" t="s">
        <v>354</v>
      </c>
      <c r="G288" s="36"/>
      <c r="H288" s="36"/>
      <c r="I288" s="116"/>
      <c r="J288" s="36"/>
      <c r="K288" s="36"/>
      <c r="L288" s="39"/>
      <c r="M288" s="219"/>
      <c r="N288" s="220"/>
      <c r="O288" s="71"/>
      <c r="P288" s="71"/>
      <c r="Q288" s="71"/>
      <c r="R288" s="71"/>
      <c r="S288" s="71"/>
      <c r="T288" s="72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T288" s="17" t="s">
        <v>149</v>
      </c>
      <c r="AU288" s="17" t="s">
        <v>87</v>
      </c>
    </row>
    <row r="289" spans="1:65" s="14" customFormat="1" ht="11.25">
      <c r="B289" s="231"/>
      <c r="C289" s="232"/>
      <c r="D289" s="217" t="s">
        <v>153</v>
      </c>
      <c r="E289" s="233" t="s">
        <v>1</v>
      </c>
      <c r="F289" s="234" t="s">
        <v>287</v>
      </c>
      <c r="G289" s="232"/>
      <c r="H289" s="235">
        <v>26</v>
      </c>
      <c r="I289" s="236"/>
      <c r="J289" s="232"/>
      <c r="K289" s="232"/>
      <c r="L289" s="237"/>
      <c r="M289" s="238"/>
      <c r="N289" s="239"/>
      <c r="O289" s="239"/>
      <c r="P289" s="239"/>
      <c r="Q289" s="239"/>
      <c r="R289" s="239"/>
      <c r="S289" s="239"/>
      <c r="T289" s="240"/>
      <c r="AT289" s="241" t="s">
        <v>153</v>
      </c>
      <c r="AU289" s="241" t="s">
        <v>87</v>
      </c>
      <c r="AV289" s="14" t="s">
        <v>87</v>
      </c>
      <c r="AW289" s="14" t="s">
        <v>33</v>
      </c>
      <c r="AX289" s="14" t="s">
        <v>77</v>
      </c>
      <c r="AY289" s="241" t="s">
        <v>141</v>
      </c>
    </row>
    <row r="290" spans="1:65" s="14" customFormat="1" ht="11.25">
      <c r="B290" s="231"/>
      <c r="C290" s="232"/>
      <c r="D290" s="217" t="s">
        <v>153</v>
      </c>
      <c r="E290" s="233" t="s">
        <v>1</v>
      </c>
      <c r="F290" s="234" t="s">
        <v>356</v>
      </c>
      <c r="G290" s="232"/>
      <c r="H290" s="235">
        <v>26.78</v>
      </c>
      <c r="I290" s="236"/>
      <c r="J290" s="232"/>
      <c r="K290" s="232"/>
      <c r="L290" s="237"/>
      <c r="M290" s="238"/>
      <c r="N290" s="239"/>
      <c r="O290" s="239"/>
      <c r="P290" s="239"/>
      <c r="Q290" s="239"/>
      <c r="R290" s="239"/>
      <c r="S290" s="239"/>
      <c r="T290" s="240"/>
      <c r="AT290" s="241" t="s">
        <v>153</v>
      </c>
      <c r="AU290" s="241" t="s">
        <v>87</v>
      </c>
      <c r="AV290" s="14" t="s">
        <v>87</v>
      </c>
      <c r="AW290" s="14" t="s">
        <v>33</v>
      </c>
      <c r="AX290" s="14" t="s">
        <v>85</v>
      </c>
      <c r="AY290" s="241" t="s">
        <v>141</v>
      </c>
    </row>
    <row r="291" spans="1:65" s="2" customFormat="1" ht="24" customHeight="1">
      <c r="A291" s="34"/>
      <c r="B291" s="35"/>
      <c r="C291" s="204" t="s">
        <v>357</v>
      </c>
      <c r="D291" s="204" t="s">
        <v>143</v>
      </c>
      <c r="E291" s="205" t="s">
        <v>358</v>
      </c>
      <c r="F291" s="206" t="s">
        <v>359</v>
      </c>
      <c r="G291" s="207" t="s">
        <v>146</v>
      </c>
      <c r="H291" s="208">
        <v>514</v>
      </c>
      <c r="I291" s="209"/>
      <c r="J291" s="210">
        <f>ROUND(I291*H291,2)</f>
        <v>0</v>
      </c>
      <c r="K291" s="206" t="s">
        <v>1</v>
      </c>
      <c r="L291" s="39"/>
      <c r="M291" s="211" t="s">
        <v>1</v>
      </c>
      <c r="N291" s="212" t="s">
        <v>42</v>
      </c>
      <c r="O291" s="71"/>
      <c r="P291" s="213">
        <f>O291*H291</f>
        <v>0</v>
      </c>
      <c r="Q291" s="213">
        <v>9.0620000000000006E-2</v>
      </c>
      <c r="R291" s="213">
        <f>Q291*H291</f>
        <v>46.578680000000006</v>
      </c>
      <c r="S291" s="213">
        <v>0</v>
      </c>
      <c r="T291" s="214">
        <f>S291*H291</f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215" t="s">
        <v>147</v>
      </c>
      <c r="AT291" s="215" t="s">
        <v>143</v>
      </c>
      <c r="AU291" s="215" t="s">
        <v>87</v>
      </c>
      <c r="AY291" s="17" t="s">
        <v>141</v>
      </c>
      <c r="BE291" s="216">
        <f>IF(N291="základní",J291,0)</f>
        <v>0</v>
      </c>
      <c r="BF291" s="216">
        <f>IF(N291="snížená",J291,0)</f>
        <v>0</v>
      </c>
      <c r="BG291" s="216">
        <f>IF(N291="zákl. přenesená",J291,0)</f>
        <v>0</v>
      </c>
      <c r="BH291" s="216">
        <f>IF(N291="sníž. přenesená",J291,0)</f>
        <v>0</v>
      </c>
      <c r="BI291" s="216">
        <f>IF(N291="nulová",J291,0)</f>
        <v>0</v>
      </c>
      <c r="BJ291" s="17" t="s">
        <v>85</v>
      </c>
      <c r="BK291" s="216">
        <f>ROUND(I291*H291,2)</f>
        <v>0</v>
      </c>
      <c r="BL291" s="17" t="s">
        <v>147</v>
      </c>
      <c r="BM291" s="215" t="s">
        <v>360</v>
      </c>
    </row>
    <row r="292" spans="1:65" s="2" customFormat="1" ht="19.5">
      <c r="A292" s="34"/>
      <c r="B292" s="35"/>
      <c r="C292" s="36"/>
      <c r="D292" s="217" t="s">
        <v>149</v>
      </c>
      <c r="E292" s="36"/>
      <c r="F292" s="218" t="s">
        <v>359</v>
      </c>
      <c r="G292" s="36"/>
      <c r="H292" s="36"/>
      <c r="I292" s="116"/>
      <c r="J292" s="36"/>
      <c r="K292" s="36"/>
      <c r="L292" s="39"/>
      <c r="M292" s="219"/>
      <c r="N292" s="220"/>
      <c r="O292" s="71"/>
      <c r="P292" s="71"/>
      <c r="Q292" s="71"/>
      <c r="R292" s="71"/>
      <c r="S292" s="71"/>
      <c r="T292" s="72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T292" s="17" t="s">
        <v>149</v>
      </c>
      <c r="AU292" s="17" t="s">
        <v>87</v>
      </c>
    </row>
    <row r="293" spans="1:65" s="14" customFormat="1" ht="11.25">
      <c r="B293" s="231"/>
      <c r="C293" s="232"/>
      <c r="D293" s="217" t="s">
        <v>153</v>
      </c>
      <c r="E293" s="233" t="s">
        <v>1</v>
      </c>
      <c r="F293" s="234" t="s">
        <v>361</v>
      </c>
      <c r="G293" s="232"/>
      <c r="H293" s="235">
        <v>500</v>
      </c>
      <c r="I293" s="236"/>
      <c r="J293" s="232"/>
      <c r="K293" s="232"/>
      <c r="L293" s="237"/>
      <c r="M293" s="238"/>
      <c r="N293" s="239"/>
      <c r="O293" s="239"/>
      <c r="P293" s="239"/>
      <c r="Q293" s="239"/>
      <c r="R293" s="239"/>
      <c r="S293" s="239"/>
      <c r="T293" s="240"/>
      <c r="AT293" s="241" t="s">
        <v>153</v>
      </c>
      <c r="AU293" s="241" t="s">
        <v>87</v>
      </c>
      <c r="AV293" s="14" t="s">
        <v>87</v>
      </c>
      <c r="AW293" s="14" t="s">
        <v>33</v>
      </c>
      <c r="AX293" s="14" t="s">
        <v>77</v>
      </c>
      <c r="AY293" s="241" t="s">
        <v>141</v>
      </c>
    </row>
    <row r="294" spans="1:65" s="14" customFormat="1" ht="11.25">
      <c r="B294" s="231"/>
      <c r="C294" s="232"/>
      <c r="D294" s="217" t="s">
        <v>153</v>
      </c>
      <c r="E294" s="233" t="s">
        <v>1</v>
      </c>
      <c r="F294" s="234" t="s">
        <v>362</v>
      </c>
      <c r="G294" s="232"/>
      <c r="H294" s="235">
        <v>14</v>
      </c>
      <c r="I294" s="236"/>
      <c r="J294" s="232"/>
      <c r="K294" s="232"/>
      <c r="L294" s="237"/>
      <c r="M294" s="238"/>
      <c r="N294" s="239"/>
      <c r="O294" s="239"/>
      <c r="P294" s="239"/>
      <c r="Q294" s="239"/>
      <c r="R294" s="239"/>
      <c r="S294" s="239"/>
      <c r="T294" s="240"/>
      <c r="AT294" s="241" t="s">
        <v>153</v>
      </c>
      <c r="AU294" s="241" t="s">
        <v>87</v>
      </c>
      <c r="AV294" s="14" t="s">
        <v>87</v>
      </c>
      <c r="AW294" s="14" t="s">
        <v>33</v>
      </c>
      <c r="AX294" s="14" t="s">
        <v>77</v>
      </c>
      <c r="AY294" s="241" t="s">
        <v>141</v>
      </c>
    </row>
    <row r="295" spans="1:65" s="15" customFormat="1" ht="11.25">
      <c r="B295" s="242"/>
      <c r="C295" s="243"/>
      <c r="D295" s="217" t="s">
        <v>153</v>
      </c>
      <c r="E295" s="244" t="s">
        <v>1</v>
      </c>
      <c r="F295" s="245" t="s">
        <v>164</v>
      </c>
      <c r="G295" s="243"/>
      <c r="H295" s="246">
        <v>514</v>
      </c>
      <c r="I295" s="247"/>
      <c r="J295" s="243"/>
      <c r="K295" s="243"/>
      <c r="L295" s="248"/>
      <c r="M295" s="249"/>
      <c r="N295" s="250"/>
      <c r="O295" s="250"/>
      <c r="P295" s="250"/>
      <c r="Q295" s="250"/>
      <c r="R295" s="250"/>
      <c r="S295" s="250"/>
      <c r="T295" s="251"/>
      <c r="AT295" s="252" t="s">
        <v>153</v>
      </c>
      <c r="AU295" s="252" t="s">
        <v>87</v>
      </c>
      <c r="AV295" s="15" t="s">
        <v>147</v>
      </c>
      <c r="AW295" s="15" t="s">
        <v>33</v>
      </c>
      <c r="AX295" s="15" t="s">
        <v>85</v>
      </c>
      <c r="AY295" s="252" t="s">
        <v>141</v>
      </c>
    </row>
    <row r="296" spans="1:65" s="2" customFormat="1" ht="16.5" customHeight="1">
      <c r="A296" s="34"/>
      <c r="B296" s="35"/>
      <c r="C296" s="253" t="s">
        <v>363</v>
      </c>
      <c r="D296" s="253" t="s">
        <v>223</v>
      </c>
      <c r="E296" s="254" t="s">
        <v>364</v>
      </c>
      <c r="F296" s="255" t="s">
        <v>365</v>
      </c>
      <c r="G296" s="256" t="s">
        <v>146</v>
      </c>
      <c r="H296" s="257">
        <v>530.45000000000005</v>
      </c>
      <c r="I296" s="258"/>
      <c r="J296" s="259">
        <f>ROUND(I296*H296,2)</f>
        <v>0</v>
      </c>
      <c r="K296" s="255" t="s">
        <v>1</v>
      </c>
      <c r="L296" s="260"/>
      <c r="M296" s="261" t="s">
        <v>1</v>
      </c>
      <c r="N296" s="262" t="s">
        <v>42</v>
      </c>
      <c r="O296" s="71"/>
      <c r="P296" s="213">
        <f>O296*H296</f>
        <v>0</v>
      </c>
      <c r="Q296" s="213">
        <v>0.17599999999999999</v>
      </c>
      <c r="R296" s="213">
        <f>Q296*H296</f>
        <v>93.359200000000001</v>
      </c>
      <c r="S296" s="213">
        <v>0</v>
      </c>
      <c r="T296" s="214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215" t="s">
        <v>187</v>
      </c>
      <c r="AT296" s="215" t="s">
        <v>223</v>
      </c>
      <c r="AU296" s="215" t="s">
        <v>87</v>
      </c>
      <c r="AY296" s="17" t="s">
        <v>141</v>
      </c>
      <c r="BE296" s="216">
        <f>IF(N296="základní",J296,0)</f>
        <v>0</v>
      </c>
      <c r="BF296" s="216">
        <f>IF(N296="snížená",J296,0)</f>
        <v>0</v>
      </c>
      <c r="BG296" s="216">
        <f>IF(N296="zákl. přenesená",J296,0)</f>
        <v>0</v>
      </c>
      <c r="BH296" s="216">
        <f>IF(N296="sníž. přenesená",J296,0)</f>
        <v>0</v>
      </c>
      <c r="BI296" s="216">
        <f>IF(N296="nulová",J296,0)</f>
        <v>0</v>
      </c>
      <c r="BJ296" s="17" t="s">
        <v>85</v>
      </c>
      <c r="BK296" s="216">
        <f>ROUND(I296*H296,2)</f>
        <v>0</v>
      </c>
      <c r="BL296" s="17" t="s">
        <v>147</v>
      </c>
      <c r="BM296" s="215" t="s">
        <v>366</v>
      </c>
    </row>
    <row r="297" spans="1:65" s="2" customFormat="1" ht="11.25">
      <c r="A297" s="34"/>
      <c r="B297" s="35"/>
      <c r="C297" s="36"/>
      <c r="D297" s="217" t="s">
        <v>149</v>
      </c>
      <c r="E297" s="36"/>
      <c r="F297" s="218" t="s">
        <v>365</v>
      </c>
      <c r="G297" s="36"/>
      <c r="H297" s="36"/>
      <c r="I297" s="116"/>
      <c r="J297" s="36"/>
      <c r="K297" s="36"/>
      <c r="L297" s="39"/>
      <c r="M297" s="219"/>
      <c r="N297" s="220"/>
      <c r="O297" s="71"/>
      <c r="P297" s="71"/>
      <c r="Q297" s="71"/>
      <c r="R297" s="71"/>
      <c r="S297" s="71"/>
      <c r="T297" s="72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T297" s="17" t="s">
        <v>149</v>
      </c>
      <c r="AU297" s="17" t="s">
        <v>87</v>
      </c>
    </row>
    <row r="298" spans="1:65" s="2" customFormat="1" ht="24" customHeight="1">
      <c r="A298" s="34"/>
      <c r="B298" s="35"/>
      <c r="C298" s="253" t="s">
        <v>292</v>
      </c>
      <c r="D298" s="253" t="s">
        <v>223</v>
      </c>
      <c r="E298" s="254" t="s">
        <v>367</v>
      </c>
      <c r="F298" s="255" t="s">
        <v>368</v>
      </c>
      <c r="G298" s="256" t="s">
        <v>146</v>
      </c>
      <c r="H298" s="257">
        <v>14.42</v>
      </c>
      <c r="I298" s="258"/>
      <c r="J298" s="259">
        <f>ROUND(I298*H298,2)</f>
        <v>0</v>
      </c>
      <c r="K298" s="255" t="s">
        <v>1</v>
      </c>
      <c r="L298" s="260"/>
      <c r="M298" s="261" t="s">
        <v>1</v>
      </c>
      <c r="N298" s="262" t="s">
        <v>42</v>
      </c>
      <c r="O298" s="71"/>
      <c r="P298" s="213">
        <f>O298*H298</f>
        <v>0</v>
      </c>
      <c r="Q298" s="213">
        <v>0.17499999999999999</v>
      </c>
      <c r="R298" s="213">
        <f>Q298*H298</f>
        <v>2.5234999999999999</v>
      </c>
      <c r="S298" s="213">
        <v>0</v>
      </c>
      <c r="T298" s="214">
        <f>S298*H298</f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215" t="s">
        <v>187</v>
      </c>
      <c r="AT298" s="215" t="s">
        <v>223</v>
      </c>
      <c r="AU298" s="215" t="s">
        <v>87</v>
      </c>
      <c r="AY298" s="17" t="s">
        <v>141</v>
      </c>
      <c r="BE298" s="216">
        <f>IF(N298="základní",J298,0)</f>
        <v>0</v>
      </c>
      <c r="BF298" s="216">
        <f>IF(N298="snížená",J298,0)</f>
        <v>0</v>
      </c>
      <c r="BG298" s="216">
        <f>IF(N298="zákl. přenesená",J298,0)</f>
        <v>0</v>
      </c>
      <c r="BH298" s="216">
        <f>IF(N298="sníž. přenesená",J298,0)</f>
        <v>0</v>
      </c>
      <c r="BI298" s="216">
        <f>IF(N298="nulová",J298,0)</f>
        <v>0</v>
      </c>
      <c r="BJ298" s="17" t="s">
        <v>85</v>
      </c>
      <c r="BK298" s="216">
        <f>ROUND(I298*H298,2)</f>
        <v>0</v>
      </c>
      <c r="BL298" s="17" t="s">
        <v>147</v>
      </c>
      <c r="BM298" s="215" t="s">
        <v>369</v>
      </c>
    </row>
    <row r="299" spans="1:65" s="2" customFormat="1" ht="19.5">
      <c r="A299" s="34"/>
      <c r="B299" s="35"/>
      <c r="C299" s="36"/>
      <c r="D299" s="217" t="s">
        <v>149</v>
      </c>
      <c r="E299" s="36"/>
      <c r="F299" s="218" t="s">
        <v>368</v>
      </c>
      <c r="G299" s="36"/>
      <c r="H299" s="36"/>
      <c r="I299" s="116"/>
      <c r="J299" s="36"/>
      <c r="K299" s="36"/>
      <c r="L299" s="39"/>
      <c r="M299" s="219"/>
      <c r="N299" s="220"/>
      <c r="O299" s="71"/>
      <c r="P299" s="71"/>
      <c r="Q299" s="71"/>
      <c r="R299" s="71"/>
      <c r="S299" s="71"/>
      <c r="T299" s="72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T299" s="17" t="s">
        <v>149</v>
      </c>
      <c r="AU299" s="17" t="s">
        <v>87</v>
      </c>
    </row>
    <row r="300" spans="1:65" s="14" customFormat="1" ht="11.25">
      <c r="B300" s="231"/>
      <c r="C300" s="232"/>
      <c r="D300" s="217" t="s">
        <v>153</v>
      </c>
      <c r="E300" s="233" t="s">
        <v>1</v>
      </c>
      <c r="F300" s="234" t="s">
        <v>222</v>
      </c>
      <c r="G300" s="232"/>
      <c r="H300" s="235">
        <v>14</v>
      </c>
      <c r="I300" s="236"/>
      <c r="J300" s="232"/>
      <c r="K300" s="232"/>
      <c r="L300" s="237"/>
      <c r="M300" s="238"/>
      <c r="N300" s="239"/>
      <c r="O300" s="239"/>
      <c r="P300" s="239"/>
      <c r="Q300" s="239"/>
      <c r="R300" s="239"/>
      <c r="S300" s="239"/>
      <c r="T300" s="240"/>
      <c r="AT300" s="241" t="s">
        <v>153</v>
      </c>
      <c r="AU300" s="241" t="s">
        <v>87</v>
      </c>
      <c r="AV300" s="14" t="s">
        <v>87</v>
      </c>
      <c r="AW300" s="14" t="s">
        <v>33</v>
      </c>
      <c r="AX300" s="14" t="s">
        <v>77</v>
      </c>
      <c r="AY300" s="241" t="s">
        <v>141</v>
      </c>
    </row>
    <row r="301" spans="1:65" s="14" customFormat="1" ht="11.25">
      <c r="B301" s="231"/>
      <c r="C301" s="232"/>
      <c r="D301" s="217" t="s">
        <v>153</v>
      </c>
      <c r="E301" s="233" t="s">
        <v>1</v>
      </c>
      <c r="F301" s="234" t="s">
        <v>370</v>
      </c>
      <c r="G301" s="232"/>
      <c r="H301" s="235">
        <v>14.42</v>
      </c>
      <c r="I301" s="236"/>
      <c r="J301" s="232"/>
      <c r="K301" s="232"/>
      <c r="L301" s="237"/>
      <c r="M301" s="238"/>
      <c r="N301" s="239"/>
      <c r="O301" s="239"/>
      <c r="P301" s="239"/>
      <c r="Q301" s="239"/>
      <c r="R301" s="239"/>
      <c r="S301" s="239"/>
      <c r="T301" s="240"/>
      <c r="AT301" s="241" t="s">
        <v>153</v>
      </c>
      <c r="AU301" s="241" t="s">
        <v>87</v>
      </c>
      <c r="AV301" s="14" t="s">
        <v>87</v>
      </c>
      <c r="AW301" s="14" t="s">
        <v>33</v>
      </c>
      <c r="AX301" s="14" t="s">
        <v>85</v>
      </c>
      <c r="AY301" s="241" t="s">
        <v>141</v>
      </c>
    </row>
    <row r="302" spans="1:65" s="2" customFormat="1" ht="24" customHeight="1">
      <c r="A302" s="34"/>
      <c r="B302" s="35"/>
      <c r="C302" s="204" t="s">
        <v>371</v>
      </c>
      <c r="D302" s="204" t="s">
        <v>143</v>
      </c>
      <c r="E302" s="205" t="s">
        <v>372</v>
      </c>
      <c r="F302" s="206" t="s">
        <v>373</v>
      </c>
      <c r="G302" s="207" t="s">
        <v>146</v>
      </c>
      <c r="H302" s="208">
        <v>41</v>
      </c>
      <c r="I302" s="209"/>
      <c r="J302" s="210">
        <f>ROUND(I302*H302,2)</f>
        <v>0</v>
      </c>
      <c r="K302" s="206" t="s">
        <v>1</v>
      </c>
      <c r="L302" s="39"/>
      <c r="M302" s="211" t="s">
        <v>1</v>
      </c>
      <c r="N302" s="212" t="s">
        <v>42</v>
      </c>
      <c r="O302" s="71"/>
      <c r="P302" s="213">
        <f>O302*H302</f>
        <v>0</v>
      </c>
      <c r="Q302" s="213">
        <v>9.8000000000000004E-2</v>
      </c>
      <c r="R302" s="213">
        <f>Q302*H302</f>
        <v>4.0179999999999998</v>
      </c>
      <c r="S302" s="213">
        <v>0</v>
      </c>
      <c r="T302" s="214">
        <f>S302*H302</f>
        <v>0</v>
      </c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R302" s="215" t="s">
        <v>147</v>
      </c>
      <c r="AT302" s="215" t="s">
        <v>143</v>
      </c>
      <c r="AU302" s="215" t="s">
        <v>87</v>
      </c>
      <c r="AY302" s="17" t="s">
        <v>141</v>
      </c>
      <c r="BE302" s="216">
        <f>IF(N302="základní",J302,0)</f>
        <v>0</v>
      </c>
      <c r="BF302" s="216">
        <f>IF(N302="snížená",J302,0)</f>
        <v>0</v>
      </c>
      <c r="BG302" s="216">
        <f>IF(N302="zákl. přenesená",J302,0)</f>
        <v>0</v>
      </c>
      <c r="BH302" s="216">
        <f>IF(N302="sníž. přenesená",J302,0)</f>
        <v>0</v>
      </c>
      <c r="BI302" s="216">
        <f>IF(N302="nulová",J302,0)</f>
        <v>0</v>
      </c>
      <c r="BJ302" s="17" t="s">
        <v>85</v>
      </c>
      <c r="BK302" s="216">
        <f>ROUND(I302*H302,2)</f>
        <v>0</v>
      </c>
      <c r="BL302" s="17" t="s">
        <v>147</v>
      </c>
      <c r="BM302" s="215" t="s">
        <v>374</v>
      </c>
    </row>
    <row r="303" spans="1:65" s="2" customFormat="1" ht="19.5">
      <c r="A303" s="34"/>
      <c r="B303" s="35"/>
      <c r="C303" s="36"/>
      <c r="D303" s="217" t="s">
        <v>149</v>
      </c>
      <c r="E303" s="36"/>
      <c r="F303" s="218" t="s">
        <v>373</v>
      </c>
      <c r="G303" s="36"/>
      <c r="H303" s="36"/>
      <c r="I303" s="116"/>
      <c r="J303" s="36"/>
      <c r="K303" s="36"/>
      <c r="L303" s="39"/>
      <c r="M303" s="219"/>
      <c r="N303" s="220"/>
      <c r="O303" s="71"/>
      <c r="P303" s="71"/>
      <c r="Q303" s="71"/>
      <c r="R303" s="71"/>
      <c r="S303" s="71"/>
      <c r="T303" s="72"/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T303" s="17" t="s">
        <v>149</v>
      </c>
      <c r="AU303" s="17" t="s">
        <v>87</v>
      </c>
    </row>
    <row r="304" spans="1:65" s="2" customFormat="1" ht="16.5" customHeight="1">
      <c r="A304" s="34"/>
      <c r="B304" s="35"/>
      <c r="C304" s="253" t="s">
        <v>375</v>
      </c>
      <c r="D304" s="253" t="s">
        <v>223</v>
      </c>
      <c r="E304" s="254" t="s">
        <v>376</v>
      </c>
      <c r="F304" s="255" t="s">
        <v>377</v>
      </c>
      <c r="G304" s="256" t="s">
        <v>146</v>
      </c>
      <c r="H304" s="257">
        <v>43.05</v>
      </c>
      <c r="I304" s="258"/>
      <c r="J304" s="259">
        <f>ROUND(I304*H304,2)</f>
        <v>0</v>
      </c>
      <c r="K304" s="255" t="s">
        <v>1</v>
      </c>
      <c r="L304" s="260"/>
      <c r="M304" s="261" t="s">
        <v>1</v>
      </c>
      <c r="N304" s="262" t="s">
        <v>42</v>
      </c>
      <c r="O304" s="71"/>
      <c r="P304" s="213">
        <f>O304*H304</f>
        <v>0</v>
      </c>
      <c r="Q304" s="213">
        <v>0.1125</v>
      </c>
      <c r="R304" s="213">
        <f>Q304*H304</f>
        <v>4.8431249999999997</v>
      </c>
      <c r="S304" s="213">
        <v>0</v>
      </c>
      <c r="T304" s="214">
        <f>S304*H304</f>
        <v>0</v>
      </c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R304" s="215" t="s">
        <v>187</v>
      </c>
      <c r="AT304" s="215" t="s">
        <v>223</v>
      </c>
      <c r="AU304" s="215" t="s">
        <v>87</v>
      </c>
      <c r="AY304" s="17" t="s">
        <v>141</v>
      </c>
      <c r="BE304" s="216">
        <f>IF(N304="základní",J304,0)</f>
        <v>0</v>
      </c>
      <c r="BF304" s="216">
        <f>IF(N304="snížená",J304,0)</f>
        <v>0</v>
      </c>
      <c r="BG304" s="216">
        <f>IF(N304="zákl. přenesená",J304,0)</f>
        <v>0</v>
      </c>
      <c r="BH304" s="216">
        <f>IF(N304="sníž. přenesená",J304,0)</f>
        <v>0</v>
      </c>
      <c r="BI304" s="216">
        <f>IF(N304="nulová",J304,0)</f>
        <v>0</v>
      </c>
      <c r="BJ304" s="17" t="s">
        <v>85</v>
      </c>
      <c r="BK304" s="216">
        <f>ROUND(I304*H304,2)</f>
        <v>0</v>
      </c>
      <c r="BL304" s="17" t="s">
        <v>147</v>
      </c>
      <c r="BM304" s="215" t="s">
        <v>378</v>
      </c>
    </row>
    <row r="305" spans="1:65" s="2" customFormat="1" ht="11.25">
      <c r="A305" s="34"/>
      <c r="B305" s="35"/>
      <c r="C305" s="36"/>
      <c r="D305" s="217" t="s">
        <v>149</v>
      </c>
      <c r="E305" s="36"/>
      <c r="F305" s="218" t="s">
        <v>377</v>
      </c>
      <c r="G305" s="36"/>
      <c r="H305" s="36"/>
      <c r="I305" s="116"/>
      <c r="J305" s="36"/>
      <c r="K305" s="36"/>
      <c r="L305" s="39"/>
      <c r="M305" s="219"/>
      <c r="N305" s="220"/>
      <c r="O305" s="71"/>
      <c r="P305" s="71"/>
      <c r="Q305" s="71"/>
      <c r="R305" s="71"/>
      <c r="S305" s="71"/>
      <c r="T305" s="72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T305" s="17" t="s">
        <v>149</v>
      </c>
      <c r="AU305" s="17" t="s">
        <v>87</v>
      </c>
    </row>
    <row r="306" spans="1:65" s="13" customFormat="1" ht="11.25">
      <c r="B306" s="221"/>
      <c r="C306" s="222"/>
      <c r="D306" s="217" t="s">
        <v>153</v>
      </c>
      <c r="E306" s="223" t="s">
        <v>1</v>
      </c>
      <c r="F306" s="224" t="s">
        <v>379</v>
      </c>
      <c r="G306" s="222"/>
      <c r="H306" s="223" t="s">
        <v>1</v>
      </c>
      <c r="I306" s="225"/>
      <c r="J306" s="222"/>
      <c r="K306" s="222"/>
      <c r="L306" s="226"/>
      <c r="M306" s="227"/>
      <c r="N306" s="228"/>
      <c r="O306" s="228"/>
      <c r="P306" s="228"/>
      <c r="Q306" s="228"/>
      <c r="R306" s="228"/>
      <c r="S306" s="228"/>
      <c r="T306" s="229"/>
      <c r="AT306" s="230" t="s">
        <v>153</v>
      </c>
      <c r="AU306" s="230" t="s">
        <v>87</v>
      </c>
      <c r="AV306" s="13" t="s">
        <v>85</v>
      </c>
      <c r="AW306" s="13" t="s">
        <v>33</v>
      </c>
      <c r="AX306" s="13" t="s">
        <v>77</v>
      </c>
      <c r="AY306" s="230" t="s">
        <v>141</v>
      </c>
    </row>
    <row r="307" spans="1:65" s="14" customFormat="1" ht="11.25">
      <c r="B307" s="231"/>
      <c r="C307" s="232"/>
      <c r="D307" s="217" t="s">
        <v>153</v>
      </c>
      <c r="E307" s="233" t="s">
        <v>1</v>
      </c>
      <c r="F307" s="234" t="s">
        <v>292</v>
      </c>
      <c r="G307" s="232"/>
      <c r="H307" s="235">
        <v>41</v>
      </c>
      <c r="I307" s="236"/>
      <c r="J307" s="232"/>
      <c r="K307" s="232"/>
      <c r="L307" s="237"/>
      <c r="M307" s="238"/>
      <c r="N307" s="239"/>
      <c r="O307" s="239"/>
      <c r="P307" s="239"/>
      <c r="Q307" s="239"/>
      <c r="R307" s="239"/>
      <c r="S307" s="239"/>
      <c r="T307" s="240"/>
      <c r="AT307" s="241" t="s">
        <v>153</v>
      </c>
      <c r="AU307" s="241" t="s">
        <v>87</v>
      </c>
      <c r="AV307" s="14" t="s">
        <v>87</v>
      </c>
      <c r="AW307" s="14" t="s">
        <v>33</v>
      </c>
      <c r="AX307" s="14" t="s">
        <v>77</v>
      </c>
      <c r="AY307" s="241" t="s">
        <v>141</v>
      </c>
    </row>
    <row r="308" spans="1:65" s="14" customFormat="1" ht="11.25">
      <c r="B308" s="231"/>
      <c r="C308" s="232"/>
      <c r="D308" s="217" t="s">
        <v>153</v>
      </c>
      <c r="E308" s="233" t="s">
        <v>1</v>
      </c>
      <c r="F308" s="234" t="s">
        <v>380</v>
      </c>
      <c r="G308" s="232"/>
      <c r="H308" s="235">
        <v>43.05</v>
      </c>
      <c r="I308" s="236"/>
      <c r="J308" s="232"/>
      <c r="K308" s="232"/>
      <c r="L308" s="237"/>
      <c r="M308" s="238"/>
      <c r="N308" s="239"/>
      <c r="O308" s="239"/>
      <c r="P308" s="239"/>
      <c r="Q308" s="239"/>
      <c r="R308" s="239"/>
      <c r="S308" s="239"/>
      <c r="T308" s="240"/>
      <c r="AT308" s="241" t="s">
        <v>153</v>
      </c>
      <c r="AU308" s="241" t="s">
        <v>87</v>
      </c>
      <c r="AV308" s="14" t="s">
        <v>87</v>
      </c>
      <c r="AW308" s="14" t="s">
        <v>33</v>
      </c>
      <c r="AX308" s="14" t="s">
        <v>85</v>
      </c>
      <c r="AY308" s="241" t="s">
        <v>141</v>
      </c>
    </row>
    <row r="309" spans="1:65" s="12" customFormat="1" ht="22.9" customHeight="1">
      <c r="B309" s="188"/>
      <c r="C309" s="189"/>
      <c r="D309" s="190" t="s">
        <v>76</v>
      </c>
      <c r="E309" s="202" t="s">
        <v>187</v>
      </c>
      <c r="F309" s="202" t="s">
        <v>381</v>
      </c>
      <c r="G309" s="189"/>
      <c r="H309" s="189"/>
      <c r="I309" s="192"/>
      <c r="J309" s="203">
        <f>BK309</f>
        <v>0</v>
      </c>
      <c r="K309" s="189"/>
      <c r="L309" s="194"/>
      <c r="M309" s="195"/>
      <c r="N309" s="196"/>
      <c r="O309" s="196"/>
      <c r="P309" s="197">
        <f>SUM(P310:P339)</f>
        <v>0</v>
      </c>
      <c r="Q309" s="196"/>
      <c r="R309" s="197">
        <f>SUM(R310:R339)</f>
        <v>122.08126999999999</v>
      </c>
      <c r="S309" s="196"/>
      <c r="T309" s="198">
        <f>SUM(T310:T339)</f>
        <v>0</v>
      </c>
      <c r="AR309" s="199" t="s">
        <v>85</v>
      </c>
      <c r="AT309" s="200" t="s">
        <v>76</v>
      </c>
      <c r="AU309" s="200" t="s">
        <v>85</v>
      </c>
      <c r="AY309" s="199" t="s">
        <v>141</v>
      </c>
      <c r="BK309" s="201">
        <f>SUM(BK310:BK339)</f>
        <v>0</v>
      </c>
    </row>
    <row r="310" spans="1:65" s="2" customFormat="1" ht="60" customHeight="1">
      <c r="A310" s="34"/>
      <c r="B310" s="35"/>
      <c r="C310" s="204" t="s">
        <v>382</v>
      </c>
      <c r="D310" s="204" t="s">
        <v>143</v>
      </c>
      <c r="E310" s="205" t="s">
        <v>383</v>
      </c>
      <c r="F310" s="206" t="s">
        <v>384</v>
      </c>
      <c r="G310" s="207" t="s">
        <v>195</v>
      </c>
      <c r="H310" s="208">
        <v>395</v>
      </c>
      <c r="I310" s="209"/>
      <c r="J310" s="210">
        <f>ROUND(I310*H310,2)</f>
        <v>0</v>
      </c>
      <c r="K310" s="206" t="s">
        <v>1</v>
      </c>
      <c r="L310" s="39"/>
      <c r="M310" s="211" t="s">
        <v>1</v>
      </c>
      <c r="N310" s="212" t="s">
        <v>42</v>
      </c>
      <c r="O310" s="71"/>
      <c r="P310" s="213">
        <f>O310*H310</f>
        <v>0</v>
      </c>
      <c r="Q310" s="213">
        <v>0.22656999999999999</v>
      </c>
      <c r="R310" s="213">
        <f>Q310*H310</f>
        <v>89.495149999999995</v>
      </c>
      <c r="S310" s="213">
        <v>0</v>
      </c>
      <c r="T310" s="214">
        <f>S310*H310</f>
        <v>0</v>
      </c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R310" s="215" t="s">
        <v>147</v>
      </c>
      <c r="AT310" s="215" t="s">
        <v>143</v>
      </c>
      <c r="AU310" s="215" t="s">
        <v>87</v>
      </c>
      <c r="AY310" s="17" t="s">
        <v>141</v>
      </c>
      <c r="BE310" s="216">
        <f>IF(N310="základní",J310,0)</f>
        <v>0</v>
      </c>
      <c r="BF310" s="216">
        <f>IF(N310="snížená",J310,0)</f>
        <v>0</v>
      </c>
      <c r="BG310" s="216">
        <f>IF(N310="zákl. přenesená",J310,0)</f>
        <v>0</v>
      </c>
      <c r="BH310" s="216">
        <f>IF(N310="sníž. přenesená",J310,0)</f>
        <v>0</v>
      </c>
      <c r="BI310" s="216">
        <f>IF(N310="nulová",J310,0)</f>
        <v>0</v>
      </c>
      <c r="BJ310" s="17" t="s">
        <v>85</v>
      </c>
      <c r="BK310" s="216">
        <f>ROUND(I310*H310,2)</f>
        <v>0</v>
      </c>
      <c r="BL310" s="17" t="s">
        <v>147</v>
      </c>
      <c r="BM310" s="215" t="s">
        <v>385</v>
      </c>
    </row>
    <row r="311" spans="1:65" s="2" customFormat="1" ht="39">
      <c r="A311" s="34"/>
      <c r="B311" s="35"/>
      <c r="C311" s="36"/>
      <c r="D311" s="217" t="s">
        <v>149</v>
      </c>
      <c r="E311" s="36"/>
      <c r="F311" s="218" t="s">
        <v>384</v>
      </c>
      <c r="G311" s="36"/>
      <c r="H311" s="36"/>
      <c r="I311" s="116"/>
      <c r="J311" s="36"/>
      <c r="K311" s="36"/>
      <c r="L311" s="39"/>
      <c r="M311" s="219"/>
      <c r="N311" s="220"/>
      <c r="O311" s="71"/>
      <c r="P311" s="71"/>
      <c r="Q311" s="71"/>
      <c r="R311" s="71"/>
      <c r="S311" s="71"/>
      <c r="T311" s="72"/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T311" s="17" t="s">
        <v>149</v>
      </c>
      <c r="AU311" s="17" t="s">
        <v>87</v>
      </c>
    </row>
    <row r="312" spans="1:65" s="14" customFormat="1" ht="11.25">
      <c r="B312" s="231"/>
      <c r="C312" s="232"/>
      <c r="D312" s="217" t="s">
        <v>153</v>
      </c>
      <c r="E312" s="233" t="s">
        <v>1</v>
      </c>
      <c r="F312" s="234" t="s">
        <v>386</v>
      </c>
      <c r="G312" s="232"/>
      <c r="H312" s="235">
        <v>395</v>
      </c>
      <c r="I312" s="236"/>
      <c r="J312" s="232"/>
      <c r="K312" s="232"/>
      <c r="L312" s="237"/>
      <c r="M312" s="238"/>
      <c r="N312" s="239"/>
      <c r="O312" s="239"/>
      <c r="P312" s="239"/>
      <c r="Q312" s="239"/>
      <c r="R312" s="239"/>
      <c r="S312" s="239"/>
      <c r="T312" s="240"/>
      <c r="AT312" s="241" t="s">
        <v>153</v>
      </c>
      <c r="AU312" s="241" t="s">
        <v>87</v>
      </c>
      <c r="AV312" s="14" t="s">
        <v>87</v>
      </c>
      <c r="AW312" s="14" t="s">
        <v>33</v>
      </c>
      <c r="AX312" s="14" t="s">
        <v>85</v>
      </c>
      <c r="AY312" s="241" t="s">
        <v>141</v>
      </c>
    </row>
    <row r="313" spans="1:65" s="2" customFormat="1" ht="36" customHeight="1">
      <c r="A313" s="34"/>
      <c r="B313" s="35"/>
      <c r="C313" s="204" t="s">
        <v>387</v>
      </c>
      <c r="D313" s="204" t="s">
        <v>143</v>
      </c>
      <c r="E313" s="205" t="s">
        <v>388</v>
      </c>
      <c r="F313" s="206" t="s">
        <v>389</v>
      </c>
      <c r="G313" s="207" t="s">
        <v>390</v>
      </c>
      <c r="H313" s="208">
        <v>12</v>
      </c>
      <c r="I313" s="209"/>
      <c r="J313" s="210">
        <f>ROUND(I313*H313,2)</f>
        <v>0</v>
      </c>
      <c r="K313" s="206" t="s">
        <v>1</v>
      </c>
      <c r="L313" s="39"/>
      <c r="M313" s="211" t="s">
        <v>1</v>
      </c>
      <c r="N313" s="212" t="s">
        <v>42</v>
      </c>
      <c r="O313" s="71"/>
      <c r="P313" s="213">
        <f>O313*H313</f>
        <v>0</v>
      </c>
      <c r="Q313" s="213">
        <v>1.62103</v>
      </c>
      <c r="R313" s="213">
        <f>Q313*H313</f>
        <v>19.452359999999999</v>
      </c>
      <c r="S313" s="213">
        <v>0</v>
      </c>
      <c r="T313" s="214">
        <f>S313*H313</f>
        <v>0</v>
      </c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R313" s="215" t="s">
        <v>147</v>
      </c>
      <c r="AT313" s="215" t="s">
        <v>143</v>
      </c>
      <c r="AU313" s="215" t="s">
        <v>87</v>
      </c>
      <c r="AY313" s="17" t="s">
        <v>141</v>
      </c>
      <c r="BE313" s="216">
        <f>IF(N313="základní",J313,0)</f>
        <v>0</v>
      </c>
      <c r="BF313" s="216">
        <f>IF(N313="snížená",J313,0)</f>
        <v>0</v>
      </c>
      <c r="BG313" s="216">
        <f>IF(N313="zákl. přenesená",J313,0)</f>
        <v>0</v>
      </c>
      <c r="BH313" s="216">
        <f>IF(N313="sníž. přenesená",J313,0)</f>
        <v>0</v>
      </c>
      <c r="BI313" s="216">
        <f>IF(N313="nulová",J313,0)</f>
        <v>0</v>
      </c>
      <c r="BJ313" s="17" t="s">
        <v>85</v>
      </c>
      <c r="BK313" s="216">
        <f>ROUND(I313*H313,2)</f>
        <v>0</v>
      </c>
      <c r="BL313" s="17" t="s">
        <v>147</v>
      </c>
      <c r="BM313" s="215" t="s">
        <v>391</v>
      </c>
    </row>
    <row r="314" spans="1:65" s="2" customFormat="1" ht="19.5">
      <c r="A314" s="34"/>
      <c r="B314" s="35"/>
      <c r="C314" s="36"/>
      <c r="D314" s="217" t="s">
        <v>149</v>
      </c>
      <c r="E314" s="36"/>
      <c r="F314" s="218" t="s">
        <v>389</v>
      </c>
      <c r="G314" s="36"/>
      <c r="H314" s="36"/>
      <c r="I314" s="116"/>
      <c r="J314" s="36"/>
      <c r="K314" s="36"/>
      <c r="L314" s="39"/>
      <c r="M314" s="219"/>
      <c r="N314" s="220"/>
      <c r="O314" s="71"/>
      <c r="P314" s="71"/>
      <c r="Q314" s="71"/>
      <c r="R314" s="71"/>
      <c r="S314" s="71"/>
      <c r="T314" s="72"/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T314" s="17" t="s">
        <v>149</v>
      </c>
      <c r="AU314" s="17" t="s">
        <v>87</v>
      </c>
    </row>
    <row r="315" spans="1:65" s="13" customFormat="1" ht="11.25">
      <c r="B315" s="221"/>
      <c r="C315" s="222"/>
      <c r="D315" s="217" t="s">
        <v>153</v>
      </c>
      <c r="E315" s="223" t="s">
        <v>1</v>
      </c>
      <c r="F315" s="224" t="s">
        <v>392</v>
      </c>
      <c r="G315" s="222"/>
      <c r="H315" s="223" t="s">
        <v>1</v>
      </c>
      <c r="I315" s="225"/>
      <c r="J315" s="222"/>
      <c r="K315" s="222"/>
      <c r="L315" s="226"/>
      <c r="M315" s="227"/>
      <c r="N315" s="228"/>
      <c r="O315" s="228"/>
      <c r="P315" s="228"/>
      <c r="Q315" s="228"/>
      <c r="R315" s="228"/>
      <c r="S315" s="228"/>
      <c r="T315" s="229"/>
      <c r="AT315" s="230" t="s">
        <v>153</v>
      </c>
      <c r="AU315" s="230" t="s">
        <v>87</v>
      </c>
      <c r="AV315" s="13" t="s">
        <v>85</v>
      </c>
      <c r="AW315" s="13" t="s">
        <v>33</v>
      </c>
      <c r="AX315" s="13" t="s">
        <v>77</v>
      </c>
      <c r="AY315" s="230" t="s">
        <v>141</v>
      </c>
    </row>
    <row r="316" spans="1:65" s="14" customFormat="1" ht="11.25">
      <c r="B316" s="231"/>
      <c r="C316" s="232"/>
      <c r="D316" s="217" t="s">
        <v>153</v>
      </c>
      <c r="E316" s="233" t="s">
        <v>1</v>
      </c>
      <c r="F316" s="234" t="s">
        <v>211</v>
      </c>
      <c r="G316" s="232"/>
      <c r="H316" s="235">
        <v>12</v>
      </c>
      <c r="I316" s="236"/>
      <c r="J316" s="232"/>
      <c r="K316" s="232"/>
      <c r="L316" s="237"/>
      <c r="M316" s="238"/>
      <c r="N316" s="239"/>
      <c r="O316" s="239"/>
      <c r="P316" s="239"/>
      <c r="Q316" s="239"/>
      <c r="R316" s="239"/>
      <c r="S316" s="239"/>
      <c r="T316" s="240"/>
      <c r="AT316" s="241" t="s">
        <v>153</v>
      </c>
      <c r="AU316" s="241" t="s">
        <v>87</v>
      </c>
      <c r="AV316" s="14" t="s">
        <v>87</v>
      </c>
      <c r="AW316" s="14" t="s">
        <v>33</v>
      </c>
      <c r="AX316" s="14" t="s">
        <v>85</v>
      </c>
      <c r="AY316" s="241" t="s">
        <v>141</v>
      </c>
    </row>
    <row r="317" spans="1:65" s="2" customFormat="1" ht="24" customHeight="1">
      <c r="A317" s="34"/>
      <c r="B317" s="35"/>
      <c r="C317" s="204" t="s">
        <v>393</v>
      </c>
      <c r="D317" s="204" t="s">
        <v>143</v>
      </c>
      <c r="E317" s="205" t="s">
        <v>394</v>
      </c>
      <c r="F317" s="206" t="s">
        <v>395</v>
      </c>
      <c r="G317" s="207" t="s">
        <v>390</v>
      </c>
      <c r="H317" s="208">
        <v>12</v>
      </c>
      <c r="I317" s="209"/>
      <c r="J317" s="210">
        <f>ROUND(I317*H317,2)</f>
        <v>0</v>
      </c>
      <c r="K317" s="206" t="s">
        <v>1</v>
      </c>
      <c r="L317" s="39"/>
      <c r="M317" s="211" t="s">
        <v>1</v>
      </c>
      <c r="N317" s="212" t="s">
        <v>42</v>
      </c>
      <c r="O317" s="71"/>
      <c r="P317" s="213">
        <f>O317*H317</f>
        <v>0</v>
      </c>
      <c r="Q317" s="213">
        <v>0.34089999999999998</v>
      </c>
      <c r="R317" s="213">
        <f>Q317*H317</f>
        <v>4.0907999999999998</v>
      </c>
      <c r="S317" s="213">
        <v>0</v>
      </c>
      <c r="T317" s="214">
        <f>S317*H317</f>
        <v>0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215" t="s">
        <v>147</v>
      </c>
      <c r="AT317" s="215" t="s">
        <v>143</v>
      </c>
      <c r="AU317" s="215" t="s">
        <v>87</v>
      </c>
      <c r="AY317" s="17" t="s">
        <v>141</v>
      </c>
      <c r="BE317" s="216">
        <f>IF(N317="základní",J317,0)</f>
        <v>0</v>
      </c>
      <c r="BF317" s="216">
        <f>IF(N317="snížená",J317,0)</f>
        <v>0</v>
      </c>
      <c r="BG317" s="216">
        <f>IF(N317="zákl. přenesená",J317,0)</f>
        <v>0</v>
      </c>
      <c r="BH317" s="216">
        <f>IF(N317="sníž. přenesená",J317,0)</f>
        <v>0</v>
      </c>
      <c r="BI317" s="216">
        <f>IF(N317="nulová",J317,0)</f>
        <v>0</v>
      </c>
      <c r="BJ317" s="17" t="s">
        <v>85</v>
      </c>
      <c r="BK317" s="216">
        <f>ROUND(I317*H317,2)</f>
        <v>0</v>
      </c>
      <c r="BL317" s="17" t="s">
        <v>147</v>
      </c>
      <c r="BM317" s="215" t="s">
        <v>396</v>
      </c>
    </row>
    <row r="318" spans="1:65" s="2" customFormat="1" ht="19.5">
      <c r="A318" s="34"/>
      <c r="B318" s="35"/>
      <c r="C318" s="36"/>
      <c r="D318" s="217" t="s">
        <v>149</v>
      </c>
      <c r="E318" s="36"/>
      <c r="F318" s="218" t="s">
        <v>395</v>
      </c>
      <c r="G318" s="36"/>
      <c r="H318" s="36"/>
      <c r="I318" s="116"/>
      <c r="J318" s="36"/>
      <c r="K318" s="36"/>
      <c r="L318" s="39"/>
      <c r="M318" s="219"/>
      <c r="N318" s="220"/>
      <c r="O318" s="71"/>
      <c r="P318" s="71"/>
      <c r="Q318" s="71"/>
      <c r="R318" s="71"/>
      <c r="S318" s="71"/>
      <c r="T318" s="72"/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T318" s="17" t="s">
        <v>149</v>
      </c>
      <c r="AU318" s="17" t="s">
        <v>87</v>
      </c>
    </row>
    <row r="319" spans="1:65" s="2" customFormat="1" ht="16.5" customHeight="1">
      <c r="A319" s="34"/>
      <c r="B319" s="35"/>
      <c r="C319" s="253" t="s">
        <v>397</v>
      </c>
      <c r="D319" s="253" t="s">
        <v>223</v>
      </c>
      <c r="E319" s="254" t="s">
        <v>398</v>
      </c>
      <c r="F319" s="255" t="s">
        <v>399</v>
      </c>
      <c r="G319" s="256" t="s">
        <v>390</v>
      </c>
      <c r="H319" s="257">
        <v>12</v>
      </c>
      <c r="I319" s="258"/>
      <c r="J319" s="259">
        <f>ROUND(I319*H319,2)</f>
        <v>0</v>
      </c>
      <c r="K319" s="255" t="s">
        <v>1</v>
      </c>
      <c r="L319" s="260"/>
      <c r="M319" s="261" t="s">
        <v>1</v>
      </c>
      <c r="N319" s="262" t="s">
        <v>42</v>
      </c>
      <c r="O319" s="71"/>
      <c r="P319" s="213">
        <f>O319*H319</f>
        <v>0</v>
      </c>
      <c r="Q319" s="213">
        <v>5.8000000000000003E-2</v>
      </c>
      <c r="R319" s="213">
        <f>Q319*H319</f>
        <v>0.69600000000000006</v>
      </c>
      <c r="S319" s="213">
        <v>0</v>
      </c>
      <c r="T319" s="214">
        <f>S319*H319</f>
        <v>0</v>
      </c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R319" s="215" t="s">
        <v>187</v>
      </c>
      <c r="AT319" s="215" t="s">
        <v>223</v>
      </c>
      <c r="AU319" s="215" t="s">
        <v>87</v>
      </c>
      <c r="AY319" s="17" t="s">
        <v>141</v>
      </c>
      <c r="BE319" s="216">
        <f>IF(N319="základní",J319,0)</f>
        <v>0</v>
      </c>
      <c r="BF319" s="216">
        <f>IF(N319="snížená",J319,0)</f>
        <v>0</v>
      </c>
      <c r="BG319" s="216">
        <f>IF(N319="zákl. přenesená",J319,0)</f>
        <v>0</v>
      </c>
      <c r="BH319" s="216">
        <f>IF(N319="sníž. přenesená",J319,0)</f>
        <v>0</v>
      </c>
      <c r="BI319" s="216">
        <f>IF(N319="nulová",J319,0)</f>
        <v>0</v>
      </c>
      <c r="BJ319" s="17" t="s">
        <v>85</v>
      </c>
      <c r="BK319" s="216">
        <f>ROUND(I319*H319,2)</f>
        <v>0</v>
      </c>
      <c r="BL319" s="17" t="s">
        <v>147</v>
      </c>
      <c r="BM319" s="215" t="s">
        <v>400</v>
      </c>
    </row>
    <row r="320" spans="1:65" s="2" customFormat="1" ht="11.25">
      <c r="A320" s="34"/>
      <c r="B320" s="35"/>
      <c r="C320" s="36"/>
      <c r="D320" s="217" t="s">
        <v>149</v>
      </c>
      <c r="E320" s="36"/>
      <c r="F320" s="218" t="s">
        <v>399</v>
      </c>
      <c r="G320" s="36"/>
      <c r="H320" s="36"/>
      <c r="I320" s="116"/>
      <c r="J320" s="36"/>
      <c r="K320" s="36"/>
      <c r="L320" s="39"/>
      <c r="M320" s="219"/>
      <c r="N320" s="220"/>
      <c r="O320" s="71"/>
      <c r="P320" s="71"/>
      <c r="Q320" s="71"/>
      <c r="R320" s="71"/>
      <c r="S320" s="71"/>
      <c r="T320" s="72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T320" s="17" t="s">
        <v>149</v>
      </c>
      <c r="AU320" s="17" t="s">
        <v>87</v>
      </c>
    </row>
    <row r="321" spans="1:65" s="2" customFormat="1" ht="16.5" customHeight="1">
      <c r="A321" s="34"/>
      <c r="B321" s="35"/>
      <c r="C321" s="253" t="s">
        <v>401</v>
      </c>
      <c r="D321" s="253" t="s">
        <v>223</v>
      </c>
      <c r="E321" s="254" t="s">
        <v>402</v>
      </c>
      <c r="F321" s="255" t="s">
        <v>403</v>
      </c>
      <c r="G321" s="256" t="s">
        <v>390</v>
      </c>
      <c r="H321" s="257">
        <v>12</v>
      </c>
      <c r="I321" s="258"/>
      <c r="J321" s="259">
        <f>ROUND(I321*H321,2)</f>
        <v>0</v>
      </c>
      <c r="K321" s="255" t="s">
        <v>1</v>
      </c>
      <c r="L321" s="260"/>
      <c r="M321" s="261" t="s">
        <v>1</v>
      </c>
      <c r="N321" s="262" t="s">
        <v>42</v>
      </c>
      <c r="O321" s="71"/>
      <c r="P321" s="213">
        <f>O321*H321</f>
        <v>0</v>
      </c>
      <c r="Q321" s="213">
        <v>0.06</v>
      </c>
      <c r="R321" s="213">
        <f>Q321*H321</f>
        <v>0.72</v>
      </c>
      <c r="S321" s="213">
        <v>0</v>
      </c>
      <c r="T321" s="214">
        <f>S321*H321</f>
        <v>0</v>
      </c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R321" s="215" t="s">
        <v>187</v>
      </c>
      <c r="AT321" s="215" t="s">
        <v>223</v>
      </c>
      <c r="AU321" s="215" t="s">
        <v>87</v>
      </c>
      <c r="AY321" s="17" t="s">
        <v>141</v>
      </c>
      <c r="BE321" s="216">
        <f>IF(N321="základní",J321,0)</f>
        <v>0</v>
      </c>
      <c r="BF321" s="216">
        <f>IF(N321="snížená",J321,0)</f>
        <v>0</v>
      </c>
      <c r="BG321" s="216">
        <f>IF(N321="zákl. přenesená",J321,0)</f>
        <v>0</v>
      </c>
      <c r="BH321" s="216">
        <f>IF(N321="sníž. přenesená",J321,0)</f>
        <v>0</v>
      </c>
      <c r="BI321" s="216">
        <f>IF(N321="nulová",J321,0)</f>
        <v>0</v>
      </c>
      <c r="BJ321" s="17" t="s">
        <v>85</v>
      </c>
      <c r="BK321" s="216">
        <f>ROUND(I321*H321,2)</f>
        <v>0</v>
      </c>
      <c r="BL321" s="17" t="s">
        <v>147</v>
      </c>
      <c r="BM321" s="215" t="s">
        <v>404</v>
      </c>
    </row>
    <row r="322" spans="1:65" s="2" customFormat="1" ht="11.25">
      <c r="A322" s="34"/>
      <c r="B322" s="35"/>
      <c r="C322" s="36"/>
      <c r="D322" s="217" t="s">
        <v>149</v>
      </c>
      <c r="E322" s="36"/>
      <c r="F322" s="218" t="s">
        <v>403</v>
      </c>
      <c r="G322" s="36"/>
      <c r="H322" s="36"/>
      <c r="I322" s="116"/>
      <c r="J322" s="36"/>
      <c r="K322" s="36"/>
      <c r="L322" s="39"/>
      <c r="M322" s="219"/>
      <c r="N322" s="220"/>
      <c r="O322" s="71"/>
      <c r="P322" s="71"/>
      <c r="Q322" s="71"/>
      <c r="R322" s="71"/>
      <c r="S322" s="71"/>
      <c r="T322" s="72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T322" s="17" t="s">
        <v>149</v>
      </c>
      <c r="AU322" s="17" t="s">
        <v>87</v>
      </c>
    </row>
    <row r="323" spans="1:65" s="2" customFormat="1" ht="24" customHeight="1">
      <c r="A323" s="34"/>
      <c r="B323" s="35"/>
      <c r="C323" s="253" t="s">
        <v>405</v>
      </c>
      <c r="D323" s="253" t="s">
        <v>223</v>
      </c>
      <c r="E323" s="254" t="s">
        <v>406</v>
      </c>
      <c r="F323" s="255" t="s">
        <v>407</v>
      </c>
      <c r="G323" s="256" t="s">
        <v>390</v>
      </c>
      <c r="H323" s="257">
        <v>12</v>
      </c>
      <c r="I323" s="258"/>
      <c r="J323" s="259">
        <f>ROUND(I323*H323,2)</f>
        <v>0</v>
      </c>
      <c r="K323" s="255" t="s">
        <v>1</v>
      </c>
      <c r="L323" s="260"/>
      <c r="M323" s="261" t="s">
        <v>1</v>
      </c>
      <c r="N323" s="262" t="s">
        <v>42</v>
      </c>
      <c r="O323" s="71"/>
      <c r="P323" s="213">
        <f>O323*H323</f>
        <v>0</v>
      </c>
      <c r="Q323" s="213">
        <v>9.7000000000000003E-2</v>
      </c>
      <c r="R323" s="213">
        <f>Q323*H323</f>
        <v>1.1640000000000001</v>
      </c>
      <c r="S323" s="213">
        <v>0</v>
      </c>
      <c r="T323" s="214">
        <f>S323*H323</f>
        <v>0</v>
      </c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R323" s="215" t="s">
        <v>187</v>
      </c>
      <c r="AT323" s="215" t="s">
        <v>223</v>
      </c>
      <c r="AU323" s="215" t="s">
        <v>87</v>
      </c>
      <c r="AY323" s="17" t="s">
        <v>141</v>
      </c>
      <c r="BE323" s="216">
        <f>IF(N323="základní",J323,0)</f>
        <v>0</v>
      </c>
      <c r="BF323" s="216">
        <f>IF(N323="snížená",J323,0)</f>
        <v>0</v>
      </c>
      <c r="BG323" s="216">
        <f>IF(N323="zákl. přenesená",J323,0)</f>
        <v>0</v>
      </c>
      <c r="BH323" s="216">
        <f>IF(N323="sníž. přenesená",J323,0)</f>
        <v>0</v>
      </c>
      <c r="BI323" s="216">
        <f>IF(N323="nulová",J323,0)</f>
        <v>0</v>
      </c>
      <c r="BJ323" s="17" t="s">
        <v>85</v>
      </c>
      <c r="BK323" s="216">
        <f>ROUND(I323*H323,2)</f>
        <v>0</v>
      </c>
      <c r="BL323" s="17" t="s">
        <v>147</v>
      </c>
      <c r="BM323" s="215" t="s">
        <v>408</v>
      </c>
    </row>
    <row r="324" spans="1:65" s="2" customFormat="1" ht="19.5">
      <c r="A324" s="34"/>
      <c r="B324" s="35"/>
      <c r="C324" s="36"/>
      <c r="D324" s="217" t="s">
        <v>149</v>
      </c>
      <c r="E324" s="36"/>
      <c r="F324" s="218" t="s">
        <v>407</v>
      </c>
      <c r="G324" s="36"/>
      <c r="H324" s="36"/>
      <c r="I324" s="116"/>
      <c r="J324" s="36"/>
      <c r="K324" s="36"/>
      <c r="L324" s="39"/>
      <c r="M324" s="219"/>
      <c r="N324" s="220"/>
      <c r="O324" s="71"/>
      <c r="P324" s="71"/>
      <c r="Q324" s="71"/>
      <c r="R324" s="71"/>
      <c r="S324" s="71"/>
      <c r="T324" s="72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T324" s="17" t="s">
        <v>149</v>
      </c>
      <c r="AU324" s="17" t="s">
        <v>87</v>
      </c>
    </row>
    <row r="325" spans="1:65" s="2" customFormat="1" ht="24" customHeight="1">
      <c r="A325" s="34"/>
      <c r="B325" s="35"/>
      <c r="C325" s="253" t="s">
        <v>409</v>
      </c>
      <c r="D325" s="253" t="s">
        <v>223</v>
      </c>
      <c r="E325" s="254" t="s">
        <v>410</v>
      </c>
      <c r="F325" s="255" t="s">
        <v>411</v>
      </c>
      <c r="G325" s="256" t="s">
        <v>390</v>
      </c>
      <c r="H325" s="257">
        <v>12</v>
      </c>
      <c r="I325" s="258"/>
      <c r="J325" s="259">
        <f>ROUND(I325*H325,2)</f>
        <v>0</v>
      </c>
      <c r="K325" s="255" t="s">
        <v>1</v>
      </c>
      <c r="L325" s="260"/>
      <c r="M325" s="261" t="s">
        <v>1</v>
      </c>
      <c r="N325" s="262" t="s">
        <v>42</v>
      </c>
      <c r="O325" s="71"/>
      <c r="P325" s="213">
        <f>O325*H325</f>
        <v>0</v>
      </c>
      <c r="Q325" s="213">
        <v>2.7E-2</v>
      </c>
      <c r="R325" s="213">
        <f>Q325*H325</f>
        <v>0.32400000000000001</v>
      </c>
      <c r="S325" s="213">
        <v>0</v>
      </c>
      <c r="T325" s="214">
        <f>S325*H325</f>
        <v>0</v>
      </c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R325" s="215" t="s">
        <v>187</v>
      </c>
      <c r="AT325" s="215" t="s">
        <v>223</v>
      </c>
      <c r="AU325" s="215" t="s">
        <v>87</v>
      </c>
      <c r="AY325" s="17" t="s">
        <v>141</v>
      </c>
      <c r="BE325" s="216">
        <f>IF(N325="základní",J325,0)</f>
        <v>0</v>
      </c>
      <c r="BF325" s="216">
        <f>IF(N325="snížená",J325,0)</f>
        <v>0</v>
      </c>
      <c r="BG325" s="216">
        <f>IF(N325="zákl. přenesená",J325,0)</f>
        <v>0</v>
      </c>
      <c r="BH325" s="216">
        <f>IF(N325="sníž. přenesená",J325,0)</f>
        <v>0</v>
      </c>
      <c r="BI325" s="216">
        <f>IF(N325="nulová",J325,0)</f>
        <v>0</v>
      </c>
      <c r="BJ325" s="17" t="s">
        <v>85</v>
      </c>
      <c r="BK325" s="216">
        <f>ROUND(I325*H325,2)</f>
        <v>0</v>
      </c>
      <c r="BL325" s="17" t="s">
        <v>147</v>
      </c>
      <c r="BM325" s="215" t="s">
        <v>412</v>
      </c>
    </row>
    <row r="326" spans="1:65" s="2" customFormat="1" ht="11.25">
      <c r="A326" s="34"/>
      <c r="B326" s="35"/>
      <c r="C326" s="36"/>
      <c r="D326" s="217" t="s">
        <v>149</v>
      </c>
      <c r="E326" s="36"/>
      <c r="F326" s="218" t="s">
        <v>411</v>
      </c>
      <c r="G326" s="36"/>
      <c r="H326" s="36"/>
      <c r="I326" s="116"/>
      <c r="J326" s="36"/>
      <c r="K326" s="36"/>
      <c r="L326" s="39"/>
      <c r="M326" s="219"/>
      <c r="N326" s="220"/>
      <c r="O326" s="71"/>
      <c r="P326" s="71"/>
      <c r="Q326" s="71"/>
      <c r="R326" s="71"/>
      <c r="S326" s="71"/>
      <c r="T326" s="72"/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T326" s="17" t="s">
        <v>149</v>
      </c>
      <c r="AU326" s="17" t="s">
        <v>87</v>
      </c>
    </row>
    <row r="327" spans="1:65" s="2" customFormat="1" ht="16.5" customHeight="1">
      <c r="A327" s="34"/>
      <c r="B327" s="35"/>
      <c r="C327" s="253" t="s">
        <v>413</v>
      </c>
      <c r="D327" s="253" t="s">
        <v>223</v>
      </c>
      <c r="E327" s="254" t="s">
        <v>414</v>
      </c>
      <c r="F327" s="255" t="s">
        <v>415</v>
      </c>
      <c r="G327" s="256" t="s">
        <v>390</v>
      </c>
      <c r="H327" s="257">
        <v>12</v>
      </c>
      <c r="I327" s="258"/>
      <c r="J327" s="259">
        <f>ROUND(I327*H327,2)</f>
        <v>0</v>
      </c>
      <c r="K327" s="255" t="s">
        <v>1</v>
      </c>
      <c r="L327" s="260"/>
      <c r="M327" s="261" t="s">
        <v>1</v>
      </c>
      <c r="N327" s="262" t="s">
        <v>42</v>
      </c>
      <c r="O327" s="71"/>
      <c r="P327" s="213">
        <f>O327*H327</f>
        <v>0</v>
      </c>
      <c r="Q327" s="213">
        <v>0.111</v>
      </c>
      <c r="R327" s="213">
        <f>Q327*H327</f>
        <v>1.3320000000000001</v>
      </c>
      <c r="S327" s="213">
        <v>0</v>
      </c>
      <c r="T327" s="214">
        <f>S327*H327</f>
        <v>0</v>
      </c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R327" s="215" t="s">
        <v>187</v>
      </c>
      <c r="AT327" s="215" t="s">
        <v>223</v>
      </c>
      <c r="AU327" s="215" t="s">
        <v>87</v>
      </c>
      <c r="AY327" s="17" t="s">
        <v>141</v>
      </c>
      <c r="BE327" s="216">
        <f>IF(N327="základní",J327,0)</f>
        <v>0</v>
      </c>
      <c r="BF327" s="216">
        <f>IF(N327="snížená",J327,0)</f>
        <v>0</v>
      </c>
      <c r="BG327" s="216">
        <f>IF(N327="zákl. přenesená",J327,0)</f>
        <v>0</v>
      </c>
      <c r="BH327" s="216">
        <f>IF(N327="sníž. přenesená",J327,0)</f>
        <v>0</v>
      </c>
      <c r="BI327" s="216">
        <f>IF(N327="nulová",J327,0)</f>
        <v>0</v>
      </c>
      <c r="BJ327" s="17" t="s">
        <v>85</v>
      </c>
      <c r="BK327" s="216">
        <f>ROUND(I327*H327,2)</f>
        <v>0</v>
      </c>
      <c r="BL327" s="17" t="s">
        <v>147</v>
      </c>
      <c r="BM327" s="215" t="s">
        <v>416</v>
      </c>
    </row>
    <row r="328" spans="1:65" s="2" customFormat="1" ht="11.25">
      <c r="A328" s="34"/>
      <c r="B328" s="35"/>
      <c r="C328" s="36"/>
      <c r="D328" s="217" t="s">
        <v>149</v>
      </c>
      <c r="E328" s="36"/>
      <c r="F328" s="218" t="s">
        <v>415</v>
      </c>
      <c r="G328" s="36"/>
      <c r="H328" s="36"/>
      <c r="I328" s="116"/>
      <c r="J328" s="36"/>
      <c r="K328" s="36"/>
      <c r="L328" s="39"/>
      <c r="M328" s="219"/>
      <c r="N328" s="220"/>
      <c r="O328" s="71"/>
      <c r="P328" s="71"/>
      <c r="Q328" s="71"/>
      <c r="R328" s="71"/>
      <c r="S328" s="71"/>
      <c r="T328" s="72"/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T328" s="17" t="s">
        <v>149</v>
      </c>
      <c r="AU328" s="17" t="s">
        <v>87</v>
      </c>
    </row>
    <row r="329" spans="1:65" s="2" customFormat="1" ht="24" customHeight="1">
      <c r="A329" s="34"/>
      <c r="B329" s="35"/>
      <c r="C329" s="253" t="s">
        <v>417</v>
      </c>
      <c r="D329" s="253" t="s">
        <v>223</v>
      </c>
      <c r="E329" s="254" t="s">
        <v>418</v>
      </c>
      <c r="F329" s="255" t="s">
        <v>419</v>
      </c>
      <c r="G329" s="256" t="s">
        <v>390</v>
      </c>
      <c r="H329" s="257">
        <v>12</v>
      </c>
      <c r="I329" s="258"/>
      <c r="J329" s="259">
        <f>ROUND(I329*H329,2)</f>
        <v>0</v>
      </c>
      <c r="K329" s="255" t="s">
        <v>1</v>
      </c>
      <c r="L329" s="260"/>
      <c r="M329" s="261" t="s">
        <v>1</v>
      </c>
      <c r="N329" s="262" t="s">
        <v>42</v>
      </c>
      <c r="O329" s="71"/>
      <c r="P329" s="213">
        <f>O329*H329</f>
        <v>0</v>
      </c>
      <c r="Q329" s="213">
        <v>3.0000000000000001E-3</v>
      </c>
      <c r="R329" s="213">
        <f>Q329*H329</f>
        <v>3.6000000000000004E-2</v>
      </c>
      <c r="S329" s="213">
        <v>0</v>
      </c>
      <c r="T329" s="214">
        <f>S329*H329</f>
        <v>0</v>
      </c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R329" s="215" t="s">
        <v>187</v>
      </c>
      <c r="AT329" s="215" t="s">
        <v>223</v>
      </c>
      <c r="AU329" s="215" t="s">
        <v>87</v>
      </c>
      <c r="AY329" s="17" t="s">
        <v>141</v>
      </c>
      <c r="BE329" s="216">
        <f>IF(N329="základní",J329,0)</f>
        <v>0</v>
      </c>
      <c r="BF329" s="216">
        <f>IF(N329="snížená",J329,0)</f>
        <v>0</v>
      </c>
      <c r="BG329" s="216">
        <f>IF(N329="zákl. přenesená",J329,0)</f>
        <v>0</v>
      </c>
      <c r="BH329" s="216">
        <f>IF(N329="sníž. přenesená",J329,0)</f>
        <v>0</v>
      </c>
      <c r="BI329" s="216">
        <f>IF(N329="nulová",J329,0)</f>
        <v>0</v>
      </c>
      <c r="BJ329" s="17" t="s">
        <v>85</v>
      </c>
      <c r="BK329" s="216">
        <f>ROUND(I329*H329,2)</f>
        <v>0</v>
      </c>
      <c r="BL329" s="17" t="s">
        <v>147</v>
      </c>
      <c r="BM329" s="215" t="s">
        <v>420</v>
      </c>
    </row>
    <row r="330" spans="1:65" s="2" customFormat="1" ht="11.25">
      <c r="A330" s="34"/>
      <c r="B330" s="35"/>
      <c r="C330" s="36"/>
      <c r="D330" s="217" t="s">
        <v>149</v>
      </c>
      <c r="E330" s="36"/>
      <c r="F330" s="218" t="s">
        <v>419</v>
      </c>
      <c r="G330" s="36"/>
      <c r="H330" s="36"/>
      <c r="I330" s="116"/>
      <c r="J330" s="36"/>
      <c r="K330" s="36"/>
      <c r="L330" s="39"/>
      <c r="M330" s="219"/>
      <c r="N330" s="220"/>
      <c r="O330" s="71"/>
      <c r="P330" s="71"/>
      <c r="Q330" s="71"/>
      <c r="R330" s="71"/>
      <c r="S330" s="71"/>
      <c r="T330" s="72"/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T330" s="17" t="s">
        <v>149</v>
      </c>
      <c r="AU330" s="17" t="s">
        <v>87</v>
      </c>
    </row>
    <row r="331" spans="1:65" s="2" customFormat="1" ht="24" customHeight="1">
      <c r="A331" s="34"/>
      <c r="B331" s="35"/>
      <c r="C331" s="204" t="s">
        <v>421</v>
      </c>
      <c r="D331" s="204" t="s">
        <v>143</v>
      </c>
      <c r="E331" s="205" t="s">
        <v>422</v>
      </c>
      <c r="F331" s="206" t="s">
        <v>423</v>
      </c>
      <c r="G331" s="207" t="s">
        <v>390</v>
      </c>
      <c r="H331" s="208">
        <v>9</v>
      </c>
      <c r="I331" s="209"/>
      <c r="J331" s="210">
        <f>ROUND(I331*H331,2)</f>
        <v>0</v>
      </c>
      <c r="K331" s="206" t="s">
        <v>1</v>
      </c>
      <c r="L331" s="39"/>
      <c r="M331" s="211" t="s">
        <v>1</v>
      </c>
      <c r="N331" s="212" t="s">
        <v>42</v>
      </c>
      <c r="O331" s="71"/>
      <c r="P331" s="213">
        <f>O331*H331</f>
        <v>0</v>
      </c>
      <c r="Q331" s="213">
        <v>0.32272000000000001</v>
      </c>
      <c r="R331" s="213">
        <f>Q331*H331</f>
        <v>2.90448</v>
      </c>
      <c r="S331" s="213">
        <v>0</v>
      </c>
      <c r="T331" s="214">
        <f>S331*H331</f>
        <v>0</v>
      </c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R331" s="215" t="s">
        <v>147</v>
      </c>
      <c r="AT331" s="215" t="s">
        <v>143</v>
      </c>
      <c r="AU331" s="215" t="s">
        <v>87</v>
      </c>
      <c r="AY331" s="17" t="s">
        <v>141</v>
      </c>
      <c r="BE331" s="216">
        <f>IF(N331="základní",J331,0)</f>
        <v>0</v>
      </c>
      <c r="BF331" s="216">
        <f>IF(N331="snížená",J331,0)</f>
        <v>0</v>
      </c>
      <c r="BG331" s="216">
        <f>IF(N331="zákl. přenesená",J331,0)</f>
        <v>0</v>
      </c>
      <c r="BH331" s="216">
        <f>IF(N331="sníž. přenesená",J331,0)</f>
        <v>0</v>
      </c>
      <c r="BI331" s="216">
        <f>IF(N331="nulová",J331,0)</f>
        <v>0</v>
      </c>
      <c r="BJ331" s="17" t="s">
        <v>85</v>
      </c>
      <c r="BK331" s="216">
        <f>ROUND(I331*H331,2)</f>
        <v>0</v>
      </c>
      <c r="BL331" s="17" t="s">
        <v>147</v>
      </c>
      <c r="BM331" s="215" t="s">
        <v>424</v>
      </c>
    </row>
    <row r="332" spans="1:65" s="2" customFormat="1" ht="19.5">
      <c r="A332" s="34"/>
      <c r="B332" s="35"/>
      <c r="C332" s="36"/>
      <c r="D332" s="217" t="s">
        <v>149</v>
      </c>
      <c r="E332" s="36"/>
      <c r="F332" s="218" t="s">
        <v>423</v>
      </c>
      <c r="G332" s="36"/>
      <c r="H332" s="36"/>
      <c r="I332" s="116"/>
      <c r="J332" s="36"/>
      <c r="K332" s="36"/>
      <c r="L332" s="39"/>
      <c r="M332" s="219"/>
      <c r="N332" s="220"/>
      <c r="O332" s="71"/>
      <c r="P332" s="71"/>
      <c r="Q332" s="71"/>
      <c r="R332" s="71"/>
      <c r="S332" s="71"/>
      <c r="T332" s="72"/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T332" s="17" t="s">
        <v>149</v>
      </c>
      <c r="AU332" s="17" t="s">
        <v>87</v>
      </c>
    </row>
    <row r="333" spans="1:65" s="2" customFormat="1" ht="24" customHeight="1">
      <c r="A333" s="34"/>
      <c r="B333" s="35"/>
      <c r="C333" s="204" t="s">
        <v>425</v>
      </c>
      <c r="D333" s="204" t="s">
        <v>143</v>
      </c>
      <c r="E333" s="205" t="s">
        <v>426</v>
      </c>
      <c r="F333" s="206" t="s">
        <v>427</v>
      </c>
      <c r="G333" s="207" t="s">
        <v>390</v>
      </c>
      <c r="H333" s="208">
        <v>6</v>
      </c>
      <c r="I333" s="209"/>
      <c r="J333" s="210">
        <f>ROUND(I333*H333,2)</f>
        <v>0</v>
      </c>
      <c r="K333" s="206" t="s">
        <v>1</v>
      </c>
      <c r="L333" s="39"/>
      <c r="M333" s="211" t="s">
        <v>1</v>
      </c>
      <c r="N333" s="212" t="s">
        <v>42</v>
      </c>
      <c r="O333" s="71"/>
      <c r="P333" s="213">
        <f>O333*H333</f>
        <v>0</v>
      </c>
      <c r="Q333" s="213">
        <v>0.31108000000000002</v>
      </c>
      <c r="R333" s="213">
        <f>Q333*H333</f>
        <v>1.8664800000000001</v>
      </c>
      <c r="S333" s="213">
        <v>0</v>
      </c>
      <c r="T333" s="214">
        <f>S333*H333</f>
        <v>0</v>
      </c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R333" s="215" t="s">
        <v>147</v>
      </c>
      <c r="AT333" s="215" t="s">
        <v>143</v>
      </c>
      <c r="AU333" s="215" t="s">
        <v>87</v>
      </c>
      <c r="AY333" s="17" t="s">
        <v>141</v>
      </c>
      <c r="BE333" s="216">
        <f>IF(N333="základní",J333,0)</f>
        <v>0</v>
      </c>
      <c r="BF333" s="216">
        <f>IF(N333="snížená",J333,0)</f>
        <v>0</v>
      </c>
      <c r="BG333" s="216">
        <f>IF(N333="zákl. přenesená",J333,0)</f>
        <v>0</v>
      </c>
      <c r="BH333" s="216">
        <f>IF(N333="sníž. přenesená",J333,0)</f>
        <v>0</v>
      </c>
      <c r="BI333" s="216">
        <f>IF(N333="nulová",J333,0)</f>
        <v>0</v>
      </c>
      <c r="BJ333" s="17" t="s">
        <v>85</v>
      </c>
      <c r="BK333" s="216">
        <f>ROUND(I333*H333,2)</f>
        <v>0</v>
      </c>
      <c r="BL333" s="17" t="s">
        <v>147</v>
      </c>
      <c r="BM333" s="215" t="s">
        <v>428</v>
      </c>
    </row>
    <row r="334" spans="1:65" s="2" customFormat="1" ht="19.5">
      <c r="A334" s="34"/>
      <c r="B334" s="35"/>
      <c r="C334" s="36"/>
      <c r="D334" s="217" t="s">
        <v>149</v>
      </c>
      <c r="E334" s="36"/>
      <c r="F334" s="218" t="s">
        <v>427</v>
      </c>
      <c r="G334" s="36"/>
      <c r="H334" s="36"/>
      <c r="I334" s="116"/>
      <c r="J334" s="36"/>
      <c r="K334" s="36"/>
      <c r="L334" s="39"/>
      <c r="M334" s="219"/>
      <c r="N334" s="220"/>
      <c r="O334" s="71"/>
      <c r="P334" s="71"/>
      <c r="Q334" s="71"/>
      <c r="R334" s="71"/>
      <c r="S334" s="71"/>
      <c r="T334" s="72"/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T334" s="17" t="s">
        <v>149</v>
      </c>
      <c r="AU334" s="17" t="s">
        <v>87</v>
      </c>
    </row>
    <row r="335" spans="1:65" s="2" customFormat="1" ht="24" customHeight="1">
      <c r="A335" s="34"/>
      <c r="B335" s="35"/>
      <c r="C335" s="204" t="s">
        <v>429</v>
      </c>
      <c r="D335" s="204" t="s">
        <v>143</v>
      </c>
      <c r="E335" s="205" t="s">
        <v>430</v>
      </c>
      <c r="F335" s="206" t="s">
        <v>431</v>
      </c>
      <c r="G335" s="207" t="s">
        <v>195</v>
      </c>
      <c r="H335" s="208">
        <v>20</v>
      </c>
      <c r="I335" s="209"/>
      <c r="J335" s="210">
        <f>ROUND(I335*H335,2)</f>
        <v>0</v>
      </c>
      <c r="K335" s="206" t="s">
        <v>1</v>
      </c>
      <c r="L335" s="39"/>
      <c r="M335" s="211" t="s">
        <v>1</v>
      </c>
      <c r="N335" s="212" t="s">
        <v>42</v>
      </c>
      <c r="O335" s="71"/>
      <c r="P335" s="213">
        <f>O335*H335</f>
        <v>0</v>
      </c>
      <c r="Q335" s="213">
        <v>0</v>
      </c>
      <c r="R335" s="213">
        <f>Q335*H335</f>
        <v>0</v>
      </c>
      <c r="S335" s="213">
        <v>0</v>
      </c>
      <c r="T335" s="214">
        <f>S335*H335</f>
        <v>0</v>
      </c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R335" s="215" t="s">
        <v>147</v>
      </c>
      <c r="AT335" s="215" t="s">
        <v>143</v>
      </c>
      <c r="AU335" s="215" t="s">
        <v>87</v>
      </c>
      <c r="AY335" s="17" t="s">
        <v>141</v>
      </c>
      <c r="BE335" s="216">
        <f>IF(N335="základní",J335,0)</f>
        <v>0</v>
      </c>
      <c r="BF335" s="216">
        <f>IF(N335="snížená",J335,0)</f>
        <v>0</v>
      </c>
      <c r="BG335" s="216">
        <f>IF(N335="zákl. přenesená",J335,0)</f>
        <v>0</v>
      </c>
      <c r="BH335" s="216">
        <f>IF(N335="sníž. přenesená",J335,0)</f>
        <v>0</v>
      </c>
      <c r="BI335" s="216">
        <f>IF(N335="nulová",J335,0)</f>
        <v>0</v>
      </c>
      <c r="BJ335" s="17" t="s">
        <v>85</v>
      </c>
      <c r="BK335" s="216">
        <f>ROUND(I335*H335,2)</f>
        <v>0</v>
      </c>
      <c r="BL335" s="17" t="s">
        <v>147</v>
      </c>
      <c r="BM335" s="215" t="s">
        <v>432</v>
      </c>
    </row>
    <row r="336" spans="1:65" s="2" customFormat="1" ht="19.5">
      <c r="A336" s="34"/>
      <c r="B336" s="35"/>
      <c r="C336" s="36"/>
      <c r="D336" s="217" t="s">
        <v>149</v>
      </c>
      <c r="E336" s="36"/>
      <c r="F336" s="218" t="s">
        <v>431</v>
      </c>
      <c r="G336" s="36"/>
      <c r="H336" s="36"/>
      <c r="I336" s="116"/>
      <c r="J336" s="36"/>
      <c r="K336" s="36"/>
      <c r="L336" s="39"/>
      <c r="M336" s="219"/>
      <c r="N336" s="220"/>
      <c r="O336" s="71"/>
      <c r="P336" s="71"/>
      <c r="Q336" s="71"/>
      <c r="R336" s="71"/>
      <c r="S336" s="71"/>
      <c r="T336" s="72"/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T336" s="17" t="s">
        <v>149</v>
      </c>
      <c r="AU336" s="17" t="s">
        <v>87</v>
      </c>
    </row>
    <row r="337" spans="1:65" s="13" customFormat="1" ht="11.25">
      <c r="B337" s="221"/>
      <c r="C337" s="222"/>
      <c r="D337" s="217" t="s">
        <v>153</v>
      </c>
      <c r="E337" s="223" t="s">
        <v>1</v>
      </c>
      <c r="F337" s="224" t="s">
        <v>433</v>
      </c>
      <c r="G337" s="222"/>
      <c r="H337" s="223" t="s">
        <v>1</v>
      </c>
      <c r="I337" s="225"/>
      <c r="J337" s="222"/>
      <c r="K337" s="222"/>
      <c r="L337" s="226"/>
      <c r="M337" s="227"/>
      <c r="N337" s="228"/>
      <c r="O337" s="228"/>
      <c r="P337" s="228"/>
      <c r="Q337" s="228"/>
      <c r="R337" s="228"/>
      <c r="S337" s="228"/>
      <c r="T337" s="229"/>
      <c r="AT337" s="230" t="s">
        <v>153</v>
      </c>
      <c r="AU337" s="230" t="s">
        <v>87</v>
      </c>
      <c r="AV337" s="13" t="s">
        <v>85</v>
      </c>
      <c r="AW337" s="13" t="s">
        <v>33</v>
      </c>
      <c r="AX337" s="13" t="s">
        <v>77</v>
      </c>
      <c r="AY337" s="230" t="s">
        <v>141</v>
      </c>
    </row>
    <row r="338" spans="1:65" s="14" customFormat="1" ht="11.25">
      <c r="B338" s="231"/>
      <c r="C338" s="232"/>
      <c r="D338" s="217" t="s">
        <v>153</v>
      </c>
      <c r="E338" s="233" t="s">
        <v>1</v>
      </c>
      <c r="F338" s="234" t="s">
        <v>255</v>
      </c>
      <c r="G338" s="232"/>
      <c r="H338" s="235">
        <v>20</v>
      </c>
      <c r="I338" s="236"/>
      <c r="J338" s="232"/>
      <c r="K338" s="232"/>
      <c r="L338" s="237"/>
      <c r="M338" s="238"/>
      <c r="N338" s="239"/>
      <c r="O338" s="239"/>
      <c r="P338" s="239"/>
      <c r="Q338" s="239"/>
      <c r="R338" s="239"/>
      <c r="S338" s="239"/>
      <c r="T338" s="240"/>
      <c r="AT338" s="241" t="s">
        <v>153</v>
      </c>
      <c r="AU338" s="241" t="s">
        <v>87</v>
      </c>
      <c r="AV338" s="14" t="s">
        <v>87</v>
      </c>
      <c r="AW338" s="14" t="s">
        <v>33</v>
      </c>
      <c r="AX338" s="14" t="s">
        <v>77</v>
      </c>
      <c r="AY338" s="241" t="s">
        <v>141</v>
      </c>
    </row>
    <row r="339" spans="1:65" s="15" customFormat="1" ht="11.25">
      <c r="B339" s="242"/>
      <c r="C339" s="243"/>
      <c r="D339" s="217" t="s">
        <v>153</v>
      </c>
      <c r="E339" s="244" t="s">
        <v>1</v>
      </c>
      <c r="F339" s="245" t="s">
        <v>164</v>
      </c>
      <c r="G339" s="243"/>
      <c r="H339" s="246">
        <v>20</v>
      </c>
      <c r="I339" s="247"/>
      <c r="J339" s="243"/>
      <c r="K339" s="243"/>
      <c r="L339" s="248"/>
      <c r="M339" s="249"/>
      <c r="N339" s="250"/>
      <c r="O339" s="250"/>
      <c r="P339" s="250"/>
      <c r="Q339" s="250"/>
      <c r="R339" s="250"/>
      <c r="S339" s="250"/>
      <c r="T339" s="251"/>
      <c r="AT339" s="252" t="s">
        <v>153</v>
      </c>
      <c r="AU339" s="252" t="s">
        <v>87</v>
      </c>
      <c r="AV339" s="15" t="s">
        <v>147</v>
      </c>
      <c r="AW339" s="15" t="s">
        <v>33</v>
      </c>
      <c r="AX339" s="15" t="s">
        <v>85</v>
      </c>
      <c r="AY339" s="252" t="s">
        <v>141</v>
      </c>
    </row>
    <row r="340" spans="1:65" s="12" customFormat="1" ht="22.9" customHeight="1">
      <c r="B340" s="188"/>
      <c r="C340" s="189"/>
      <c r="D340" s="190" t="s">
        <v>76</v>
      </c>
      <c r="E340" s="202" t="s">
        <v>192</v>
      </c>
      <c r="F340" s="202" t="s">
        <v>434</v>
      </c>
      <c r="G340" s="189"/>
      <c r="H340" s="189"/>
      <c r="I340" s="192"/>
      <c r="J340" s="203">
        <f>BK340</f>
        <v>0</v>
      </c>
      <c r="K340" s="189"/>
      <c r="L340" s="194"/>
      <c r="M340" s="195"/>
      <c r="N340" s="196"/>
      <c r="O340" s="196"/>
      <c r="P340" s="197">
        <f>SUM(P341:P393)</f>
        <v>0</v>
      </c>
      <c r="Q340" s="196"/>
      <c r="R340" s="197">
        <f>SUM(R341:R393)</f>
        <v>144.00305479999997</v>
      </c>
      <c r="S340" s="196"/>
      <c r="T340" s="198">
        <f>SUM(T341:T393)</f>
        <v>1.8900000000000001</v>
      </c>
      <c r="AR340" s="199" t="s">
        <v>85</v>
      </c>
      <c r="AT340" s="200" t="s">
        <v>76</v>
      </c>
      <c r="AU340" s="200" t="s">
        <v>85</v>
      </c>
      <c r="AY340" s="199" t="s">
        <v>141</v>
      </c>
      <c r="BK340" s="201">
        <f>SUM(BK341:BK393)</f>
        <v>0</v>
      </c>
    </row>
    <row r="341" spans="1:65" s="2" customFormat="1" ht="24" customHeight="1">
      <c r="A341" s="34"/>
      <c r="B341" s="35"/>
      <c r="C341" s="204" t="s">
        <v>435</v>
      </c>
      <c r="D341" s="204" t="s">
        <v>143</v>
      </c>
      <c r="E341" s="205" t="s">
        <v>436</v>
      </c>
      <c r="F341" s="206" t="s">
        <v>437</v>
      </c>
      <c r="G341" s="207" t="s">
        <v>390</v>
      </c>
      <c r="H341" s="208">
        <v>5</v>
      </c>
      <c r="I341" s="209"/>
      <c r="J341" s="210">
        <f>ROUND(I341*H341,2)</f>
        <v>0</v>
      </c>
      <c r="K341" s="206" t="s">
        <v>1</v>
      </c>
      <c r="L341" s="39"/>
      <c r="M341" s="211" t="s">
        <v>1</v>
      </c>
      <c r="N341" s="212" t="s">
        <v>42</v>
      </c>
      <c r="O341" s="71"/>
      <c r="P341" s="213">
        <f>O341*H341</f>
        <v>0</v>
      </c>
      <c r="Q341" s="213">
        <v>6.9999999999999999E-4</v>
      </c>
      <c r="R341" s="213">
        <f>Q341*H341</f>
        <v>3.5000000000000001E-3</v>
      </c>
      <c r="S341" s="213">
        <v>0</v>
      </c>
      <c r="T341" s="214">
        <f>S341*H341</f>
        <v>0</v>
      </c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R341" s="215" t="s">
        <v>147</v>
      </c>
      <c r="AT341" s="215" t="s">
        <v>143</v>
      </c>
      <c r="AU341" s="215" t="s">
        <v>87</v>
      </c>
      <c r="AY341" s="17" t="s">
        <v>141</v>
      </c>
      <c r="BE341" s="216">
        <f>IF(N341="základní",J341,0)</f>
        <v>0</v>
      </c>
      <c r="BF341" s="216">
        <f>IF(N341="snížená",J341,0)</f>
        <v>0</v>
      </c>
      <c r="BG341" s="216">
        <f>IF(N341="zákl. přenesená",J341,0)</f>
        <v>0</v>
      </c>
      <c r="BH341" s="216">
        <f>IF(N341="sníž. přenesená",J341,0)</f>
        <v>0</v>
      </c>
      <c r="BI341" s="216">
        <f>IF(N341="nulová",J341,0)</f>
        <v>0</v>
      </c>
      <c r="BJ341" s="17" t="s">
        <v>85</v>
      </c>
      <c r="BK341" s="216">
        <f>ROUND(I341*H341,2)</f>
        <v>0</v>
      </c>
      <c r="BL341" s="17" t="s">
        <v>147</v>
      </c>
      <c r="BM341" s="215" t="s">
        <v>438</v>
      </c>
    </row>
    <row r="342" spans="1:65" s="2" customFormat="1" ht="19.5">
      <c r="A342" s="34"/>
      <c r="B342" s="35"/>
      <c r="C342" s="36"/>
      <c r="D342" s="217" t="s">
        <v>149</v>
      </c>
      <c r="E342" s="36"/>
      <c r="F342" s="218" t="s">
        <v>437</v>
      </c>
      <c r="G342" s="36"/>
      <c r="H342" s="36"/>
      <c r="I342" s="116"/>
      <c r="J342" s="36"/>
      <c r="K342" s="36"/>
      <c r="L342" s="39"/>
      <c r="M342" s="219"/>
      <c r="N342" s="220"/>
      <c r="O342" s="71"/>
      <c r="P342" s="71"/>
      <c r="Q342" s="71"/>
      <c r="R342" s="71"/>
      <c r="S342" s="71"/>
      <c r="T342" s="72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T342" s="17" t="s">
        <v>149</v>
      </c>
      <c r="AU342" s="17" t="s">
        <v>87</v>
      </c>
    </row>
    <row r="343" spans="1:65" s="2" customFormat="1" ht="16.5" customHeight="1">
      <c r="A343" s="34"/>
      <c r="B343" s="35"/>
      <c r="C343" s="253" t="s">
        <v>439</v>
      </c>
      <c r="D343" s="253" t="s">
        <v>223</v>
      </c>
      <c r="E343" s="254" t="s">
        <v>440</v>
      </c>
      <c r="F343" s="255" t="s">
        <v>441</v>
      </c>
      <c r="G343" s="256" t="s">
        <v>390</v>
      </c>
      <c r="H343" s="257">
        <v>1</v>
      </c>
      <c r="I343" s="258"/>
      <c r="J343" s="259">
        <f>ROUND(I343*H343,2)</f>
        <v>0</v>
      </c>
      <c r="K343" s="255" t="s">
        <v>1</v>
      </c>
      <c r="L343" s="260"/>
      <c r="M343" s="261" t="s">
        <v>1</v>
      </c>
      <c r="N343" s="262" t="s">
        <v>42</v>
      </c>
      <c r="O343" s="71"/>
      <c r="P343" s="213">
        <f>O343*H343</f>
        <v>0</v>
      </c>
      <c r="Q343" s="213">
        <v>2.5000000000000001E-3</v>
      </c>
      <c r="R343" s="213">
        <f>Q343*H343</f>
        <v>2.5000000000000001E-3</v>
      </c>
      <c r="S343" s="213">
        <v>0</v>
      </c>
      <c r="T343" s="214">
        <f>S343*H343</f>
        <v>0</v>
      </c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R343" s="215" t="s">
        <v>187</v>
      </c>
      <c r="AT343" s="215" t="s">
        <v>223</v>
      </c>
      <c r="AU343" s="215" t="s">
        <v>87</v>
      </c>
      <c r="AY343" s="17" t="s">
        <v>141</v>
      </c>
      <c r="BE343" s="216">
        <f>IF(N343="základní",J343,0)</f>
        <v>0</v>
      </c>
      <c r="BF343" s="216">
        <f>IF(N343="snížená",J343,0)</f>
        <v>0</v>
      </c>
      <c r="BG343" s="216">
        <f>IF(N343="zákl. přenesená",J343,0)</f>
        <v>0</v>
      </c>
      <c r="BH343" s="216">
        <f>IF(N343="sníž. přenesená",J343,0)</f>
        <v>0</v>
      </c>
      <c r="BI343" s="216">
        <f>IF(N343="nulová",J343,0)</f>
        <v>0</v>
      </c>
      <c r="BJ343" s="17" t="s">
        <v>85</v>
      </c>
      <c r="BK343" s="216">
        <f>ROUND(I343*H343,2)</f>
        <v>0</v>
      </c>
      <c r="BL343" s="17" t="s">
        <v>147</v>
      </c>
      <c r="BM343" s="215" t="s">
        <v>442</v>
      </c>
    </row>
    <row r="344" spans="1:65" s="2" customFormat="1" ht="11.25">
      <c r="A344" s="34"/>
      <c r="B344" s="35"/>
      <c r="C344" s="36"/>
      <c r="D344" s="217" t="s">
        <v>149</v>
      </c>
      <c r="E344" s="36"/>
      <c r="F344" s="218" t="s">
        <v>441</v>
      </c>
      <c r="G344" s="36"/>
      <c r="H344" s="36"/>
      <c r="I344" s="116"/>
      <c r="J344" s="36"/>
      <c r="K344" s="36"/>
      <c r="L344" s="39"/>
      <c r="M344" s="219"/>
      <c r="N344" s="220"/>
      <c r="O344" s="71"/>
      <c r="P344" s="71"/>
      <c r="Q344" s="71"/>
      <c r="R344" s="71"/>
      <c r="S344" s="71"/>
      <c r="T344" s="72"/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T344" s="17" t="s">
        <v>149</v>
      </c>
      <c r="AU344" s="17" t="s">
        <v>87</v>
      </c>
    </row>
    <row r="345" spans="1:65" s="2" customFormat="1" ht="16.5" customHeight="1">
      <c r="A345" s="34"/>
      <c r="B345" s="35"/>
      <c r="C345" s="253" t="s">
        <v>443</v>
      </c>
      <c r="D345" s="253" t="s">
        <v>223</v>
      </c>
      <c r="E345" s="254" t="s">
        <v>444</v>
      </c>
      <c r="F345" s="255" t="s">
        <v>445</v>
      </c>
      <c r="G345" s="256" t="s">
        <v>390</v>
      </c>
      <c r="H345" s="257">
        <v>2</v>
      </c>
      <c r="I345" s="258"/>
      <c r="J345" s="259">
        <f>ROUND(I345*H345,2)</f>
        <v>0</v>
      </c>
      <c r="K345" s="255" t="s">
        <v>1</v>
      </c>
      <c r="L345" s="260"/>
      <c r="M345" s="261" t="s">
        <v>1</v>
      </c>
      <c r="N345" s="262" t="s">
        <v>42</v>
      </c>
      <c r="O345" s="71"/>
      <c r="P345" s="213">
        <f>O345*H345</f>
        <v>0</v>
      </c>
      <c r="Q345" s="213">
        <v>4.0000000000000001E-3</v>
      </c>
      <c r="R345" s="213">
        <f>Q345*H345</f>
        <v>8.0000000000000002E-3</v>
      </c>
      <c r="S345" s="213">
        <v>0</v>
      </c>
      <c r="T345" s="214">
        <f>S345*H345</f>
        <v>0</v>
      </c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R345" s="215" t="s">
        <v>187</v>
      </c>
      <c r="AT345" s="215" t="s">
        <v>223</v>
      </c>
      <c r="AU345" s="215" t="s">
        <v>87</v>
      </c>
      <c r="AY345" s="17" t="s">
        <v>141</v>
      </c>
      <c r="BE345" s="216">
        <f>IF(N345="základní",J345,0)</f>
        <v>0</v>
      </c>
      <c r="BF345" s="216">
        <f>IF(N345="snížená",J345,0)</f>
        <v>0</v>
      </c>
      <c r="BG345" s="216">
        <f>IF(N345="zákl. přenesená",J345,0)</f>
        <v>0</v>
      </c>
      <c r="BH345" s="216">
        <f>IF(N345="sníž. přenesená",J345,0)</f>
        <v>0</v>
      </c>
      <c r="BI345" s="216">
        <f>IF(N345="nulová",J345,0)</f>
        <v>0</v>
      </c>
      <c r="BJ345" s="17" t="s">
        <v>85</v>
      </c>
      <c r="BK345" s="216">
        <f>ROUND(I345*H345,2)</f>
        <v>0</v>
      </c>
      <c r="BL345" s="17" t="s">
        <v>147</v>
      </c>
      <c r="BM345" s="215" t="s">
        <v>446</v>
      </c>
    </row>
    <row r="346" spans="1:65" s="2" customFormat="1" ht="11.25">
      <c r="A346" s="34"/>
      <c r="B346" s="35"/>
      <c r="C346" s="36"/>
      <c r="D346" s="217" t="s">
        <v>149</v>
      </c>
      <c r="E346" s="36"/>
      <c r="F346" s="218" t="s">
        <v>445</v>
      </c>
      <c r="G346" s="36"/>
      <c r="H346" s="36"/>
      <c r="I346" s="116"/>
      <c r="J346" s="36"/>
      <c r="K346" s="36"/>
      <c r="L346" s="39"/>
      <c r="M346" s="219"/>
      <c r="N346" s="220"/>
      <c r="O346" s="71"/>
      <c r="P346" s="71"/>
      <c r="Q346" s="71"/>
      <c r="R346" s="71"/>
      <c r="S346" s="71"/>
      <c r="T346" s="72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T346" s="17" t="s">
        <v>149</v>
      </c>
      <c r="AU346" s="17" t="s">
        <v>87</v>
      </c>
    </row>
    <row r="347" spans="1:65" s="2" customFormat="1" ht="24" customHeight="1">
      <c r="A347" s="34"/>
      <c r="B347" s="35"/>
      <c r="C347" s="253" t="s">
        <v>447</v>
      </c>
      <c r="D347" s="253" t="s">
        <v>223</v>
      </c>
      <c r="E347" s="254" t="s">
        <v>448</v>
      </c>
      <c r="F347" s="255" t="s">
        <v>449</v>
      </c>
      <c r="G347" s="256" t="s">
        <v>390</v>
      </c>
      <c r="H347" s="257">
        <v>2</v>
      </c>
      <c r="I347" s="258"/>
      <c r="J347" s="259">
        <f>ROUND(I347*H347,2)</f>
        <v>0</v>
      </c>
      <c r="K347" s="255" t="s">
        <v>1</v>
      </c>
      <c r="L347" s="260"/>
      <c r="M347" s="261" t="s">
        <v>1</v>
      </c>
      <c r="N347" s="262" t="s">
        <v>42</v>
      </c>
      <c r="O347" s="71"/>
      <c r="P347" s="213">
        <f>O347*H347</f>
        <v>0</v>
      </c>
      <c r="Q347" s="213">
        <v>2.5000000000000001E-3</v>
      </c>
      <c r="R347" s="213">
        <f>Q347*H347</f>
        <v>5.0000000000000001E-3</v>
      </c>
      <c r="S347" s="213">
        <v>0</v>
      </c>
      <c r="T347" s="214">
        <f>S347*H347</f>
        <v>0</v>
      </c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R347" s="215" t="s">
        <v>187</v>
      </c>
      <c r="AT347" s="215" t="s">
        <v>223</v>
      </c>
      <c r="AU347" s="215" t="s">
        <v>87</v>
      </c>
      <c r="AY347" s="17" t="s">
        <v>141</v>
      </c>
      <c r="BE347" s="216">
        <f>IF(N347="základní",J347,0)</f>
        <v>0</v>
      </c>
      <c r="BF347" s="216">
        <f>IF(N347="snížená",J347,0)</f>
        <v>0</v>
      </c>
      <c r="BG347" s="216">
        <f>IF(N347="zákl. přenesená",J347,0)</f>
        <v>0</v>
      </c>
      <c r="BH347" s="216">
        <f>IF(N347="sníž. přenesená",J347,0)</f>
        <v>0</v>
      </c>
      <c r="BI347" s="216">
        <f>IF(N347="nulová",J347,0)</f>
        <v>0</v>
      </c>
      <c r="BJ347" s="17" t="s">
        <v>85</v>
      </c>
      <c r="BK347" s="216">
        <f>ROUND(I347*H347,2)</f>
        <v>0</v>
      </c>
      <c r="BL347" s="17" t="s">
        <v>147</v>
      </c>
      <c r="BM347" s="215" t="s">
        <v>450</v>
      </c>
    </row>
    <row r="348" spans="1:65" s="2" customFormat="1" ht="11.25">
      <c r="A348" s="34"/>
      <c r="B348" s="35"/>
      <c r="C348" s="36"/>
      <c r="D348" s="217" t="s">
        <v>149</v>
      </c>
      <c r="E348" s="36"/>
      <c r="F348" s="218" t="s">
        <v>449</v>
      </c>
      <c r="G348" s="36"/>
      <c r="H348" s="36"/>
      <c r="I348" s="116"/>
      <c r="J348" s="36"/>
      <c r="K348" s="36"/>
      <c r="L348" s="39"/>
      <c r="M348" s="219"/>
      <c r="N348" s="220"/>
      <c r="O348" s="71"/>
      <c r="P348" s="71"/>
      <c r="Q348" s="71"/>
      <c r="R348" s="71"/>
      <c r="S348" s="71"/>
      <c r="T348" s="72"/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T348" s="17" t="s">
        <v>149</v>
      </c>
      <c r="AU348" s="17" t="s">
        <v>87</v>
      </c>
    </row>
    <row r="349" spans="1:65" s="2" customFormat="1" ht="16.5" customHeight="1">
      <c r="A349" s="34"/>
      <c r="B349" s="35"/>
      <c r="C349" s="253" t="s">
        <v>451</v>
      </c>
      <c r="D349" s="253" t="s">
        <v>223</v>
      </c>
      <c r="E349" s="254" t="s">
        <v>452</v>
      </c>
      <c r="F349" s="255" t="s">
        <v>453</v>
      </c>
      <c r="G349" s="256" t="s">
        <v>390</v>
      </c>
      <c r="H349" s="257">
        <v>3</v>
      </c>
      <c r="I349" s="258"/>
      <c r="J349" s="259">
        <f>ROUND(I349*H349,2)</f>
        <v>0</v>
      </c>
      <c r="K349" s="255" t="s">
        <v>1</v>
      </c>
      <c r="L349" s="260"/>
      <c r="M349" s="261" t="s">
        <v>1</v>
      </c>
      <c r="N349" s="262" t="s">
        <v>42</v>
      </c>
      <c r="O349" s="71"/>
      <c r="P349" s="213">
        <f>O349*H349</f>
        <v>0</v>
      </c>
      <c r="Q349" s="213">
        <v>6.1000000000000004E-3</v>
      </c>
      <c r="R349" s="213">
        <f>Q349*H349</f>
        <v>1.83E-2</v>
      </c>
      <c r="S349" s="213">
        <v>0</v>
      </c>
      <c r="T349" s="214">
        <f>S349*H349</f>
        <v>0</v>
      </c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R349" s="215" t="s">
        <v>187</v>
      </c>
      <c r="AT349" s="215" t="s">
        <v>223</v>
      </c>
      <c r="AU349" s="215" t="s">
        <v>87</v>
      </c>
      <c r="AY349" s="17" t="s">
        <v>141</v>
      </c>
      <c r="BE349" s="216">
        <f>IF(N349="základní",J349,0)</f>
        <v>0</v>
      </c>
      <c r="BF349" s="216">
        <f>IF(N349="snížená",J349,0)</f>
        <v>0</v>
      </c>
      <c r="BG349" s="216">
        <f>IF(N349="zákl. přenesená",J349,0)</f>
        <v>0</v>
      </c>
      <c r="BH349" s="216">
        <f>IF(N349="sníž. přenesená",J349,0)</f>
        <v>0</v>
      </c>
      <c r="BI349" s="216">
        <f>IF(N349="nulová",J349,0)</f>
        <v>0</v>
      </c>
      <c r="BJ349" s="17" t="s">
        <v>85</v>
      </c>
      <c r="BK349" s="216">
        <f>ROUND(I349*H349,2)</f>
        <v>0</v>
      </c>
      <c r="BL349" s="17" t="s">
        <v>147</v>
      </c>
      <c r="BM349" s="215" t="s">
        <v>454</v>
      </c>
    </row>
    <row r="350" spans="1:65" s="2" customFormat="1" ht="11.25">
      <c r="A350" s="34"/>
      <c r="B350" s="35"/>
      <c r="C350" s="36"/>
      <c r="D350" s="217" t="s">
        <v>149</v>
      </c>
      <c r="E350" s="36"/>
      <c r="F350" s="218" t="s">
        <v>453</v>
      </c>
      <c r="G350" s="36"/>
      <c r="H350" s="36"/>
      <c r="I350" s="116"/>
      <c r="J350" s="36"/>
      <c r="K350" s="36"/>
      <c r="L350" s="39"/>
      <c r="M350" s="219"/>
      <c r="N350" s="220"/>
      <c r="O350" s="71"/>
      <c r="P350" s="71"/>
      <c r="Q350" s="71"/>
      <c r="R350" s="71"/>
      <c r="S350" s="71"/>
      <c r="T350" s="72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T350" s="17" t="s">
        <v>149</v>
      </c>
      <c r="AU350" s="17" t="s">
        <v>87</v>
      </c>
    </row>
    <row r="351" spans="1:65" s="2" customFormat="1" ht="16.5" customHeight="1">
      <c r="A351" s="34"/>
      <c r="B351" s="35"/>
      <c r="C351" s="253" t="s">
        <v>455</v>
      </c>
      <c r="D351" s="253" t="s">
        <v>223</v>
      </c>
      <c r="E351" s="254" t="s">
        <v>456</v>
      </c>
      <c r="F351" s="255" t="s">
        <v>457</v>
      </c>
      <c r="G351" s="256" t="s">
        <v>390</v>
      </c>
      <c r="H351" s="257">
        <v>10</v>
      </c>
      <c r="I351" s="258"/>
      <c r="J351" s="259">
        <f>ROUND(I351*H351,2)</f>
        <v>0</v>
      </c>
      <c r="K351" s="255" t="s">
        <v>1</v>
      </c>
      <c r="L351" s="260"/>
      <c r="M351" s="261" t="s">
        <v>1</v>
      </c>
      <c r="N351" s="262" t="s">
        <v>42</v>
      </c>
      <c r="O351" s="71"/>
      <c r="P351" s="213">
        <f>O351*H351</f>
        <v>0</v>
      </c>
      <c r="Q351" s="213">
        <v>3.5E-4</v>
      </c>
      <c r="R351" s="213">
        <f>Q351*H351</f>
        <v>3.5000000000000001E-3</v>
      </c>
      <c r="S351" s="213">
        <v>0</v>
      </c>
      <c r="T351" s="214">
        <f>S351*H351</f>
        <v>0</v>
      </c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R351" s="215" t="s">
        <v>187</v>
      </c>
      <c r="AT351" s="215" t="s">
        <v>223</v>
      </c>
      <c r="AU351" s="215" t="s">
        <v>87</v>
      </c>
      <c r="AY351" s="17" t="s">
        <v>141</v>
      </c>
      <c r="BE351" s="216">
        <f>IF(N351="základní",J351,0)</f>
        <v>0</v>
      </c>
      <c r="BF351" s="216">
        <f>IF(N351="snížená",J351,0)</f>
        <v>0</v>
      </c>
      <c r="BG351" s="216">
        <f>IF(N351="zákl. přenesená",J351,0)</f>
        <v>0</v>
      </c>
      <c r="BH351" s="216">
        <f>IF(N351="sníž. přenesená",J351,0)</f>
        <v>0</v>
      </c>
      <c r="BI351" s="216">
        <f>IF(N351="nulová",J351,0)</f>
        <v>0</v>
      </c>
      <c r="BJ351" s="17" t="s">
        <v>85</v>
      </c>
      <c r="BK351" s="216">
        <f>ROUND(I351*H351,2)</f>
        <v>0</v>
      </c>
      <c r="BL351" s="17" t="s">
        <v>147</v>
      </c>
      <c r="BM351" s="215" t="s">
        <v>458</v>
      </c>
    </row>
    <row r="352" spans="1:65" s="2" customFormat="1" ht="11.25">
      <c r="A352" s="34"/>
      <c r="B352" s="35"/>
      <c r="C352" s="36"/>
      <c r="D352" s="217" t="s">
        <v>149</v>
      </c>
      <c r="E352" s="36"/>
      <c r="F352" s="218" t="s">
        <v>457</v>
      </c>
      <c r="G352" s="36"/>
      <c r="H352" s="36"/>
      <c r="I352" s="116"/>
      <c r="J352" s="36"/>
      <c r="K352" s="36"/>
      <c r="L352" s="39"/>
      <c r="M352" s="219"/>
      <c r="N352" s="220"/>
      <c r="O352" s="71"/>
      <c r="P352" s="71"/>
      <c r="Q352" s="71"/>
      <c r="R352" s="71"/>
      <c r="S352" s="71"/>
      <c r="T352" s="72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T352" s="17" t="s">
        <v>149</v>
      </c>
      <c r="AU352" s="17" t="s">
        <v>87</v>
      </c>
    </row>
    <row r="353" spans="1:65" s="2" customFormat="1" ht="16.5" customHeight="1">
      <c r="A353" s="34"/>
      <c r="B353" s="35"/>
      <c r="C353" s="253" t="s">
        <v>459</v>
      </c>
      <c r="D353" s="253" t="s">
        <v>223</v>
      </c>
      <c r="E353" s="254" t="s">
        <v>460</v>
      </c>
      <c r="F353" s="255" t="s">
        <v>461</v>
      </c>
      <c r="G353" s="256" t="s">
        <v>390</v>
      </c>
      <c r="H353" s="257">
        <v>3</v>
      </c>
      <c r="I353" s="258"/>
      <c r="J353" s="259">
        <f>ROUND(I353*H353,2)</f>
        <v>0</v>
      </c>
      <c r="K353" s="255" t="s">
        <v>1</v>
      </c>
      <c r="L353" s="260"/>
      <c r="M353" s="261" t="s">
        <v>1</v>
      </c>
      <c r="N353" s="262" t="s">
        <v>42</v>
      </c>
      <c r="O353" s="71"/>
      <c r="P353" s="213">
        <f>O353*H353</f>
        <v>0</v>
      </c>
      <c r="Q353" s="213">
        <v>1E-4</v>
      </c>
      <c r="R353" s="213">
        <f>Q353*H353</f>
        <v>3.0000000000000003E-4</v>
      </c>
      <c r="S353" s="213">
        <v>0</v>
      </c>
      <c r="T353" s="214">
        <f>S353*H353</f>
        <v>0</v>
      </c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R353" s="215" t="s">
        <v>187</v>
      </c>
      <c r="AT353" s="215" t="s">
        <v>223</v>
      </c>
      <c r="AU353" s="215" t="s">
        <v>87</v>
      </c>
      <c r="AY353" s="17" t="s">
        <v>141</v>
      </c>
      <c r="BE353" s="216">
        <f>IF(N353="základní",J353,0)</f>
        <v>0</v>
      </c>
      <c r="BF353" s="216">
        <f>IF(N353="snížená",J353,0)</f>
        <v>0</v>
      </c>
      <c r="BG353" s="216">
        <f>IF(N353="zákl. přenesená",J353,0)</f>
        <v>0</v>
      </c>
      <c r="BH353" s="216">
        <f>IF(N353="sníž. přenesená",J353,0)</f>
        <v>0</v>
      </c>
      <c r="BI353" s="216">
        <f>IF(N353="nulová",J353,0)</f>
        <v>0</v>
      </c>
      <c r="BJ353" s="17" t="s">
        <v>85</v>
      </c>
      <c r="BK353" s="216">
        <f>ROUND(I353*H353,2)</f>
        <v>0</v>
      </c>
      <c r="BL353" s="17" t="s">
        <v>147</v>
      </c>
      <c r="BM353" s="215" t="s">
        <v>462</v>
      </c>
    </row>
    <row r="354" spans="1:65" s="2" customFormat="1" ht="11.25">
      <c r="A354" s="34"/>
      <c r="B354" s="35"/>
      <c r="C354" s="36"/>
      <c r="D354" s="217" t="s">
        <v>149</v>
      </c>
      <c r="E354" s="36"/>
      <c r="F354" s="218" t="s">
        <v>461</v>
      </c>
      <c r="G354" s="36"/>
      <c r="H354" s="36"/>
      <c r="I354" s="116"/>
      <c r="J354" s="36"/>
      <c r="K354" s="36"/>
      <c r="L354" s="39"/>
      <c r="M354" s="219"/>
      <c r="N354" s="220"/>
      <c r="O354" s="71"/>
      <c r="P354" s="71"/>
      <c r="Q354" s="71"/>
      <c r="R354" s="71"/>
      <c r="S354" s="71"/>
      <c r="T354" s="72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T354" s="17" t="s">
        <v>149</v>
      </c>
      <c r="AU354" s="17" t="s">
        <v>87</v>
      </c>
    </row>
    <row r="355" spans="1:65" s="2" customFormat="1" ht="24" customHeight="1">
      <c r="A355" s="34"/>
      <c r="B355" s="35"/>
      <c r="C355" s="204" t="s">
        <v>463</v>
      </c>
      <c r="D355" s="204" t="s">
        <v>143</v>
      </c>
      <c r="E355" s="205" t="s">
        <v>464</v>
      </c>
      <c r="F355" s="206" t="s">
        <v>465</v>
      </c>
      <c r="G355" s="207" t="s">
        <v>390</v>
      </c>
      <c r="H355" s="208">
        <v>3</v>
      </c>
      <c r="I355" s="209"/>
      <c r="J355" s="210">
        <f>ROUND(I355*H355,2)</f>
        <v>0</v>
      </c>
      <c r="K355" s="206" t="s">
        <v>1</v>
      </c>
      <c r="L355" s="39"/>
      <c r="M355" s="211" t="s">
        <v>1</v>
      </c>
      <c r="N355" s="212" t="s">
        <v>42</v>
      </c>
      <c r="O355" s="71"/>
      <c r="P355" s="213">
        <f>O355*H355</f>
        <v>0</v>
      </c>
      <c r="Q355" s="213">
        <v>0.11241</v>
      </c>
      <c r="R355" s="213">
        <f>Q355*H355</f>
        <v>0.33722999999999997</v>
      </c>
      <c r="S355" s="213">
        <v>0</v>
      </c>
      <c r="T355" s="214">
        <f>S355*H355</f>
        <v>0</v>
      </c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R355" s="215" t="s">
        <v>147</v>
      </c>
      <c r="AT355" s="215" t="s">
        <v>143</v>
      </c>
      <c r="AU355" s="215" t="s">
        <v>87</v>
      </c>
      <c r="AY355" s="17" t="s">
        <v>141</v>
      </c>
      <c r="BE355" s="216">
        <f>IF(N355="základní",J355,0)</f>
        <v>0</v>
      </c>
      <c r="BF355" s="216">
        <f>IF(N355="snížená",J355,0)</f>
        <v>0</v>
      </c>
      <c r="BG355" s="216">
        <f>IF(N355="zákl. přenesená",J355,0)</f>
        <v>0</v>
      </c>
      <c r="BH355" s="216">
        <f>IF(N355="sníž. přenesená",J355,0)</f>
        <v>0</v>
      </c>
      <c r="BI355" s="216">
        <f>IF(N355="nulová",J355,0)</f>
        <v>0</v>
      </c>
      <c r="BJ355" s="17" t="s">
        <v>85</v>
      </c>
      <c r="BK355" s="216">
        <f>ROUND(I355*H355,2)</f>
        <v>0</v>
      </c>
      <c r="BL355" s="17" t="s">
        <v>147</v>
      </c>
      <c r="BM355" s="215" t="s">
        <v>466</v>
      </c>
    </row>
    <row r="356" spans="1:65" s="2" customFormat="1" ht="19.5">
      <c r="A356" s="34"/>
      <c r="B356" s="35"/>
      <c r="C356" s="36"/>
      <c r="D356" s="217" t="s">
        <v>149</v>
      </c>
      <c r="E356" s="36"/>
      <c r="F356" s="218" t="s">
        <v>465</v>
      </c>
      <c r="G356" s="36"/>
      <c r="H356" s="36"/>
      <c r="I356" s="116"/>
      <c r="J356" s="36"/>
      <c r="K356" s="36"/>
      <c r="L356" s="39"/>
      <c r="M356" s="219"/>
      <c r="N356" s="220"/>
      <c r="O356" s="71"/>
      <c r="P356" s="71"/>
      <c r="Q356" s="71"/>
      <c r="R356" s="71"/>
      <c r="S356" s="71"/>
      <c r="T356" s="72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T356" s="17" t="s">
        <v>149</v>
      </c>
      <c r="AU356" s="17" t="s">
        <v>87</v>
      </c>
    </row>
    <row r="357" spans="1:65" s="2" customFormat="1" ht="24" customHeight="1">
      <c r="A357" s="34"/>
      <c r="B357" s="35"/>
      <c r="C357" s="204" t="s">
        <v>467</v>
      </c>
      <c r="D357" s="204" t="s">
        <v>143</v>
      </c>
      <c r="E357" s="205" t="s">
        <v>468</v>
      </c>
      <c r="F357" s="206" t="s">
        <v>469</v>
      </c>
      <c r="G357" s="207" t="s">
        <v>146</v>
      </c>
      <c r="H357" s="208">
        <v>18</v>
      </c>
      <c r="I357" s="209"/>
      <c r="J357" s="210">
        <f>ROUND(I357*H357,2)</f>
        <v>0</v>
      </c>
      <c r="K357" s="206" t="s">
        <v>1</v>
      </c>
      <c r="L357" s="39"/>
      <c r="M357" s="211" t="s">
        <v>1</v>
      </c>
      <c r="N357" s="212" t="s">
        <v>42</v>
      </c>
      <c r="O357" s="71"/>
      <c r="P357" s="213">
        <f>O357*H357</f>
        <v>0</v>
      </c>
      <c r="Q357" s="213">
        <v>5.9999999999999995E-4</v>
      </c>
      <c r="R357" s="213">
        <f>Q357*H357</f>
        <v>1.0799999999999999E-2</v>
      </c>
      <c r="S357" s="213">
        <v>0</v>
      </c>
      <c r="T357" s="214">
        <f>S357*H357</f>
        <v>0</v>
      </c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R357" s="215" t="s">
        <v>147</v>
      </c>
      <c r="AT357" s="215" t="s">
        <v>143</v>
      </c>
      <c r="AU357" s="215" t="s">
        <v>87</v>
      </c>
      <c r="AY357" s="17" t="s">
        <v>141</v>
      </c>
      <c r="BE357" s="216">
        <f>IF(N357="základní",J357,0)</f>
        <v>0</v>
      </c>
      <c r="BF357" s="216">
        <f>IF(N357="snížená",J357,0)</f>
        <v>0</v>
      </c>
      <c r="BG357" s="216">
        <f>IF(N357="zákl. přenesená",J357,0)</f>
        <v>0</v>
      </c>
      <c r="BH357" s="216">
        <f>IF(N357="sníž. přenesená",J357,0)</f>
        <v>0</v>
      </c>
      <c r="BI357" s="216">
        <f>IF(N357="nulová",J357,0)</f>
        <v>0</v>
      </c>
      <c r="BJ357" s="17" t="s">
        <v>85</v>
      </c>
      <c r="BK357" s="216">
        <f>ROUND(I357*H357,2)</f>
        <v>0</v>
      </c>
      <c r="BL357" s="17" t="s">
        <v>147</v>
      </c>
      <c r="BM357" s="215" t="s">
        <v>470</v>
      </c>
    </row>
    <row r="358" spans="1:65" s="2" customFormat="1" ht="19.5">
      <c r="A358" s="34"/>
      <c r="B358" s="35"/>
      <c r="C358" s="36"/>
      <c r="D358" s="217" t="s">
        <v>149</v>
      </c>
      <c r="E358" s="36"/>
      <c r="F358" s="218" t="s">
        <v>469</v>
      </c>
      <c r="G358" s="36"/>
      <c r="H358" s="36"/>
      <c r="I358" s="116"/>
      <c r="J358" s="36"/>
      <c r="K358" s="36"/>
      <c r="L358" s="39"/>
      <c r="M358" s="219"/>
      <c r="N358" s="220"/>
      <c r="O358" s="71"/>
      <c r="P358" s="71"/>
      <c r="Q358" s="71"/>
      <c r="R358" s="71"/>
      <c r="S358" s="71"/>
      <c r="T358" s="72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T358" s="17" t="s">
        <v>149</v>
      </c>
      <c r="AU358" s="17" t="s">
        <v>87</v>
      </c>
    </row>
    <row r="359" spans="1:65" s="13" customFormat="1" ht="11.25">
      <c r="B359" s="221"/>
      <c r="C359" s="222"/>
      <c r="D359" s="217" t="s">
        <v>153</v>
      </c>
      <c r="E359" s="223" t="s">
        <v>1</v>
      </c>
      <c r="F359" s="224" t="s">
        <v>471</v>
      </c>
      <c r="G359" s="222"/>
      <c r="H359" s="223" t="s">
        <v>1</v>
      </c>
      <c r="I359" s="225"/>
      <c r="J359" s="222"/>
      <c r="K359" s="222"/>
      <c r="L359" s="226"/>
      <c r="M359" s="227"/>
      <c r="N359" s="228"/>
      <c r="O359" s="228"/>
      <c r="P359" s="228"/>
      <c r="Q359" s="228"/>
      <c r="R359" s="228"/>
      <c r="S359" s="228"/>
      <c r="T359" s="229"/>
      <c r="AT359" s="230" t="s">
        <v>153</v>
      </c>
      <c r="AU359" s="230" t="s">
        <v>87</v>
      </c>
      <c r="AV359" s="13" t="s">
        <v>85</v>
      </c>
      <c r="AW359" s="13" t="s">
        <v>33</v>
      </c>
      <c r="AX359" s="13" t="s">
        <v>77</v>
      </c>
      <c r="AY359" s="230" t="s">
        <v>141</v>
      </c>
    </row>
    <row r="360" spans="1:65" s="14" customFormat="1" ht="11.25">
      <c r="B360" s="231"/>
      <c r="C360" s="232"/>
      <c r="D360" s="217" t="s">
        <v>153</v>
      </c>
      <c r="E360" s="233" t="s">
        <v>1</v>
      </c>
      <c r="F360" s="234" t="s">
        <v>472</v>
      </c>
      <c r="G360" s="232"/>
      <c r="H360" s="235">
        <v>18</v>
      </c>
      <c r="I360" s="236"/>
      <c r="J360" s="232"/>
      <c r="K360" s="232"/>
      <c r="L360" s="237"/>
      <c r="M360" s="238"/>
      <c r="N360" s="239"/>
      <c r="O360" s="239"/>
      <c r="P360" s="239"/>
      <c r="Q360" s="239"/>
      <c r="R360" s="239"/>
      <c r="S360" s="239"/>
      <c r="T360" s="240"/>
      <c r="AT360" s="241" t="s">
        <v>153</v>
      </c>
      <c r="AU360" s="241" t="s">
        <v>87</v>
      </c>
      <c r="AV360" s="14" t="s">
        <v>87</v>
      </c>
      <c r="AW360" s="14" t="s">
        <v>33</v>
      </c>
      <c r="AX360" s="14" t="s">
        <v>85</v>
      </c>
      <c r="AY360" s="241" t="s">
        <v>141</v>
      </c>
    </row>
    <row r="361" spans="1:65" s="2" customFormat="1" ht="16.5" customHeight="1">
      <c r="A361" s="34"/>
      <c r="B361" s="35"/>
      <c r="C361" s="204" t="s">
        <v>473</v>
      </c>
      <c r="D361" s="204" t="s">
        <v>143</v>
      </c>
      <c r="E361" s="205" t="s">
        <v>474</v>
      </c>
      <c r="F361" s="206" t="s">
        <v>475</v>
      </c>
      <c r="G361" s="207" t="s">
        <v>146</v>
      </c>
      <c r="H361" s="208">
        <v>18</v>
      </c>
      <c r="I361" s="209"/>
      <c r="J361" s="210">
        <f>ROUND(I361*H361,2)</f>
        <v>0</v>
      </c>
      <c r="K361" s="206" t="s">
        <v>1</v>
      </c>
      <c r="L361" s="39"/>
      <c r="M361" s="211" t="s">
        <v>1</v>
      </c>
      <c r="N361" s="212" t="s">
        <v>42</v>
      </c>
      <c r="O361" s="71"/>
      <c r="P361" s="213">
        <f>O361*H361</f>
        <v>0</v>
      </c>
      <c r="Q361" s="213">
        <v>1.0000000000000001E-5</v>
      </c>
      <c r="R361" s="213">
        <f>Q361*H361</f>
        <v>1.8000000000000001E-4</v>
      </c>
      <c r="S361" s="213">
        <v>0</v>
      </c>
      <c r="T361" s="214">
        <f>S361*H361</f>
        <v>0</v>
      </c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R361" s="215" t="s">
        <v>147</v>
      </c>
      <c r="AT361" s="215" t="s">
        <v>143</v>
      </c>
      <c r="AU361" s="215" t="s">
        <v>87</v>
      </c>
      <c r="AY361" s="17" t="s">
        <v>141</v>
      </c>
      <c r="BE361" s="216">
        <f>IF(N361="základní",J361,0)</f>
        <v>0</v>
      </c>
      <c r="BF361" s="216">
        <f>IF(N361="snížená",J361,0)</f>
        <v>0</v>
      </c>
      <c r="BG361" s="216">
        <f>IF(N361="zákl. přenesená",J361,0)</f>
        <v>0</v>
      </c>
      <c r="BH361" s="216">
        <f>IF(N361="sníž. přenesená",J361,0)</f>
        <v>0</v>
      </c>
      <c r="BI361" s="216">
        <f>IF(N361="nulová",J361,0)</f>
        <v>0</v>
      </c>
      <c r="BJ361" s="17" t="s">
        <v>85</v>
      </c>
      <c r="BK361" s="216">
        <f>ROUND(I361*H361,2)</f>
        <v>0</v>
      </c>
      <c r="BL361" s="17" t="s">
        <v>147</v>
      </c>
      <c r="BM361" s="215" t="s">
        <v>476</v>
      </c>
    </row>
    <row r="362" spans="1:65" s="2" customFormat="1" ht="11.25">
      <c r="A362" s="34"/>
      <c r="B362" s="35"/>
      <c r="C362" s="36"/>
      <c r="D362" s="217" t="s">
        <v>149</v>
      </c>
      <c r="E362" s="36"/>
      <c r="F362" s="218" t="s">
        <v>475</v>
      </c>
      <c r="G362" s="36"/>
      <c r="H362" s="36"/>
      <c r="I362" s="116"/>
      <c r="J362" s="36"/>
      <c r="K362" s="36"/>
      <c r="L362" s="39"/>
      <c r="M362" s="219"/>
      <c r="N362" s="220"/>
      <c r="O362" s="71"/>
      <c r="P362" s="71"/>
      <c r="Q362" s="71"/>
      <c r="R362" s="71"/>
      <c r="S362" s="71"/>
      <c r="T362" s="72"/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T362" s="17" t="s">
        <v>149</v>
      </c>
      <c r="AU362" s="17" t="s">
        <v>87</v>
      </c>
    </row>
    <row r="363" spans="1:65" s="14" customFormat="1" ht="11.25">
      <c r="B363" s="231"/>
      <c r="C363" s="232"/>
      <c r="D363" s="217" t="s">
        <v>153</v>
      </c>
      <c r="E363" s="233" t="s">
        <v>1</v>
      </c>
      <c r="F363" s="234" t="s">
        <v>243</v>
      </c>
      <c r="G363" s="232"/>
      <c r="H363" s="235">
        <v>18</v>
      </c>
      <c r="I363" s="236"/>
      <c r="J363" s="232"/>
      <c r="K363" s="232"/>
      <c r="L363" s="237"/>
      <c r="M363" s="238"/>
      <c r="N363" s="239"/>
      <c r="O363" s="239"/>
      <c r="P363" s="239"/>
      <c r="Q363" s="239"/>
      <c r="R363" s="239"/>
      <c r="S363" s="239"/>
      <c r="T363" s="240"/>
      <c r="AT363" s="241" t="s">
        <v>153</v>
      </c>
      <c r="AU363" s="241" t="s">
        <v>87</v>
      </c>
      <c r="AV363" s="14" t="s">
        <v>87</v>
      </c>
      <c r="AW363" s="14" t="s">
        <v>33</v>
      </c>
      <c r="AX363" s="14" t="s">
        <v>85</v>
      </c>
      <c r="AY363" s="241" t="s">
        <v>141</v>
      </c>
    </row>
    <row r="364" spans="1:65" s="2" customFormat="1" ht="24" customHeight="1">
      <c r="A364" s="34"/>
      <c r="B364" s="35"/>
      <c r="C364" s="204" t="s">
        <v>477</v>
      </c>
      <c r="D364" s="204" t="s">
        <v>143</v>
      </c>
      <c r="E364" s="205" t="s">
        <v>478</v>
      </c>
      <c r="F364" s="206" t="s">
        <v>479</v>
      </c>
      <c r="G364" s="207" t="s">
        <v>195</v>
      </c>
      <c r="H364" s="208">
        <v>587</v>
      </c>
      <c r="I364" s="209"/>
      <c r="J364" s="210">
        <f>ROUND(I364*H364,2)</f>
        <v>0</v>
      </c>
      <c r="K364" s="206" t="s">
        <v>1</v>
      </c>
      <c r="L364" s="39"/>
      <c r="M364" s="211" t="s">
        <v>1</v>
      </c>
      <c r="N364" s="212" t="s">
        <v>42</v>
      </c>
      <c r="O364" s="71"/>
      <c r="P364" s="213">
        <f>O364*H364</f>
        <v>0</v>
      </c>
      <c r="Q364" s="213">
        <v>0.15540000000000001</v>
      </c>
      <c r="R364" s="213">
        <f>Q364*H364</f>
        <v>91.219800000000006</v>
      </c>
      <c r="S364" s="213">
        <v>0</v>
      </c>
      <c r="T364" s="214">
        <f>S364*H364</f>
        <v>0</v>
      </c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R364" s="215" t="s">
        <v>147</v>
      </c>
      <c r="AT364" s="215" t="s">
        <v>143</v>
      </c>
      <c r="AU364" s="215" t="s">
        <v>87</v>
      </c>
      <c r="AY364" s="17" t="s">
        <v>141</v>
      </c>
      <c r="BE364" s="216">
        <f>IF(N364="základní",J364,0)</f>
        <v>0</v>
      </c>
      <c r="BF364" s="216">
        <f>IF(N364="snížená",J364,0)</f>
        <v>0</v>
      </c>
      <c r="BG364" s="216">
        <f>IF(N364="zákl. přenesená",J364,0)</f>
        <v>0</v>
      </c>
      <c r="BH364" s="216">
        <f>IF(N364="sníž. přenesená",J364,0)</f>
        <v>0</v>
      </c>
      <c r="BI364" s="216">
        <f>IF(N364="nulová",J364,0)</f>
        <v>0</v>
      </c>
      <c r="BJ364" s="17" t="s">
        <v>85</v>
      </c>
      <c r="BK364" s="216">
        <f>ROUND(I364*H364,2)</f>
        <v>0</v>
      </c>
      <c r="BL364" s="17" t="s">
        <v>147</v>
      </c>
      <c r="BM364" s="215" t="s">
        <v>480</v>
      </c>
    </row>
    <row r="365" spans="1:65" s="2" customFormat="1" ht="19.5">
      <c r="A365" s="34"/>
      <c r="B365" s="35"/>
      <c r="C365" s="36"/>
      <c r="D365" s="217" t="s">
        <v>149</v>
      </c>
      <c r="E365" s="36"/>
      <c r="F365" s="218" t="s">
        <v>479</v>
      </c>
      <c r="G365" s="36"/>
      <c r="H365" s="36"/>
      <c r="I365" s="116"/>
      <c r="J365" s="36"/>
      <c r="K365" s="36"/>
      <c r="L365" s="39"/>
      <c r="M365" s="219"/>
      <c r="N365" s="220"/>
      <c r="O365" s="71"/>
      <c r="P365" s="71"/>
      <c r="Q365" s="71"/>
      <c r="R365" s="71"/>
      <c r="S365" s="71"/>
      <c r="T365" s="72"/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T365" s="17" t="s">
        <v>149</v>
      </c>
      <c r="AU365" s="17" t="s">
        <v>87</v>
      </c>
    </row>
    <row r="366" spans="1:65" s="14" customFormat="1" ht="11.25">
      <c r="B366" s="231"/>
      <c r="C366" s="232"/>
      <c r="D366" s="217" t="s">
        <v>153</v>
      </c>
      <c r="E366" s="233" t="s">
        <v>1</v>
      </c>
      <c r="F366" s="234" t="s">
        <v>481</v>
      </c>
      <c r="G366" s="232"/>
      <c r="H366" s="235">
        <v>587</v>
      </c>
      <c r="I366" s="236"/>
      <c r="J366" s="232"/>
      <c r="K366" s="232"/>
      <c r="L366" s="237"/>
      <c r="M366" s="238"/>
      <c r="N366" s="239"/>
      <c r="O366" s="239"/>
      <c r="P366" s="239"/>
      <c r="Q366" s="239"/>
      <c r="R366" s="239"/>
      <c r="S366" s="239"/>
      <c r="T366" s="240"/>
      <c r="AT366" s="241" t="s">
        <v>153</v>
      </c>
      <c r="AU366" s="241" t="s">
        <v>87</v>
      </c>
      <c r="AV366" s="14" t="s">
        <v>87</v>
      </c>
      <c r="AW366" s="14" t="s">
        <v>33</v>
      </c>
      <c r="AX366" s="14" t="s">
        <v>85</v>
      </c>
      <c r="AY366" s="241" t="s">
        <v>141</v>
      </c>
    </row>
    <row r="367" spans="1:65" s="2" customFormat="1" ht="16.5" customHeight="1">
      <c r="A367" s="34"/>
      <c r="B367" s="35"/>
      <c r="C367" s="253" t="s">
        <v>482</v>
      </c>
      <c r="D367" s="253" t="s">
        <v>223</v>
      </c>
      <c r="E367" s="254" t="s">
        <v>483</v>
      </c>
      <c r="F367" s="255" t="s">
        <v>484</v>
      </c>
      <c r="G367" s="256" t="s">
        <v>195</v>
      </c>
      <c r="H367" s="257">
        <v>369.24</v>
      </c>
      <c r="I367" s="258"/>
      <c r="J367" s="259">
        <f>ROUND(I367*H367,2)</f>
        <v>0</v>
      </c>
      <c r="K367" s="255" t="s">
        <v>1</v>
      </c>
      <c r="L367" s="260"/>
      <c r="M367" s="261" t="s">
        <v>1</v>
      </c>
      <c r="N367" s="262" t="s">
        <v>42</v>
      </c>
      <c r="O367" s="71"/>
      <c r="P367" s="213">
        <f>O367*H367</f>
        <v>0</v>
      </c>
      <c r="Q367" s="213">
        <v>0.08</v>
      </c>
      <c r="R367" s="213">
        <f>Q367*H367</f>
        <v>29.539200000000001</v>
      </c>
      <c r="S367" s="213">
        <v>0</v>
      </c>
      <c r="T367" s="214">
        <f>S367*H367</f>
        <v>0</v>
      </c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R367" s="215" t="s">
        <v>187</v>
      </c>
      <c r="AT367" s="215" t="s">
        <v>223</v>
      </c>
      <c r="AU367" s="215" t="s">
        <v>87</v>
      </c>
      <c r="AY367" s="17" t="s">
        <v>141</v>
      </c>
      <c r="BE367" s="216">
        <f>IF(N367="základní",J367,0)</f>
        <v>0</v>
      </c>
      <c r="BF367" s="216">
        <f>IF(N367="snížená",J367,0)</f>
        <v>0</v>
      </c>
      <c r="BG367" s="216">
        <f>IF(N367="zákl. přenesená",J367,0)</f>
        <v>0</v>
      </c>
      <c r="BH367" s="216">
        <f>IF(N367="sníž. přenesená",J367,0)</f>
        <v>0</v>
      </c>
      <c r="BI367" s="216">
        <f>IF(N367="nulová",J367,0)</f>
        <v>0</v>
      </c>
      <c r="BJ367" s="17" t="s">
        <v>85</v>
      </c>
      <c r="BK367" s="216">
        <f>ROUND(I367*H367,2)</f>
        <v>0</v>
      </c>
      <c r="BL367" s="17" t="s">
        <v>147</v>
      </c>
      <c r="BM367" s="215" t="s">
        <v>485</v>
      </c>
    </row>
    <row r="368" spans="1:65" s="2" customFormat="1" ht="11.25">
      <c r="A368" s="34"/>
      <c r="B368" s="35"/>
      <c r="C368" s="36"/>
      <c r="D368" s="217" t="s">
        <v>149</v>
      </c>
      <c r="E368" s="36"/>
      <c r="F368" s="218" t="s">
        <v>484</v>
      </c>
      <c r="G368" s="36"/>
      <c r="H368" s="36"/>
      <c r="I368" s="116"/>
      <c r="J368" s="36"/>
      <c r="K368" s="36"/>
      <c r="L368" s="39"/>
      <c r="M368" s="219"/>
      <c r="N368" s="220"/>
      <c r="O368" s="71"/>
      <c r="P368" s="71"/>
      <c r="Q368" s="71"/>
      <c r="R368" s="71"/>
      <c r="S368" s="71"/>
      <c r="T368" s="72"/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T368" s="17" t="s">
        <v>149</v>
      </c>
      <c r="AU368" s="17" t="s">
        <v>87</v>
      </c>
    </row>
    <row r="369" spans="1:65" s="14" customFormat="1" ht="11.25">
      <c r="B369" s="231"/>
      <c r="C369" s="232"/>
      <c r="D369" s="217" t="s">
        <v>153</v>
      </c>
      <c r="E369" s="233" t="s">
        <v>1</v>
      </c>
      <c r="F369" s="234" t="s">
        <v>486</v>
      </c>
      <c r="G369" s="232"/>
      <c r="H369" s="235">
        <v>369.24</v>
      </c>
      <c r="I369" s="236"/>
      <c r="J369" s="232"/>
      <c r="K369" s="232"/>
      <c r="L369" s="237"/>
      <c r="M369" s="238"/>
      <c r="N369" s="239"/>
      <c r="O369" s="239"/>
      <c r="P369" s="239"/>
      <c r="Q369" s="239"/>
      <c r="R369" s="239"/>
      <c r="S369" s="239"/>
      <c r="T369" s="240"/>
      <c r="AT369" s="241" t="s">
        <v>153</v>
      </c>
      <c r="AU369" s="241" t="s">
        <v>87</v>
      </c>
      <c r="AV369" s="14" t="s">
        <v>87</v>
      </c>
      <c r="AW369" s="14" t="s">
        <v>33</v>
      </c>
      <c r="AX369" s="14" t="s">
        <v>85</v>
      </c>
      <c r="AY369" s="241" t="s">
        <v>141</v>
      </c>
    </row>
    <row r="370" spans="1:65" s="2" customFormat="1" ht="24" customHeight="1">
      <c r="A370" s="34"/>
      <c r="B370" s="35"/>
      <c r="C370" s="253" t="s">
        <v>487</v>
      </c>
      <c r="D370" s="253" t="s">
        <v>223</v>
      </c>
      <c r="E370" s="254" t="s">
        <v>488</v>
      </c>
      <c r="F370" s="255" t="s">
        <v>489</v>
      </c>
      <c r="G370" s="256" t="s">
        <v>195</v>
      </c>
      <c r="H370" s="257">
        <v>198.9</v>
      </c>
      <c r="I370" s="258"/>
      <c r="J370" s="259">
        <f>ROUND(I370*H370,2)</f>
        <v>0</v>
      </c>
      <c r="K370" s="255" t="s">
        <v>1</v>
      </c>
      <c r="L370" s="260"/>
      <c r="M370" s="261" t="s">
        <v>1</v>
      </c>
      <c r="N370" s="262" t="s">
        <v>42</v>
      </c>
      <c r="O370" s="71"/>
      <c r="P370" s="213">
        <f>O370*H370</f>
        <v>0</v>
      </c>
      <c r="Q370" s="213">
        <v>4.8300000000000003E-2</v>
      </c>
      <c r="R370" s="213">
        <f>Q370*H370</f>
        <v>9.6068700000000007</v>
      </c>
      <c r="S370" s="213">
        <v>0</v>
      </c>
      <c r="T370" s="214">
        <f>S370*H370</f>
        <v>0</v>
      </c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R370" s="215" t="s">
        <v>187</v>
      </c>
      <c r="AT370" s="215" t="s">
        <v>223</v>
      </c>
      <c r="AU370" s="215" t="s">
        <v>87</v>
      </c>
      <c r="AY370" s="17" t="s">
        <v>141</v>
      </c>
      <c r="BE370" s="216">
        <f>IF(N370="základní",J370,0)</f>
        <v>0</v>
      </c>
      <c r="BF370" s="216">
        <f>IF(N370="snížená",J370,0)</f>
        <v>0</v>
      </c>
      <c r="BG370" s="216">
        <f>IF(N370="zákl. přenesená",J370,0)</f>
        <v>0</v>
      </c>
      <c r="BH370" s="216">
        <f>IF(N370="sníž. přenesená",J370,0)</f>
        <v>0</v>
      </c>
      <c r="BI370" s="216">
        <f>IF(N370="nulová",J370,0)</f>
        <v>0</v>
      </c>
      <c r="BJ370" s="17" t="s">
        <v>85</v>
      </c>
      <c r="BK370" s="216">
        <f>ROUND(I370*H370,2)</f>
        <v>0</v>
      </c>
      <c r="BL370" s="17" t="s">
        <v>147</v>
      </c>
      <c r="BM370" s="215" t="s">
        <v>490</v>
      </c>
    </row>
    <row r="371" spans="1:65" s="2" customFormat="1" ht="11.25">
      <c r="A371" s="34"/>
      <c r="B371" s="35"/>
      <c r="C371" s="36"/>
      <c r="D371" s="217" t="s">
        <v>149</v>
      </c>
      <c r="E371" s="36"/>
      <c r="F371" s="218" t="s">
        <v>489</v>
      </c>
      <c r="G371" s="36"/>
      <c r="H371" s="36"/>
      <c r="I371" s="116"/>
      <c r="J371" s="36"/>
      <c r="K371" s="36"/>
      <c r="L371" s="39"/>
      <c r="M371" s="219"/>
      <c r="N371" s="220"/>
      <c r="O371" s="71"/>
      <c r="P371" s="71"/>
      <c r="Q371" s="71"/>
      <c r="R371" s="71"/>
      <c r="S371" s="71"/>
      <c r="T371" s="72"/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T371" s="17" t="s">
        <v>149</v>
      </c>
      <c r="AU371" s="17" t="s">
        <v>87</v>
      </c>
    </row>
    <row r="372" spans="1:65" s="14" customFormat="1" ht="11.25">
      <c r="B372" s="231"/>
      <c r="C372" s="232"/>
      <c r="D372" s="217" t="s">
        <v>153</v>
      </c>
      <c r="E372" s="233" t="s">
        <v>1</v>
      </c>
      <c r="F372" s="234" t="s">
        <v>491</v>
      </c>
      <c r="G372" s="232"/>
      <c r="H372" s="235">
        <v>198.9</v>
      </c>
      <c r="I372" s="236"/>
      <c r="J372" s="232"/>
      <c r="K372" s="232"/>
      <c r="L372" s="237"/>
      <c r="M372" s="238"/>
      <c r="N372" s="239"/>
      <c r="O372" s="239"/>
      <c r="P372" s="239"/>
      <c r="Q372" s="239"/>
      <c r="R372" s="239"/>
      <c r="S372" s="239"/>
      <c r="T372" s="240"/>
      <c r="AT372" s="241" t="s">
        <v>153</v>
      </c>
      <c r="AU372" s="241" t="s">
        <v>87</v>
      </c>
      <c r="AV372" s="14" t="s">
        <v>87</v>
      </c>
      <c r="AW372" s="14" t="s">
        <v>33</v>
      </c>
      <c r="AX372" s="14" t="s">
        <v>85</v>
      </c>
      <c r="AY372" s="241" t="s">
        <v>141</v>
      </c>
    </row>
    <row r="373" spans="1:65" s="2" customFormat="1" ht="24" customHeight="1">
      <c r="A373" s="34"/>
      <c r="B373" s="35"/>
      <c r="C373" s="253" t="s">
        <v>492</v>
      </c>
      <c r="D373" s="253" t="s">
        <v>223</v>
      </c>
      <c r="E373" s="254" t="s">
        <v>493</v>
      </c>
      <c r="F373" s="255" t="s">
        <v>494</v>
      </c>
      <c r="G373" s="256" t="s">
        <v>195</v>
      </c>
      <c r="H373" s="257">
        <v>30.6</v>
      </c>
      <c r="I373" s="258"/>
      <c r="J373" s="259">
        <f>ROUND(I373*H373,2)</f>
        <v>0</v>
      </c>
      <c r="K373" s="255" t="s">
        <v>1</v>
      </c>
      <c r="L373" s="260"/>
      <c r="M373" s="261" t="s">
        <v>1</v>
      </c>
      <c r="N373" s="262" t="s">
        <v>42</v>
      </c>
      <c r="O373" s="71"/>
      <c r="P373" s="213">
        <f>O373*H373</f>
        <v>0</v>
      </c>
      <c r="Q373" s="213">
        <v>6.5670000000000006E-2</v>
      </c>
      <c r="R373" s="213">
        <f>Q373*H373</f>
        <v>2.0095020000000003</v>
      </c>
      <c r="S373" s="213">
        <v>0</v>
      </c>
      <c r="T373" s="214">
        <f>S373*H373</f>
        <v>0</v>
      </c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R373" s="215" t="s">
        <v>187</v>
      </c>
      <c r="AT373" s="215" t="s">
        <v>223</v>
      </c>
      <c r="AU373" s="215" t="s">
        <v>87</v>
      </c>
      <c r="AY373" s="17" t="s">
        <v>141</v>
      </c>
      <c r="BE373" s="216">
        <f>IF(N373="základní",J373,0)</f>
        <v>0</v>
      </c>
      <c r="BF373" s="216">
        <f>IF(N373="snížená",J373,0)</f>
        <v>0</v>
      </c>
      <c r="BG373" s="216">
        <f>IF(N373="zákl. přenesená",J373,0)</f>
        <v>0</v>
      </c>
      <c r="BH373" s="216">
        <f>IF(N373="sníž. přenesená",J373,0)</f>
        <v>0</v>
      </c>
      <c r="BI373" s="216">
        <f>IF(N373="nulová",J373,0)</f>
        <v>0</v>
      </c>
      <c r="BJ373" s="17" t="s">
        <v>85</v>
      </c>
      <c r="BK373" s="216">
        <f>ROUND(I373*H373,2)</f>
        <v>0</v>
      </c>
      <c r="BL373" s="17" t="s">
        <v>147</v>
      </c>
      <c r="BM373" s="215" t="s">
        <v>495</v>
      </c>
    </row>
    <row r="374" spans="1:65" s="2" customFormat="1" ht="11.25">
      <c r="A374" s="34"/>
      <c r="B374" s="35"/>
      <c r="C374" s="36"/>
      <c r="D374" s="217" t="s">
        <v>149</v>
      </c>
      <c r="E374" s="36"/>
      <c r="F374" s="218" t="s">
        <v>494</v>
      </c>
      <c r="G374" s="36"/>
      <c r="H374" s="36"/>
      <c r="I374" s="116"/>
      <c r="J374" s="36"/>
      <c r="K374" s="36"/>
      <c r="L374" s="39"/>
      <c r="M374" s="219"/>
      <c r="N374" s="220"/>
      <c r="O374" s="71"/>
      <c r="P374" s="71"/>
      <c r="Q374" s="71"/>
      <c r="R374" s="71"/>
      <c r="S374" s="71"/>
      <c r="T374" s="72"/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T374" s="17" t="s">
        <v>149</v>
      </c>
      <c r="AU374" s="17" t="s">
        <v>87</v>
      </c>
    </row>
    <row r="375" spans="1:65" s="14" customFormat="1" ht="11.25">
      <c r="B375" s="231"/>
      <c r="C375" s="232"/>
      <c r="D375" s="217" t="s">
        <v>153</v>
      </c>
      <c r="E375" s="233" t="s">
        <v>1</v>
      </c>
      <c r="F375" s="234" t="s">
        <v>496</v>
      </c>
      <c r="G375" s="232"/>
      <c r="H375" s="235">
        <v>30.6</v>
      </c>
      <c r="I375" s="236"/>
      <c r="J375" s="232"/>
      <c r="K375" s="232"/>
      <c r="L375" s="237"/>
      <c r="M375" s="238"/>
      <c r="N375" s="239"/>
      <c r="O375" s="239"/>
      <c r="P375" s="239"/>
      <c r="Q375" s="239"/>
      <c r="R375" s="239"/>
      <c r="S375" s="239"/>
      <c r="T375" s="240"/>
      <c r="AT375" s="241" t="s">
        <v>153</v>
      </c>
      <c r="AU375" s="241" t="s">
        <v>87</v>
      </c>
      <c r="AV375" s="14" t="s">
        <v>87</v>
      </c>
      <c r="AW375" s="14" t="s">
        <v>33</v>
      </c>
      <c r="AX375" s="14" t="s">
        <v>85</v>
      </c>
      <c r="AY375" s="241" t="s">
        <v>141</v>
      </c>
    </row>
    <row r="376" spans="1:65" s="2" customFormat="1" ht="24" customHeight="1">
      <c r="A376" s="34"/>
      <c r="B376" s="35"/>
      <c r="C376" s="204" t="s">
        <v>497</v>
      </c>
      <c r="D376" s="204" t="s">
        <v>143</v>
      </c>
      <c r="E376" s="205" t="s">
        <v>498</v>
      </c>
      <c r="F376" s="206" t="s">
        <v>499</v>
      </c>
      <c r="G376" s="207" t="s">
        <v>195</v>
      </c>
      <c r="H376" s="208">
        <v>61</v>
      </c>
      <c r="I376" s="209"/>
      <c r="J376" s="210">
        <f>ROUND(I376*H376,2)</f>
        <v>0</v>
      </c>
      <c r="K376" s="206" t="s">
        <v>1</v>
      </c>
      <c r="L376" s="39"/>
      <c r="M376" s="211" t="s">
        <v>1</v>
      </c>
      <c r="N376" s="212" t="s">
        <v>42</v>
      </c>
      <c r="O376" s="71"/>
      <c r="P376" s="213">
        <f>O376*H376</f>
        <v>0</v>
      </c>
      <c r="Q376" s="213">
        <v>0.1295</v>
      </c>
      <c r="R376" s="213">
        <f>Q376*H376</f>
        <v>7.8995000000000006</v>
      </c>
      <c r="S376" s="213">
        <v>0</v>
      </c>
      <c r="T376" s="214">
        <f>S376*H376</f>
        <v>0</v>
      </c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R376" s="215" t="s">
        <v>147</v>
      </c>
      <c r="AT376" s="215" t="s">
        <v>143</v>
      </c>
      <c r="AU376" s="215" t="s">
        <v>87</v>
      </c>
      <c r="AY376" s="17" t="s">
        <v>141</v>
      </c>
      <c r="BE376" s="216">
        <f>IF(N376="základní",J376,0)</f>
        <v>0</v>
      </c>
      <c r="BF376" s="216">
        <f>IF(N376="snížená",J376,0)</f>
        <v>0</v>
      </c>
      <c r="BG376" s="216">
        <f>IF(N376="zákl. přenesená",J376,0)</f>
        <v>0</v>
      </c>
      <c r="BH376" s="216">
        <f>IF(N376="sníž. přenesená",J376,0)</f>
        <v>0</v>
      </c>
      <c r="BI376" s="216">
        <f>IF(N376="nulová",J376,0)</f>
        <v>0</v>
      </c>
      <c r="BJ376" s="17" t="s">
        <v>85</v>
      </c>
      <c r="BK376" s="216">
        <f>ROUND(I376*H376,2)</f>
        <v>0</v>
      </c>
      <c r="BL376" s="17" t="s">
        <v>147</v>
      </c>
      <c r="BM376" s="215" t="s">
        <v>500</v>
      </c>
    </row>
    <row r="377" spans="1:65" s="2" customFormat="1" ht="19.5">
      <c r="A377" s="34"/>
      <c r="B377" s="35"/>
      <c r="C377" s="36"/>
      <c r="D377" s="217" t="s">
        <v>149</v>
      </c>
      <c r="E377" s="36"/>
      <c r="F377" s="218" t="s">
        <v>499</v>
      </c>
      <c r="G377" s="36"/>
      <c r="H377" s="36"/>
      <c r="I377" s="116"/>
      <c r="J377" s="36"/>
      <c r="K377" s="36"/>
      <c r="L377" s="39"/>
      <c r="M377" s="219"/>
      <c r="N377" s="220"/>
      <c r="O377" s="71"/>
      <c r="P377" s="71"/>
      <c r="Q377" s="71"/>
      <c r="R377" s="71"/>
      <c r="S377" s="71"/>
      <c r="T377" s="72"/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T377" s="17" t="s">
        <v>149</v>
      </c>
      <c r="AU377" s="17" t="s">
        <v>87</v>
      </c>
    </row>
    <row r="378" spans="1:65" s="14" customFormat="1" ht="11.25">
      <c r="B378" s="231"/>
      <c r="C378" s="232"/>
      <c r="D378" s="217" t="s">
        <v>153</v>
      </c>
      <c r="E378" s="233" t="s">
        <v>1</v>
      </c>
      <c r="F378" s="234" t="s">
        <v>501</v>
      </c>
      <c r="G378" s="232"/>
      <c r="H378" s="235">
        <v>61</v>
      </c>
      <c r="I378" s="236"/>
      <c r="J378" s="232"/>
      <c r="K378" s="232"/>
      <c r="L378" s="237"/>
      <c r="M378" s="238"/>
      <c r="N378" s="239"/>
      <c r="O378" s="239"/>
      <c r="P378" s="239"/>
      <c r="Q378" s="239"/>
      <c r="R378" s="239"/>
      <c r="S378" s="239"/>
      <c r="T378" s="240"/>
      <c r="AT378" s="241" t="s">
        <v>153</v>
      </c>
      <c r="AU378" s="241" t="s">
        <v>87</v>
      </c>
      <c r="AV378" s="14" t="s">
        <v>87</v>
      </c>
      <c r="AW378" s="14" t="s">
        <v>33</v>
      </c>
      <c r="AX378" s="14" t="s">
        <v>85</v>
      </c>
      <c r="AY378" s="241" t="s">
        <v>141</v>
      </c>
    </row>
    <row r="379" spans="1:65" s="2" customFormat="1" ht="16.5" customHeight="1">
      <c r="A379" s="34"/>
      <c r="B379" s="35"/>
      <c r="C379" s="253" t="s">
        <v>502</v>
      </c>
      <c r="D379" s="253" t="s">
        <v>223</v>
      </c>
      <c r="E379" s="254" t="s">
        <v>503</v>
      </c>
      <c r="F379" s="255" t="s">
        <v>504</v>
      </c>
      <c r="G379" s="256" t="s">
        <v>195</v>
      </c>
      <c r="H379" s="257">
        <v>47.94</v>
      </c>
      <c r="I379" s="258"/>
      <c r="J379" s="259">
        <f>ROUND(I379*H379,2)</f>
        <v>0</v>
      </c>
      <c r="K379" s="255" t="s">
        <v>1</v>
      </c>
      <c r="L379" s="260"/>
      <c r="M379" s="261" t="s">
        <v>1</v>
      </c>
      <c r="N379" s="262" t="s">
        <v>42</v>
      </c>
      <c r="O379" s="71"/>
      <c r="P379" s="213">
        <f>O379*H379</f>
        <v>0</v>
      </c>
      <c r="Q379" s="213">
        <v>5.6120000000000003E-2</v>
      </c>
      <c r="R379" s="213">
        <f>Q379*H379</f>
        <v>2.6903928000000001</v>
      </c>
      <c r="S379" s="213">
        <v>0</v>
      </c>
      <c r="T379" s="214">
        <f>S379*H379</f>
        <v>0</v>
      </c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R379" s="215" t="s">
        <v>187</v>
      </c>
      <c r="AT379" s="215" t="s">
        <v>223</v>
      </c>
      <c r="AU379" s="215" t="s">
        <v>87</v>
      </c>
      <c r="AY379" s="17" t="s">
        <v>141</v>
      </c>
      <c r="BE379" s="216">
        <f>IF(N379="základní",J379,0)</f>
        <v>0</v>
      </c>
      <c r="BF379" s="216">
        <f>IF(N379="snížená",J379,0)</f>
        <v>0</v>
      </c>
      <c r="BG379" s="216">
        <f>IF(N379="zákl. přenesená",J379,0)</f>
        <v>0</v>
      </c>
      <c r="BH379" s="216">
        <f>IF(N379="sníž. přenesená",J379,0)</f>
        <v>0</v>
      </c>
      <c r="BI379" s="216">
        <f>IF(N379="nulová",J379,0)</f>
        <v>0</v>
      </c>
      <c r="BJ379" s="17" t="s">
        <v>85</v>
      </c>
      <c r="BK379" s="216">
        <f>ROUND(I379*H379,2)</f>
        <v>0</v>
      </c>
      <c r="BL379" s="17" t="s">
        <v>147</v>
      </c>
      <c r="BM379" s="215" t="s">
        <v>505</v>
      </c>
    </row>
    <row r="380" spans="1:65" s="2" customFormat="1" ht="11.25">
      <c r="A380" s="34"/>
      <c r="B380" s="35"/>
      <c r="C380" s="36"/>
      <c r="D380" s="217" t="s">
        <v>149</v>
      </c>
      <c r="E380" s="36"/>
      <c r="F380" s="218" t="s">
        <v>504</v>
      </c>
      <c r="G380" s="36"/>
      <c r="H380" s="36"/>
      <c r="I380" s="116"/>
      <c r="J380" s="36"/>
      <c r="K380" s="36"/>
      <c r="L380" s="39"/>
      <c r="M380" s="219"/>
      <c r="N380" s="220"/>
      <c r="O380" s="71"/>
      <c r="P380" s="71"/>
      <c r="Q380" s="71"/>
      <c r="R380" s="71"/>
      <c r="S380" s="71"/>
      <c r="T380" s="72"/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T380" s="17" t="s">
        <v>149</v>
      </c>
      <c r="AU380" s="17" t="s">
        <v>87</v>
      </c>
    </row>
    <row r="381" spans="1:65" s="14" customFormat="1" ht="11.25">
      <c r="B381" s="231"/>
      <c r="C381" s="232"/>
      <c r="D381" s="217" t="s">
        <v>153</v>
      </c>
      <c r="E381" s="233" t="s">
        <v>1</v>
      </c>
      <c r="F381" s="234" t="s">
        <v>506</v>
      </c>
      <c r="G381" s="232"/>
      <c r="H381" s="235">
        <v>47.94</v>
      </c>
      <c r="I381" s="236"/>
      <c r="J381" s="232"/>
      <c r="K381" s="232"/>
      <c r="L381" s="237"/>
      <c r="M381" s="238"/>
      <c r="N381" s="239"/>
      <c r="O381" s="239"/>
      <c r="P381" s="239"/>
      <c r="Q381" s="239"/>
      <c r="R381" s="239"/>
      <c r="S381" s="239"/>
      <c r="T381" s="240"/>
      <c r="AT381" s="241" t="s">
        <v>153</v>
      </c>
      <c r="AU381" s="241" t="s">
        <v>87</v>
      </c>
      <c r="AV381" s="14" t="s">
        <v>87</v>
      </c>
      <c r="AW381" s="14" t="s">
        <v>33</v>
      </c>
      <c r="AX381" s="14" t="s">
        <v>85</v>
      </c>
      <c r="AY381" s="241" t="s">
        <v>141</v>
      </c>
    </row>
    <row r="382" spans="1:65" s="2" customFormat="1" ht="16.5" customHeight="1">
      <c r="A382" s="34"/>
      <c r="B382" s="35"/>
      <c r="C382" s="253" t="s">
        <v>507</v>
      </c>
      <c r="D382" s="253" t="s">
        <v>223</v>
      </c>
      <c r="E382" s="254" t="s">
        <v>508</v>
      </c>
      <c r="F382" s="255" t="s">
        <v>509</v>
      </c>
      <c r="G382" s="256" t="s">
        <v>195</v>
      </c>
      <c r="H382" s="257">
        <v>14.28</v>
      </c>
      <c r="I382" s="258"/>
      <c r="J382" s="259">
        <f>ROUND(I382*H382,2)</f>
        <v>0</v>
      </c>
      <c r="K382" s="255" t="s">
        <v>1</v>
      </c>
      <c r="L382" s="260"/>
      <c r="M382" s="261" t="s">
        <v>1</v>
      </c>
      <c r="N382" s="262" t="s">
        <v>42</v>
      </c>
      <c r="O382" s="71"/>
      <c r="P382" s="213">
        <f>O382*H382</f>
        <v>0</v>
      </c>
      <c r="Q382" s="213">
        <v>4.4999999999999998E-2</v>
      </c>
      <c r="R382" s="213">
        <f>Q382*H382</f>
        <v>0.64259999999999995</v>
      </c>
      <c r="S382" s="213">
        <v>0</v>
      </c>
      <c r="T382" s="214">
        <f>S382*H382</f>
        <v>0</v>
      </c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R382" s="215" t="s">
        <v>187</v>
      </c>
      <c r="AT382" s="215" t="s">
        <v>223</v>
      </c>
      <c r="AU382" s="215" t="s">
        <v>87</v>
      </c>
      <c r="AY382" s="17" t="s">
        <v>141</v>
      </c>
      <c r="BE382" s="216">
        <f>IF(N382="základní",J382,0)</f>
        <v>0</v>
      </c>
      <c r="BF382" s="216">
        <f>IF(N382="snížená",J382,0)</f>
        <v>0</v>
      </c>
      <c r="BG382" s="216">
        <f>IF(N382="zákl. přenesená",J382,0)</f>
        <v>0</v>
      </c>
      <c r="BH382" s="216">
        <f>IF(N382="sníž. přenesená",J382,0)</f>
        <v>0</v>
      </c>
      <c r="BI382" s="216">
        <f>IF(N382="nulová",J382,0)</f>
        <v>0</v>
      </c>
      <c r="BJ382" s="17" t="s">
        <v>85</v>
      </c>
      <c r="BK382" s="216">
        <f>ROUND(I382*H382,2)</f>
        <v>0</v>
      </c>
      <c r="BL382" s="17" t="s">
        <v>147</v>
      </c>
      <c r="BM382" s="215" t="s">
        <v>510</v>
      </c>
    </row>
    <row r="383" spans="1:65" s="2" customFormat="1" ht="11.25">
      <c r="A383" s="34"/>
      <c r="B383" s="35"/>
      <c r="C383" s="36"/>
      <c r="D383" s="217" t="s">
        <v>149</v>
      </c>
      <c r="E383" s="36"/>
      <c r="F383" s="218" t="s">
        <v>509</v>
      </c>
      <c r="G383" s="36"/>
      <c r="H383" s="36"/>
      <c r="I383" s="116"/>
      <c r="J383" s="36"/>
      <c r="K383" s="36"/>
      <c r="L383" s="39"/>
      <c r="M383" s="219"/>
      <c r="N383" s="220"/>
      <c r="O383" s="71"/>
      <c r="P383" s="71"/>
      <c r="Q383" s="71"/>
      <c r="R383" s="71"/>
      <c r="S383" s="71"/>
      <c r="T383" s="72"/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T383" s="17" t="s">
        <v>149</v>
      </c>
      <c r="AU383" s="17" t="s">
        <v>87</v>
      </c>
    </row>
    <row r="384" spans="1:65" s="14" customFormat="1" ht="11.25">
      <c r="B384" s="231"/>
      <c r="C384" s="232"/>
      <c r="D384" s="217" t="s">
        <v>153</v>
      </c>
      <c r="E384" s="233" t="s">
        <v>1</v>
      </c>
      <c r="F384" s="234" t="s">
        <v>511</v>
      </c>
      <c r="G384" s="232"/>
      <c r="H384" s="235">
        <v>14.28</v>
      </c>
      <c r="I384" s="236"/>
      <c r="J384" s="232"/>
      <c r="K384" s="232"/>
      <c r="L384" s="237"/>
      <c r="M384" s="238"/>
      <c r="N384" s="239"/>
      <c r="O384" s="239"/>
      <c r="P384" s="239"/>
      <c r="Q384" s="239"/>
      <c r="R384" s="239"/>
      <c r="S384" s="239"/>
      <c r="T384" s="240"/>
      <c r="AT384" s="241" t="s">
        <v>153</v>
      </c>
      <c r="AU384" s="241" t="s">
        <v>87</v>
      </c>
      <c r="AV384" s="14" t="s">
        <v>87</v>
      </c>
      <c r="AW384" s="14" t="s">
        <v>33</v>
      </c>
      <c r="AX384" s="14" t="s">
        <v>85</v>
      </c>
      <c r="AY384" s="241" t="s">
        <v>141</v>
      </c>
    </row>
    <row r="385" spans="1:65" s="2" customFormat="1" ht="24" customHeight="1">
      <c r="A385" s="34"/>
      <c r="B385" s="35"/>
      <c r="C385" s="204" t="s">
        <v>512</v>
      </c>
      <c r="D385" s="204" t="s">
        <v>143</v>
      </c>
      <c r="E385" s="205" t="s">
        <v>513</v>
      </c>
      <c r="F385" s="206" t="s">
        <v>514</v>
      </c>
      <c r="G385" s="207" t="s">
        <v>195</v>
      </c>
      <c r="H385" s="208">
        <v>21</v>
      </c>
      <c r="I385" s="209"/>
      <c r="J385" s="210">
        <f>ROUND(I385*H385,2)</f>
        <v>0</v>
      </c>
      <c r="K385" s="206" t="s">
        <v>1</v>
      </c>
      <c r="L385" s="39"/>
      <c r="M385" s="211" t="s">
        <v>1</v>
      </c>
      <c r="N385" s="212" t="s">
        <v>42</v>
      </c>
      <c r="O385" s="71"/>
      <c r="P385" s="213">
        <f>O385*H385</f>
        <v>0</v>
      </c>
      <c r="Q385" s="213">
        <v>2.7999999999999998E-4</v>
      </c>
      <c r="R385" s="213">
        <f>Q385*H385</f>
        <v>5.8799999999999998E-3</v>
      </c>
      <c r="S385" s="213">
        <v>0</v>
      </c>
      <c r="T385" s="214">
        <f>S385*H385</f>
        <v>0</v>
      </c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R385" s="215" t="s">
        <v>147</v>
      </c>
      <c r="AT385" s="215" t="s">
        <v>143</v>
      </c>
      <c r="AU385" s="215" t="s">
        <v>87</v>
      </c>
      <c r="AY385" s="17" t="s">
        <v>141</v>
      </c>
      <c r="BE385" s="216">
        <f>IF(N385="základní",J385,0)</f>
        <v>0</v>
      </c>
      <c r="BF385" s="216">
        <f>IF(N385="snížená",J385,0)</f>
        <v>0</v>
      </c>
      <c r="BG385" s="216">
        <f>IF(N385="zákl. přenesená",J385,0)</f>
        <v>0</v>
      </c>
      <c r="BH385" s="216">
        <f>IF(N385="sníž. přenesená",J385,0)</f>
        <v>0</v>
      </c>
      <c r="BI385" s="216">
        <f>IF(N385="nulová",J385,0)</f>
        <v>0</v>
      </c>
      <c r="BJ385" s="17" t="s">
        <v>85</v>
      </c>
      <c r="BK385" s="216">
        <f>ROUND(I385*H385,2)</f>
        <v>0</v>
      </c>
      <c r="BL385" s="17" t="s">
        <v>147</v>
      </c>
      <c r="BM385" s="215" t="s">
        <v>515</v>
      </c>
    </row>
    <row r="386" spans="1:65" s="2" customFormat="1" ht="19.5">
      <c r="A386" s="34"/>
      <c r="B386" s="35"/>
      <c r="C386" s="36"/>
      <c r="D386" s="217" t="s">
        <v>149</v>
      </c>
      <c r="E386" s="36"/>
      <c r="F386" s="218" t="s">
        <v>514</v>
      </c>
      <c r="G386" s="36"/>
      <c r="H386" s="36"/>
      <c r="I386" s="116"/>
      <c r="J386" s="36"/>
      <c r="K386" s="36"/>
      <c r="L386" s="39"/>
      <c r="M386" s="219"/>
      <c r="N386" s="220"/>
      <c r="O386" s="71"/>
      <c r="P386" s="71"/>
      <c r="Q386" s="71"/>
      <c r="R386" s="71"/>
      <c r="S386" s="71"/>
      <c r="T386" s="72"/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T386" s="17" t="s">
        <v>149</v>
      </c>
      <c r="AU386" s="17" t="s">
        <v>87</v>
      </c>
    </row>
    <row r="387" spans="1:65" s="14" customFormat="1" ht="11.25">
      <c r="B387" s="231"/>
      <c r="C387" s="232"/>
      <c r="D387" s="217" t="s">
        <v>153</v>
      </c>
      <c r="E387" s="233" t="s">
        <v>1</v>
      </c>
      <c r="F387" s="234" t="s">
        <v>7</v>
      </c>
      <c r="G387" s="232"/>
      <c r="H387" s="235">
        <v>21</v>
      </c>
      <c r="I387" s="236"/>
      <c r="J387" s="232"/>
      <c r="K387" s="232"/>
      <c r="L387" s="237"/>
      <c r="M387" s="238"/>
      <c r="N387" s="239"/>
      <c r="O387" s="239"/>
      <c r="P387" s="239"/>
      <c r="Q387" s="239"/>
      <c r="R387" s="239"/>
      <c r="S387" s="239"/>
      <c r="T387" s="240"/>
      <c r="AT387" s="241" t="s">
        <v>153</v>
      </c>
      <c r="AU387" s="241" t="s">
        <v>87</v>
      </c>
      <c r="AV387" s="14" t="s">
        <v>87</v>
      </c>
      <c r="AW387" s="14" t="s">
        <v>33</v>
      </c>
      <c r="AX387" s="14" t="s">
        <v>85</v>
      </c>
      <c r="AY387" s="241" t="s">
        <v>141</v>
      </c>
    </row>
    <row r="388" spans="1:65" s="2" customFormat="1" ht="16.5" customHeight="1">
      <c r="A388" s="34"/>
      <c r="B388" s="35"/>
      <c r="C388" s="204" t="s">
        <v>516</v>
      </c>
      <c r="D388" s="204" t="s">
        <v>143</v>
      </c>
      <c r="E388" s="205" t="s">
        <v>517</v>
      </c>
      <c r="F388" s="206" t="s">
        <v>518</v>
      </c>
      <c r="G388" s="207" t="s">
        <v>195</v>
      </c>
      <c r="H388" s="208">
        <v>21</v>
      </c>
      <c r="I388" s="209"/>
      <c r="J388" s="210">
        <f>ROUND(I388*H388,2)</f>
        <v>0</v>
      </c>
      <c r="K388" s="206" t="s">
        <v>1</v>
      </c>
      <c r="L388" s="39"/>
      <c r="M388" s="211" t="s">
        <v>1</v>
      </c>
      <c r="N388" s="212" t="s">
        <v>42</v>
      </c>
      <c r="O388" s="71"/>
      <c r="P388" s="213">
        <f>O388*H388</f>
        <v>0</v>
      </c>
      <c r="Q388" s="213">
        <v>0</v>
      </c>
      <c r="R388" s="213">
        <f>Q388*H388</f>
        <v>0</v>
      </c>
      <c r="S388" s="213">
        <v>0</v>
      </c>
      <c r="T388" s="214">
        <f>S388*H388</f>
        <v>0</v>
      </c>
      <c r="U388" s="34"/>
      <c r="V388" s="34"/>
      <c r="W388" s="34"/>
      <c r="X388" s="34"/>
      <c r="Y388" s="34"/>
      <c r="Z388" s="34"/>
      <c r="AA388" s="34"/>
      <c r="AB388" s="34"/>
      <c r="AC388" s="34"/>
      <c r="AD388" s="34"/>
      <c r="AE388" s="34"/>
      <c r="AR388" s="215" t="s">
        <v>147</v>
      </c>
      <c r="AT388" s="215" t="s">
        <v>143</v>
      </c>
      <c r="AU388" s="215" t="s">
        <v>87</v>
      </c>
      <c r="AY388" s="17" t="s">
        <v>141</v>
      </c>
      <c r="BE388" s="216">
        <f>IF(N388="základní",J388,0)</f>
        <v>0</v>
      </c>
      <c r="BF388" s="216">
        <f>IF(N388="snížená",J388,0)</f>
        <v>0</v>
      </c>
      <c r="BG388" s="216">
        <f>IF(N388="zákl. přenesená",J388,0)</f>
        <v>0</v>
      </c>
      <c r="BH388" s="216">
        <f>IF(N388="sníž. přenesená",J388,0)</f>
        <v>0</v>
      </c>
      <c r="BI388" s="216">
        <f>IF(N388="nulová",J388,0)</f>
        <v>0</v>
      </c>
      <c r="BJ388" s="17" t="s">
        <v>85</v>
      </c>
      <c r="BK388" s="216">
        <f>ROUND(I388*H388,2)</f>
        <v>0</v>
      </c>
      <c r="BL388" s="17" t="s">
        <v>147</v>
      </c>
      <c r="BM388" s="215" t="s">
        <v>519</v>
      </c>
    </row>
    <row r="389" spans="1:65" s="2" customFormat="1" ht="11.25">
      <c r="A389" s="34"/>
      <c r="B389" s="35"/>
      <c r="C389" s="36"/>
      <c r="D389" s="217" t="s">
        <v>149</v>
      </c>
      <c r="E389" s="36"/>
      <c r="F389" s="218" t="s">
        <v>518</v>
      </c>
      <c r="G389" s="36"/>
      <c r="H389" s="36"/>
      <c r="I389" s="116"/>
      <c r="J389" s="36"/>
      <c r="K389" s="36"/>
      <c r="L389" s="39"/>
      <c r="M389" s="219"/>
      <c r="N389" s="220"/>
      <c r="O389" s="71"/>
      <c r="P389" s="71"/>
      <c r="Q389" s="71"/>
      <c r="R389" s="71"/>
      <c r="S389" s="71"/>
      <c r="T389" s="72"/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T389" s="17" t="s">
        <v>149</v>
      </c>
      <c r="AU389" s="17" t="s">
        <v>87</v>
      </c>
    </row>
    <row r="390" spans="1:65" s="13" customFormat="1" ht="11.25">
      <c r="B390" s="221"/>
      <c r="C390" s="222"/>
      <c r="D390" s="217" t="s">
        <v>153</v>
      </c>
      <c r="E390" s="223" t="s">
        <v>1</v>
      </c>
      <c r="F390" s="224" t="s">
        <v>520</v>
      </c>
      <c r="G390" s="222"/>
      <c r="H390" s="223" t="s">
        <v>1</v>
      </c>
      <c r="I390" s="225"/>
      <c r="J390" s="222"/>
      <c r="K390" s="222"/>
      <c r="L390" s="226"/>
      <c r="M390" s="227"/>
      <c r="N390" s="228"/>
      <c r="O390" s="228"/>
      <c r="P390" s="228"/>
      <c r="Q390" s="228"/>
      <c r="R390" s="228"/>
      <c r="S390" s="228"/>
      <c r="T390" s="229"/>
      <c r="AT390" s="230" t="s">
        <v>153</v>
      </c>
      <c r="AU390" s="230" t="s">
        <v>87</v>
      </c>
      <c r="AV390" s="13" t="s">
        <v>85</v>
      </c>
      <c r="AW390" s="13" t="s">
        <v>33</v>
      </c>
      <c r="AX390" s="13" t="s">
        <v>77</v>
      </c>
      <c r="AY390" s="230" t="s">
        <v>141</v>
      </c>
    </row>
    <row r="391" spans="1:65" s="14" customFormat="1" ht="11.25">
      <c r="B391" s="231"/>
      <c r="C391" s="232"/>
      <c r="D391" s="217" t="s">
        <v>153</v>
      </c>
      <c r="E391" s="233" t="s">
        <v>1</v>
      </c>
      <c r="F391" s="234" t="s">
        <v>7</v>
      </c>
      <c r="G391" s="232"/>
      <c r="H391" s="235">
        <v>21</v>
      </c>
      <c r="I391" s="236"/>
      <c r="J391" s="232"/>
      <c r="K391" s="232"/>
      <c r="L391" s="237"/>
      <c r="M391" s="238"/>
      <c r="N391" s="239"/>
      <c r="O391" s="239"/>
      <c r="P391" s="239"/>
      <c r="Q391" s="239"/>
      <c r="R391" s="239"/>
      <c r="S391" s="239"/>
      <c r="T391" s="240"/>
      <c r="AT391" s="241" t="s">
        <v>153</v>
      </c>
      <c r="AU391" s="241" t="s">
        <v>87</v>
      </c>
      <c r="AV391" s="14" t="s">
        <v>87</v>
      </c>
      <c r="AW391" s="14" t="s">
        <v>33</v>
      </c>
      <c r="AX391" s="14" t="s">
        <v>85</v>
      </c>
      <c r="AY391" s="241" t="s">
        <v>141</v>
      </c>
    </row>
    <row r="392" spans="1:65" s="2" customFormat="1" ht="24" customHeight="1">
      <c r="A392" s="34"/>
      <c r="B392" s="35"/>
      <c r="C392" s="204" t="s">
        <v>521</v>
      </c>
      <c r="D392" s="204" t="s">
        <v>143</v>
      </c>
      <c r="E392" s="205" t="s">
        <v>522</v>
      </c>
      <c r="F392" s="206" t="s">
        <v>523</v>
      </c>
      <c r="G392" s="207" t="s">
        <v>200</v>
      </c>
      <c r="H392" s="208">
        <v>0.9</v>
      </c>
      <c r="I392" s="209"/>
      <c r="J392" s="210">
        <f>ROUND(I392*H392,2)</f>
        <v>0</v>
      </c>
      <c r="K392" s="206" t="s">
        <v>1</v>
      </c>
      <c r="L392" s="39"/>
      <c r="M392" s="211" t="s">
        <v>1</v>
      </c>
      <c r="N392" s="212" t="s">
        <v>42</v>
      </c>
      <c r="O392" s="71"/>
      <c r="P392" s="213">
        <f>O392*H392</f>
        <v>0</v>
      </c>
      <c r="Q392" s="213">
        <v>0</v>
      </c>
      <c r="R392" s="213">
        <f>Q392*H392</f>
        <v>0</v>
      </c>
      <c r="S392" s="213">
        <v>2.1</v>
      </c>
      <c r="T392" s="214">
        <f>S392*H392</f>
        <v>1.8900000000000001</v>
      </c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R392" s="215" t="s">
        <v>147</v>
      </c>
      <c r="AT392" s="215" t="s">
        <v>143</v>
      </c>
      <c r="AU392" s="215" t="s">
        <v>87</v>
      </c>
      <c r="AY392" s="17" t="s">
        <v>141</v>
      </c>
      <c r="BE392" s="216">
        <f>IF(N392="základní",J392,0)</f>
        <v>0</v>
      </c>
      <c r="BF392" s="216">
        <f>IF(N392="snížená",J392,0)</f>
        <v>0</v>
      </c>
      <c r="BG392" s="216">
        <f>IF(N392="zákl. přenesená",J392,0)</f>
        <v>0</v>
      </c>
      <c r="BH392" s="216">
        <f>IF(N392="sníž. přenesená",J392,0)</f>
        <v>0</v>
      </c>
      <c r="BI392" s="216">
        <f>IF(N392="nulová",J392,0)</f>
        <v>0</v>
      </c>
      <c r="BJ392" s="17" t="s">
        <v>85</v>
      </c>
      <c r="BK392" s="216">
        <f>ROUND(I392*H392,2)</f>
        <v>0</v>
      </c>
      <c r="BL392" s="17" t="s">
        <v>147</v>
      </c>
      <c r="BM392" s="215" t="s">
        <v>524</v>
      </c>
    </row>
    <row r="393" spans="1:65" s="2" customFormat="1" ht="19.5">
      <c r="A393" s="34"/>
      <c r="B393" s="35"/>
      <c r="C393" s="36"/>
      <c r="D393" s="217" t="s">
        <v>149</v>
      </c>
      <c r="E393" s="36"/>
      <c r="F393" s="218" t="s">
        <v>523</v>
      </c>
      <c r="G393" s="36"/>
      <c r="H393" s="36"/>
      <c r="I393" s="116"/>
      <c r="J393" s="36"/>
      <c r="K393" s="36"/>
      <c r="L393" s="39"/>
      <c r="M393" s="219"/>
      <c r="N393" s="220"/>
      <c r="O393" s="71"/>
      <c r="P393" s="71"/>
      <c r="Q393" s="71"/>
      <c r="R393" s="71"/>
      <c r="S393" s="71"/>
      <c r="T393" s="72"/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T393" s="17" t="s">
        <v>149</v>
      </c>
      <c r="AU393" s="17" t="s">
        <v>87</v>
      </c>
    </row>
    <row r="394" spans="1:65" s="12" customFormat="1" ht="22.9" customHeight="1">
      <c r="B394" s="188"/>
      <c r="C394" s="189"/>
      <c r="D394" s="190" t="s">
        <v>76</v>
      </c>
      <c r="E394" s="202" t="s">
        <v>525</v>
      </c>
      <c r="F394" s="202" t="s">
        <v>526</v>
      </c>
      <c r="G394" s="189"/>
      <c r="H394" s="189"/>
      <c r="I394" s="192"/>
      <c r="J394" s="203">
        <f>BK394</f>
        <v>0</v>
      </c>
      <c r="K394" s="189"/>
      <c r="L394" s="194"/>
      <c r="M394" s="195"/>
      <c r="N394" s="196"/>
      <c r="O394" s="196"/>
      <c r="P394" s="197">
        <f>SUM(P395:P396)</f>
        <v>0</v>
      </c>
      <c r="Q394" s="196"/>
      <c r="R394" s="197">
        <f>SUM(R395:R396)</f>
        <v>0</v>
      </c>
      <c r="S394" s="196"/>
      <c r="T394" s="198">
        <f>SUM(T395:T396)</f>
        <v>0</v>
      </c>
      <c r="AR394" s="199" t="s">
        <v>85</v>
      </c>
      <c r="AT394" s="200" t="s">
        <v>76</v>
      </c>
      <c r="AU394" s="200" t="s">
        <v>85</v>
      </c>
      <c r="AY394" s="199" t="s">
        <v>141</v>
      </c>
      <c r="BK394" s="201">
        <f>SUM(BK395:BK396)</f>
        <v>0</v>
      </c>
    </row>
    <row r="395" spans="1:65" s="2" customFormat="1" ht="24" customHeight="1">
      <c r="A395" s="34"/>
      <c r="B395" s="35"/>
      <c r="C395" s="204" t="s">
        <v>527</v>
      </c>
      <c r="D395" s="204" t="s">
        <v>143</v>
      </c>
      <c r="E395" s="205" t="s">
        <v>528</v>
      </c>
      <c r="F395" s="206" t="s">
        <v>529</v>
      </c>
      <c r="G395" s="207" t="s">
        <v>226</v>
      </c>
      <c r="H395" s="208">
        <v>2349.1260000000002</v>
      </c>
      <c r="I395" s="209"/>
      <c r="J395" s="210">
        <f>ROUND(I395*H395,2)</f>
        <v>0</v>
      </c>
      <c r="K395" s="206" t="s">
        <v>1</v>
      </c>
      <c r="L395" s="39"/>
      <c r="M395" s="211" t="s">
        <v>1</v>
      </c>
      <c r="N395" s="212" t="s">
        <v>42</v>
      </c>
      <c r="O395" s="71"/>
      <c r="P395" s="213">
        <f>O395*H395</f>
        <v>0</v>
      </c>
      <c r="Q395" s="213">
        <v>0</v>
      </c>
      <c r="R395" s="213">
        <f>Q395*H395</f>
        <v>0</v>
      </c>
      <c r="S395" s="213">
        <v>0</v>
      </c>
      <c r="T395" s="214">
        <f>S395*H395</f>
        <v>0</v>
      </c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R395" s="215" t="s">
        <v>147</v>
      </c>
      <c r="AT395" s="215" t="s">
        <v>143</v>
      </c>
      <c r="AU395" s="215" t="s">
        <v>87</v>
      </c>
      <c r="AY395" s="17" t="s">
        <v>141</v>
      </c>
      <c r="BE395" s="216">
        <f>IF(N395="základní",J395,0)</f>
        <v>0</v>
      </c>
      <c r="BF395" s="216">
        <f>IF(N395="snížená",J395,0)</f>
        <v>0</v>
      </c>
      <c r="BG395" s="216">
        <f>IF(N395="zákl. přenesená",J395,0)</f>
        <v>0</v>
      </c>
      <c r="BH395" s="216">
        <f>IF(N395="sníž. přenesená",J395,0)</f>
        <v>0</v>
      </c>
      <c r="BI395" s="216">
        <f>IF(N395="nulová",J395,0)</f>
        <v>0</v>
      </c>
      <c r="BJ395" s="17" t="s">
        <v>85</v>
      </c>
      <c r="BK395" s="216">
        <f>ROUND(I395*H395,2)</f>
        <v>0</v>
      </c>
      <c r="BL395" s="17" t="s">
        <v>147</v>
      </c>
      <c r="BM395" s="215" t="s">
        <v>530</v>
      </c>
    </row>
    <row r="396" spans="1:65" s="2" customFormat="1" ht="11.25">
      <c r="A396" s="34"/>
      <c r="B396" s="35"/>
      <c r="C396" s="36"/>
      <c r="D396" s="217" t="s">
        <v>149</v>
      </c>
      <c r="E396" s="36"/>
      <c r="F396" s="218" t="s">
        <v>529</v>
      </c>
      <c r="G396" s="36"/>
      <c r="H396" s="36"/>
      <c r="I396" s="116"/>
      <c r="J396" s="36"/>
      <c r="K396" s="36"/>
      <c r="L396" s="39"/>
      <c r="M396" s="219"/>
      <c r="N396" s="220"/>
      <c r="O396" s="71"/>
      <c r="P396" s="71"/>
      <c r="Q396" s="71"/>
      <c r="R396" s="71"/>
      <c r="S396" s="71"/>
      <c r="T396" s="72"/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T396" s="17" t="s">
        <v>149</v>
      </c>
      <c r="AU396" s="17" t="s">
        <v>87</v>
      </c>
    </row>
    <row r="397" spans="1:65" s="12" customFormat="1" ht="22.9" customHeight="1">
      <c r="B397" s="188"/>
      <c r="C397" s="189"/>
      <c r="D397" s="190" t="s">
        <v>76</v>
      </c>
      <c r="E397" s="202" t="s">
        <v>531</v>
      </c>
      <c r="F397" s="202" t="s">
        <v>532</v>
      </c>
      <c r="G397" s="189"/>
      <c r="H397" s="189"/>
      <c r="I397" s="192"/>
      <c r="J397" s="203">
        <f>BK397</f>
        <v>0</v>
      </c>
      <c r="K397" s="189"/>
      <c r="L397" s="194"/>
      <c r="M397" s="195"/>
      <c r="N397" s="196"/>
      <c r="O397" s="196"/>
      <c r="P397" s="197">
        <f>P398+SUM(P399:P410)+P417</f>
        <v>0</v>
      </c>
      <c r="Q397" s="196"/>
      <c r="R397" s="197">
        <f>R398+SUM(R399:R410)+R417</f>
        <v>0</v>
      </c>
      <c r="S397" s="196"/>
      <c r="T397" s="198">
        <f>T398+SUM(T399:T410)+T417</f>
        <v>0</v>
      </c>
      <c r="AR397" s="199" t="s">
        <v>172</v>
      </c>
      <c r="AT397" s="200" t="s">
        <v>76</v>
      </c>
      <c r="AU397" s="200" t="s">
        <v>85</v>
      </c>
      <c r="AY397" s="199" t="s">
        <v>141</v>
      </c>
      <c r="BK397" s="201">
        <f>BK398+SUM(BK399:BK410)+BK417</f>
        <v>0</v>
      </c>
    </row>
    <row r="398" spans="1:65" s="2" customFormat="1" ht="16.5" customHeight="1">
      <c r="A398" s="34"/>
      <c r="B398" s="35"/>
      <c r="C398" s="204" t="s">
        <v>533</v>
      </c>
      <c r="D398" s="204" t="s">
        <v>143</v>
      </c>
      <c r="E398" s="205" t="s">
        <v>534</v>
      </c>
      <c r="F398" s="206" t="s">
        <v>535</v>
      </c>
      <c r="G398" s="207" t="s">
        <v>536</v>
      </c>
      <c r="H398" s="208">
        <v>1</v>
      </c>
      <c r="I398" s="209"/>
      <c r="J398" s="210">
        <f>ROUND(I398*H398,2)</f>
        <v>0</v>
      </c>
      <c r="K398" s="206" t="s">
        <v>1</v>
      </c>
      <c r="L398" s="39"/>
      <c r="M398" s="211" t="s">
        <v>1</v>
      </c>
      <c r="N398" s="212" t="s">
        <v>42</v>
      </c>
      <c r="O398" s="71"/>
      <c r="P398" s="213">
        <f>O398*H398</f>
        <v>0</v>
      </c>
      <c r="Q398" s="213">
        <v>0</v>
      </c>
      <c r="R398" s="213">
        <f>Q398*H398</f>
        <v>0</v>
      </c>
      <c r="S398" s="213">
        <v>0</v>
      </c>
      <c r="T398" s="214">
        <f>S398*H398</f>
        <v>0</v>
      </c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R398" s="215" t="s">
        <v>537</v>
      </c>
      <c r="AT398" s="215" t="s">
        <v>143</v>
      </c>
      <c r="AU398" s="215" t="s">
        <v>87</v>
      </c>
      <c r="AY398" s="17" t="s">
        <v>141</v>
      </c>
      <c r="BE398" s="216">
        <f>IF(N398="základní",J398,0)</f>
        <v>0</v>
      </c>
      <c r="BF398" s="216">
        <f>IF(N398="snížená",J398,0)</f>
        <v>0</v>
      </c>
      <c r="BG398" s="216">
        <f>IF(N398="zákl. přenesená",J398,0)</f>
        <v>0</v>
      </c>
      <c r="BH398" s="216">
        <f>IF(N398="sníž. přenesená",J398,0)</f>
        <v>0</v>
      </c>
      <c r="BI398" s="216">
        <f>IF(N398="nulová",J398,0)</f>
        <v>0</v>
      </c>
      <c r="BJ398" s="17" t="s">
        <v>85</v>
      </c>
      <c r="BK398" s="216">
        <f>ROUND(I398*H398,2)</f>
        <v>0</v>
      </c>
      <c r="BL398" s="17" t="s">
        <v>537</v>
      </c>
      <c r="BM398" s="215" t="s">
        <v>538</v>
      </c>
    </row>
    <row r="399" spans="1:65" s="2" customFormat="1" ht="11.25">
      <c r="A399" s="34"/>
      <c r="B399" s="35"/>
      <c r="C399" s="36"/>
      <c r="D399" s="217" t="s">
        <v>149</v>
      </c>
      <c r="E399" s="36"/>
      <c r="F399" s="218" t="s">
        <v>535</v>
      </c>
      <c r="G399" s="36"/>
      <c r="H399" s="36"/>
      <c r="I399" s="116"/>
      <c r="J399" s="36"/>
      <c r="K399" s="36"/>
      <c r="L399" s="39"/>
      <c r="M399" s="219"/>
      <c r="N399" s="220"/>
      <c r="O399" s="71"/>
      <c r="P399" s="71"/>
      <c r="Q399" s="71"/>
      <c r="R399" s="71"/>
      <c r="S399" s="71"/>
      <c r="T399" s="72"/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T399" s="17" t="s">
        <v>149</v>
      </c>
      <c r="AU399" s="17" t="s">
        <v>87</v>
      </c>
    </row>
    <row r="400" spans="1:65" s="2" customFormat="1" ht="16.5" customHeight="1">
      <c r="A400" s="34"/>
      <c r="B400" s="35"/>
      <c r="C400" s="204" t="s">
        <v>539</v>
      </c>
      <c r="D400" s="204" t="s">
        <v>143</v>
      </c>
      <c r="E400" s="205" t="s">
        <v>540</v>
      </c>
      <c r="F400" s="206" t="s">
        <v>541</v>
      </c>
      <c r="G400" s="207" t="s">
        <v>536</v>
      </c>
      <c r="H400" s="208">
        <v>1</v>
      </c>
      <c r="I400" s="209"/>
      <c r="J400" s="210">
        <f>ROUND(I400*H400,2)</f>
        <v>0</v>
      </c>
      <c r="K400" s="206" t="s">
        <v>1</v>
      </c>
      <c r="L400" s="39"/>
      <c r="M400" s="211" t="s">
        <v>1</v>
      </c>
      <c r="N400" s="212" t="s">
        <v>42</v>
      </c>
      <c r="O400" s="71"/>
      <c r="P400" s="213">
        <f>O400*H400</f>
        <v>0</v>
      </c>
      <c r="Q400" s="213">
        <v>0</v>
      </c>
      <c r="R400" s="213">
        <f>Q400*H400</f>
        <v>0</v>
      </c>
      <c r="S400" s="213">
        <v>0</v>
      </c>
      <c r="T400" s="214">
        <f>S400*H400</f>
        <v>0</v>
      </c>
      <c r="U400" s="34"/>
      <c r="V400" s="34"/>
      <c r="W400" s="34"/>
      <c r="X400" s="34"/>
      <c r="Y400" s="34"/>
      <c r="Z400" s="34"/>
      <c r="AA400" s="34"/>
      <c r="AB400" s="34"/>
      <c r="AC400" s="34"/>
      <c r="AD400" s="34"/>
      <c r="AE400" s="34"/>
      <c r="AR400" s="215" t="s">
        <v>537</v>
      </c>
      <c r="AT400" s="215" t="s">
        <v>143</v>
      </c>
      <c r="AU400" s="215" t="s">
        <v>87</v>
      </c>
      <c r="AY400" s="17" t="s">
        <v>141</v>
      </c>
      <c r="BE400" s="216">
        <f>IF(N400="základní",J400,0)</f>
        <v>0</v>
      </c>
      <c r="BF400" s="216">
        <f>IF(N400="snížená",J400,0)</f>
        <v>0</v>
      </c>
      <c r="BG400" s="216">
        <f>IF(N400="zákl. přenesená",J400,0)</f>
        <v>0</v>
      </c>
      <c r="BH400" s="216">
        <f>IF(N400="sníž. přenesená",J400,0)</f>
        <v>0</v>
      </c>
      <c r="BI400" s="216">
        <f>IF(N400="nulová",J400,0)</f>
        <v>0</v>
      </c>
      <c r="BJ400" s="17" t="s">
        <v>85</v>
      </c>
      <c r="BK400" s="216">
        <f>ROUND(I400*H400,2)</f>
        <v>0</v>
      </c>
      <c r="BL400" s="17" t="s">
        <v>537</v>
      </c>
      <c r="BM400" s="215" t="s">
        <v>542</v>
      </c>
    </row>
    <row r="401" spans="1:65" s="2" customFormat="1" ht="11.25">
      <c r="A401" s="34"/>
      <c r="B401" s="35"/>
      <c r="C401" s="36"/>
      <c r="D401" s="217" t="s">
        <v>149</v>
      </c>
      <c r="E401" s="36"/>
      <c r="F401" s="218" t="s">
        <v>541</v>
      </c>
      <c r="G401" s="36"/>
      <c r="H401" s="36"/>
      <c r="I401" s="116"/>
      <c r="J401" s="36"/>
      <c r="K401" s="36"/>
      <c r="L401" s="39"/>
      <c r="M401" s="219"/>
      <c r="N401" s="220"/>
      <c r="O401" s="71"/>
      <c r="P401" s="71"/>
      <c r="Q401" s="71"/>
      <c r="R401" s="71"/>
      <c r="S401" s="71"/>
      <c r="T401" s="72"/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T401" s="17" t="s">
        <v>149</v>
      </c>
      <c r="AU401" s="17" t="s">
        <v>87</v>
      </c>
    </row>
    <row r="402" spans="1:65" s="2" customFormat="1" ht="16.5" customHeight="1">
      <c r="A402" s="34"/>
      <c r="B402" s="35"/>
      <c r="C402" s="204" t="s">
        <v>543</v>
      </c>
      <c r="D402" s="204" t="s">
        <v>143</v>
      </c>
      <c r="E402" s="205" t="s">
        <v>544</v>
      </c>
      <c r="F402" s="206" t="s">
        <v>545</v>
      </c>
      <c r="G402" s="207" t="s">
        <v>536</v>
      </c>
      <c r="H402" s="208">
        <v>1</v>
      </c>
      <c r="I402" s="209"/>
      <c r="J402" s="210">
        <f>ROUND(I402*H402,2)</f>
        <v>0</v>
      </c>
      <c r="K402" s="206" t="s">
        <v>1</v>
      </c>
      <c r="L402" s="39"/>
      <c r="M402" s="211" t="s">
        <v>1</v>
      </c>
      <c r="N402" s="212" t="s">
        <v>42</v>
      </c>
      <c r="O402" s="71"/>
      <c r="P402" s="213">
        <f>O402*H402</f>
        <v>0</v>
      </c>
      <c r="Q402" s="213">
        <v>0</v>
      </c>
      <c r="R402" s="213">
        <f>Q402*H402</f>
        <v>0</v>
      </c>
      <c r="S402" s="213">
        <v>0</v>
      </c>
      <c r="T402" s="214">
        <f>S402*H402</f>
        <v>0</v>
      </c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R402" s="215" t="s">
        <v>537</v>
      </c>
      <c r="AT402" s="215" t="s">
        <v>143</v>
      </c>
      <c r="AU402" s="215" t="s">
        <v>87</v>
      </c>
      <c r="AY402" s="17" t="s">
        <v>141</v>
      </c>
      <c r="BE402" s="216">
        <f>IF(N402="základní",J402,0)</f>
        <v>0</v>
      </c>
      <c r="BF402" s="216">
        <f>IF(N402="snížená",J402,0)</f>
        <v>0</v>
      </c>
      <c r="BG402" s="216">
        <f>IF(N402="zákl. přenesená",J402,0)</f>
        <v>0</v>
      </c>
      <c r="BH402" s="216">
        <f>IF(N402="sníž. přenesená",J402,0)</f>
        <v>0</v>
      </c>
      <c r="BI402" s="216">
        <f>IF(N402="nulová",J402,0)</f>
        <v>0</v>
      </c>
      <c r="BJ402" s="17" t="s">
        <v>85</v>
      </c>
      <c r="BK402" s="216">
        <f>ROUND(I402*H402,2)</f>
        <v>0</v>
      </c>
      <c r="BL402" s="17" t="s">
        <v>537</v>
      </c>
      <c r="BM402" s="215" t="s">
        <v>546</v>
      </c>
    </row>
    <row r="403" spans="1:65" s="2" customFormat="1" ht="11.25">
      <c r="A403" s="34"/>
      <c r="B403" s="35"/>
      <c r="C403" s="36"/>
      <c r="D403" s="217" t="s">
        <v>149</v>
      </c>
      <c r="E403" s="36"/>
      <c r="F403" s="218" t="s">
        <v>545</v>
      </c>
      <c r="G403" s="36"/>
      <c r="H403" s="36"/>
      <c r="I403" s="116"/>
      <c r="J403" s="36"/>
      <c r="K403" s="36"/>
      <c r="L403" s="39"/>
      <c r="M403" s="219"/>
      <c r="N403" s="220"/>
      <c r="O403" s="71"/>
      <c r="P403" s="71"/>
      <c r="Q403" s="71"/>
      <c r="R403" s="71"/>
      <c r="S403" s="71"/>
      <c r="T403" s="72"/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T403" s="17" t="s">
        <v>149</v>
      </c>
      <c r="AU403" s="17" t="s">
        <v>87</v>
      </c>
    </row>
    <row r="404" spans="1:65" s="2" customFormat="1" ht="16.5" customHeight="1">
      <c r="A404" s="34"/>
      <c r="B404" s="35"/>
      <c r="C404" s="204" t="s">
        <v>547</v>
      </c>
      <c r="D404" s="204" t="s">
        <v>143</v>
      </c>
      <c r="E404" s="205" t="s">
        <v>548</v>
      </c>
      <c r="F404" s="206" t="s">
        <v>549</v>
      </c>
      <c r="G404" s="207" t="s">
        <v>536</v>
      </c>
      <c r="H404" s="208">
        <v>1</v>
      </c>
      <c r="I404" s="209"/>
      <c r="J404" s="210">
        <f>ROUND(I404*H404,2)</f>
        <v>0</v>
      </c>
      <c r="K404" s="206" t="s">
        <v>1</v>
      </c>
      <c r="L404" s="39"/>
      <c r="M404" s="211" t="s">
        <v>1</v>
      </c>
      <c r="N404" s="212" t="s">
        <v>42</v>
      </c>
      <c r="O404" s="71"/>
      <c r="P404" s="213">
        <f>O404*H404</f>
        <v>0</v>
      </c>
      <c r="Q404" s="213">
        <v>0</v>
      </c>
      <c r="R404" s="213">
        <f>Q404*H404</f>
        <v>0</v>
      </c>
      <c r="S404" s="213">
        <v>0</v>
      </c>
      <c r="T404" s="214">
        <f>S404*H404</f>
        <v>0</v>
      </c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R404" s="215" t="s">
        <v>537</v>
      </c>
      <c r="AT404" s="215" t="s">
        <v>143</v>
      </c>
      <c r="AU404" s="215" t="s">
        <v>87</v>
      </c>
      <c r="AY404" s="17" t="s">
        <v>141</v>
      </c>
      <c r="BE404" s="216">
        <f>IF(N404="základní",J404,0)</f>
        <v>0</v>
      </c>
      <c r="BF404" s="216">
        <f>IF(N404="snížená",J404,0)</f>
        <v>0</v>
      </c>
      <c r="BG404" s="216">
        <f>IF(N404="zákl. přenesená",J404,0)</f>
        <v>0</v>
      </c>
      <c r="BH404" s="216">
        <f>IF(N404="sníž. přenesená",J404,0)</f>
        <v>0</v>
      </c>
      <c r="BI404" s="216">
        <f>IF(N404="nulová",J404,0)</f>
        <v>0</v>
      </c>
      <c r="BJ404" s="17" t="s">
        <v>85</v>
      </c>
      <c r="BK404" s="216">
        <f>ROUND(I404*H404,2)</f>
        <v>0</v>
      </c>
      <c r="BL404" s="17" t="s">
        <v>537</v>
      </c>
      <c r="BM404" s="215" t="s">
        <v>550</v>
      </c>
    </row>
    <row r="405" spans="1:65" s="2" customFormat="1" ht="11.25">
      <c r="A405" s="34"/>
      <c r="B405" s="35"/>
      <c r="C405" s="36"/>
      <c r="D405" s="217" t="s">
        <v>149</v>
      </c>
      <c r="E405" s="36"/>
      <c r="F405" s="218" t="s">
        <v>549</v>
      </c>
      <c r="G405" s="36"/>
      <c r="H405" s="36"/>
      <c r="I405" s="116"/>
      <c r="J405" s="36"/>
      <c r="K405" s="36"/>
      <c r="L405" s="39"/>
      <c r="M405" s="219"/>
      <c r="N405" s="220"/>
      <c r="O405" s="71"/>
      <c r="P405" s="71"/>
      <c r="Q405" s="71"/>
      <c r="R405" s="71"/>
      <c r="S405" s="71"/>
      <c r="T405" s="72"/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T405" s="17" t="s">
        <v>149</v>
      </c>
      <c r="AU405" s="17" t="s">
        <v>87</v>
      </c>
    </row>
    <row r="406" spans="1:65" s="2" customFormat="1" ht="16.5" customHeight="1">
      <c r="A406" s="34"/>
      <c r="B406" s="35"/>
      <c r="C406" s="204" t="s">
        <v>551</v>
      </c>
      <c r="D406" s="204" t="s">
        <v>143</v>
      </c>
      <c r="E406" s="205" t="s">
        <v>552</v>
      </c>
      <c r="F406" s="206" t="s">
        <v>553</v>
      </c>
      <c r="G406" s="207" t="s">
        <v>536</v>
      </c>
      <c r="H406" s="208">
        <v>1</v>
      </c>
      <c r="I406" s="209"/>
      <c r="J406" s="210">
        <f>ROUND(I406*H406,2)</f>
        <v>0</v>
      </c>
      <c r="K406" s="206" t="s">
        <v>1</v>
      </c>
      <c r="L406" s="39"/>
      <c r="M406" s="211" t="s">
        <v>1</v>
      </c>
      <c r="N406" s="212" t="s">
        <v>42</v>
      </c>
      <c r="O406" s="71"/>
      <c r="P406" s="213">
        <f>O406*H406</f>
        <v>0</v>
      </c>
      <c r="Q406" s="213">
        <v>0</v>
      </c>
      <c r="R406" s="213">
        <f>Q406*H406</f>
        <v>0</v>
      </c>
      <c r="S406" s="213">
        <v>0</v>
      </c>
      <c r="T406" s="214">
        <f>S406*H406</f>
        <v>0</v>
      </c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R406" s="215" t="s">
        <v>537</v>
      </c>
      <c r="AT406" s="215" t="s">
        <v>143</v>
      </c>
      <c r="AU406" s="215" t="s">
        <v>87</v>
      </c>
      <c r="AY406" s="17" t="s">
        <v>141</v>
      </c>
      <c r="BE406" s="216">
        <f>IF(N406="základní",J406,0)</f>
        <v>0</v>
      </c>
      <c r="BF406" s="216">
        <f>IF(N406="snížená",J406,0)</f>
        <v>0</v>
      </c>
      <c r="BG406" s="216">
        <f>IF(N406="zákl. přenesená",J406,0)</f>
        <v>0</v>
      </c>
      <c r="BH406" s="216">
        <f>IF(N406="sníž. přenesená",J406,0)</f>
        <v>0</v>
      </c>
      <c r="BI406" s="216">
        <f>IF(N406="nulová",J406,0)</f>
        <v>0</v>
      </c>
      <c r="BJ406" s="17" t="s">
        <v>85</v>
      </c>
      <c r="BK406" s="216">
        <f>ROUND(I406*H406,2)</f>
        <v>0</v>
      </c>
      <c r="BL406" s="17" t="s">
        <v>537</v>
      </c>
      <c r="BM406" s="215" t="s">
        <v>554</v>
      </c>
    </row>
    <row r="407" spans="1:65" s="2" customFormat="1" ht="11.25">
      <c r="A407" s="34"/>
      <c r="B407" s="35"/>
      <c r="C407" s="36"/>
      <c r="D407" s="217" t="s">
        <v>149</v>
      </c>
      <c r="E407" s="36"/>
      <c r="F407" s="218" t="s">
        <v>553</v>
      </c>
      <c r="G407" s="36"/>
      <c r="H407" s="36"/>
      <c r="I407" s="116"/>
      <c r="J407" s="36"/>
      <c r="K407" s="36"/>
      <c r="L407" s="39"/>
      <c r="M407" s="219"/>
      <c r="N407" s="220"/>
      <c r="O407" s="71"/>
      <c r="P407" s="71"/>
      <c r="Q407" s="71"/>
      <c r="R407" s="71"/>
      <c r="S407" s="71"/>
      <c r="T407" s="72"/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T407" s="17" t="s">
        <v>149</v>
      </c>
      <c r="AU407" s="17" t="s">
        <v>87</v>
      </c>
    </row>
    <row r="408" spans="1:65" s="2" customFormat="1" ht="16.5" customHeight="1">
      <c r="A408" s="34"/>
      <c r="B408" s="35"/>
      <c r="C408" s="204" t="s">
        <v>555</v>
      </c>
      <c r="D408" s="204" t="s">
        <v>143</v>
      </c>
      <c r="E408" s="205" t="s">
        <v>556</v>
      </c>
      <c r="F408" s="206" t="s">
        <v>557</v>
      </c>
      <c r="G408" s="207" t="s">
        <v>536</v>
      </c>
      <c r="H408" s="208">
        <v>1</v>
      </c>
      <c r="I408" s="209"/>
      <c r="J408" s="210">
        <f>ROUND(I408*H408,2)</f>
        <v>0</v>
      </c>
      <c r="K408" s="206" t="s">
        <v>1</v>
      </c>
      <c r="L408" s="39"/>
      <c r="M408" s="211" t="s">
        <v>1</v>
      </c>
      <c r="N408" s="212" t="s">
        <v>42</v>
      </c>
      <c r="O408" s="71"/>
      <c r="P408" s="213">
        <f>O408*H408</f>
        <v>0</v>
      </c>
      <c r="Q408" s="213">
        <v>0</v>
      </c>
      <c r="R408" s="213">
        <f>Q408*H408</f>
        <v>0</v>
      </c>
      <c r="S408" s="213">
        <v>0</v>
      </c>
      <c r="T408" s="214">
        <f>S408*H408</f>
        <v>0</v>
      </c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R408" s="215" t="s">
        <v>537</v>
      </c>
      <c r="AT408" s="215" t="s">
        <v>143</v>
      </c>
      <c r="AU408" s="215" t="s">
        <v>87</v>
      </c>
      <c r="AY408" s="17" t="s">
        <v>141</v>
      </c>
      <c r="BE408" s="216">
        <f>IF(N408="základní",J408,0)</f>
        <v>0</v>
      </c>
      <c r="BF408" s="216">
        <f>IF(N408="snížená",J408,0)</f>
        <v>0</v>
      </c>
      <c r="BG408" s="216">
        <f>IF(N408="zákl. přenesená",J408,0)</f>
        <v>0</v>
      </c>
      <c r="BH408" s="216">
        <f>IF(N408="sníž. přenesená",J408,0)</f>
        <v>0</v>
      </c>
      <c r="BI408" s="216">
        <f>IF(N408="nulová",J408,0)</f>
        <v>0</v>
      </c>
      <c r="BJ408" s="17" t="s">
        <v>85</v>
      </c>
      <c r="BK408" s="216">
        <f>ROUND(I408*H408,2)</f>
        <v>0</v>
      </c>
      <c r="BL408" s="17" t="s">
        <v>537</v>
      </c>
      <c r="BM408" s="215" t="s">
        <v>558</v>
      </c>
    </row>
    <row r="409" spans="1:65" s="2" customFormat="1" ht="11.25">
      <c r="A409" s="34"/>
      <c r="B409" s="35"/>
      <c r="C409" s="36"/>
      <c r="D409" s="217" t="s">
        <v>149</v>
      </c>
      <c r="E409" s="36"/>
      <c r="F409" s="218" t="s">
        <v>557</v>
      </c>
      <c r="G409" s="36"/>
      <c r="H409" s="36"/>
      <c r="I409" s="116"/>
      <c r="J409" s="36"/>
      <c r="K409" s="36"/>
      <c r="L409" s="39"/>
      <c r="M409" s="219"/>
      <c r="N409" s="220"/>
      <c r="O409" s="71"/>
      <c r="P409" s="71"/>
      <c r="Q409" s="71"/>
      <c r="R409" s="71"/>
      <c r="S409" s="71"/>
      <c r="T409" s="72"/>
      <c r="U409" s="34"/>
      <c r="V409" s="34"/>
      <c r="W409" s="34"/>
      <c r="X409" s="34"/>
      <c r="Y409" s="34"/>
      <c r="Z409" s="34"/>
      <c r="AA409" s="34"/>
      <c r="AB409" s="34"/>
      <c r="AC409" s="34"/>
      <c r="AD409" s="34"/>
      <c r="AE409" s="34"/>
      <c r="AT409" s="17" t="s">
        <v>149</v>
      </c>
      <c r="AU409" s="17" t="s">
        <v>87</v>
      </c>
    </row>
    <row r="410" spans="1:65" s="12" customFormat="1" ht="20.85" customHeight="1">
      <c r="B410" s="188"/>
      <c r="C410" s="189"/>
      <c r="D410" s="190" t="s">
        <v>76</v>
      </c>
      <c r="E410" s="202" t="s">
        <v>559</v>
      </c>
      <c r="F410" s="202" t="s">
        <v>560</v>
      </c>
      <c r="G410" s="189"/>
      <c r="H410" s="189"/>
      <c r="I410" s="192"/>
      <c r="J410" s="203">
        <f>BK410</f>
        <v>0</v>
      </c>
      <c r="K410" s="189"/>
      <c r="L410" s="194"/>
      <c r="M410" s="195"/>
      <c r="N410" s="196"/>
      <c r="O410" s="196"/>
      <c r="P410" s="197">
        <f>SUM(P411:P416)</f>
        <v>0</v>
      </c>
      <c r="Q410" s="196"/>
      <c r="R410" s="197">
        <f>SUM(R411:R416)</f>
        <v>0</v>
      </c>
      <c r="S410" s="196"/>
      <c r="T410" s="198">
        <f>SUM(T411:T416)</f>
        <v>0</v>
      </c>
      <c r="AR410" s="199" t="s">
        <v>172</v>
      </c>
      <c r="AT410" s="200" t="s">
        <v>76</v>
      </c>
      <c r="AU410" s="200" t="s">
        <v>87</v>
      </c>
      <c r="AY410" s="199" t="s">
        <v>141</v>
      </c>
      <c r="BK410" s="201">
        <f>SUM(BK411:BK416)</f>
        <v>0</v>
      </c>
    </row>
    <row r="411" spans="1:65" s="2" customFormat="1" ht="16.5" customHeight="1">
      <c r="A411" s="34"/>
      <c r="B411" s="35"/>
      <c r="C411" s="204" t="s">
        <v>561</v>
      </c>
      <c r="D411" s="204" t="s">
        <v>143</v>
      </c>
      <c r="E411" s="205" t="s">
        <v>562</v>
      </c>
      <c r="F411" s="206" t="s">
        <v>563</v>
      </c>
      <c r="G411" s="207" t="s">
        <v>536</v>
      </c>
      <c r="H411" s="208">
        <v>1</v>
      </c>
      <c r="I411" s="209"/>
      <c r="J411" s="210">
        <f>ROUND(I411*H411,2)</f>
        <v>0</v>
      </c>
      <c r="K411" s="206" t="s">
        <v>1</v>
      </c>
      <c r="L411" s="39"/>
      <c r="M411" s="211" t="s">
        <v>1</v>
      </c>
      <c r="N411" s="212" t="s">
        <v>42</v>
      </c>
      <c r="O411" s="71"/>
      <c r="P411" s="213">
        <f>O411*H411</f>
        <v>0</v>
      </c>
      <c r="Q411" s="213">
        <v>0</v>
      </c>
      <c r="R411" s="213">
        <f>Q411*H411</f>
        <v>0</v>
      </c>
      <c r="S411" s="213">
        <v>0</v>
      </c>
      <c r="T411" s="214">
        <f>S411*H411</f>
        <v>0</v>
      </c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R411" s="215" t="s">
        <v>537</v>
      </c>
      <c r="AT411" s="215" t="s">
        <v>143</v>
      </c>
      <c r="AU411" s="215" t="s">
        <v>156</v>
      </c>
      <c r="AY411" s="17" t="s">
        <v>141</v>
      </c>
      <c r="BE411" s="216">
        <f>IF(N411="základní",J411,0)</f>
        <v>0</v>
      </c>
      <c r="BF411" s="216">
        <f>IF(N411="snížená",J411,0)</f>
        <v>0</v>
      </c>
      <c r="BG411" s="216">
        <f>IF(N411="zákl. přenesená",J411,0)</f>
        <v>0</v>
      </c>
      <c r="BH411" s="216">
        <f>IF(N411="sníž. přenesená",J411,0)</f>
        <v>0</v>
      </c>
      <c r="BI411" s="216">
        <f>IF(N411="nulová",J411,0)</f>
        <v>0</v>
      </c>
      <c r="BJ411" s="17" t="s">
        <v>85</v>
      </c>
      <c r="BK411" s="216">
        <f>ROUND(I411*H411,2)</f>
        <v>0</v>
      </c>
      <c r="BL411" s="17" t="s">
        <v>537</v>
      </c>
      <c r="BM411" s="215" t="s">
        <v>564</v>
      </c>
    </row>
    <row r="412" spans="1:65" s="2" customFormat="1" ht="11.25">
      <c r="A412" s="34"/>
      <c r="B412" s="35"/>
      <c r="C412" s="36"/>
      <c r="D412" s="217" t="s">
        <v>149</v>
      </c>
      <c r="E412" s="36"/>
      <c r="F412" s="218" t="s">
        <v>563</v>
      </c>
      <c r="G412" s="36"/>
      <c r="H412" s="36"/>
      <c r="I412" s="116"/>
      <c r="J412" s="36"/>
      <c r="K412" s="36"/>
      <c r="L412" s="39"/>
      <c r="M412" s="219"/>
      <c r="N412" s="220"/>
      <c r="O412" s="71"/>
      <c r="P412" s="71"/>
      <c r="Q412" s="71"/>
      <c r="R412" s="71"/>
      <c r="S412" s="71"/>
      <c r="T412" s="72"/>
      <c r="U412" s="34"/>
      <c r="V412" s="34"/>
      <c r="W412" s="34"/>
      <c r="X412" s="34"/>
      <c r="Y412" s="34"/>
      <c r="Z412" s="34"/>
      <c r="AA412" s="34"/>
      <c r="AB412" s="34"/>
      <c r="AC412" s="34"/>
      <c r="AD412" s="34"/>
      <c r="AE412" s="34"/>
      <c r="AT412" s="17" t="s">
        <v>149</v>
      </c>
      <c r="AU412" s="17" t="s">
        <v>156</v>
      </c>
    </row>
    <row r="413" spans="1:65" s="2" customFormat="1" ht="16.5" customHeight="1">
      <c r="A413" s="34"/>
      <c r="B413" s="35"/>
      <c r="C413" s="204" t="s">
        <v>565</v>
      </c>
      <c r="D413" s="204" t="s">
        <v>143</v>
      </c>
      <c r="E413" s="205" t="s">
        <v>566</v>
      </c>
      <c r="F413" s="206" t="s">
        <v>567</v>
      </c>
      <c r="G413" s="207" t="s">
        <v>536</v>
      </c>
      <c r="H413" s="208">
        <v>1</v>
      </c>
      <c r="I413" s="209"/>
      <c r="J413" s="210">
        <f>ROUND(I413*H413,2)</f>
        <v>0</v>
      </c>
      <c r="K413" s="206" t="s">
        <v>1</v>
      </c>
      <c r="L413" s="39"/>
      <c r="M413" s="211" t="s">
        <v>1</v>
      </c>
      <c r="N413" s="212" t="s">
        <v>42</v>
      </c>
      <c r="O413" s="71"/>
      <c r="P413" s="213">
        <f>O413*H413</f>
        <v>0</v>
      </c>
      <c r="Q413" s="213">
        <v>0</v>
      </c>
      <c r="R413" s="213">
        <f>Q413*H413</f>
        <v>0</v>
      </c>
      <c r="S413" s="213">
        <v>0</v>
      </c>
      <c r="T413" s="214">
        <f>S413*H413</f>
        <v>0</v>
      </c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R413" s="215" t="s">
        <v>537</v>
      </c>
      <c r="AT413" s="215" t="s">
        <v>143</v>
      </c>
      <c r="AU413" s="215" t="s">
        <v>156</v>
      </c>
      <c r="AY413" s="17" t="s">
        <v>141</v>
      </c>
      <c r="BE413" s="216">
        <f>IF(N413="základní",J413,0)</f>
        <v>0</v>
      </c>
      <c r="BF413" s="216">
        <f>IF(N413="snížená",J413,0)</f>
        <v>0</v>
      </c>
      <c r="BG413" s="216">
        <f>IF(N413="zákl. přenesená",J413,0)</f>
        <v>0</v>
      </c>
      <c r="BH413" s="216">
        <f>IF(N413="sníž. přenesená",J413,0)</f>
        <v>0</v>
      </c>
      <c r="BI413" s="216">
        <f>IF(N413="nulová",J413,0)</f>
        <v>0</v>
      </c>
      <c r="BJ413" s="17" t="s">
        <v>85</v>
      </c>
      <c r="BK413" s="216">
        <f>ROUND(I413*H413,2)</f>
        <v>0</v>
      </c>
      <c r="BL413" s="17" t="s">
        <v>537</v>
      </c>
      <c r="BM413" s="215" t="s">
        <v>568</v>
      </c>
    </row>
    <row r="414" spans="1:65" s="2" customFormat="1" ht="11.25">
      <c r="A414" s="34"/>
      <c r="B414" s="35"/>
      <c r="C414" s="36"/>
      <c r="D414" s="217" t="s">
        <v>149</v>
      </c>
      <c r="E414" s="36"/>
      <c r="F414" s="218" t="s">
        <v>567</v>
      </c>
      <c r="G414" s="36"/>
      <c r="H414" s="36"/>
      <c r="I414" s="116"/>
      <c r="J414" s="36"/>
      <c r="K414" s="36"/>
      <c r="L414" s="39"/>
      <c r="M414" s="219"/>
      <c r="N414" s="220"/>
      <c r="O414" s="71"/>
      <c r="P414" s="71"/>
      <c r="Q414" s="71"/>
      <c r="R414" s="71"/>
      <c r="S414" s="71"/>
      <c r="T414" s="72"/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T414" s="17" t="s">
        <v>149</v>
      </c>
      <c r="AU414" s="17" t="s">
        <v>156</v>
      </c>
    </row>
    <row r="415" spans="1:65" s="2" customFormat="1" ht="16.5" customHeight="1">
      <c r="A415" s="34"/>
      <c r="B415" s="35"/>
      <c r="C415" s="204" t="s">
        <v>569</v>
      </c>
      <c r="D415" s="204" t="s">
        <v>143</v>
      </c>
      <c r="E415" s="205" t="s">
        <v>570</v>
      </c>
      <c r="F415" s="206" t="s">
        <v>571</v>
      </c>
      <c r="G415" s="207" t="s">
        <v>536</v>
      </c>
      <c r="H415" s="208">
        <v>1</v>
      </c>
      <c r="I415" s="209"/>
      <c r="J415" s="210">
        <f>ROUND(I415*H415,2)</f>
        <v>0</v>
      </c>
      <c r="K415" s="206" t="s">
        <v>1</v>
      </c>
      <c r="L415" s="39"/>
      <c r="M415" s="211" t="s">
        <v>1</v>
      </c>
      <c r="N415" s="212" t="s">
        <v>42</v>
      </c>
      <c r="O415" s="71"/>
      <c r="P415" s="213">
        <f>O415*H415</f>
        <v>0</v>
      </c>
      <c r="Q415" s="213">
        <v>0</v>
      </c>
      <c r="R415" s="213">
        <f>Q415*H415</f>
        <v>0</v>
      </c>
      <c r="S415" s="213">
        <v>0</v>
      </c>
      <c r="T415" s="214">
        <f>S415*H415</f>
        <v>0</v>
      </c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R415" s="215" t="s">
        <v>537</v>
      </c>
      <c r="AT415" s="215" t="s">
        <v>143</v>
      </c>
      <c r="AU415" s="215" t="s">
        <v>156</v>
      </c>
      <c r="AY415" s="17" t="s">
        <v>141</v>
      </c>
      <c r="BE415" s="216">
        <f>IF(N415="základní",J415,0)</f>
        <v>0</v>
      </c>
      <c r="BF415" s="216">
        <f>IF(N415="snížená",J415,0)</f>
        <v>0</v>
      </c>
      <c r="BG415" s="216">
        <f>IF(N415="zákl. přenesená",J415,0)</f>
        <v>0</v>
      </c>
      <c r="BH415" s="216">
        <f>IF(N415="sníž. přenesená",J415,0)</f>
        <v>0</v>
      </c>
      <c r="BI415" s="216">
        <f>IF(N415="nulová",J415,0)</f>
        <v>0</v>
      </c>
      <c r="BJ415" s="17" t="s">
        <v>85</v>
      </c>
      <c r="BK415" s="216">
        <f>ROUND(I415*H415,2)</f>
        <v>0</v>
      </c>
      <c r="BL415" s="17" t="s">
        <v>537</v>
      </c>
      <c r="BM415" s="215" t="s">
        <v>572</v>
      </c>
    </row>
    <row r="416" spans="1:65" s="2" customFormat="1" ht="11.25">
      <c r="A416" s="34"/>
      <c r="B416" s="35"/>
      <c r="C416" s="36"/>
      <c r="D416" s="217" t="s">
        <v>149</v>
      </c>
      <c r="E416" s="36"/>
      <c r="F416" s="218" t="s">
        <v>571</v>
      </c>
      <c r="G416" s="36"/>
      <c r="H416" s="36"/>
      <c r="I416" s="116"/>
      <c r="J416" s="36"/>
      <c r="K416" s="36"/>
      <c r="L416" s="39"/>
      <c r="M416" s="219"/>
      <c r="N416" s="220"/>
      <c r="O416" s="71"/>
      <c r="P416" s="71"/>
      <c r="Q416" s="71"/>
      <c r="R416" s="71"/>
      <c r="S416" s="71"/>
      <c r="T416" s="72"/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T416" s="17" t="s">
        <v>149</v>
      </c>
      <c r="AU416" s="17" t="s">
        <v>156</v>
      </c>
    </row>
    <row r="417" spans="1:65" s="12" customFormat="1" ht="20.85" customHeight="1">
      <c r="B417" s="188"/>
      <c r="C417" s="189"/>
      <c r="D417" s="190" t="s">
        <v>76</v>
      </c>
      <c r="E417" s="202" t="s">
        <v>573</v>
      </c>
      <c r="F417" s="202" t="s">
        <v>574</v>
      </c>
      <c r="G417" s="189"/>
      <c r="H417" s="189"/>
      <c r="I417" s="192"/>
      <c r="J417" s="203">
        <f>BK417</f>
        <v>0</v>
      </c>
      <c r="K417" s="189"/>
      <c r="L417" s="194"/>
      <c r="M417" s="195"/>
      <c r="N417" s="196"/>
      <c r="O417" s="196"/>
      <c r="P417" s="197">
        <f>SUM(P418:P419)</f>
        <v>0</v>
      </c>
      <c r="Q417" s="196"/>
      <c r="R417" s="197">
        <f>SUM(R418:R419)</f>
        <v>0</v>
      </c>
      <c r="S417" s="196"/>
      <c r="T417" s="198">
        <f>SUM(T418:T419)</f>
        <v>0</v>
      </c>
      <c r="AR417" s="199" t="s">
        <v>172</v>
      </c>
      <c r="AT417" s="200" t="s">
        <v>76</v>
      </c>
      <c r="AU417" s="200" t="s">
        <v>87</v>
      </c>
      <c r="AY417" s="199" t="s">
        <v>141</v>
      </c>
      <c r="BK417" s="201">
        <f>SUM(BK418:BK419)</f>
        <v>0</v>
      </c>
    </row>
    <row r="418" spans="1:65" s="2" customFormat="1" ht="16.5" customHeight="1">
      <c r="A418" s="34"/>
      <c r="B418" s="35"/>
      <c r="C418" s="204" t="s">
        <v>575</v>
      </c>
      <c r="D418" s="204" t="s">
        <v>143</v>
      </c>
      <c r="E418" s="205" t="s">
        <v>576</v>
      </c>
      <c r="F418" s="206" t="s">
        <v>577</v>
      </c>
      <c r="G418" s="207" t="s">
        <v>536</v>
      </c>
      <c r="H418" s="208">
        <v>5</v>
      </c>
      <c r="I418" s="209"/>
      <c r="J418" s="210">
        <f>ROUND(I418*H418,2)</f>
        <v>0</v>
      </c>
      <c r="K418" s="206" t="s">
        <v>1</v>
      </c>
      <c r="L418" s="39"/>
      <c r="M418" s="211" t="s">
        <v>1</v>
      </c>
      <c r="N418" s="212" t="s">
        <v>42</v>
      </c>
      <c r="O418" s="71"/>
      <c r="P418" s="213">
        <f>O418*H418</f>
        <v>0</v>
      </c>
      <c r="Q418" s="213">
        <v>0</v>
      </c>
      <c r="R418" s="213">
        <f>Q418*H418</f>
        <v>0</v>
      </c>
      <c r="S418" s="213">
        <v>0</v>
      </c>
      <c r="T418" s="214">
        <f>S418*H418</f>
        <v>0</v>
      </c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R418" s="215" t="s">
        <v>537</v>
      </c>
      <c r="AT418" s="215" t="s">
        <v>143</v>
      </c>
      <c r="AU418" s="215" t="s">
        <v>156</v>
      </c>
      <c r="AY418" s="17" t="s">
        <v>141</v>
      </c>
      <c r="BE418" s="216">
        <f>IF(N418="základní",J418,0)</f>
        <v>0</v>
      </c>
      <c r="BF418" s="216">
        <f>IF(N418="snížená",J418,0)</f>
        <v>0</v>
      </c>
      <c r="BG418" s="216">
        <f>IF(N418="zákl. přenesená",J418,0)</f>
        <v>0</v>
      </c>
      <c r="BH418" s="216">
        <f>IF(N418="sníž. přenesená",J418,0)</f>
        <v>0</v>
      </c>
      <c r="BI418" s="216">
        <f>IF(N418="nulová",J418,0)</f>
        <v>0</v>
      </c>
      <c r="BJ418" s="17" t="s">
        <v>85</v>
      </c>
      <c r="BK418" s="216">
        <f>ROUND(I418*H418,2)</f>
        <v>0</v>
      </c>
      <c r="BL418" s="17" t="s">
        <v>537</v>
      </c>
      <c r="BM418" s="215" t="s">
        <v>578</v>
      </c>
    </row>
    <row r="419" spans="1:65" s="2" customFormat="1" ht="11.25">
      <c r="A419" s="34"/>
      <c r="B419" s="35"/>
      <c r="C419" s="36"/>
      <c r="D419" s="217" t="s">
        <v>149</v>
      </c>
      <c r="E419" s="36"/>
      <c r="F419" s="218" t="s">
        <v>577</v>
      </c>
      <c r="G419" s="36"/>
      <c r="H419" s="36"/>
      <c r="I419" s="116"/>
      <c r="J419" s="36"/>
      <c r="K419" s="36"/>
      <c r="L419" s="39"/>
      <c r="M419" s="219"/>
      <c r="N419" s="220"/>
      <c r="O419" s="71"/>
      <c r="P419" s="71"/>
      <c r="Q419" s="71"/>
      <c r="R419" s="71"/>
      <c r="S419" s="71"/>
      <c r="T419" s="72"/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T419" s="17" t="s">
        <v>149</v>
      </c>
      <c r="AU419" s="17" t="s">
        <v>156</v>
      </c>
    </row>
    <row r="420" spans="1:65" s="12" customFormat="1" ht="25.9" customHeight="1">
      <c r="B420" s="188"/>
      <c r="C420" s="189"/>
      <c r="D420" s="190" t="s">
        <v>76</v>
      </c>
      <c r="E420" s="191" t="s">
        <v>579</v>
      </c>
      <c r="F420" s="191" t="s">
        <v>580</v>
      </c>
      <c r="G420" s="189"/>
      <c r="H420" s="189"/>
      <c r="I420" s="192"/>
      <c r="J420" s="193">
        <f>BK420</f>
        <v>0</v>
      </c>
      <c r="K420" s="189"/>
      <c r="L420" s="194"/>
      <c r="M420" s="195"/>
      <c r="N420" s="196"/>
      <c r="O420" s="196"/>
      <c r="P420" s="197">
        <f>P421+P425</f>
        <v>0</v>
      </c>
      <c r="Q420" s="196"/>
      <c r="R420" s="197">
        <f>R421+R425</f>
        <v>2.6175E-2</v>
      </c>
      <c r="S420" s="196"/>
      <c r="T420" s="198">
        <f>T421+T425</f>
        <v>0</v>
      </c>
      <c r="AR420" s="199" t="s">
        <v>87</v>
      </c>
      <c r="AT420" s="200" t="s">
        <v>76</v>
      </c>
      <c r="AU420" s="200" t="s">
        <v>77</v>
      </c>
      <c r="AY420" s="199" t="s">
        <v>141</v>
      </c>
      <c r="BK420" s="201">
        <f>BK421+BK425</f>
        <v>0</v>
      </c>
    </row>
    <row r="421" spans="1:65" s="12" customFormat="1" ht="22.9" customHeight="1">
      <c r="B421" s="188"/>
      <c r="C421" s="189"/>
      <c r="D421" s="190" t="s">
        <v>76</v>
      </c>
      <c r="E421" s="202" t="s">
        <v>581</v>
      </c>
      <c r="F421" s="202" t="s">
        <v>582</v>
      </c>
      <c r="G421" s="189"/>
      <c r="H421" s="189"/>
      <c r="I421" s="192"/>
      <c r="J421" s="203">
        <f>BK421</f>
        <v>0</v>
      </c>
      <c r="K421" s="189"/>
      <c r="L421" s="194"/>
      <c r="M421" s="195"/>
      <c r="N421" s="196"/>
      <c r="O421" s="196"/>
      <c r="P421" s="197">
        <f>SUM(P422:P424)</f>
        <v>0</v>
      </c>
      <c r="Q421" s="196"/>
      <c r="R421" s="197">
        <f>SUM(R422:R424)</f>
        <v>2.5075E-2</v>
      </c>
      <c r="S421" s="196"/>
      <c r="T421" s="198">
        <f>SUM(T422:T424)</f>
        <v>0</v>
      </c>
      <c r="AR421" s="199" t="s">
        <v>87</v>
      </c>
      <c r="AT421" s="200" t="s">
        <v>76</v>
      </c>
      <c r="AU421" s="200" t="s">
        <v>85</v>
      </c>
      <c r="AY421" s="199" t="s">
        <v>141</v>
      </c>
      <c r="BK421" s="201">
        <f>SUM(BK422:BK424)</f>
        <v>0</v>
      </c>
    </row>
    <row r="422" spans="1:65" s="2" customFormat="1" ht="36" customHeight="1">
      <c r="A422" s="34"/>
      <c r="B422" s="35"/>
      <c r="C422" s="204" t="s">
        <v>583</v>
      </c>
      <c r="D422" s="204" t="s">
        <v>143</v>
      </c>
      <c r="E422" s="205" t="s">
        <v>584</v>
      </c>
      <c r="F422" s="206" t="s">
        <v>585</v>
      </c>
      <c r="G422" s="207" t="s">
        <v>146</v>
      </c>
      <c r="H422" s="208">
        <v>42.5</v>
      </c>
      <c r="I422" s="209"/>
      <c r="J422" s="210">
        <f>ROUND(I422*H422,2)</f>
        <v>0</v>
      </c>
      <c r="K422" s="206" t="s">
        <v>1</v>
      </c>
      <c r="L422" s="39"/>
      <c r="M422" s="211" t="s">
        <v>1</v>
      </c>
      <c r="N422" s="212" t="s">
        <v>42</v>
      </c>
      <c r="O422" s="71"/>
      <c r="P422" s="213">
        <f>O422*H422</f>
        <v>0</v>
      </c>
      <c r="Q422" s="213">
        <v>5.9000000000000003E-4</v>
      </c>
      <c r="R422" s="213">
        <f>Q422*H422</f>
        <v>2.5075E-2</v>
      </c>
      <c r="S422" s="213">
        <v>0</v>
      </c>
      <c r="T422" s="214">
        <f>S422*H422</f>
        <v>0</v>
      </c>
      <c r="U422" s="34"/>
      <c r="V422" s="34"/>
      <c r="W422" s="34"/>
      <c r="X422" s="34"/>
      <c r="Y422" s="34"/>
      <c r="Z422" s="34"/>
      <c r="AA422" s="34"/>
      <c r="AB422" s="34"/>
      <c r="AC422" s="34"/>
      <c r="AD422" s="34"/>
      <c r="AE422" s="34"/>
      <c r="AR422" s="215" t="s">
        <v>235</v>
      </c>
      <c r="AT422" s="215" t="s">
        <v>143</v>
      </c>
      <c r="AU422" s="215" t="s">
        <v>87</v>
      </c>
      <c r="AY422" s="17" t="s">
        <v>141</v>
      </c>
      <c r="BE422" s="216">
        <f>IF(N422="základní",J422,0)</f>
        <v>0</v>
      </c>
      <c r="BF422" s="216">
        <f>IF(N422="snížená",J422,0)</f>
        <v>0</v>
      </c>
      <c r="BG422" s="216">
        <f>IF(N422="zákl. přenesená",J422,0)</f>
        <v>0</v>
      </c>
      <c r="BH422" s="216">
        <f>IF(N422="sníž. přenesená",J422,0)</f>
        <v>0</v>
      </c>
      <c r="BI422" s="216">
        <f>IF(N422="nulová",J422,0)</f>
        <v>0</v>
      </c>
      <c r="BJ422" s="17" t="s">
        <v>85</v>
      </c>
      <c r="BK422" s="216">
        <f>ROUND(I422*H422,2)</f>
        <v>0</v>
      </c>
      <c r="BL422" s="17" t="s">
        <v>235</v>
      </c>
      <c r="BM422" s="215" t="s">
        <v>586</v>
      </c>
    </row>
    <row r="423" spans="1:65" s="2" customFormat="1" ht="19.5">
      <c r="A423" s="34"/>
      <c r="B423" s="35"/>
      <c r="C423" s="36"/>
      <c r="D423" s="217" t="s">
        <v>149</v>
      </c>
      <c r="E423" s="36"/>
      <c r="F423" s="218" t="s">
        <v>585</v>
      </c>
      <c r="G423" s="36"/>
      <c r="H423" s="36"/>
      <c r="I423" s="116"/>
      <c r="J423" s="36"/>
      <c r="K423" s="36"/>
      <c r="L423" s="39"/>
      <c r="M423" s="219"/>
      <c r="N423" s="220"/>
      <c r="O423" s="71"/>
      <c r="P423" s="71"/>
      <c r="Q423" s="71"/>
      <c r="R423" s="71"/>
      <c r="S423" s="71"/>
      <c r="T423" s="72"/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T423" s="17" t="s">
        <v>149</v>
      </c>
      <c r="AU423" s="17" t="s">
        <v>87</v>
      </c>
    </row>
    <row r="424" spans="1:65" s="14" customFormat="1" ht="11.25">
      <c r="B424" s="231"/>
      <c r="C424" s="232"/>
      <c r="D424" s="217" t="s">
        <v>153</v>
      </c>
      <c r="E424" s="233" t="s">
        <v>1</v>
      </c>
      <c r="F424" s="234" t="s">
        <v>587</v>
      </c>
      <c r="G424" s="232"/>
      <c r="H424" s="235">
        <v>42.5</v>
      </c>
      <c r="I424" s="236"/>
      <c r="J424" s="232"/>
      <c r="K424" s="232"/>
      <c r="L424" s="237"/>
      <c r="M424" s="238"/>
      <c r="N424" s="239"/>
      <c r="O424" s="239"/>
      <c r="P424" s="239"/>
      <c r="Q424" s="239"/>
      <c r="R424" s="239"/>
      <c r="S424" s="239"/>
      <c r="T424" s="240"/>
      <c r="AT424" s="241" t="s">
        <v>153</v>
      </c>
      <c r="AU424" s="241" t="s">
        <v>87</v>
      </c>
      <c r="AV424" s="14" t="s">
        <v>87</v>
      </c>
      <c r="AW424" s="14" t="s">
        <v>33</v>
      </c>
      <c r="AX424" s="14" t="s">
        <v>85</v>
      </c>
      <c r="AY424" s="241" t="s">
        <v>141</v>
      </c>
    </row>
    <row r="425" spans="1:65" s="12" customFormat="1" ht="22.9" customHeight="1">
      <c r="B425" s="188"/>
      <c r="C425" s="189"/>
      <c r="D425" s="190" t="s">
        <v>76</v>
      </c>
      <c r="E425" s="202" t="s">
        <v>588</v>
      </c>
      <c r="F425" s="202" t="s">
        <v>589</v>
      </c>
      <c r="G425" s="189"/>
      <c r="H425" s="189"/>
      <c r="I425" s="192"/>
      <c r="J425" s="203">
        <f>BK425</f>
        <v>0</v>
      </c>
      <c r="K425" s="189"/>
      <c r="L425" s="194"/>
      <c r="M425" s="195"/>
      <c r="N425" s="196"/>
      <c r="O425" s="196"/>
      <c r="P425" s="197">
        <f>SUM(P426:P427)</f>
        <v>0</v>
      </c>
      <c r="Q425" s="196"/>
      <c r="R425" s="197">
        <f>SUM(R426:R427)</f>
        <v>1.1000000000000001E-3</v>
      </c>
      <c r="S425" s="196"/>
      <c r="T425" s="198">
        <f>SUM(T426:T427)</f>
        <v>0</v>
      </c>
      <c r="AR425" s="199" t="s">
        <v>87</v>
      </c>
      <c r="AT425" s="200" t="s">
        <v>76</v>
      </c>
      <c r="AU425" s="200" t="s">
        <v>85</v>
      </c>
      <c r="AY425" s="199" t="s">
        <v>141</v>
      </c>
      <c r="BK425" s="201">
        <f>SUM(BK426:BK427)</f>
        <v>0</v>
      </c>
    </row>
    <row r="426" spans="1:65" s="2" customFormat="1" ht="24" customHeight="1">
      <c r="A426" s="34"/>
      <c r="B426" s="35"/>
      <c r="C426" s="204" t="s">
        <v>590</v>
      </c>
      <c r="D426" s="204" t="s">
        <v>143</v>
      </c>
      <c r="E426" s="205" t="s">
        <v>591</v>
      </c>
      <c r="F426" s="206" t="s">
        <v>592</v>
      </c>
      <c r="G426" s="207" t="s">
        <v>390</v>
      </c>
      <c r="H426" s="208">
        <v>1</v>
      </c>
      <c r="I426" s="209"/>
      <c r="J426" s="210">
        <f>ROUND(I426*H426,2)</f>
        <v>0</v>
      </c>
      <c r="K426" s="206" t="s">
        <v>1</v>
      </c>
      <c r="L426" s="39"/>
      <c r="M426" s="211" t="s">
        <v>1</v>
      </c>
      <c r="N426" s="212" t="s">
        <v>42</v>
      </c>
      <c r="O426" s="71"/>
      <c r="P426" s="213">
        <f>O426*H426</f>
        <v>0</v>
      </c>
      <c r="Q426" s="213">
        <v>1.1000000000000001E-3</v>
      </c>
      <c r="R426" s="213">
        <f>Q426*H426</f>
        <v>1.1000000000000001E-3</v>
      </c>
      <c r="S426" s="213">
        <v>0</v>
      </c>
      <c r="T426" s="214">
        <f>S426*H426</f>
        <v>0</v>
      </c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R426" s="215" t="s">
        <v>235</v>
      </c>
      <c r="AT426" s="215" t="s">
        <v>143</v>
      </c>
      <c r="AU426" s="215" t="s">
        <v>87</v>
      </c>
      <c r="AY426" s="17" t="s">
        <v>141</v>
      </c>
      <c r="BE426" s="216">
        <f>IF(N426="základní",J426,0)</f>
        <v>0</v>
      </c>
      <c r="BF426" s="216">
        <f>IF(N426="snížená",J426,0)</f>
        <v>0</v>
      </c>
      <c r="BG426" s="216">
        <f>IF(N426="zákl. přenesená",J426,0)</f>
        <v>0</v>
      </c>
      <c r="BH426" s="216">
        <f>IF(N426="sníž. přenesená",J426,0)</f>
        <v>0</v>
      </c>
      <c r="BI426" s="216">
        <f>IF(N426="nulová",J426,0)</f>
        <v>0</v>
      </c>
      <c r="BJ426" s="17" t="s">
        <v>85</v>
      </c>
      <c r="BK426" s="216">
        <f>ROUND(I426*H426,2)</f>
        <v>0</v>
      </c>
      <c r="BL426" s="17" t="s">
        <v>235</v>
      </c>
      <c r="BM426" s="215" t="s">
        <v>593</v>
      </c>
    </row>
    <row r="427" spans="1:65" s="2" customFormat="1" ht="19.5">
      <c r="A427" s="34"/>
      <c r="B427" s="35"/>
      <c r="C427" s="36"/>
      <c r="D427" s="217" t="s">
        <v>149</v>
      </c>
      <c r="E427" s="36"/>
      <c r="F427" s="218" t="s">
        <v>592</v>
      </c>
      <c r="G427" s="36"/>
      <c r="H427" s="36"/>
      <c r="I427" s="116"/>
      <c r="J427" s="36"/>
      <c r="K427" s="36"/>
      <c r="L427" s="39"/>
      <c r="M427" s="263"/>
      <c r="N427" s="264"/>
      <c r="O427" s="265"/>
      <c r="P427" s="265"/>
      <c r="Q427" s="265"/>
      <c r="R427" s="265"/>
      <c r="S427" s="265"/>
      <c r="T427" s="266"/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T427" s="17" t="s">
        <v>149</v>
      </c>
      <c r="AU427" s="17" t="s">
        <v>87</v>
      </c>
    </row>
    <row r="428" spans="1:65" s="2" customFormat="1" ht="6.95" customHeight="1">
      <c r="A428" s="34"/>
      <c r="B428" s="54"/>
      <c r="C428" s="55"/>
      <c r="D428" s="55"/>
      <c r="E428" s="55"/>
      <c r="F428" s="55"/>
      <c r="G428" s="55"/>
      <c r="H428" s="55"/>
      <c r="I428" s="153"/>
      <c r="J428" s="55"/>
      <c r="K428" s="55"/>
      <c r="L428" s="39"/>
      <c r="M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</row>
  </sheetData>
  <sheetProtection algorithmName="SHA-512" hashValue="1vjAapWHvsHfMuBP458r6LwFRE08KTggXDCtntlu91cWtBfx9A3uoQZw2hKa1mrn3dhCetYtnjZgD3kVyAdclw==" saltValue="ihTah5SkJI0TapMNjlpRrJxas8bw37pmo55Y+JK/S1Qke8GWbRKZHL47pme2piOrMveke8uwe7Yjid2tq4iboQ==" spinCount="100000" sheet="1" objects="1" scenarios="1" formatColumns="0" formatRows="0" autoFilter="0"/>
  <autoFilter ref="C127:K427" xr:uid="{00000000-0009-0000-0000-000001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457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08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I2" s="10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AT2" s="17" t="s">
        <v>90</v>
      </c>
      <c r="AZ2" s="109" t="s">
        <v>94</v>
      </c>
      <c r="BA2" s="109" t="s">
        <v>1</v>
      </c>
      <c r="BB2" s="109" t="s">
        <v>1</v>
      </c>
      <c r="BC2" s="109" t="s">
        <v>594</v>
      </c>
      <c r="BD2" s="109" t="s">
        <v>87</v>
      </c>
    </row>
    <row r="3" spans="1:56" s="1" customFormat="1" ht="6.95" customHeight="1">
      <c r="B3" s="110"/>
      <c r="C3" s="111"/>
      <c r="D3" s="111"/>
      <c r="E3" s="111"/>
      <c r="F3" s="111"/>
      <c r="G3" s="111"/>
      <c r="H3" s="111"/>
      <c r="I3" s="112"/>
      <c r="J3" s="111"/>
      <c r="K3" s="111"/>
      <c r="L3" s="20"/>
      <c r="AT3" s="17" t="s">
        <v>87</v>
      </c>
      <c r="AZ3" s="109" t="s">
        <v>96</v>
      </c>
      <c r="BA3" s="109" t="s">
        <v>1</v>
      </c>
      <c r="BB3" s="109" t="s">
        <v>1</v>
      </c>
      <c r="BC3" s="109" t="s">
        <v>595</v>
      </c>
      <c r="BD3" s="109" t="s">
        <v>87</v>
      </c>
    </row>
    <row r="4" spans="1:56" s="1" customFormat="1" ht="24.95" customHeight="1">
      <c r="B4" s="20"/>
      <c r="D4" s="113" t="s">
        <v>98</v>
      </c>
      <c r="I4" s="108"/>
      <c r="L4" s="20"/>
      <c r="M4" s="114" t="s">
        <v>10</v>
      </c>
      <c r="AT4" s="17" t="s">
        <v>4</v>
      </c>
      <c r="AZ4" s="109" t="s">
        <v>99</v>
      </c>
      <c r="BA4" s="109" t="s">
        <v>1</v>
      </c>
      <c r="BB4" s="109" t="s">
        <v>1</v>
      </c>
      <c r="BC4" s="109" t="s">
        <v>596</v>
      </c>
      <c r="BD4" s="109" t="s">
        <v>87</v>
      </c>
    </row>
    <row r="5" spans="1:56" s="1" customFormat="1" ht="6.95" customHeight="1">
      <c r="B5" s="20"/>
      <c r="I5" s="108"/>
      <c r="L5" s="20"/>
      <c r="AZ5" s="109" t="s">
        <v>101</v>
      </c>
      <c r="BA5" s="109" t="s">
        <v>1</v>
      </c>
      <c r="BB5" s="109" t="s">
        <v>1</v>
      </c>
      <c r="BC5" s="109" t="s">
        <v>597</v>
      </c>
      <c r="BD5" s="109" t="s">
        <v>87</v>
      </c>
    </row>
    <row r="6" spans="1:56" s="1" customFormat="1" ht="12" customHeight="1">
      <c r="B6" s="20"/>
      <c r="D6" s="115" t="s">
        <v>16</v>
      </c>
      <c r="I6" s="108"/>
      <c r="L6" s="20"/>
      <c r="AZ6" s="109" t="s">
        <v>103</v>
      </c>
      <c r="BA6" s="109" t="s">
        <v>1</v>
      </c>
      <c r="BB6" s="109" t="s">
        <v>1</v>
      </c>
      <c r="BC6" s="109" t="s">
        <v>598</v>
      </c>
      <c r="BD6" s="109" t="s">
        <v>87</v>
      </c>
    </row>
    <row r="7" spans="1:56" s="1" customFormat="1" ht="16.5" customHeight="1">
      <c r="B7" s="20"/>
      <c r="E7" s="308" t="str">
        <f>'Rekapitulace stavby'!K6</f>
        <v>Kamenné Žehrovice, rekonstrukce MK</v>
      </c>
      <c r="F7" s="309"/>
      <c r="G7" s="309"/>
      <c r="H7" s="309"/>
      <c r="I7" s="108"/>
      <c r="L7" s="20"/>
      <c r="AZ7" s="109" t="s">
        <v>105</v>
      </c>
      <c r="BA7" s="109" t="s">
        <v>1</v>
      </c>
      <c r="BB7" s="109" t="s">
        <v>1</v>
      </c>
      <c r="BC7" s="109" t="s">
        <v>299</v>
      </c>
      <c r="BD7" s="109" t="s">
        <v>87</v>
      </c>
    </row>
    <row r="8" spans="1:56" s="2" customFormat="1" ht="12" customHeight="1">
      <c r="A8" s="34"/>
      <c r="B8" s="39"/>
      <c r="C8" s="34"/>
      <c r="D8" s="115" t="s">
        <v>107</v>
      </c>
      <c r="E8" s="34"/>
      <c r="F8" s="34"/>
      <c r="G8" s="34"/>
      <c r="H8" s="34"/>
      <c r="I8" s="116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56" s="2" customFormat="1" ht="16.5" customHeight="1">
      <c r="A9" s="34"/>
      <c r="B9" s="39"/>
      <c r="C9" s="34"/>
      <c r="D9" s="34"/>
      <c r="E9" s="310" t="s">
        <v>599</v>
      </c>
      <c r="F9" s="311"/>
      <c r="G9" s="311"/>
      <c r="H9" s="311"/>
      <c r="I9" s="116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56" s="2" customFormat="1" ht="11.25">
      <c r="A10" s="34"/>
      <c r="B10" s="39"/>
      <c r="C10" s="34"/>
      <c r="D10" s="34"/>
      <c r="E10" s="34"/>
      <c r="F10" s="34"/>
      <c r="G10" s="34"/>
      <c r="H10" s="34"/>
      <c r="I10" s="116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56" s="2" customFormat="1" ht="12" customHeight="1">
      <c r="A11" s="34"/>
      <c r="B11" s="39"/>
      <c r="C11" s="34"/>
      <c r="D11" s="115" t="s">
        <v>18</v>
      </c>
      <c r="E11" s="34"/>
      <c r="F11" s="117" t="s">
        <v>1</v>
      </c>
      <c r="G11" s="34"/>
      <c r="H11" s="34"/>
      <c r="I11" s="118" t="s">
        <v>19</v>
      </c>
      <c r="J11" s="117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56" s="2" customFormat="1" ht="12" customHeight="1">
      <c r="A12" s="34"/>
      <c r="B12" s="39"/>
      <c r="C12" s="34"/>
      <c r="D12" s="115" t="s">
        <v>20</v>
      </c>
      <c r="E12" s="34"/>
      <c r="F12" s="117" t="s">
        <v>21</v>
      </c>
      <c r="G12" s="34"/>
      <c r="H12" s="34"/>
      <c r="I12" s="118" t="s">
        <v>22</v>
      </c>
      <c r="J12" s="119" t="str">
        <f>'Rekapitulace stavby'!AN8</f>
        <v>7. 1. 2022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5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116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56" s="2" customFormat="1" ht="12" customHeight="1">
      <c r="A14" s="34"/>
      <c r="B14" s="39"/>
      <c r="C14" s="34"/>
      <c r="D14" s="115" t="s">
        <v>24</v>
      </c>
      <c r="E14" s="34"/>
      <c r="F14" s="34"/>
      <c r="G14" s="34"/>
      <c r="H14" s="34"/>
      <c r="I14" s="118" t="s">
        <v>25</v>
      </c>
      <c r="J14" s="117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56" s="2" customFormat="1" ht="18" customHeight="1">
      <c r="A15" s="34"/>
      <c r="B15" s="39"/>
      <c r="C15" s="34"/>
      <c r="D15" s="34"/>
      <c r="E15" s="117" t="s">
        <v>26</v>
      </c>
      <c r="F15" s="34"/>
      <c r="G15" s="34"/>
      <c r="H15" s="34"/>
      <c r="I15" s="118" t="s">
        <v>27</v>
      </c>
      <c r="J15" s="117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5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116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5" t="s">
        <v>28</v>
      </c>
      <c r="E17" s="34"/>
      <c r="F17" s="34"/>
      <c r="G17" s="34"/>
      <c r="H17" s="34"/>
      <c r="I17" s="118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12" t="str">
        <f>'Rekapitulace stavby'!E14</f>
        <v>Vyplň údaj</v>
      </c>
      <c r="F18" s="313"/>
      <c r="G18" s="313"/>
      <c r="H18" s="313"/>
      <c r="I18" s="118" t="s">
        <v>27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116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5" t="s">
        <v>30</v>
      </c>
      <c r="E20" s="34"/>
      <c r="F20" s="34"/>
      <c r="G20" s="34"/>
      <c r="H20" s="34"/>
      <c r="I20" s="118" t="s">
        <v>25</v>
      </c>
      <c r="J20" s="117" t="s">
        <v>31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7" t="s">
        <v>32</v>
      </c>
      <c r="F21" s="34"/>
      <c r="G21" s="34"/>
      <c r="H21" s="34"/>
      <c r="I21" s="118" t="s">
        <v>27</v>
      </c>
      <c r="J21" s="117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116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5" t="s">
        <v>34</v>
      </c>
      <c r="E23" s="34"/>
      <c r="F23" s="34"/>
      <c r="G23" s="34"/>
      <c r="H23" s="34"/>
      <c r="I23" s="118" t="s">
        <v>25</v>
      </c>
      <c r="J23" s="117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7" t="s">
        <v>35</v>
      </c>
      <c r="F24" s="34"/>
      <c r="G24" s="34"/>
      <c r="H24" s="34"/>
      <c r="I24" s="118" t="s">
        <v>27</v>
      </c>
      <c r="J24" s="117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116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5" t="s">
        <v>36</v>
      </c>
      <c r="E26" s="34"/>
      <c r="F26" s="34"/>
      <c r="G26" s="34"/>
      <c r="H26" s="34"/>
      <c r="I26" s="116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20"/>
      <c r="B27" s="121"/>
      <c r="C27" s="120"/>
      <c r="D27" s="120"/>
      <c r="E27" s="314" t="s">
        <v>1</v>
      </c>
      <c r="F27" s="314"/>
      <c r="G27" s="314"/>
      <c r="H27" s="314"/>
      <c r="I27" s="122"/>
      <c r="J27" s="120"/>
      <c r="K27" s="120"/>
      <c r="L27" s="123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116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24"/>
      <c r="E29" s="124"/>
      <c r="F29" s="124"/>
      <c r="G29" s="124"/>
      <c r="H29" s="124"/>
      <c r="I29" s="125"/>
      <c r="J29" s="124"/>
      <c r="K29" s="124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26" t="s">
        <v>37</v>
      </c>
      <c r="E30" s="34"/>
      <c r="F30" s="34"/>
      <c r="G30" s="34"/>
      <c r="H30" s="34"/>
      <c r="I30" s="116"/>
      <c r="J30" s="127">
        <f>ROUND(J130,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24"/>
      <c r="E31" s="124"/>
      <c r="F31" s="124"/>
      <c r="G31" s="124"/>
      <c r="H31" s="124"/>
      <c r="I31" s="125"/>
      <c r="J31" s="124"/>
      <c r="K31" s="124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8" t="s">
        <v>39</v>
      </c>
      <c r="G32" s="34"/>
      <c r="H32" s="34"/>
      <c r="I32" s="129" t="s">
        <v>38</v>
      </c>
      <c r="J32" s="128" t="s">
        <v>40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30" t="s">
        <v>41</v>
      </c>
      <c r="E33" s="115" t="s">
        <v>42</v>
      </c>
      <c r="F33" s="131">
        <f>ROUND((SUM(BE130:BE456)),  2)</f>
        <v>0</v>
      </c>
      <c r="G33" s="34"/>
      <c r="H33" s="34"/>
      <c r="I33" s="132">
        <v>0.21</v>
      </c>
      <c r="J33" s="131">
        <f>ROUND(((SUM(BE130:BE456))*I33),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5" t="s">
        <v>43</v>
      </c>
      <c r="F34" s="131">
        <f>ROUND((SUM(BF130:BF456)),  2)</f>
        <v>0</v>
      </c>
      <c r="G34" s="34"/>
      <c r="H34" s="34"/>
      <c r="I34" s="132">
        <v>0.15</v>
      </c>
      <c r="J34" s="131">
        <f>ROUND(((SUM(BF130:BF456))*I34),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5" t="s">
        <v>44</v>
      </c>
      <c r="F35" s="131">
        <f>ROUND((SUM(BG130:BG456)),  2)</f>
        <v>0</v>
      </c>
      <c r="G35" s="34"/>
      <c r="H35" s="34"/>
      <c r="I35" s="132">
        <v>0.21</v>
      </c>
      <c r="J35" s="131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5" t="s">
        <v>45</v>
      </c>
      <c r="F36" s="131">
        <f>ROUND((SUM(BH130:BH456)),  2)</f>
        <v>0</v>
      </c>
      <c r="G36" s="34"/>
      <c r="H36" s="34"/>
      <c r="I36" s="132">
        <v>0.15</v>
      </c>
      <c r="J36" s="131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5" t="s">
        <v>46</v>
      </c>
      <c r="F37" s="131">
        <f>ROUND((SUM(BI130:BI456)),  2)</f>
        <v>0</v>
      </c>
      <c r="G37" s="34"/>
      <c r="H37" s="34"/>
      <c r="I37" s="132">
        <v>0</v>
      </c>
      <c r="J37" s="131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116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33"/>
      <c r="D39" s="134" t="s">
        <v>47</v>
      </c>
      <c r="E39" s="135"/>
      <c r="F39" s="135"/>
      <c r="G39" s="136" t="s">
        <v>48</v>
      </c>
      <c r="H39" s="137" t="s">
        <v>49</v>
      </c>
      <c r="I39" s="138"/>
      <c r="J39" s="139">
        <f>SUM(J30:J37)</f>
        <v>0</v>
      </c>
      <c r="K39" s="140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116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I41" s="108"/>
      <c r="L41" s="20"/>
    </row>
    <row r="42" spans="1:31" s="1" customFormat="1" ht="14.45" customHeight="1">
      <c r="B42" s="20"/>
      <c r="I42" s="108"/>
      <c r="L42" s="20"/>
    </row>
    <row r="43" spans="1:31" s="1" customFormat="1" ht="14.45" customHeight="1">
      <c r="B43" s="20"/>
      <c r="I43" s="108"/>
      <c r="L43" s="20"/>
    </row>
    <row r="44" spans="1:31" s="1" customFormat="1" ht="14.45" customHeight="1">
      <c r="B44" s="20"/>
      <c r="I44" s="108"/>
      <c r="L44" s="20"/>
    </row>
    <row r="45" spans="1:31" s="1" customFormat="1" ht="14.45" customHeight="1">
      <c r="B45" s="20"/>
      <c r="I45" s="108"/>
      <c r="L45" s="20"/>
    </row>
    <row r="46" spans="1:31" s="1" customFormat="1" ht="14.45" customHeight="1">
      <c r="B46" s="20"/>
      <c r="I46" s="108"/>
      <c r="L46" s="20"/>
    </row>
    <row r="47" spans="1:31" s="1" customFormat="1" ht="14.45" customHeight="1">
      <c r="B47" s="20"/>
      <c r="I47" s="108"/>
      <c r="L47" s="20"/>
    </row>
    <row r="48" spans="1:31" s="1" customFormat="1" ht="14.45" customHeight="1">
      <c r="B48" s="20"/>
      <c r="I48" s="108"/>
      <c r="L48" s="20"/>
    </row>
    <row r="49" spans="1:31" s="1" customFormat="1" ht="14.45" customHeight="1">
      <c r="B49" s="20"/>
      <c r="I49" s="108"/>
      <c r="L49" s="20"/>
    </row>
    <row r="50" spans="1:31" s="2" customFormat="1" ht="14.45" customHeight="1">
      <c r="B50" s="51"/>
      <c r="D50" s="141" t="s">
        <v>50</v>
      </c>
      <c r="E50" s="142"/>
      <c r="F50" s="142"/>
      <c r="G50" s="141" t="s">
        <v>51</v>
      </c>
      <c r="H50" s="142"/>
      <c r="I50" s="143"/>
      <c r="J50" s="142"/>
      <c r="K50" s="142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44" t="s">
        <v>52</v>
      </c>
      <c r="E61" s="145"/>
      <c r="F61" s="146" t="s">
        <v>53</v>
      </c>
      <c r="G61" s="144" t="s">
        <v>52</v>
      </c>
      <c r="H61" s="145"/>
      <c r="I61" s="147"/>
      <c r="J61" s="148" t="s">
        <v>53</v>
      </c>
      <c r="K61" s="14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41" t="s">
        <v>54</v>
      </c>
      <c r="E65" s="149"/>
      <c r="F65" s="149"/>
      <c r="G65" s="141" t="s">
        <v>55</v>
      </c>
      <c r="H65" s="149"/>
      <c r="I65" s="150"/>
      <c r="J65" s="149"/>
      <c r="K65" s="149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44" t="s">
        <v>52</v>
      </c>
      <c r="E76" s="145"/>
      <c r="F76" s="146" t="s">
        <v>53</v>
      </c>
      <c r="G76" s="144" t="s">
        <v>52</v>
      </c>
      <c r="H76" s="145"/>
      <c r="I76" s="147"/>
      <c r="J76" s="148" t="s">
        <v>53</v>
      </c>
      <c r="K76" s="14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51"/>
      <c r="C77" s="152"/>
      <c r="D77" s="152"/>
      <c r="E77" s="152"/>
      <c r="F77" s="152"/>
      <c r="G77" s="152"/>
      <c r="H77" s="152"/>
      <c r="I77" s="153"/>
      <c r="J77" s="152"/>
      <c r="K77" s="152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54"/>
      <c r="C81" s="155"/>
      <c r="D81" s="155"/>
      <c r="E81" s="155"/>
      <c r="F81" s="155"/>
      <c r="G81" s="155"/>
      <c r="H81" s="155"/>
      <c r="I81" s="156"/>
      <c r="J81" s="155"/>
      <c r="K81" s="155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109</v>
      </c>
      <c r="D82" s="36"/>
      <c r="E82" s="36"/>
      <c r="F82" s="36"/>
      <c r="G82" s="36"/>
      <c r="H82" s="36"/>
      <c r="I82" s="11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11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11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315" t="str">
        <f>E7</f>
        <v>Kamenné Žehrovice, rekonstrukce MK</v>
      </c>
      <c r="F85" s="316"/>
      <c r="G85" s="316"/>
      <c r="H85" s="316"/>
      <c r="I85" s="11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107</v>
      </c>
      <c r="D86" s="36"/>
      <c r="E86" s="36"/>
      <c r="F86" s="36"/>
      <c r="G86" s="36"/>
      <c r="H86" s="36"/>
      <c r="I86" s="11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87" t="str">
        <f>E9</f>
        <v>SO 102 - Komunikace a zpevněné plochy - ulice Ve Fabrice</v>
      </c>
      <c r="F87" s="317"/>
      <c r="G87" s="317"/>
      <c r="H87" s="317"/>
      <c r="I87" s="11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11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>Kamenné Žehrovice</v>
      </c>
      <c r="G89" s="36"/>
      <c r="H89" s="36"/>
      <c r="I89" s="118" t="s">
        <v>22</v>
      </c>
      <c r="J89" s="66" t="str">
        <f>IF(J12="","",J12)</f>
        <v>7. 1. 2022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11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9" t="s">
        <v>24</v>
      </c>
      <c r="D91" s="36"/>
      <c r="E91" s="36"/>
      <c r="F91" s="27" t="str">
        <f>E15</f>
        <v>Obec Kamenné Žehrovice</v>
      </c>
      <c r="G91" s="36"/>
      <c r="H91" s="36"/>
      <c r="I91" s="118" t="s">
        <v>30</v>
      </c>
      <c r="J91" s="32" t="str">
        <f>E21</f>
        <v>PFProjekt s.r.o.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28</v>
      </c>
      <c r="D92" s="36"/>
      <c r="E92" s="36"/>
      <c r="F92" s="27" t="str">
        <f>IF(E18="","",E18)</f>
        <v>Vyplň údaj</v>
      </c>
      <c r="G92" s="36"/>
      <c r="H92" s="36"/>
      <c r="I92" s="118" t="s">
        <v>34</v>
      </c>
      <c r="J92" s="32" t="str">
        <f>E24</f>
        <v xml:space="preserve"> 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11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57" t="s">
        <v>110</v>
      </c>
      <c r="D94" s="158"/>
      <c r="E94" s="158"/>
      <c r="F94" s="158"/>
      <c r="G94" s="158"/>
      <c r="H94" s="158"/>
      <c r="I94" s="159"/>
      <c r="J94" s="160" t="s">
        <v>111</v>
      </c>
      <c r="K94" s="158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11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61" t="s">
        <v>112</v>
      </c>
      <c r="D96" s="36"/>
      <c r="E96" s="36"/>
      <c r="F96" s="36"/>
      <c r="G96" s="36"/>
      <c r="H96" s="36"/>
      <c r="I96" s="116"/>
      <c r="J96" s="84">
        <f>J130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113</v>
      </c>
    </row>
    <row r="97" spans="1:31" s="9" customFormat="1" ht="24.95" customHeight="1">
      <c r="B97" s="162"/>
      <c r="C97" s="163"/>
      <c r="D97" s="164" t="s">
        <v>114</v>
      </c>
      <c r="E97" s="165"/>
      <c r="F97" s="165"/>
      <c r="G97" s="165"/>
      <c r="H97" s="165"/>
      <c r="I97" s="166"/>
      <c r="J97" s="167">
        <f>J131</f>
        <v>0</v>
      </c>
      <c r="K97" s="163"/>
      <c r="L97" s="168"/>
    </row>
    <row r="98" spans="1:31" s="10" customFormat="1" ht="19.899999999999999" customHeight="1">
      <c r="B98" s="169"/>
      <c r="C98" s="170"/>
      <c r="D98" s="171" t="s">
        <v>115</v>
      </c>
      <c r="E98" s="172"/>
      <c r="F98" s="172"/>
      <c r="G98" s="172"/>
      <c r="H98" s="172"/>
      <c r="I98" s="173"/>
      <c r="J98" s="174">
        <f>J132</f>
        <v>0</v>
      </c>
      <c r="K98" s="170"/>
      <c r="L98" s="175"/>
    </row>
    <row r="99" spans="1:31" s="10" customFormat="1" ht="19.899999999999999" customHeight="1">
      <c r="B99" s="169"/>
      <c r="C99" s="170"/>
      <c r="D99" s="171" t="s">
        <v>600</v>
      </c>
      <c r="E99" s="172"/>
      <c r="F99" s="172"/>
      <c r="G99" s="172"/>
      <c r="H99" s="172"/>
      <c r="I99" s="173"/>
      <c r="J99" s="174">
        <f>J241</f>
        <v>0</v>
      </c>
      <c r="K99" s="170"/>
      <c r="L99" s="175"/>
    </row>
    <row r="100" spans="1:31" s="10" customFormat="1" ht="19.899999999999999" customHeight="1">
      <c r="B100" s="169"/>
      <c r="C100" s="170"/>
      <c r="D100" s="171" t="s">
        <v>601</v>
      </c>
      <c r="E100" s="172"/>
      <c r="F100" s="172"/>
      <c r="G100" s="172"/>
      <c r="H100" s="172"/>
      <c r="I100" s="173"/>
      <c r="J100" s="174">
        <f>J251</f>
        <v>0</v>
      </c>
      <c r="K100" s="170"/>
      <c r="L100" s="175"/>
    </row>
    <row r="101" spans="1:31" s="10" customFormat="1" ht="19.899999999999999" customHeight="1">
      <c r="B101" s="169"/>
      <c r="C101" s="170"/>
      <c r="D101" s="171" t="s">
        <v>116</v>
      </c>
      <c r="E101" s="172"/>
      <c r="F101" s="172"/>
      <c r="G101" s="172"/>
      <c r="H101" s="172"/>
      <c r="I101" s="173"/>
      <c r="J101" s="174">
        <f>J256</f>
        <v>0</v>
      </c>
      <c r="K101" s="170"/>
      <c r="L101" s="175"/>
    </row>
    <row r="102" spans="1:31" s="10" customFormat="1" ht="19.899999999999999" customHeight="1">
      <c r="B102" s="169"/>
      <c r="C102" s="170"/>
      <c r="D102" s="171" t="s">
        <v>117</v>
      </c>
      <c r="E102" s="172"/>
      <c r="F102" s="172"/>
      <c r="G102" s="172"/>
      <c r="H102" s="172"/>
      <c r="I102" s="173"/>
      <c r="J102" s="174">
        <f>J337</f>
        <v>0</v>
      </c>
      <c r="K102" s="170"/>
      <c r="L102" s="175"/>
    </row>
    <row r="103" spans="1:31" s="10" customFormat="1" ht="19.899999999999999" customHeight="1">
      <c r="B103" s="169"/>
      <c r="C103" s="170"/>
      <c r="D103" s="171" t="s">
        <v>118</v>
      </c>
      <c r="E103" s="172"/>
      <c r="F103" s="172"/>
      <c r="G103" s="172"/>
      <c r="H103" s="172"/>
      <c r="I103" s="173"/>
      <c r="J103" s="174">
        <f>J368</f>
        <v>0</v>
      </c>
      <c r="K103" s="170"/>
      <c r="L103" s="175"/>
    </row>
    <row r="104" spans="1:31" s="10" customFormat="1" ht="19.899999999999999" customHeight="1">
      <c r="B104" s="169"/>
      <c r="C104" s="170"/>
      <c r="D104" s="171" t="s">
        <v>119</v>
      </c>
      <c r="E104" s="172"/>
      <c r="F104" s="172"/>
      <c r="G104" s="172"/>
      <c r="H104" s="172"/>
      <c r="I104" s="173"/>
      <c r="J104" s="174">
        <f>J422</f>
        <v>0</v>
      </c>
      <c r="K104" s="170"/>
      <c r="L104" s="175"/>
    </row>
    <row r="105" spans="1:31" s="10" customFormat="1" ht="19.899999999999999" customHeight="1">
      <c r="B105" s="169"/>
      <c r="C105" s="170"/>
      <c r="D105" s="171" t="s">
        <v>120</v>
      </c>
      <c r="E105" s="172"/>
      <c r="F105" s="172"/>
      <c r="G105" s="172"/>
      <c r="H105" s="172"/>
      <c r="I105" s="173"/>
      <c r="J105" s="174">
        <f>J425</f>
        <v>0</v>
      </c>
      <c r="K105" s="170"/>
      <c r="L105" s="175"/>
    </row>
    <row r="106" spans="1:31" s="10" customFormat="1" ht="14.85" customHeight="1">
      <c r="B106" s="169"/>
      <c r="C106" s="170"/>
      <c r="D106" s="171" t="s">
        <v>121</v>
      </c>
      <c r="E106" s="172"/>
      <c r="F106" s="172"/>
      <c r="G106" s="172"/>
      <c r="H106" s="172"/>
      <c r="I106" s="173"/>
      <c r="J106" s="174">
        <f>J438</f>
        <v>0</v>
      </c>
      <c r="K106" s="170"/>
      <c r="L106" s="175"/>
    </row>
    <row r="107" spans="1:31" s="10" customFormat="1" ht="14.85" customHeight="1">
      <c r="B107" s="169"/>
      <c r="C107" s="170"/>
      <c r="D107" s="171" t="s">
        <v>122</v>
      </c>
      <c r="E107" s="172"/>
      <c r="F107" s="172"/>
      <c r="G107" s="172"/>
      <c r="H107" s="172"/>
      <c r="I107" s="173"/>
      <c r="J107" s="174">
        <f>J445</f>
        <v>0</v>
      </c>
      <c r="K107" s="170"/>
      <c r="L107" s="175"/>
    </row>
    <row r="108" spans="1:31" s="9" customFormat="1" ht="24.95" customHeight="1">
      <c r="B108" s="162"/>
      <c r="C108" s="163"/>
      <c r="D108" s="164" t="s">
        <v>123</v>
      </c>
      <c r="E108" s="165"/>
      <c r="F108" s="165"/>
      <c r="G108" s="165"/>
      <c r="H108" s="165"/>
      <c r="I108" s="166"/>
      <c r="J108" s="167">
        <f>J449</f>
        <v>0</v>
      </c>
      <c r="K108" s="163"/>
      <c r="L108" s="168"/>
    </row>
    <row r="109" spans="1:31" s="10" customFormat="1" ht="19.899999999999999" customHeight="1">
      <c r="B109" s="169"/>
      <c r="C109" s="170"/>
      <c r="D109" s="171" t="s">
        <v>124</v>
      </c>
      <c r="E109" s="172"/>
      <c r="F109" s="172"/>
      <c r="G109" s="172"/>
      <c r="H109" s="172"/>
      <c r="I109" s="173"/>
      <c r="J109" s="174">
        <f>J450</f>
        <v>0</v>
      </c>
      <c r="K109" s="170"/>
      <c r="L109" s="175"/>
    </row>
    <row r="110" spans="1:31" s="10" customFormat="1" ht="19.899999999999999" customHeight="1">
      <c r="B110" s="169"/>
      <c r="C110" s="170"/>
      <c r="D110" s="171" t="s">
        <v>125</v>
      </c>
      <c r="E110" s="172"/>
      <c r="F110" s="172"/>
      <c r="G110" s="172"/>
      <c r="H110" s="172"/>
      <c r="I110" s="173"/>
      <c r="J110" s="174">
        <f>J454</f>
        <v>0</v>
      </c>
      <c r="K110" s="170"/>
      <c r="L110" s="175"/>
    </row>
    <row r="111" spans="1:31" s="2" customFormat="1" ht="21.75" customHeight="1">
      <c r="A111" s="34"/>
      <c r="B111" s="35"/>
      <c r="C111" s="36"/>
      <c r="D111" s="36"/>
      <c r="E111" s="36"/>
      <c r="F111" s="36"/>
      <c r="G111" s="36"/>
      <c r="H111" s="36"/>
      <c r="I111" s="11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6.95" customHeight="1">
      <c r="A112" s="34"/>
      <c r="B112" s="54"/>
      <c r="C112" s="55"/>
      <c r="D112" s="55"/>
      <c r="E112" s="55"/>
      <c r="F112" s="55"/>
      <c r="G112" s="55"/>
      <c r="H112" s="55"/>
      <c r="I112" s="153"/>
      <c r="J112" s="55"/>
      <c r="K112" s="55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6" spans="1:31" s="2" customFormat="1" ht="6.95" customHeight="1">
      <c r="A116" s="34"/>
      <c r="B116" s="56"/>
      <c r="C116" s="57"/>
      <c r="D116" s="57"/>
      <c r="E116" s="57"/>
      <c r="F116" s="57"/>
      <c r="G116" s="57"/>
      <c r="H116" s="57"/>
      <c r="I116" s="156"/>
      <c r="J116" s="57"/>
      <c r="K116" s="57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31" s="2" customFormat="1" ht="24.95" customHeight="1">
      <c r="A117" s="34"/>
      <c r="B117" s="35"/>
      <c r="C117" s="23" t="s">
        <v>126</v>
      </c>
      <c r="D117" s="36"/>
      <c r="E117" s="36"/>
      <c r="F117" s="36"/>
      <c r="G117" s="36"/>
      <c r="H117" s="36"/>
      <c r="I117" s="11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31" s="2" customFormat="1" ht="6.95" customHeight="1">
      <c r="A118" s="34"/>
      <c r="B118" s="35"/>
      <c r="C118" s="36"/>
      <c r="D118" s="36"/>
      <c r="E118" s="36"/>
      <c r="F118" s="36"/>
      <c r="G118" s="36"/>
      <c r="H118" s="36"/>
      <c r="I118" s="11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31" s="2" customFormat="1" ht="12" customHeight="1">
      <c r="A119" s="34"/>
      <c r="B119" s="35"/>
      <c r="C119" s="29" t="s">
        <v>16</v>
      </c>
      <c r="D119" s="36"/>
      <c r="E119" s="36"/>
      <c r="F119" s="36"/>
      <c r="G119" s="36"/>
      <c r="H119" s="36"/>
      <c r="I119" s="11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31" s="2" customFormat="1" ht="16.5" customHeight="1">
      <c r="A120" s="34"/>
      <c r="B120" s="35"/>
      <c r="C120" s="36"/>
      <c r="D120" s="36"/>
      <c r="E120" s="315" t="str">
        <f>E7</f>
        <v>Kamenné Žehrovice, rekonstrukce MK</v>
      </c>
      <c r="F120" s="316"/>
      <c r="G120" s="316"/>
      <c r="H120" s="316"/>
      <c r="I120" s="11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31" s="2" customFormat="1" ht="12" customHeight="1">
      <c r="A121" s="34"/>
      <c r="B121" s="35"/>
      <c r="C121" s="29" t="s">
        <v>107</v>
      </c>
      <c r="D121" s="36"/>
      <c r="E121" s="36"/>
      <c r="F121" s="36"/>
      <c r="G121" s="36"/>
      <c r="H121" s="36"/>
      <c r="I121" s="116"/>
      <c r="J121" s="36"/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31" s="2" customFormat="1" ht="16.5" customHeight="1">
      <c r="A122" s="34"/>
      <c r="B122" s="35"/>
      <c r="C122" s="36"/>
      <c r="D122" s="36"/>
      <c r="E122" s="287" t="str">
        <f>E9</f>
        <v>SO 102 - Komunikace a zpevněné plochy - ulice Ve Fabrice</v>
      </c>
      <c r="F122" s="317"/>
      <c r="G122" s="317"/>
      <c r="H122" s="317"/>
      <c r="I122" s="116"/>
      <c r="J122" s="36"/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31" s="2" customFormat="1" ht="6.95" customHeight="1">
      <c r="A123" s="34"/>
      <c r="B123" s="35"/>
      <c r="C123" s="36"/>
      <c r="D123" s="36"/>
      <c r="E123" s="36"/>
      <c r="F123" s="36"/>
      <c r="G123" s="36"/>
      <c r="H123" s="36"/>
      <c r="I123" s="116"/>
      <c r="J123" s="36"/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31" s="2" customFormat="1" ht="12" customHeight="1">
      <c r="A124" s="34"/>
      <c r="B124" s="35"/>
      <c r="C124" s="29" t="s">
        <v>20</v>
      </c>
      <c r="D124" s="36"/>
      <c r="E124" s="36"/>
      <c r="F124" s="27" t="str">
        <f>F12</f>
        <v>Kamenné Žehrovice</v>
      </c>
      <c r="G124" s="36"/>
      <c r="H124" s="36"/>
      <c r="I124" s="118" t="s">
        <v>22</v>
      </c>
      <c r="J124" s="66" t="str">
        <f>IF(J12="","",J12)</f>
        <v>7. 1. 2022</v>
      </c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31" s="2" customFormat="1" ht="6.95" customHeight="1">
      <c r="A125" s="34"/>
      <c r="B125" s="35"/>
      <c r="C125" s="36"/>
      <c r="D125" s="36"/>
      <c r="E125" s="36"/>
      <c r="F125" s="36"/>
      <c r="G125" s="36"/>
      <c r="H125" s="36"/>
      <c r="I125" s="116"/>
      <c r="J125" s="36"/>
      <c r="K125" s="36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31" s="2" customFormat="1" ht="15.2" customHeight="1">
      <c r="A126" s="34"/>
      <c r="B126" s="35"/>
      <c r="C126" s="29" t="s">
        <v>24</v>
      </c>
      <c r="D126" s="36"/>
      <c r="E126" s="36"/>
      <c r="F126" s="27" t="str">
        <f>E15</f>
        <v>Obec Kamenné Žehrovice</v>
      </c>
      <c r="G126" s="36"/>
      <c r="H126" s="36"/>
      <c r="I126" s="118" t="s">
        <v>30</v>
      </c>
      <c r="J126" s="32" t="str">
        <f>E21</f>
        <v>PFProjekt s.r.o.</v>
      </c>
      <c r="K126" s="36"/>
      <c r="L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pans="1:31" s="2" customFormat="1" ht="15.2" customHeight="1">
      <c r="A127" s="34"/>
      <c r="B127" s="35"/>
      <c r="C127" s="29" t="s">
        <v>28</v>
      </c>
      <c r="D127" s="36"/>
      <c r="E127" s="36"/>
      <c r="F127" s="27" t="str">
        <f>IF(E18="","",E18)</f>
        <v>Vyplň údaj</v>
      </c>
      <c r="G127" s="36"/>
      <c r="H127" s="36"/>
      <c r="I127" s="118" t="s">
        <v>34</v>
      </c>
      <c r="J127" s="32" t="str">
        <f>E24</f>
        <v xml:space="preserve"> </v>
      </c>
      <c r="K127" s="36"/>
      <c r="L127" s="51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pans="1:31" s="2" customFormat="1" ht="10.35" customHeight="1">
      <c r="A128" s="34"/>
      <c r="B128" s="35"/>
      <c r="C128" s="36"/>
      <c r="D128" s="36"/>
      <c r="E128" s="36"/>
      <c r="F128" s="36"/>
      <c r="G128" s="36"/>
      <c r="H128" s="36"/>
      <c r="I128" s="116"/>
      <c r="J128" s="36"/>
      <c r="K128" s="36"/>
      <c r="L128" s="51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pans="1:65" s="11" customFormat="1" ht="29.25" customHeight="1">
      <c r="A129" s="176"/>
      <c r="B129" s="177"/>
      <c r="C129" s="178" t="s">
        <v>127</v>
      </c>
      <c r="D129" s="179" t="s">
        <v>62</v>
      </c>
      <c r="E129" s="179" t="s">
        <v>58</v>
      </c>
      <c r="F129" s="179" t="s">
        <v>59</v>
      </c>
      <c r="G129" s="179" t="s">
        <v>128</v>
      </c>
      <c r="H129" s="179" t="s">
        <v>129</v>
      </c>
      <c r="I129" s="180" t="s">
        <v>130</v>
      </c>
      <c r="J129" s="179" t="s">
        <v>111</v>
      </c>
      <c r="K129" s="181" t="s">
        <v>131</v>
      </c>
      <c r="L129" s="182"/>
      <c r="M129" s="75" t="s">
        <v>1</v>
      </c>
      <c r="N129" s="76" t="s">
        <v>41</v>
      </c>
      <c r="O129" s="76" t="s">
        <v>132</v>
      </c>
      <c r="P129" s="76" t="s">
        <v>133</v>
      </c>
      <c r="Q129" s="76" t="s">
        <v>134</v>
      </c>
      <c r="R129" s="76" t="s">
        <v>135</v>
      </c>
      <c r="S129" s="76" t="s">
        <v>136</v>
      </c>
      <c r="T129" s="77" t="s">
        <v>137</v>
      </c>
      <c r="U129" s="176"/>
      <c r="V129" s="176"/>
      <c r="W129" s="176"/>
      <c r="X129" s="176"/>
      <c r="Y129" s="176"/>
      <c r="Z129" s="176"/>
      <c r="AA129" s="176"/>
      <c r="AB129" s="176"/>
      <c r="AC129" s="176"/>
      <c r="AD129" s="176"/>
      <c r="AE129" s="176"/>
    </row>
    <row r="130" spans="1:65" s="2" customFormat="1" ht="22.9" customHeight="1">
      <c r="A130" s="34"/>
      <c r="B130" s="35"/>
      <c r="C130" s="82" t="s">
        <v>138</v>
      </c>
      <c r="D130" s="36"/>
      <c r="E130" s="36"/>
      <c r="F130" s="36"/>
      <c r="G130" s="36"/>
      <c r="H130" s="36"/>
      <c r="I130" s="116"/>
      <c r="J130" s="183">
        <f>BK130</f>
        <v>0</v>
      </c>
      <c r="K130" s="36"/>
      <c r="L130" s="39"/>
      <c r="M130" s="78"/>
      <c r="N130" s="184"/>
      <c r="O130" s="79"/>
      <c r="P130" s="185">
        <f>P131+P449</f>
        <v>0</v>
      </c>
      <c r="Q130" s="79"/>
      <c r="R130" s="185">
        <f>R131+R449</f>
        <v>1843.9112226</v>
      </c>
      <c r="S130" s="79"/>
      <c r="T130" s="186">
        <f>T131+T449</f>
        <v>895.8904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T130" s="17" t="s">
        <v>76</v>
      </c>
      <c r="AU130" s="17" t="s">
        <v>113</v>
      </c>
      <c r="BK130" s="187">
        <f>BK131+BK449</f>
        <v>0</v>
      </c>
    </row>
    <row r="131" spans="1:65" s="12" customFormat="1" ht="25.9" customHeight="1">
      <c r="B131" s="188"/>
      <c r="C131" s="189"/>
      <c r="D131" s="190" t="s">
        <v>76</v>
      </c>
      <c r="E131" s="191" t="s">
        <v>139</v>
      </c>
      <c r="F131" s="191" t="s">
        <v>140</v>
      </c>
      <c r="G131" s="189"/>
      <c r="H131" s="189"/>
      <c r="I131" s="192"/>
      <c r="J131" s="193">
        <f>BK131</f>
        <v>0</v>
      </c>
      <c r="K131" s="189"/>
      <c r="L131" s="194"/>
      <c r="M131" s="195"/>
      <c r="N131" s="196"/>
      <c r="O131" s="196"/>
      <c r="P131" s="197">
        <f>P132+P241+P251+P256+P337+P368+P422+P425</f>
        <v>0</v>
      </c>
      <c r="Q131" s="196"/>
      <c r="R131" s="197">
        <f>R132+R241+R251+R256+R337+R368+R422+R425</f>
        <v>1843.8835726</v>
      </c>
      <c r="S131" s="196"/>
      <c r="T131" s="198">
        <f>T132+T241+T251+T256+T337+T368+T422+T425</f>
        <v>895.8904</v>
      </c>
      <c r="AR131" s="199" t="s">
        <v>85</v>
      </c>
      <c r="AT131" s="200" t="s">
        <v>76</v>
      </c>
      <c r="AU131" s="200" t="s">
        <v>77</v>
      </c>
      <c r="AY131" s="199" t="s">
        <v>141</v>
      </c>
      <c r="BK131" s="201">
        <f>BK132+BK241+BK251+BK256+BK337+BK368+BK422+BK425</f>
        <v>0</v>
      </c>
    </row>
    <row r="132" spans="1:65" s="12" customFormat="1" ht="22.9" customHeight="1">
      <c r="B132" s="188"/>
      <c r="C132" s="189"/>
      <c r="D132" s="190" t="s">
        <v>76</v>
      </c>
      <c r="E132" s="202" t="s">
        <v>85</v>
      </c>
      <c r="F132" s="202" t="s">
        <v>142</v>
      </c>
      <c r="G132" s="189"/>
      <c r="H132" s="189"/>
      <c r="I132" s="192"/>
      <c r="J132" s="203">
        <f>BK132</f>
        <v>0</v>
      </c>
      <c r="K132" s="189"/>
      <c r="L132" s="194"/>
      <c r="M132" s="195"/>
      <c r="N132" s="196"/>
      <c r="O132" s="196"/>
      <c r="P132" s="197">
        <f>SUM(P133:P240)</f>
        <v>0</v>
      </c>
      <c r="Q132" s="196"/>
      <c r="R132" s="197">
        <f>SUM(R133:R240)</f>
        <v>907.89948000000004</v>
      </c>
      <c r="S132" s="196"/>
      <c r="T132" s="198">
        <f>SUM(T133:T240)</f>
        <v>888.3904</v>
      </c>
      <c r="AR132" s="199" t="s">
        <v>85</v>
      </c>
      <c r="AT132" s="200" t="s">
        <v>76</v>
      </c>
      <c r="AU132" s="200" t="s">
        <v>85</v>
      </c>
      <c r="AY132" s="199" t="s">
        <v>141</v>
      </c>
      <c r="BK132" s="201">
        <f>SUM(BK133:BK240)</f>
        <v>0</v>
      </c>
    </row>
    <row r="133" spans="1:65" s="2" customFormat="1" ht="24" customHeight="1">
      <c r="A133" s="34"/>
      <c r="B133" s="35"/>
      <c r="C133" s="204" t="s">
        <v>85</v>
      </c>
      <c r="D133" s="204" t="s">
        <v>143</v>
      </c>
      <c r="E133" s="205" t="s">
        <v>144</v>
      </c>
      <c r="F133" s="206" t="s">
        <v>145</v>
      </c>
      <c r="G133" s="207" t="s">
        <v>146</v>
      </c>
      <c r="H133" s="208">
        <v>86</v>
      </c>
      <c r="I133" s="209"/>
      <c r="J133" s="210">
        <f>ROUND(I133*H133,2)</f>
        <v>0</v>
      </c>
      <c r="K133" s="206" t="s">
        <v>1</v>
      </c>
      <c r="L133" s="39"/>
      <c r="M133" s="211" t="s">
        <v>1</v>
      </c>
      <c r="N133" s="212" t="s">
        <v>42</v>
      </c>
      <c r="O133" s="71"/>
      <c r="P133" s="213">
        <f>O133*H133</f>
        <v>0</v>
      </c>
      <c r="Q133" s="213">
        <v>0</v>
      </c>
      <c r="R133" s="213">
        <f>Q133*H133</f>
        <v>0</v>
      </c>
      <c r="S133" s="213">
        <v>0.26</v>
      </c>
      <c r="T133" s="214">
        <f>S133*H133</f>
        <v>22.36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215" t="s">
        <v>147</v>
      </c>
      <c r="AT133" s="215" t="s">
        <v>143</v>
      </c>
      <c r="AU133" s="215" t="s">
        <v>87</v>
      </c>
      <c r="AY133" s="17" t="s">
        <v>141</v>
      </c>
      <c r="BE133" s="216">
        <f>IF(N133="základní",J133,0)</f>
        <v>0</v>
      </c>
      <c r="BF133" s="216">
        <f>IF(N133="snížená",J133,0)</f>
        <v>0</v>
      </c>
      <c r="BG133" s="216">
        <f>IF(N133="zákl. přenesená",J133,0)</f>
        <v>0</v>
      </c>
      <c r="BH133" s="216">
        <f>IF(N133="sníž. přenesená",J133,0)</f>
        <v>0</v>
      </c>
      <c r="BI133" s="216">
        <f>IF(N133="nulová",J133,0)</f>
        <v>0</v>
      </c>
      <c r="BJ133" s="17" t="s">
        <v>85</v>
      </c>
      <c r="BK133" s="216">
        <f>ROUND(I133*H133,2)</f>
        <v>0</v>
      </c>
      <c r="BL133" s="17" t="s">
        <v>147</v>
      </c>
      <c r="BM133" s="215" t="s">
        <v>602</v>
      </c>
    </row>
    <row r="134" spans="1:65" s="2" customFormat="1" ht="11.25">
      <c r="A134" s="34"/>
      <c r="B134" s="35"/>
      <c r="C134" s="36"/>
      <c r="D134" s="217" t="s">
        <v>149</v>
      </c>
      <c r="E134" s="36"/>
      <c r="F134" s="218" t="s">
        <v>145</v>
      </c>
      <c r="G134" s="36"/>
      <c r="H134" s="36"/>
      <c r="I134" s="116"/>
      <c r="J134" s="36"/>
      <c r="K134" s="36"/>
      <c r="L134" s="39"/>
      <c r="M134" s="219"/>
      <c r="N134" s="220"/>
      <c r="O134" s="71"/>
      <c r="P134" s="71"/>
      <c r="Q134" s="71"/>
      <c r="R134" s="71"/>
      <c r="S134" s="71"/>
      <c r="T134" s="72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T134" s="17" t="s">
        <v>149</v>
      </c>
      <c r="AU134" s="17" t="s">
        <v>87</v>
      </c>
    </row>
    <row r="135" spans="1:65" s="13" customFormat="1" ht="11.25">
      <c r="B135" s="221"/>
      <c r="C135" s="222"/>
      <c r="D135" s="217" t="s">
        <v>153</v>
      </c>
      <c r="E135" s="223" t="s">
        <v>1</v>
      </c>
      <c r="F135" s="224" t="s">
        <v>168</v>
      </c>
      <c r="G135" s="222"/>
      <c r="H135" s="223" t="s">
        <v>1</v>
      </c>
      <c r="I135" s="225"/>
      <c r="J135" s="222"/>
      <c r="K135" s="222"/>
      <c r="L135" s="226"/>
      <c r="M135" s="227"/>
      <c r="N135" s="228"/>
      <c r="O135" s="228"/>
      <c r="P135" s="228"/>
      <c r="Q135" s="228"/>
      <c r="R135" s="228"/>
      <c r="S135" s="228"/>
      <c r="T135" s="229"/>
      <c r="AT135" s="230" t="s">
        <v>153</v>
      </c>
      <c r="AU135" s="230" t="s">
        <v>87</v>
      </c>
      <c r="AV135" s="13" t="s">
        <v>85</v>
      </c>
      <c r="AW135" s="13" t="s">
        <v>33</v>
      </c>
      <c r="AX135" s="13" t="s">
        <v>77</v>
      </c>
      <c r="AY135" s="230" t="s">
        <v>141</v>
      </c>
    </row>
    <row r="136" spans="1:65" s="14" customFormat="1" ht="11.25">
      <c r="B136" s="231"/>
      <c r="C136" s="232"/>
      <c r="D136" s="217" t="s">
        <v>153</v>
      </c>
      <c r="E136" s="233" t="s">
        <v>1</v>
      </c>
      <c r="F136" s="234" t="s">
        <v>575</v>
      </c>
      <c r="G136" s="232"/>
      <c r="H136" s="235">
        <v>86</v>
      </c>
      <c r="I136" s="236"/>
      <c r="J136" s="232"/>
      <c r="K136" s="232"/>
      <c r="L136" s="237"/>
      <c r="M136" s="238"/>
      <c r="N136" s="239"/>
      <c r="O136" s="239"/>
      <c r="P136" s="239"/>
      <c r="Q136" s="239"/>
      <c r="R136" s="239"/>
      <c r="S136" s="239"/>
      <c r="T136" s="240"/>
      <c r="AT136" s="241" t="s">
        <v>153</v>
      </c>
      <c r="AU136" s="241" t="s">
        <v>87</v>
      </c>
      <c r="AV136" s="14" t="s">
        <v>87</v>
      </c>
      <c r="AW136" s="14" t="s">
        <v>33</v>
      </c>
      <c r="AX136" s="14" t="s">
        <v>85</v>
      </c>
      <c r="AY136" s="241" t="s">
        <v>141</v>
      </c>
    </row>
    <row r="137" spans="1:65" s="2" customFormat="1" ht="24" customHeight="1">
      <c r="A137" s="34"/>
      <c r="B137" s="35"/>
      <c r="C137" s="204" t="s">
        <v>87</v>
      </c>
      <c r="D137" s="204" t="s">
        <v>143</v>
      </c>
      <c r="E137" s="205" t="s">
        <v>150</v>
      </c>
      <c r="F137" s="206" t="s">
        <v>151</v>
      </c>
      <c r="G137" s="207" t="s">
        <v>146</v>
      </c>
      <c r="H137" s="208">
        <v>140</v>
      </c>
      <c r="I137" s="209"/>
      <c r="J137" s="210">
        <f>ROUND(I137*H137,2)</f>
        <v>0</v>
      </c>
      <c r="K137" s="206" t="s">
        <v>1</v>
      </c>
      <c r="L137" s="39"/>
      <c r="M137" s="211" t="s">
        <v>1</v>
      </c>
      <c r="N137" s="212" t="s">
        <v>42</v>
      </c>
      <c r="O137" s="71"/>
      <c r="P137" s="213">
        <f>O137*H137</f>
        <v>0</v>
      </c>
      <c r="Q137" s="213">
        <v>0</v>
      </c>
      <c r="R137" s="213">
        <f>Q137*H137</f>
        <v>0</v>
      </c>
      <c r="S137" s="213">
        <v>0.28999999999999998</v>
      </c>
      <c r="T137" s="214">
        <f>S137*H137</f>
        <v>40.599999999999994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215" t="s">
        <v>147</v>
      </c>
      <c r="AT137" s="215" t="s">
        <v>143</v>
      </c>
      <c r="AU137" s="215" t="s">
        <v>87</v>
      </c>
      <c r="AY137" s="17" t="s">
        <v>141</v>
      </c>
      <c r="BE137" s="216">
        <f>IF(N137="základní",J137,0)</f>
        <v>0</v>
      </c>
      <c r="BF137" s="216">
        <f>IF(N137="snížená",J137,0)</f>
        <v>0</v>
      </c>
      <c r="BG137" s="216">
        <f>IF(N137="zákl. přenesená",J137,0)</f>
        <v>0</v>
      </c>
      <c r="BH137" s="216">
        <f>IF(N137="sníž. přenesená",J137,0)</f>
        <v>0</v>
      </c>
      <c r="BI137" s="216">
        <f>IF(N137="nulová",J137,0)</f>
        <v>0</v>
      </c>
      <c r="BJ137" s="17" t="s">
        <v>85</v>
      </c>
      <c r="BK137" s="216">
        <f>ROUND(I137*H137,2)</f>
        <v>0</v>
      </c>
      <c r="BL137" s="17" t="s">
        <v>147</v>
      </c>
      <c r="BM137" s="215" t="s">
        <v>603</v>
      </c>
    </row>
    <row r="138" spans="1:65" s="2" customFormat="1" ht="19.5">
      <c r="A138" s="34"/>
      <c r="B138" s="35"/>
      <c r="C138" s="36"/>
      <c r="D138" s="217" t="s">
        <v>149</v>
      </c>
      <c r="E138" s="36"/>
      <c r="F138" s="218" t="s">
        <v>151</v>
      </c>
      <c r="G138" s="36"/>
      <c r="H138" s="36"/>
      <c r="I138" s="116"/>
      <c r="J138" s="36"/>
      <c r="K138" s="36"/>
      <c r="L138" s="39"/>
      <c r="M138" s="219"/>
      <c r="N138" s="220"/>
      <c r="O138" s="71"/>
      <c r="P138" s="71"/>
      <c r="Q138" s="71"/>
      <c r="R138" s="71"/>
      <c r="S138" s="71"/>
      <c r="T138" s="72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T138" s="17" t="s">
        <v>149</v>
      </c>
      <c r="AU138" s="17" t="s">
        <v>87</v>
      </c>
    </row>
    <row r="139" spans="1:65" s="13" customFormat="1" ht="11.25">
      <c r="B139" s="221"/>
      <c r="C139" s="222"/>
      <c r="D139" s="217" t="s">
        <v>153</v>
      </c>
      <c r="E139" s="223" t="s">
        <v>1</v>
      </c>
      <c r="F139" s="224" t="s">
        <v>154</v>
      </c>
      <c r="G139" s="222"/>
      <c r="H139" s="223" t="s">
        <v>1</v>
      </c>
      <c r="I139" s="225"/>
      <c r="J139" s="222"/>
      <c r="K139" s="222"/>
      <c r="L139" s="226"/>
      <c r="M139" s="227"/>
      <c r="N139" s="228"/>
      <c r="O139" s="228"/>
      <c r="P139" s="228"/>
      <c r="Q139" s="228"/>
      <c r="R139" s="228"/>
      <c r="S139" s="228"/>
      <c r="T139" s="229"/>
      <c r="AT139" s="230" t="s">
        <v>153</v>
      </c>
      <c r="AU139" s="230" t="s">
        <v>87</v>
      </c>
      <c r="AV139" s="13" t="s">
        <v>85</v>
      </c>
      <c r="AW139" s="13" t="s">
        <v>33</v>
      </c>
      <c r="AX139" s="13" t="s">
        <v>77</v>
      </c>
      <c r="AY139" s="230" t="s">
        <v>141</v>
      </c>
    </row>
    <row r="140" spans="1:65" s="14" customFormat="1" ht="11.25">
      <c r="B140" s="231"/>
      <c r="C140" s="232"/>
      <c r="D140" s="217" t="s">
        <v>153</v>
      </c>
      <c r="E140" s="233" t="s">
        <v>1</v>
      </c>
      <c r="F140" s="234" t="s">
        <v>604</v>
      </c>
      <c r="G140" s="232"/>
      <c r="H140" s="235">
        <v>140</v>
      </c>
      <c r="I140" s="236"/>
      <c r="J140" s="232"/>
      <c r="K140" s="232"/>
      <c r="L140" s="237"/>
      <c r="M140" s="238"/>
      <c r="N140" s="239"/>
      <c r="O140" s="239"/>
      <c r="P140" s="239"/>
      <c r="Q140" s="239"/>
      <c r="R140" s="239"/>
      <c r="S140" s="239"/>
      <c r="T140" s="240"/>
      <c r="AT140" s="241" t="s">
        <v>153</v>
      </c>
      <c r="AU140" s="241" t="s">
        <v>87</v>
      </c>
      <c r="AV140" s="14" t="s">
        <v>87</v>
      </c>
      <c r="AW140" s="14" t="s">
        <v>33</v>
      </c>
      <c r="AX140" s="14" t="s">
        <v>85</v>
      </c>
      <c r="AY140" s="241" t="s">
        <v>141</v>
      </c>
    </row>
    <row r="141" spans="1:65" s="2" customFormat="1" ht="24" customHeight="1">
      <c r="A141" s="34"/>
      <c r="B141" s="35"/>
      <c r="C141" s="204" t="s">
        <v>156</v>
      </c>
      <c r="D141" s="204" t="s">
        <v>143</v>
      </c>
      <c r="E141" s="205" t="s">
        <v>157</v>
      </c>
      <c r="F141" s="206" t="s">
        <v>158</v>
      </c>
      <c r="G141" s="207" t="s">
        <v>146</v>
      </c>
      <c r="H141" s="208">
        <v>418</v>
      </c>
      <c r="I141" s="209"/>
      <c r="J141" s="210">
        <f>ROUND(I141*H141,2)</f>
        <v>0</v>
      </c>
      <c r="K141" s="206" t="s">
        <v>1</v>
      </c>
      <c r="L141" s="39"/>
      <c r="M141" s="211" t="s">
        <v>1</v>
      </c>
      <c r="N141" s="212" t="s">
        <v>42</v>
      </c>
      <c r="O141" s="71"/>
      <c r="P141" s="213">
        <f>O141*H141</f>
        <v>0</v>
      </c>
      <c r="Q141" s="213">
        <v>0</v>
      </c>
      <c r="R141" s="213">
        <f>Q141*H141</f>
        <v>0</v>
      </c>
      <c r="S141" s="213">
        <v>0.44</v>
      </c>
      <c r="T141" s="214">
        <f>S141*H141</f>
        <v>183.92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215" t="s">
        <v>147</v>
      </c>
      <c r="AT141" s="215" t="s">
        <v>143</v>
      </c>
      <c r="AU141" s="215" t="s">
        <v>87</v>
      </c>
      <c r="AY141" s="17" t="s">
        <v>141</v>
      </c>
      <c r="BE141" s="216">
        <f>IF(N141="základní",J141,0)</f>
        <v>0</v>
      </c>
      <c r="BF141" s="216">
        <f>IF(N141="snížená",J141,0)</f>
        <v>0</v>
      </c>
      <c r="BG141" s="216">
        <f>IF(N141="zákl. přenesená",J141,0)</f>
        <v>0</v>
      </c>
      <c r="BH141" s="216">
        <f>IF(N141="sníž. přenesená",J141,0)</f>
        <v>0</v>
      </c>
      <c r="BI141" s="216">
        <f>IF(N141="nulová",J141,0)</f>
        <v>0</v>
      </c>
      <c r="BJ141" s="17" t="s">
        <v>85</v>
      </c>
      <c r="BK141" s="216">
        <f>ROUND(I141*H141,2)</f>
        <v>0</v>
      </c>
      <c r="BL141" s="17" t="s">
        <v>147</v>
      </c>
      <c r="BM141" s="215" t="s">
        <v>605</v>
      </c>
    </row>
    <row r="142" spans="1:65" s="2" customFormat="1" ht="19.5">
      <c r="A142" s="34"/>
      <c r="B142" s="35"/>
      <c r="C142" s="36"/>
      <c r="D142" s="217" t="s">
        <v>149</v>
      </c>
      <c r="E142" s="36"/>
      <c r="F142" s="218" t="s">
        <v>158</v>
      </c>
      <c r="G142" s="36"/>
      <c r="H142" s="36"/>
      <c r="I142" s="116"/>
      <c r="J142" s="36"/>
      <c r="K142" s="36"/>
      <c r="L142" s="39"/>
      <c r="M142" s="219"/>
      <c r="N142" s="220"/>
      <c r="O142" s="71"/>
      <c r="P142" s="71"/>
      <c r="Q142" s="71"/>
      <c r="R142" s="71"/>
      <c r="S142" s="71"/>
      <c r="T142" s="72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T142" s="17" t="s">
        <v>149</v>
      </c>
      <c r="AU142" s="17" t="s">
        <v>87</v>
      </c>
    </row>
    <row r="143" spans="1:65" s="13" customFormat="1" ht="11.25">
      <c r="B143" s="221"/>
      <c r="C143" s="222"/>
      <c r="D143" s="217" t="s">
        <v>153</v>
      </c>
      <c r="E143" s="223" t="s">
        <v>1</v>
      </c>
      <c r="F143" s="224" t="s">
        <v>160</v>
      </c>
      <c r="G143" s="222"/>
      <c r="H143" s="223" t="s">
        <v>1</v>
      </c>
      <c r="I143" s="225"/>
      <c r="J143" s="222"/>
      <c r="K143" s="222"/>
      <c r="L143" s="226"/>
      <c r="M143" s="227"/>
      <c r="N143" s="228"/>
      <c r="O143" s="228"/>
      <c r="P143" s="228"/>
      <c r="Q143" s="228"/>
      <c r="R143" s="228"/>
      <c r="S143" s="228"/>
      <c r="T143" s="229"/>
      <c r="AT143" s="230" t="s">
        <v>153</v>
      </c>
      <c r="AU143" s="230" t="s">
        <v>87</v>
      </c>
      <c r="AV143" s="13" t="s">
        <v>85</v>
      </c>
      <c r="AW143" s="13" t="s">
        <v>33</v>
      </c>
      <c r="AX143" s="13" t="s">
        <v>77</v>
      </c>
      <c r="AY143" s="230" t="s">
        <v>141</v>
      </c>
    </row>
    <row r="144" spans="1:65" s="14" customFormat="1" ht="11.25">
      <c r="B144" s="231"/>
      <c r="C144" s="232"/>
      <c r="D144" s="217" t="s">
        <v>153</v>
      </c>
      <c r="E144" s="233" t="s">
        <v>1</v>
      </c>
      <c r="F144" s="234" t="s">
        <v>606</v>
      </c>
      <c r="G144" s="232"/>
      <c r="H144" s="235">
        <v>306</v>
      </c>
      <c r="I144" s="236"/>
      <c r="J144" s="232"/>
      <c r="K144" s="232"/>
      <c r="L144" s="237"/>
      <c r="M144" s="238"/>
      <c r="N144" s="239"/>
      <c r="O144" s="239"/>
      <c r="P144" s="239"/>
      <c r="Q144" s="239"/>
      <c r="R144" s="239"/>
      <c r="S144" s="239"/>
      <c r="T144" s="240"/>
      <c r="AT144" s="241" t="s">
        <v>153</v>
      </c>
      <c r="AU144" s="241" t="s">
        <v>87</v>
      </c>
      <c r="AV144" s="14" t="s">
        <v>87</v>
      </c>
      <c r="AW144" s="14" t="s">
        <v>33</v>
      </c>
      <c r="AX144" s="14" t="s">
        <v>77</v>
      </c>
      <c r="AY144" s="241" t="s">
        <v>141</v>
      </c>
    </row>
    <row r="145" spans="1:65" s="13" customFormat="1" ht="11.25">
      <c r="B145" s="221"/>
      <c r="C145" s="222"/>
      <c r="D145" s="217" t="s">
        <v>153</v>
      </c>
      <c r="E145" s="223" t="s">
        <v>1</v>
      </c>
      <c r="F145" s="224" t="s">
        <v>607</v>
      </c>
      <c r="G145" s="222"/>
      <c r="H145" s="223" t="s">
        <v>1</v>
      </c>
      <c r="I145" s="225"/>
      <c r="J145" s="222"/>
      <c r="K145" s="222"/>
      <c r="L145" s="226"/>
      <c r="M145" s="227"/>
      <c r="N145" s="228"/>
      <c r="O145" s="228"/>
      <c r="P145" s="228"/>
      <c r="Q145" s="228"/>
      <c r="R145" s="228"/>
      <c r="S145" s="228"/>
      <c r="T145" s="229"/>
      <c r="AT145" s="230" t="s">
        <v>153</v>
      </c>
      <c r="AU145" s="230" t="s">
        <v>87</v>
      </c>
      <c r="AV145" s="13" t="s">
        <v>85</v>
      </c>
      <c r="AW145" s="13" t="s">
        <v>33</v>
      </c>
      <c r="AX145" s="13" t="s">
        <v>77</v>
      </c>
      <c r="AY145" s="230" t="s">
        <v>141</v>
      </c>
    </row>
    <row r="146" spans="1:65" s="14" customFormat="1" ht="11.25">
      <c r="B146" s="231"/>
      <c r="C146" s="232"/>
      <c r="D146" s="217" t="s">
        <v>153</v>
      </c>
      <c r="E146" s="233" t="s">
        <v>1</v>
      </c>
      <c r="F146" s="234" t="s">
        <v>608</v>
      </c>
      <c r="G146" s="232"/>
      <c r="H146" s="235">
        <v>112</v>
      </c>
      <c r="I146" s="236"/>
      <c r="J146" s="232"/>
      <c r="K146" s="232"/>
      <c r="L146" s="237"/>
      <c r="M146" s="238"/>
      <c r="N146" s="239"/>
      <c r="O146" s="239"/>
      <c r="P146" s="239"/>
      <c r="Q146" s="239"/>
      <c r="R146" s="239"/>
      <c r="S146" s="239"/>
      <c r="T146" s="240"/>
      <c r="AT146" s="241" t="s">
        <v>153</v>
      </c>
      <c r="AU146" s="241" t="s">
        <v>87</v>
      </c>
      <c r="AV146" s="14" t="s">
        <v>87</v>
      </c>
      <c r="AW146" s="14" t="s">
        <v>33</v>
      </c>
      <c r="AX146" s="14" t="s">
        <v>77</v>
      </c>
      <c r="AY146" s="241" t="s">
        <v>141</v>
      </c>
    </row>
    <row r="147" spans="1:65" s="15" customFormat="1" ht="11.25">
      <c r="B147" s="242"/>
      <c r="C147" s="243"/>
      <c r="D147" s="217" t="s">
        <v>153</v>
      </c>
      <c r="E147" s="244" t="s">
        <v>1</v>
      </c>
      <c r="F147" s="245" t="s">
        <v>164</v>
      </c>
      <c r="G147" s="243"/>
      <c r="H147" s="246">
        <v>418</v>
      </c>
      <c r="I147" s="247"/>
      <c r="J147" s="243"/>
      <c r="K147" s="243"/>
      <c r="L147" s="248"/>
      <c r="M147" s="249"/>
      <c r="N147" s="250"/>
      <c r="O147" s="250"/>
      <c r="P147" s="250"/>
      <c r="Q147" s="250"/>
      <c r="R147" s="250"/>
      <c r="S147" s="250"/>
      <c r="T147" s="251"/>
      <c r="AT147" s="252" t="s">
        <v>153</v>
      </c>
      <c r="AU147" s="252" t="s">
        <v>87</v>
      </c>
      <c r="AV147" s="15" t="s">
        <v>147</v>
      </c>
      <c r="AW147" s="15" t="s">
        <v>33</v>
      </c>
      <c r="AX147" s="15" t="s">
        <v>85</v>
      </c>
      <c r="AY147" s="252" t="s">
        <v>141</v>
      </c>
    </row>
    <row r="148" spans="1:65" s="2" customFormat="1" ht="24" customHeight="1">
      <c r="A148" s="34"/>
      <c r="B148" s="35"/>
      <c r="C148" s="204" t="s">
        <v>147</v>
      </c>
      <c r="D148" s="204" t="s">
        <v>143</v>
      </c>
      <c r="E148" s="205" t="s">
        <v>165</v>
      </c>
      <c r="F148" s="206" t="s">
        <v>166</v>
      </c>
      <c r="G148" s="207" t="s">
        <v>146</v>
      </c>
      <c r="H148" s="208">
        <v>917.07</v>
      </c>
      <c r="I148" s="209"/>
      <c r="J148" s="210">
        <f>ROUND(I148*H148,2)</f>
        <v>0</v>
      </c>
      <c r="K148" s="206" t="s">
        <v>1</v>
      </c>
      <c r="L148" s="39"/>
      <c r="M148" s="211" t="s">
        <v>1</v>
      </c>
      <c r="N148" s="212" t="s">
        <v>42</v>
      </c>
      <c r="O148" s="71"/>
      <c r="P148" s="213">
        <f>O148*H148</f>
        <v>0</v>
      </c>
      <c r="Q148" s="213">
        <v>0</v>
      </c>
      <c r="R148" s="213">
        <f>Q148*H148</f>
        <v>0</v>
      </c>
      <c r="S148" s="213">
        <v>0.62</v>
      </c>
      <c r="T148" s="214">
        <f>S148*H148</f>
        <v>568.58339999999998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215" t="s">
        <v>147</v>
      </c>
      <c r="AT148" s="215" t="s">
        <v>143</v>
      </c>
      <c r="AU148" s="215" t="s">
        <v>87</v>
      </c>
      <c r="AY148" s="17" t="s">
        <v>141</v>
      </c>
      <c r="BE148" s="216">
        <f>IF(N148="základní",J148,0)</f>
        <v>0</v>
      </c>
      <c r="BF148" s="216">
        <f>IF(N148="snížená",J148,0)</f>
        <v>0</v>
      </c>
      <c r="BG148" s="216">
        <f>IF(N148="zákl. přenesená",J148,0)</f>
        <v>0</v>
      </c>
      <c r="BH148" s="216">
        <f>IF(N148="sníž. přenesená",J148,0)</f>
        <v>0</v>
      </c>
      <c r="BI148" s="216">
        <f>IF(N148="nulová",J148,0)</f>
        <v>0</v>
      </c>
      <c r="BJ148" s="17" t="s">
        <v>85</v>
      </c>
      <c r="BK148" s="216">
        <f>ROUND(I148*H148,2)</f>
        <v>0</v>
      </c>
      <c r="BL148" s="17" t="s">
        <v>147</v>
      </c>
      <c r="BM148" s="215" t="s">
        <v>609</v>
      </c>
    </row>
    <row r="149" spans="1:65" s="2" customFormat="1" ht="19.5">
      <c r="A149" s="34"/>
      <c r="B149" s="35"/>
      <c r="C149" s="36"/>
      <c r="D149" s="217" t="s">
        <v>149</v>
      </c>
      <c r="E149" s="36"/>
      <c r="F149" s="218" t="s">
        <v>166</v>
      </c>
      <c r="G149" s="36"/>
      <c r="H149" s="36"/>
      <c r="I149" s="116"/>
      <c r="J149" s="36"/>
      <c r="K149" s="36"/>
      <c r="L149" s="39"/>
      <c r="M149" s="219"/>
      <c r="N149" s="220"/>
      <c r="O149" s="71"/>
      <c r="P149" s="71"/>
      <c r="Q149" s="71"/>
      <c r="R149" s="71"/>
      <c r="S149" s="71"/>
      <c r="T149" s="72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T149" s="17" t="s">
        <v>149</v>
      </c>
      <c r="AU149" s="17" t="s">
        <v>87</v>
      </c>
    </row>
    <row r="150" spans="1:65" s="13" customFormat="1" ht="11.25">
      <c r="B150" s="221"/>
      <c r="C150" s="222"/>
      <c r="D150" s="217" t="s">
        <v>153</v>
      </c>
      <c r="E150" s="223" t="s">
        <v>1</v>
      </c>
      <c r="F150" s="224" t="s">
        <v>168</v>
      </c>
      <c r="G150" s="222"/>
      <c r="H150" s="223" t="s">
        <v>1</v>
      </c>
      <c r="I150" s="225"/>
      <c r="J150" s="222"/>
      <c r="K150" s="222"/>
      <c r="L150" s="226"/>
      <c r="M150" s="227"/>
      <c r="N150" s="228"/>
      <c r="O150" s="228"/>
      <c r="P150" s="228"/>
      <c r="Q150" s="228"/>
      <c r="R150" s="228"/>
      <c r="S150" s="228"/>
      <c r="T150" s="229"/>
      <c r="AT150" s="230" t="s">
        <v>153</v>
      </c>
      <c r="AU150" s="230" t="s">
        <v>87</v>
      </c>
      <c r="AV150" s="13" t="s">
        <v>85</v>
      </c>
      <c r="AW150" s="13" t="s">
        <v>33</v>
      </c>
      <c r="AX150" s="13" t="s">
        <v>77</v>
      </c>
      <c r="AY150" s="230" t="s">
        <v>141</v>
      </c>
    </row>
    <row r="151" spans="1:65" s="14" customFormat="1" ht="11.25">
      <c r="B151" s="231"/>
      <c r="C151" s="232"/>
      <c r="D151" s="217" t="s">
        <v>153</v>
      </c>
      <c r="E151" s="233" t="s">
        <v>1</v>
      </c>
      <c r="F151" s="234" t="s">
        <v>610</v>
      </c>
      <c r="G151" s="232"/>
      <c r="H151" s="235">
        <v>833.7</v>
      </c>
      <c r="I151" s="236"/>
      <c r="J151" s="232"/>
      <c r="K151" s="232"/>
      <c r="L151" s="237"/>
      <c r="M151" s="238"/>
      <c r="N151" s="239"/>
      <c r="O151" s="239"/>
      <c r="P151" s="239"/>
      <c r="Q151" s="239"/>
      <c r="R151" s="239"/>
      <c r="S151" s="239"/>
      <c r="T151" s="240"/>
      <c r="AT151" s="241" t="s">
        <v>153</v>
      </c>
      <c r="AU151" s="241" t="s">
        <v>87</v>
      </c>
      <c r="AV151" s="14" t="s">
        <v>87</v>
      </c>
      <c r="AW151" s="14" t="s">
        <v>33</v>
      </c>
      <c r="AX151" s="14" t="s">
        <v>77</v>
      </c>
      <c r="AY151" s="241" t="s">
        <v>141</v>
      </c>
    </row>
    <row r="152" spans="1:65" s="13" customFormat="1" ht="11.25">
      <c r="B152" s="221"/>
      <c r="C152" s="222"/>
      <c r="D152" s="217" t="s">
        <v>153</v>
      </c>
      <c r="E152" s="223" t="s">
        <v>1</v>
      </c>
      <c r="F152" s="224" t="s">
        <v>170</v>
      </c>
      <c r="G152" s="222"/>
      <c r="H152" s="223" t="s">
        <v>1</v>
      </c>
      <c r="I152" s="225"/>
      <c r="J152" s="222"/>
      <c r="K152" s="222"/>
      <c r="L152" s="226"/>
      <c r="M152" s="227"/>
      <c r="N152" s="228"/>
      <c r="O152" s="228"/>
      <c r="P152" s="228"/>
      <c r="Q152" s="228"/>
      <c r="R152" s="228"/>
      <c r="S152" s="228"/>
      <c r="T152" s="229"/>
      <c r="AT152" s="230" t="s">
        <v>153</v>
      </c>
      <c r="AU152" s="230" t="s">
        <v>87</v>
      </c>
      <c r="AV152" s="13" t="s">
        <v>85</v>
      </c>
      <c r="AW152" s="13" t="s">
        <v>33</v>
      </c>
      <c r="AX152" s="13" t="s">
        <v>77</v>
      </c>
      <c r="AY152" s="230" t="s">
        <v>141</v>
      </c>
    </row>
    <row r="153" spans="1:65" s="14" customFormat="1" ht="11.25">
      <c r="B153" s="231"/>
      <c r="C153" s="232"/>
      <c r="D153" s="217" t="s">
        <v>153</v>
      </c>
      <c r="E153" s="233" t="s">
        <v>94</v>
      </c>
      <c r="F153" s="234" t="s">
        <v>611</v>
      </c>
      <c r="G153" s="232"/>
      <c r="H153" s="235">
        <v>917.07</v>
      </c>
      <c r="I153" s="236"/>
      <c r="J153" s="232"/>
      <c r="K153" s="232"/>
      <c r="L153" s="237"/>
      <c r="M153" s="238"/>
      <c r="N153" s="239"/>
      <c r="O153" s="239"/>
      <c r="P153" s="239"/>
      <c r="Q153" s="239"/>
      <c r="R153" s="239"/>
      <c r="S153" s="239"/>
      <c r="T153" s="240"/>
      <c r="AT153" s="241" t="s">
        <v>153</v>
      </c>
      <c r="AU153" s="241" t="s">
        <v>87</v>
      </c>
      <c r="AV153" s="14" t="s">
        <v>87</v>
      </c>
      <c r="AW153" s="14" t="s">
        <v>33</v>
      </c>
      <c r="AX153" s="14" t="s">
        <v>85</v>
      </c>
      <c r="AY153" s="241" t="s">
        <v>141</v>
      </c>
    </row>
    <row r="154" spans="1:65" s="2" customFormat="1" ht="24" customHeight="1">
      <c r="A154" s="34"/>
      <c r="B154" s="35"/>
      <c r="C154" s="204" t="s">
        <v>172</v>
      </c>
      <c r="D154" s="204" t="s">
        <v>143</v>
      </c>
      <c r="E154" s="205" t="s">
        <v>179</v>
      </c>
      <c r="F154" s="206" t="s">
        <v>180</v>
      </c>
      <c r="G154" s="207" t="s">
        <v>146</v>
      </c>
      <c r="H154" s="208">
        <v>112</v>
      </c>
      <c r="I154" s="209"/>
      <c r="J154" s="210">
        <f>ROUND(I154*H154,2)</f>
        <v>0</v>
      </c>
      <c r="K154" s="206" t="s">
        <v>1</v>
      </c>
      <c r="L154" s="39"/>
      <c r="M154" s="211" t="s">
        <v>1</v>
      </c>
      <c r="N154" s="212" t="s">
        <v>42</v>
      </c>
      <c r="O154" s="71"/>
      <c r="P154" s="213">
        <f>O154*H154</f>
        <v>0</v>
      </c>
      <c r="Q154" s="213">
        <v>0</v>
      </c>
      <c r="R154" s="213">
        <f>Q154*H154</f>
        <v>0</v>
      </c>
      <c r="S154" s="213">
        <v>0.316</v>
      </c>
      <c r="T154" s="214">
        <f>S154*H154</f>
        <v>35.392000000000003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215" t="s">
        <v>147</v>
      </c>
      <c r="AT154" s="215" t="s">
        <v>143</v>
      </c>
      <c r="AU154" s="215" t="s">
        <v>87</v>
      </c>
      <c r="AY154" s="17" t="s">
        <v>141</v>
      </c>
      <c r="BE154" s="216">
        <f>IF(N154="základní",J154,0)</f>
        <v>0</v>
      </c>
      <c r="BF154" s="216">
        <f>IF(N154="snížená",J154,0)</f>
        <v>0</v>
      </c>
      <c r="BG154" s="216">
        <f>IF(N154="zákl. přenesená",J154,0)</f>
        <v>0</v>
      </c>
      <c r="BH154" s="216">
        <f>IF(N154="sníž. přenesená",J154,0)</f>
        <v>0</v>
      </c>
      <c r="BI154" s="216">
        <f>IF(N154="nulová",J154,0)</f>
        <v>0</v>
      </c>
      <c r="BJ154" s="17" t="s">
        <v>85</v>
      </c>
      <c r="BK154" s="216">
        <f>ROUND(I154*H154,2)</f>
        <v>0</v>
      </c>
      <c r="BL154" s="17" t="s">
        <v>147</v>
      </c>
      <c r="BM154" s="215" t="s">
        <v>612</v>
      </c>
    </row>
    <row r="155" spans="1:65" s="2" customFormat="1" ht="11.25">
      <c r="A155" s="34"/>
      <c r="B155" s="35"/>
      <c r="C155" s="36"/>
      <c r="D155" s="217" t="s">
        <v>149</v>
      </c>
      <c r="E155" s="36"/>
      <c r="F155" s="218" t="s">
        <v>180</v>
      </c>
      <c r="G155" s="36"/>
      <c r="H155" s="36"/>
      <c r="I155" s="116"/>
      <c r="J155" s="36"/>
      <c r="K155" s="36"/>
      <c r="L155" s="39"/>
      <c r="M155" s="219"/>
      <c r="N155" s="220"/>
      <c r="O155" s="71"/>
      <c r="P155" s="71"/>
      <c r="Q155" s="71"/>
      <c r="R155" s="71"/>
      <c r="S155" s="71"/>
      <c r="T155" s="72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T155" s="17" t="s">
        <v>149</v>
      </c>
      <c r="AU155" s="17" t="s">
        <v>87</v>
      </c>
    </row>
    <row r="156" spans="1:65" s="13" customFormat="1" ht="11.25">
      <c r="B156" s="221"/>
      <c r="C156" s="222"/>
      <c r="D156" s="217" t="s">
        <v>153</v>
      </c>
      <c r="E156" s="223" t="s">
        <v>1</v>
      </c>
      <c r="F156" s="224" t="s">
        <v>182</v>
      </c>
      <c r="G156" s="222"/>
      <c r="H156" s="223" t="s">
        <v>1</v>
      </c>
      <c r="I156" s="225"/>
      <c r="J156" s="222"/>
      <c r="K156" s="222"/>
      <c r="L156" s="226"/>
      <c r="M156" s="227"/>
      <c r="N156" s="228"/>
      <c r="O156" s="228"/>
      <c r="P156" s="228"/>
      <c r="Q156" s="228"/>
      <c r="R156" s="228"/>
      <c r="S156" s="228"/>
      <c r="T156" s="229"/>
      <c r="AT156" s="230" t="s">
        <v>153</v>
      </c>
      <c r="AU156" s="230" t="s">
        <v>87</v>
      </c>
      <c r="AV156" s="13" t="s">
        <v>85</v>
      </c>
      <c r="AW156" s="13" t="s">
        <v>33</v>
      </c>
      <c r="AX156" s="13" t="s">
        <v>77</v>
      </c>
      <c r="AY156" s="230" t="s">
        <v>141</v>
      </c>
    </row>
    <row r="157" spans="1:65" s="14" customFormat="1" ht="11.25">
      <c r="B157" s="231"/>
      <c r="C157" s="232"/>
      <c r="D157" s="217" t="s">
        <v>153</v>
      </c>
      <c r="E157" s="233" t="s">
        <v>1</v>
      </c>
      <c r="F157" s="234" t="s">
        <v>608</v>
      </c>
      <c r="G157" s="232"/>
      <c r="H157" s="235">
        <v>112</v>
      </c>
      <c r="I157" s="236"/>
      <c r="J157" s="232"/>
      <c r="K157" s="232"/>
      <c r="L157" s="237"/>
      <c r="M157" s="238"/>
      <c r="N157" s="239"/>
      <c r="O157" s="239"/>
      <c r="P157" s="239"/>
      <c r="Q157" s="239"/>
      <c r="R157" s="239"/>
      <c r="S157" s="239"/>
      <c r="T157" s="240"/>
      <c r="AT157" s="241" t="s">
        <v>153</v>
      </c>
      <c r="AU157" s="241" t="s">
        <v>87</v>
      </c>
      <c r="AV157" s="14" t="s">
        <v>87</v>
      </c>
      <c r="AW157" s="14" t="s">
        <v>33</v>
      </c>
      <c r="AX157" s="14" t="s">
        <v>85</v>
      </c>
      <c r="AY157" s="241" t="s">
        <v>141</v>
      </c>
    </row>
    <row r="158" spans="1:65" s="2" customFormat="1" ht="24" customHeight="1">
      <c r="A158" s="34"/>
      <c r="B158" s="35"/>
      <c r="C158" s="204" t="s">
        <v>178</v>
      </c>
      <c r="D158" s="204" t="s">
        <v>143</v>
      </c>
      <c r="E158" s="205" t="s">
        <v>184</v>
      </c>
      <c r="F158" s="206" t="s">
        <v>185</v>
      </c>
      <c r="G158" s="207" t="s">
        <v>146</v>
      </c>
      <c r="H158" s="208">
        <v>54</v>
      </c>
      <c r="I158" s="209"/>
      <c r="J158" s="210">
        <f>ROUND(I158*H158,2)</f>
        <v>0</v>
      </c>
      <c r="K158" s="206" t="s">
        <v>1</v>
      </c>
      <c r="L158" s="39"/>
      <c r="M158" s="211" t="s">
        <v>1</v>
      </c>
      <c r="N158" s="212" t="s">
        <v>42</v>
      </c>
      <c r="O158" s="71"/>
      <c r="P158" s="213">
        <f>O158*H158</f>
        <v>0</v>
      </c>
      <c r="Q158" s="213">
        <v>0</v>
      </c>
      <c r="R158" s="213">
        <f>Q158*H158</f>
        <v>0</v>
      </c>
      <c r="S158" s="213">
        <v>0.32500000000000001</v>
      </c>
      <c r="T158" s="214">
        <f>S158*H158</f>
        <v>17.55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215" t="s">
        <v>147</v>
      </c>
      <c r="AT158" s="215" t="s">
        <v>143</v>
      </c>
      <c r="AU158" s="215" t="s">
        <v>87</v>
      </c>
      <c r="AY158" s="17" t="s">
        <v>141</v>
      </c>
      <c r="BE158" s="216">
        <f>IF(N158="základní",J158,0)</f>
        <v>0</v>
      </c>
      <c r="BF158" s="216">
        <f>IF(N158="snížená",J158,0)</f>
        <v>0</v>
      </c>
      <c r="BG158" s="216">
        <f>IF(N158="zákl. přenesená",J158,0)</f>
        <v>0</v>
      </c>
      <c r="BH158" s="216">
        <f>IF(N158="sníž. přenesená",J158,0)</f>
        <v>0</v>
      </c>
      <c r="BI158" s="216">
        <f>IF(N158="nulová",J158,0)</f>
        <v>0</v>
      </c>
      <c r="BJ158" s="17" t="s">
        <v>85</v>
      </c>
      <c r="BK158" s="216">
        <f>ROUND(I158*H158,2)</f>
        <v>0</v>
      </c>
      <c r="BL158" s="17" t="s">
        <v>147</v>
      </c>
      <c r="BM158" s="215" t="s">
        <v>613</v>
      </c>
    </row>
    <row r="159" spans="1:65" s="2" customFormat="1" ht="19.5">
      <c r="A159" s="34"/>
      <c r="B159" s="35"/>
      <c r="C159" s="36"/>
      <c r="D159" s="217" t="s">
        <v>149</v>
      </c>
      <c r="E159" s="36"/>
      <c r="F159" s="218" t="s">
        <v>185</v>
      </c>
      <c r="G159" s="36"/>
      <c r="H159" s="36"/>
      <c r="I159" s="116"/>
      <c r="J159" s="36"/>
      <c r="K159" s="36"/>
      <c r="L159" s="39"/>
      <c r="M159" s="219"/>
      <c r="N159" s="220"/>
      <c r="O159" s="71"/>
      <c r="P159" s="71"/>
      <c r="Q159" s="71"/>
      <c r="R159" s="71"/>
      <c r="S159" s="71"/>
      <c r="T159" s="72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T159" s="17" t="s">
        <v>149</v>
      </c>
      <c r="AU159" s="17" t="s">
        <v>87</v>
      </c>
    </row>
    <row r="160" spans="1:65" s="14" customFormat="1" ht="11.25">
      <c r="B160" s="231"/>
      <c r="C160" s="232"/>
      <c r="D160" s="217" t="s">
        <v>153</v>
      </c>
      <c r="E160" s="233" t="s">
        <v>1</v>
      </c>
      <c r="F160" s="234" t="s">
        <v>425</v>
      </c>
      <c r="G160" s="232"/>
      <c r="H160" s="235">
        <v>54</v>
      </c>
      <c r="I160" s="236"/>
      <c r="J160" s="232"/>
      <c r="K160" s="232"/>
      <c r="L160" s="237"/>
      <c r="M160" s="238"/>
      <c r="N160" s="239"/>
      <c r="O160" s="239"/>
      <c r="P160" s="239"/>
      <c r="Q160" s="239"/>
      <c r="R160" s="239"/>
      <c r="S160" s="239"/>
      <c r="T160" s="240"/>
      <c r="AT160" s="241" t="s">
        <v>153</v>
      </c>
      <c r="AU160" s="241" t="s">
        <v>87</v>
      </c>
      <c r="AV160" s="14" t="s">
        <v>87</v>
      </c>
      <c r="AW160" s="14" t="s">
        <v>33</v>
      </c>
      <c r="AX160" s="14" t="s">
        <v>85</v>
      </c>
      <c r="AY160" s="241" t="s">
        <v>141</v>
      </c>
    </row>
    <row r="161" spans="1:65" s="2" customFormat="1" ht="24" customHeight="1">
      <c r="A161" s="34"/>
      <c r="B161" s="35"/>
      <c r="C161" s="204" t="s">
        <v>183</v>
      </c>
      <c r="D161" s="204" t="s">
        <v>143</v>
      </c>
      <c r="E161" s="205" t="s">
        <v>188</v>
      </c>
      <c r="F161" s="206" t="s">
        <v>189</v>
      </c>
      <c r="G161" s="207" t="s">
        <v>146</v>
      </c>
      <c r="H161" s="208">
        <v>8</v>
      </c>
      <c r="I161" s="209"/>
      <c r="J161" s="210">
        <f>ROUND(I161*H161,2)</f>
        <v>0</v>
      </c>
      <c r="K161" s="206" t="s">
        <v>1</v>
      </c>
      <c r="L161" s="39"/>
      <c r="M161" s="211" t="s">
        <v>1</v>
      </c>
      <c r="N161" s="212" t="s">
        <v>42</v>
      </c>
      <c r="O161" s="71"/>
      <c r="P161" s="213">
        <f>O161*H161</f>
        <v>0</v>
      </c>
      <c r="Q161" s="213">
        <v>6.0000000000000002E-5</v>
      </c>
      <c r="R161" s="213">
        <f>Q161*H161</f>
        <v>4.8000000000000001E-4</v>
      </c>
      <c r="S161" s="213">
        <v>0.115</v>
      </c>
      <c r="T161" s="214">
        <f>S161*H161</f>
        <v>0.92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215" t="s">
        <v>147</v>
      </c>
      <c r="AT161" s="215" t="s">
        <v>143</v>
      </c>
      <c r="AU161" s="215" t="s">
        <v>87</v>
      </c>
      <c r="AY161" s="17" t="s">
        <v>141</v>
      </c>
      <c r="BE161" s="216">
        <f>IF(N161="základní",J161,0)</f>
        <v>0</v>
      </c>
      <c r="BF161" s="216">
        <f>IF(N161="snížená",J161,0)</f>
        <v>0</v>
      </c>
      <c r="BG161" s="216">
        <f>IF(N161="zákl. přenesená",J161,0)</f>
        <v>0</v>
      </c>
      <c r="BH161" s="216">
        <f>IF(N161="sníž. přenesená",J161,0)</f>
        <v>0</v>
      </c>
      <c r="BI161" s="216">
        <f>IF(N161="nulová",J161,0)</f>
        <v>0</v>
      </c>
      <c r="BJ161" s="17" t="s">
        <v>85</v>
      </c>
      <c r="BK161" s="216">
        <f>ROUND(I161*H161,2)</f>
        <v>0</v>
      </c>
      <c r="BL161" s="17" t="s">
        <v>147</v>
      </c>
      <c r="BM161" s="215" t="s">
        <v>614</v>
      </c>
    </row>
    <row r="162" spans="1:65" s="2" customFormat="1" ht="19.5">
      <c r="A162" s="34"/>
      <c r="B162" s="35"/>
      <c r="C162" s="36"/>
      <c r="D162" s="217" t="s">
        <v>149</v>
      </c>
      <c r="E162" s="36"/>
      <c r="F162" s="218" t="s">
        <v>189</v>
      </c>
      <c r="G162" s="36"/>
      <c r="H162" s="36"/>
      <c r="I162" s="116"/>
      <c r="J162" s="36"/>
      <c r="K162" s="36"/>
      <c r="L162" s="39"/>
      <c r="M162" s="219"/>
      <c r="N162" s="220"/>
      <c r="O162" s="71"/>
      <c r="P162" s="71"/>
      <c r="Q162" s="71"/>
      <c r="R162" s="71"/>
      <c r="S162" s="71"/>
      <c r="T162" s="72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T162" s="17" t="s">
        <v>149</v>
      </c>
      <c r="AU162" s="17" t="s">
        <v>87</v>
      </c>
    </row>
    <row r="163" spans="1:65" s="13" customFormat="1" ht="11.25">
      <c r="B163" s="221"/>
      <c r="C163" s="222"/>
      <c r="D163" s="217" t="s">
        <v>153</v>
      </c>
      <c r="E163" s="223" t="s">
        <v>1</v>
      </c>
      <c r="F163" s="224" t="s">
        <v>168</v>
      </c>
      <c r="G163" s="222"/>
      <c r="H163" s="223" t="s">
        <v>1</v>
      </c>
      <c r="I163" s="225"/>
      <c r="J163" s="222"/>
      <c r="K163" s="222"/>
      <c r="L163" s="226"/>
      <c r="M163" s="227"/>
      <c r="N163" s="228"/>
      <c r="O163" s="228"/>
      <c r="P163" s="228"/>
      <c r="Q163" s="228"/>
      <c r="R163" s="228"/>
      <c r="S163" s="228"/>
      <c r="T163" s="229"/>
      <c r="AT163" s="230" t="s">
        <v>153</v>
      </c>
      <c r="AU163" s="230" t="s">
        <v>87</v>
      </c>
      <c r="AV163" s="13" t="s">
        <v>85</v>
      </c>
      <c r="AW163" s="13" t="s">
        <v>33</v>
      </c>
      <c r="AX163" s="13" t="s">
        <v>77</v>
      </c>
      <c r="AY163" s="230" t="s">
        <v>141</v>
      </c>
    </row>
    <row r="164" spans="1:65" s="14" customFormat="1" ht="11.25">
      <c r="B164" s="231"/>
      <c r="C164" s="232"/>
      <c r="D164" s="217" t="s">
        <v>153</v>
      </c>
      <c r="E164" s="233" t="s">
        <v>1</v>
      </c>
      <c r="F164" s="234" t="s">
        <v>187</v>
      </c>
      <c r="G164" s="232"/>
      <c r="H164" s="235">
        <v>8</v>
      </c>
      <c r="I164" s="236"/>
      <c r="J164" s="232"/>
      <c r="K164" s="232"/>
      <c r="L164" s="237"/>
      <c r="M164" s="238"/>
      <c r="N164" s="239"/>
      <c r="O164" s="239"/>
      <c r="P164" s="239"/>
      <c r="Q164" s="239"/>
      <c r="R164" s="239"/>
      <c r="S164" s="239"/>
      <c r="T164" s="240"/>
      <c r="AT164" s="241" t="s">
        <v>153</v>
      </c>
      <c r="AU164" s="241" t="s">
        <v>87</v>
      </c>
      <c r="AV164" s="14" t="s">
        <v>87</v>
      </c>
      <c r="AW164" s="14" t="s">
        <v>33</v>
      </c>
      <c r="AX164" s="14" t="s">
        <v>85</v>
      </c>
      <c r="AY164" s="241" t="s">
        <v>141</v>
      </c>
    </row>
    <row r="165" spans="1:65" s="2" customFormat="1" ht="16.5" customHeight="1">
      <c r="A165" s="34"/>
      <c r="B165" s="35"/>
      <c r="C165" s="204" t="s">
        <v>187</v>
      </c>
      <c r="D165" s="204" t="s">
        <v>143</v>
      </c>
      <c r="E165" s="205" t="s">
        <v>193</v>
      </c>
      <c r="F165" s="206" t="s">
        <v>194</v>
      </c>
      <c r="G165" s="207" t="s">
        <v>195</v>
      </c>
      <c r="H165" s="208">
        <v>93</v>
      </c>
      <c r="I165" s="209"/>
      <c r="J165" s="210">
        <f>ROUND(I165*H165,2)</f>
        <v>0</v>
      </c>
      <c r="K165" s="206" t="s">
        <v>1</v>
      </c>
      <c r="L165" s="39"/>
      <c r="M165" s="211" t="s">
        <v>1</v>
      </c>
      <c r="N165" s="212" t="s">
        <v>42</v>
      </c>
      <c r="O165" s="71"/>
      <c r="P165" s="213">
        <f>O165*H165</f>
        <v>0</v>
      </c>
      <c r="Q165" s="213">
        <v>0</v>
      </c>
      <c r="R165" s="213">
        <f>Q165*H165</f>
        <v>0</v>
      </c>
      <c r="S165" s="213">
        <v>0.20499999999999999</v>
      </c>
      <c r="T165" s="214">
        <f>S165*H165</f>
        <v>19.064999999999998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215" t="s">
        <v>147</v>
      </c>
      <c r="AT165" s="215" t="s">
        <v>143</v>
      </c>
      <c r="AU165" s="215" t="s">
        <v>87</v>
      </c>
      <c r="AY165" s="17" t="s">
        <v>141</v>
      </c>
      <c r="BE165" s="216">
        <f>IF(N165="základní",J165,0)</f>
        <v>0</v>
      </c>
      <c r="BF165" s="216">
        <f>IF(N165="snížená",J165,0)</f>
        <v>0</v>
      </c>
      <c r="BG165" s="216">
        <f>IF(N165="zákl. přenesená",J165,0)</f>
        <v>0</v>
      </c>
      <c r="BH165" s="216">
        <f>IF(N165="sníž. přenesená",J165,0)</f>
        <v>0</v>
      </c>
      <c r="BI165" s="216">
        <f>IF(N165="nulová",J165,0)</f>
        <v>0</v>
      </c>
      <c r="BJ165" s="17" t="s">
        <v>85</v>
      </c>
      <c r="BK165" s="216">
        <f>ROUND(I165*H165,2)</f>
        <v>0</v>
      </c>
      <c r="BL165" s="17" t="s">
        <v>147</v>
      </c>
      <c r="BM165" s="215" t="s">
        <v>615</v>
      </c>
    </row>
    <row r="166" spans="1:65" s="2" customFormat="1" ht="11.25">
      <c r="A166" s="34"/>
      <c r="B166" s="35"/>
      <c r="C166" s="36"/>
      <c r="D166" s="217" t="s">
        <v>149</v>
      </c>
      <c r="E166" s="36"/>
      <c r="F166" s="218" t="s">
        <v>194</v>
      </c>
      <c r="G166" s="36"/>
      <c r="H166" s="36"/>
      <c r="I166" s="116"/>
      <c r="J166" s="36"/>
      <c r="K166" s="36"/>
      <c r="L166" s="39"/>
      <c r="M166" s="219"/>
      <c r="N166" s="220"/>
      <c r="O166" s="71"/>
      <c r="P166" s="71"/>
      <c r="Q166" s="71"/>
      <c r="R166" s="71"/>
      <c r="S166" s="71"/>
      <c r="T166" s="72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T166" s="17" t="s">
        <v>149</v>
      </c>
      <c r="AU166" s="17" t="s">
        <v>87</v>
      </c>
    </row>
    <row r="167" spans="1:65" s="13" customFormat="1" ht="11.25">
      <c r="B167" s="221"/>
      <c r="C167" s="222"/>
      <c r="D167" s="217" t="s">
        <v>153</v>
      </c>
      <c r="E167" s="223" t="s">
        <v>1</v>
      </c>
      <c r="F167" s="224" t="s">
        <v>168</v>
      </c>
      <c r="G167" s="222"/>
      <c r="H167" s="223" t="s">
        <v>1</v>
      </c>
      <c r="I167" s="225"/>
      <c r="J167" s="222"/>
      <c r="K167" s="222"/>
      <c r="L167" s="226"/>
      <c r="M167" s="227"/>
      <c r="N167" s="228"/>
      <c r="O167" s="228"/>
      <c r="P167" s="228"/>
      <c r="Q167" s="228"/>
      <c r="R167" s="228"/>
      <c r="S167" s="228"/>
      <c r="T167" s="229"/>
      <c r="AT167" s="230" t="s">
        <v>153</v>
      </c>
      <c r="AU167" s="230" t="s">
        <v>87</v>
      </c>
      <c r="AV167" s="13" t="s">
        <v>85</v>
      </c>
      <c r="AW167" s="13" t="s">
        <v>33</v>
      </c>
      <c r="AX167" s="13" t="s">
        <v>77</v>
      </c>
      <c r="AY167" s="230" t="s">
        <v>141</v>
      </c>
    </row>
    <row r="168" spans="1:65" s="14" customFormat="1" ht="11.25">
      <c r="B168" s="231"/>
      <c r="C168" s="232"/>
      <c r="D168" s="217" t="s">
        <v>153</v>
      </c>
      <c r="E168" s="233" t="s">
        <v>1</v>
      </c>
      <c r="F168" s="234" t="s">
        <v>197</v>
      </c>
      <c r="G168" s="232"/>
      <c r="H168" s="235">
        <v>93</v>
      </c>
      <c r="I168" s="236"/>
      <c r="J168" s="232"/>
      <c r="K168" s="232"/>
      <c r="L168" s="237"/>
      <c r="M168" s="238"/>
      <c r="N168" s="239"/>
      <c r="O168" s="239"/>
      <c r="P168" s="239"/>
      <c r="Q168" s="239"/>
      <c r="R168" s="239"/>
      <c r="S168" s="239"/>
      <c r="T168" s="240"/>
      <c r="AT168" s="241" t="s">
        <v>153</v>
      </c>
      <c r="AU168" s="241" t="s">
        <v>87</v>
      </c>
      <c r="AV168" s="14" t="s">
        <v>87</v>
      </c>
      <c r="AW168" s="14" t="s">
        <v>33</v>
      </c>
      <c r="AX168" s="14" t="s">
        <v>85</v>
      </c>
      <c r="AY168" s="241" t="s">
        <v>141</v>
      </c>
    </row>
    <row r="169" spans="1:65" s="2" customFormat="1" ht="36" customHeight="1">
      <c r="A169" s="34"/>
      <c r="B169" s="35"/>
      <c r="C169" s="204" t="s">
        <v>192</v>
      </c>
      <c r="D169" s="204" t="s">
        <v>143</v>
      </c>
      <c r="E169" s="205" t="s">
        <v>198</v>
      </c>
      <c r="F169" s="206" t="s">
        <v>199</v>
      </c>
      <c r="G169" s="207" t="s">
        <v>200</v>
      </c>
      <c r="H169" s="208">
        <v>480.827</v>
      </c>
      <c r="I169" s="209"/>
      <c r="J169" s="210">
        <f>ROUND(I169*H169,2)</f>
        <v>0</v>
      </c>
      <c r="K169" s="206" t="s">
        <v>1</v>
      </c>
      <c r="L169" s="39"/>
      <c r="M169" s="211" t="s">
        <v>1</v>
      </c>
      <c r="N169" s="212" t="s">
        <v>42</v>
      </c>
      <c r="O169" s="71"/>
      <c r="P169" s="213">
        <f>O169*H169</f>
        <v>0</v>
      </c>
      <c r="Q169" s="213">
        <v>0</v>
      </c>
      <c r="R169" s="213">
        <f>Q169*H169</f>
        <v>0</v>
      </c>
      <c r="S169" s="213">
        <v>0</v>
      </c>
      <c r="T169" s="214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215" t="s">
        <v>147</v>
      </c>
      <c r="AT169" s="215" t="s">
        <v>143</v>
      </c>
      <c r="AU169" s="215" t="s">
        <v>87</v>
      </c>
      <c r="AY169" s="17" t="s">
        <v>141</v>
      </c>
      <c r="BE169" s="216">
        <f>IF(N169="základní",J169,0)</f>
        <v>0</v>
      </c>
      <c r="BF169" s="216">
        <f>IF(N169="snížená",J169,0)</f>
        <v>0</v>
      </c>
      <c r="BG169" s="216">
        <f>IF(N169="zákl. přenesená",J169,0)</f>
        <v>0</v>
      </c>
      <c r="BH169" s="216">
        <f>IF(N169="sníž. přenesená",J169,0)</f>
        <v>0</v>
      </c>
      <c r="BI169" s="216">
        <f>IF(N169="nulová",J169,0)</f>
        <v>0</v>
      </c>
      <c r="BJ169" s="17" t="s">
        <v>85</v>
      </c>
      <c r="BK169" s="216">
        <f>ROUND(I169*H169,2)</f>
        <v>0</v>
      </c>
      <c r="BL169" s="17" t="s">
        <v>147</v>
      </c>
      <c r="BM169" s="215" t="s">
        <v>616</v>
      </c>
    </row>
    <row r="170" spans="1:65" s="2" customFormat="1" ht="19.5">
      <c r="A170" s="34"/>
      <c r="B170" s="35"/>
      <c r="C170" s="36"/>
      <c r="D170" s="217" t="s">
        <v>149</v>
      </c>
      <c r="E170" s="36"/>
      <c r="F170" s="218" t="s">
        <v>199</v>
      </c>
      <c r="G170" s="36"/>
      <c r="H170" s="36"/>
      <c r="I170" s="116"/>
      <c r="J170" s="36"/>
      <c r="K170" s="36"/>
      <c r="L170" s="39"/>
      <c r="M170" s="219"/>
      <c r="N170" s="220"/>
      <c r="O170" s="71"/>
      <c r="P170" s="71"/>
      <c r="Q170" s="71"/>
      <c r="R170" s="71"/>
      <c r="S170" s="71"/>
      <c r="T170" s="72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T170" s="17" t="s">
        <v>149</v>
      </c>
      <c r="AU170" s="17" t="s">
        <v>87</v>
      </c>
    </row>
    <row r="171" spans="1:65" s="13" customFormat="1" ht="22.5">
      <c r="B171" s="221"/>
      <c r="C171" s="222"/>
      <c r="D171" s="217" t="s">
        <v>153</v>
      </c>
      <c r="E171" s="223" t="s">
        <v>1</v>
      </c>
      <c r="F171" s="224" t="s">
        <v>202</v>
      </c>
      <c r="G171" s="222"/>
      <c r="H171" s="223" t="s">
        <v>1</v>
      </c>
      <c r="I171" s="225"/>
      <c r="J171" s="222"/>
      <c r="K171" s="222"/>
      <c r="L171" s="226"/>
      <c r="M171" s="227"/>
      <c r="N171" s="228"/>
      <c r="O171" s="228"/>
      <c r="P171" s="228"/>
      <c r="Q171" s="228"/>
      <c r="R171" s="228"/>
      <c r="S171" s="228"/>
      <c r="T171" s="229"/>
      <c r="AT171" s="230" t="s">
        <v>153</v>
      </c>
      <c r="AU171" s="230" t="s">
        <v>87</v>
      </c>
      <c r="AV171" s="13" t="s">
        <v>85</v>
      </c>
      <c r="AW171" s="13" t="s">
        <v>33</v>
      </c>
      <c r="AX171" s="13" t="s">
        <v>77</v>
      </c>
      <c r="AY171" s="230" t="s">
        <v>141</v>
      </c>
    </row>
    <row r="172" spans="1:65" s="14" customFormat="1" ht="11.25">
      <c r="B172" s="231"/>
      <c r="C172" s="232"/>
      <c r="D172" s="217" t="s">
        <v>153</v>
      </c>
      <c r="E172" s="233" t="s">
        <v>1</v>
      </c>
      <c r="F172" s="234" t="s">
        <v>617</v>
      </c>
      <c r="G172" s="232"/>
      <c r="H172" s="235">
        <v>298.11</v>
      </c>
      <c r="I172" s="236"/>
      <c r="J172" s="232"/>
      <c r="K172" s="232"/>
      <c r="L172" s="237"/>
      <c r="M172" s="238"/>
      <c r="N172" s="239"/>
      <c r="O172" s="239"/>
      <c r="P172" s="239"/>
      <c r="Q172" s="239"/>
      <c r="R172" s="239"/>
      <c r="S172" s="239"/>
      <c r="T172" s="240"/>
      <c r="AT172" s="241" t="s">
        <v>153</v>
      </c>
      <c r="AU172" s="241" t="s">
        <v>87</v>
      </c>
      <c r="AV172" s="14" t="s">
        <v>87</v>
      </c>
      <c r="AW172" s="14" t="s">
        <v>33</v>
      </c>
      <c r="AX172" s="14" t="s">
        <v>77</v>
      </c>
      <c r="AY172" s="241" t="s">
        <v>141</v>
      </c>
    </row>
    <row r="173" spans="1:65" s="13" customFormat="1" ht="11.25">
      <c r="B173" s="221"/>
      <c r="C173" s="222"/>
      <c r="D173" s="217" t="s">
        <v>153</v>
      </c>
      <c r="E173" s="223" t="s">
        <v>1</v>
      </c>
      <c r="F173" s="224" t="s">
        <v>618</v>
      </c>
      <c r="G173" s="222"/>
      <c r="H173" s="223" t="s">
        <v>1</v>
      </c>
      <c r="I173" s="225"/>
      <c r="J173" s="222"/>
      <c r="K173" s="222"/>
      <c r="L173" s="226"/>
      <c r="M173" s="227"/>
      <c r="N173" s="228"/>
      <c r="O173" s="228"/>
      <c r="P173" s="228"/>
      <c r="Q173" s="228"/>
      <c r="R173" s="228"/>
      <c r="S173" s="228"/>
      <c r="T173" s="229"/>
      <c r="AT173" s="230" t="s">
        <v>153</v>
      </c>
      <c r="AU173" s="230" t="s">
        <v>87</v>
      </c>
      <c r="AV173" s="13" t="s">
        <v>85</v>
      </c>
      <c r="AW173" s="13" t="s">
        <v>33</v>
      </c>
      <c r="AX173" s="13" t="s">
        <v>77</v>
      </c>
      <c r="AY173" s="230" t="s">
        <v>141</v>
      </c>
    </row>
    <row r="174" spans="1:65" s="14" customFormat="1" ht="11.25">
      <c r="B174" s="231"/>
      <c r="C174" s="232"/>
      <c r="D174" s="217" t="s">
        <v>153</v>
      </c>
      <c r="E174" s="233" t="s">
        <v>1</v>
      </c>
      <c r="F174" s="234" t="s">
        <v>619</v>
      </c>
      <c r="G174" s="232"/>
      <c r="H174" s="235">
        <v>120</v>
      </c>
      <c r="I174" s="236"/>
      <c r="J174" s="232"/>
      <c r="K174" s="232"/>
      <c r="L174" s="237"/>
      <c r="M174" s="238"/>
      <c r="N174" s="239"/>
      <c r="O174" s="239"/>
      <c r="P174" s="239"/>
      <c r="Q174" s="239"/>
      <c r="R174" s="239"/>
      <c r="S174" s="239"/>
      <c r="T174" s="240"/>
      <c r="AT174" s="241" t="s">
        <v>153</v>
      </c>
      <c r="AU174" s="241" t="s">
        <v>87</v>
      </c>
      <c r="AV174" s="14" t="s">
        <v>87</v>
      </c>
      <c r="AW174" s="14" t="s">
        <v>33</v>
      </c>
      <c r="AX174" s="14" t="s">
        <v>77</v>
      </c>
      <c r="AY174" s="241" t="s">
        <v>141</v>
      </c>
    </row>
    <row r="175" spans="1:65" s="15" customFormat="1" ht="11.25">
      <c r="B175" s="242"/>
      <c r="C175" s="243"/>
      <c r="D175" s="217" t="s">
        <v>153</v>
      </c>
      <c r="E175" s="244" t="s">
        <v>1</v>
      </c>
      <c r="F175" s="245" t="s">
        <v>164</v>
      </c>
      <c r="G175" s="243"/>
      <c r="H175" s="246">
        <v>418.11</v>
      </c>
      <c r="I175" s="247"/>
      <c r="J175" s="243"/>
      <c r="K175" s="243"/>
      <c r="L175" s="248"/>
      <c r="M175" s="249"/>
      <c r="N175" s="250"/>
      <c r="O175" s="250"/>
      <c r="P175" s="250"/>
      <c r="Q175" s="250"/>
      <c r="R175" s="250"/>
      <c r="S175" s="250"/>
      <c r="T175" s="251"/>
      <c r="AT175" s="252" t="s">
        <v>153</v>
      </c>
      <c r="AU175" s="252" t="s">
        <v>87</v>
      </c>
      <c r="AV175" s="15" t="s">
        <v>147</v>
      </c>
      <c r="AW175" s="15" t="s">
        <v>33</v>
      </c>
      <c r="AX175" s="15" t="s">
        <v>77</v>
      </c>
      <c r="AY175" s="252" t="s">
        <v>141</v>
      </c>
    </row>
    <row r="176" spans="1:65" s="13" customFormat="1" ht="11.25">
      <c r="B176" s="221"/>
      <c r="C176" s="222"/>
      <c r="D176" s="217" t="s">
        <v>153</v>
      </c>
      <c r="E176" s="223" t="s">
        <v>1</v>
      </c>
      <c r="F176" s="224" t="s">
        <v>170</v>
      </c>
      <c r="G176" s="222"/>
      <c r="H176" s="223" t="s">
        <v>1</v>
      </c>
      <c r="I176" s="225"/>
      <c r="J176" s="222"/>
      <c r="K176" s="222"/>
      <c r="L176" s="226"/>
      <c r="M176" s="227"/>
      <c r="N176" s="228"/>
      <c r="O176" s="228"/>
      <c r="P176" s="228"/>
      <c r="Q176" s="228"/>
      <c r="R176" s="228"/>
      <c r="S176" s="228"/>
      <c r="T176" s="229"/>
      <c r="AT176" s="230" t="s">
        <v>153</v>
      </c>
      <c r="AU176" s="230" t="s">
        <v>87</v>
      </c>
      <c r="AV176" s="13" t="s">
        <v>85</v>
      </c>
      <c r="AW176" s="13" t="s">
        <v>33</v>
      </c>
      <c r="AX176" s="13" t="s">
        <v>77</v>
      </c>
      <c r="AY176" s="230" t="s">
        <v>141</v>
      </c>
    </row>
    <row r="177" spans="1:65" s="14" customFormat="1" ht="11.25">
      <c r="B177" s="231"/>
      <c r="C177" s="232"/>
      <c r="D177" s="217" t="s">
        <v>153</v>
      </c>
      <c r="E177" s="233" t="s">
        <v>1</v>
      </c>
      <c r="F177" s="234" t="s">
        <v>620</v>
      </c>
      <c r="G177" s="232"/>
      <c r="H177" s="235">
        <v>480.827</v>
      </c>
      <c r="I177" s="236"/>
      <c r="J177" s="232"/>
      <c r="K177" s="232"/>
      <c r="L177" s="237"/>
      <c r="M177" s="238"/>
      <c r="N177" s="239"/>
      <c r="O177" s="239"/>
      <c r="P177" s="239"/>
      <c r="Q177" s="239"/>
      <c r="R177" s="239"/>
      <c r="S177" s="239"/>
      <c r="T177" s="240"/>
      <c r="AT177" s="241" t="s">
        <v>153</v>
      </c>
      <c r="AU177" s="241" t="s">
        <v>87</v>
      </c>
      <c r="AV177" s="14" t="s">
        <v>87</v>
      </c>
      <c r="AW177" s="14" t="s">
        <v>33</v>
      </c>
      <c r="AX177" s="14" t="s">
        <v>85</v>
      </c>
      <c r="AY177" s="241" t="s">
        <v>141</v>
      </c>
    </row>
    <row r="178" spans="1:65" s="2" customFormat="1" ht="36" customHeight="1">
      <c r="A178" s="34"/>
      <c r="B178" s="35"/>
      <c r="C178" s="204" t="s">
        <v>191</v>
      </c>
      <c r="D178" s="204" t="s">
        <v>143</v>
      </c>
      <c r="E178" s="205" t="s">
        <v>206</v>
      </c>
      <c r="F178" s="206" t="s">
        <v>207</v>
      </c>
      <c r="G178" s="207" t="s">
        <v>200</v>
      </c>
      <c r="H178" s="208">
        <v>480.827</v>
      </c>
      <c r="I178" s="209"/>
      <c r="J178" s="210">
        <f>ROUND(I178*H178,2)</f>
        <v>0</v>
      </c>
      <c r="K178" s="206" t="s">
        <v>1</v>
      </c>
      <c r="L178" s="39"/>
      <c r="M178" s="211" t="s">
        <v>1</v>
      </c>
      <c r="N178" s="212" t="s">
        <v>42</v>
      </c>
      <c r="O178" s="71"/>
      <c r="P178" s="213">
        <f>O178*H178</f>
        <v>0</v>
      </c>
      <c r="Q178" s="213">
        <v>0</v>
      </c>
      <c r="R178" s="213">
        <f>Q178*H178</f>
        <v>0</v>
      </c>
      <c r="S178" s="213">
        <v>0</v>
      </c>
      <c r="T178" s="214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215" t="s">
        <v>147</v>
      </c>
      <c r="AT178" s="215" t="s">
        <v>143</v>
      </c>
      <c r="AU178" s="215" t="s">
        <v>87</v>
      </c>
      <c r="AY178" s="17" t="s">
        <v>141</v>
      </c>
      <c r="BE178" s="216">
        <f>IF(N178="základní",J178,0)</f>
        <v>0</v>
      </c>
      <c r="BF178" s="216">
        <f>IF(N178="snížená",J178,0)</f>
        <v>0</v>
      </c>
      <c r="BG178" s="216">
        <f>IF(N178="zákl. přenesená",J178,0)</f>
        <v>0</v>
      </c>
      <c r="BH178" s="216">
        <f>IF(N178="sníž. přenesená",J178,0)</f>
        <v>0</v>
      </c>
      <c r="BI178" s="216">
        <f>IF(N178="nulová",J178,0)</f>
        <v>0</v>
      </c>
      <c r="BJ178" s="17" t="s">
        <v>85</v>
      </c>
      <c r="BK178" s="216">
        <f>ROUND(I178*H178,2)</f>
        <v>0</v>
      </c>
      <c r="BL178" s="17" t="s">
        <v>147</v>
      </c>
      <c r="BM178" s="215" t="s">
        <v>621</v>
      </c>
    </row>
    <row r="179" spans="1:65" s="2" customFormat="1" ht="19.5">
      <c r="A179" s="34"/>
      <c r="B179" s="35"/>
      <c r="C179" s="36"/>
      <c r="D179" s="217" t="s">
        <v>149</v>
      </c>
      <c r="E179" s="36"/>
      <c r="F179" s="218" t="s">
        <v>207</v>
      </c>
      <c r="G179" s="36"/>
      <c r="H179" s="36"/>
      <c r="I179" s="116"/>
      <c r="J179" s="36"/>
      <c r="K179" s="36"/>
      <c r="L179" s="39"/>
      <c r="M179" s="219"/>
      <c r="N179" s="220"/>
      <c r="O179" s="71"/>
      <c r="P179" s="71"/>
      <c r="Q179" s="71"/>
      <c r="R179" s="71"/>
      <c r="S179" s="71"/>
      <c r="T179" s="72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T179" s="17" t="s">
        <v>149</v>
      </c>
      <c r="AU179" s="17" t="s">
        <v>87</v>
      </c>
    </row>
    <row r="180" spans="1:65" s="13" customFormat="1" ht="11.25">
      <c r="B180" s="221"/>
      <c r="C180" s="222"/>
      <c r="D180" s="217" t="s">
        <v>153</v>
      </c>
      <c r="E180" s="223" t="s">
        <v>1</v>
      </c>
      <c r="F180" s="224" t="s">
        <v>209</v>
      </c>
      <c r="G180" s="222"/>
      <c r="H180" s="223" t="s">
        <v>1</v>
      </c>
      <c r="I180" s="225"/>
      <c r="J180" s="222"/>
      <c r="K180" s="222"/>
      <c r="L180" s="226"/>
      <c r="M180" s="227"/>
      <c r="N180" s="228"/>
      <c r="O180" s="228"/>
      <c r="P180" s="228"/>
      <c r="Q180" s="228"/>
      <c r="R180" s="228"/>
      <c r="S180" s="228"/>
      <c r="T180" s="229"/>
      <c r="AT180" s="230" t="s">
        <v>153</v>
      </c>
      <c r="AU180" s="230" t="s">
        <v>87</v>
      </c>
      <c r="AV180" s="13" t="s">
        <v>85</v>
      </c>
      <c r="AW180" s="13" t="s">
        <v>33</v>
      </c>
      <c r="AX180" s="13" t="s">
        <v>77</v>
      </c>
      <c r="AY180" s="230" t="s">
        <v>141</v>
      </c>
    </row>
    <row r="181" spans="1:65" s="14" customFormat="1" ht="11.25">
      <c r="B181" s="231"/>
      <c r="C181" s="232"/>
      <c r="D181" s="217" t="s">
        <v>153</v>
      </c>
      <c r="E181" s="233" t="s">
        <v>1</v>
      </c>
      <c r="F181" s="234" t="s">
        <v>101</v>
      </c>
      <c r="G181" s="232"/>
      <c r="H181" s="235">
        <v>480.827</v>
      </c>
      <c r="I181" s="236"/>
      <c r="J181" s="232"/>
      <c r="K181" s="232"/>
      <c r="L181" s="237"/>
      <c r="M181" s="238"/>
      <c r="N181" s="239"/>
      <c r="O181" s="239"/>
      <c r="P181" s="239"/>
      <c r="Q181" s="239"/>
      <c r="R181" s="239"/>
      <c r="S181" s="239"/>
      <c r="T181" s="240"/>
      <c r="AT181" s="241" t="s">
        <v>153</v>
      </c>
      <c r="AU181" s="241" t="s">
        <v>87</v>
      </c>
      <c r="AV181" s="14" t="s">
        <v>87</v>
      </c>
      <c r="AW181" s="14" t="s">
        <v>33</v>
      </c>
      <c r="AX181" s="14" t="s">
        <v>85</v>
      </c>
      <c r="AY181" s="241" t="s">
        <v>141</v>
      </c>
    </row>
    <row r="182" spans="1:65" s="2" customFormat="1" ht="36" customHeight="1">
      <c r="A182" s="34"/>
      <c r="B182" s="35"/>
      <c r="C182" s="204" t="s">
        <v>205</v>
      </c>
      <c r="D182" s="204" t="s">
        <v>143</v>
      </c>
      <c r="E182" s="205" t="s">
        <v>212</v>
      </c>
      <c r="F182" s="206" t="s">
        <v>213</v>
      </c>
      <c r="G182" s="207" t="s">
        <v>200</v>
      </c>
      <c r="H182" s="208">
        <v>1046.9090000000001</v>
      </c>
      <c r="I182" s="209"/>
      <c r="J182" s="210">
        <f>ROUND(I182*H182,2)</f>
        <v>0</v>
      </c>
      <c r="K182" s="206" t="s">
        <v>1</v>
      </c>
      <c r="L182" s="39"/>
      <c r="M182" s="211" t="s">
        <v>1</v>
      </c>
      <c r="N182" s="212" t="s">
        <v>42</v>
      </c>
      <c r="O182" s="71"/>
      <c r="P182" s="213">
        <f>O182*H182</f>
        <v>0</v>
      </c>
      <c r="Q182" s="213">
        <v>0</v>
      </c>
      <c r="R182" s="213">
        <f>Q182*H182</f>
        <v>0</v>
      </c>
      <c r="S182" s="213">
        <v>0</v>
      </c>
      <c r="T182" s="214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215" t="s">
        <v>147</v>
      </c>
      <c r="AT182" s="215" t="s">
        <v>143</v>
      </c>
      <c r="AU182" s="215" t="s">
        <v>87</v>
      </c>
      <c r="AY182" s="17" t="s">
        <v>141</v>
      </c>
      <c r="BE182" s="216">
        <f>IF(N182="základní",J182,0)</f>
        <v>0</v>
      </c>
      <c r="BF182" s="216">
        <f>IF(N182="snížená",J182,0)</f>
        <v>0</v>
      </c>
      <c r="BG182" s="216">
        <f>IF(N182="zákl. přenesená",J182,0)</f>
        <v>0</v>
      </c>
      <c r="BH182" s="216">
        <f>IF(N182="sníž. přenesená",J182,0)</f>
        <v>0</v>
      </c>
      <c r="BI182" s="216">
        <f>IF(N182="nulová",J182,0)</f>
        <v>0</v>
      </c>
      <c r="BJ182" s="17" t="s">
        <v>85</v>
      </c>
      <c r="BK182" s="216">
        <f>ROUND(I182*H182,2)</f>
        <v>0</v>
      </c>
      <c r="BL182" s="17" t="s">
        <v>147</v>
      </c>
      <c r="BM182" s="215" t="s">
        <v>622</v>
      </c>
    </row>
    <row r="183" spans="1:65" s="2" customFormat="1" ht="19.5">
      <c r="A183" s="34"/>
      <c r="B183" s="35"/>
      <c r="C183" s="36"/>
      <c r="D183" s="217" t="s">
        <v>149</v>
      </c>
      <c r="E183" s="36"/>
      <c r="F183" s="218" t="s">
        <v>213</v>
      </c>
      <c r="G183" s="36"/>
      <c r="H183" s="36"/>
      <c r="I183" s="116"/>
      <c r="J183" s="36"/>
      <c r="K183" s="36"/>
      <c r="L183" s="39"/>
      <c r="M183" s="219"/>
      <c r="N183" s="220"/>
      <c r="O183" s="71"/>
      <c r="P183" s="71"/>
      <c r="Q183" s="71"/>
      <c r="R183" s="71"/>
      <c r="S183" s="71"/>
      <c r="T183" s="72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T183" s="17" t="s">
        <v>149</v>
      </c>
      <c r="AU183" s="17" t="s">
        <v>87</v>
      </c>
    </row>
    <row r="184" spans="1:65" s="13" customFormat="1" ht="22.5">
      <c r="B184" s="221"/>
      <c r="C184" s="222"/>
      <c r="D184" s="217" t="s">
        <v>153</v>
      </c>
      <c r="E184" s="223" t="s">
        <v>1</v>
      </c>
      <c r="F184" s="224" t="s">
        <v>215</v>
      </c>
      <c r="G184" s="222"/>
      <c r="H184" s="223" t="s">
        <v>1</v>
      </c>
      <c r="I184" s="225"/>
      <c r="J184" s="222"/>
      <c r="K184" s="222"/>
      <c r="L184" s="226"/>
      <c r="M184" s="227"/>
      <c r="N184" s="228"/>
      <c r="O184" s="228"/>
      <c r="P184" s="228"/>
      <c r="Q184" s="228"/>
      <c r="R184" s="228"/>
      <c r="S184" s="228"/>
      <c r="T184" s="229"/>
      <c r="AT184" s="230" t="s">
        <v>153</v>
      </c>
      <c r="AU184" s="230" t="s">
        <v>87</v>
      </c>
      <c r="AV184" s="13" t="s">
        <v>85</v>
      </c>
      <c r="AW184" s="13" t="s">
        <v>33</v>
      </c>
      <c r="AX184" s="13" t="s">
        <v>77</v>
      </c>
      <c r="AY184" s="230" t="s">
        <v>141</v>
      </c>
    </row>
    <row r="185" spans="1:65" s="14" customFormat="1" ht="11.25">
      <c r="B185" s="231"/>
      <c r="C185" s="232"/>
      <c r="D185" s="217" t="s">
        <v>153</v>
      </c>
      <c r="E185" s="233" t="s">
        <v>1</v>
      </c>
      <c r="F185" s="234" t="s">
        <v>623</v>
      </c>
      <c r="G185" s="232"/>
      <c r="H185" s="235">
        <v>1046.9090000000001</v>
      </c>
      <c r="I185" s="236"/>
      <c r="J185" s="232"/>
      <c r="K185" s="232"/>
      <c r="L185" s="237"/>
      <c r="M185" s="238"/>
      <c r="N185" s="239"/>
      <c r="O185" s="239"/>
      <c r="P185" s="239"/>
      <c r="Q185" s="239"/>
      <c r="R185" s="239"/>
      <c r="S185" s="239"/>
      <c r="T185" s="240"/>
      <c r="AT185" s="241" t="s">
        <v>153</v>
      </c>
      <c r="AU185" s="241" t="s">
        <v>87</v>
      </c>
      <c r="AV185" s="14" t="s">
        <v>87</v>
      </c>
      <c r="AW185" s="14" t="s">
        <v>33</v>
      </c>
      <c r="AX185" s="14" t="s">
        <v>77</v>
      </c>
      <c r="AY185" s="241" t="s">
        <v>141</v>
      </c>
    </row>
    <row r="186" spans="1:65" s="15" customFormat="1" ht="11.25">
      <c r="B186" s="242"/>
      <c r="C186" s="243"/>
      <c r="D186" s="217" t="s">
        <v>153</v>
      </c>
      <c r="E186" s="244" t="s">
        <v>1</v>
      </c>
      <c r="F186" s="245" t="s">
        <v>164</v>
      </c>
      <c r="G186" s="243"/>
      <c r="H186" s="246">
        <v>1046.9090000000001</v>
      </c>
      <c r="I186" s="247"/>
      <c r="J186" s="243"/>
      <c r="K186" s="243"/>
      <c r="L186" s="248"/>
      <c r="M186" s="249"/>
      <c r="N186" s="250"/>
      <c r="O186" s="250"/>
      <c r="P186" s="250"/>
      <c r="Q186" s="250"/>
      <c r="R186" s="250"/>
      <c r="S186" s="250"/>
      <c r="T186" s="251"/>
      <c r="AT186" s="252" t="s">
        <v>153</v>
      </c>
      <c r="AU186" s="252" t="s">
        <v>87</v>
      </c>
      <c r="AV186" s="15" t="s">
        <v>147</v>
      </c>
      <c r="AW186" s="15" t="s">
        <v>33</v>
      </c>
      <c r="AX186" s="15" t="s">
        <v>85</v>
      </c>
      <c r="AY186" s="252" t="s">
        <v>141</v>
      </c>
    </row>
    <row r="187" spans="1:65" s="2" customFormat="1" ht="36" customHeight="1">
      <c r="A187" s="34"/>
      <c r="B187" s="35"/>
      <c r="C187" s="204" t="s">
        <v>211</v>
      </c>
      <c r="D187" s="204" t="s">
        <v>143</v>
      </c>
      <c r="E187" s="205" t="s">
        <v>218</v>
      </c>
      <c r="F187" s="206" t="s">
        <v>219</v>
      </c>
      <c r="G187" s="207" t="s">
        <v>200</v>
      </c>
      <c r="H187" s="208">
        <v>2093.8180000000002</v>
      </c>
      <c r="I187" s="209"/>
      <c r="J187" s="210">
        <f>ROUND(I187*H187,2)</f>
        <v>0</v>
      </c>
      <c r="K187" s="206" t="s">
        <v>1</v>
      </c>
      <c r="L187" s="39"/>
      <c r="M187" s="211" t="s">
        <v>1</v>
      </c>
      <c r="N187" s="212" t="s">
        <v>42</v>
      </c>
      <c r="O187" s="71"/>
      <c r="P187" s="213">
        <f>O187*H187</f>
        <v>0</v>
      </c>
      <c r="Q187" s="213">
        <v>0</v>
      </c>
      <c r="R187" s="213">
        <f>Q187*H187</f>
        <v>0</v>
      </c>
      <c r="S187" s="213">
        <v>0</v>
      </c>
      <c r="T187" s="214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215" t="s">
        <v>147</v>
      </c>
      <c r="AT187" s="215" t="s">
        <v>143</v>
      </c>
      <c r="AU187" s="215" t="s">
        <v>87</v>
      </c>
      <c r="AY187" s="17" t="s">
        <v>141</v>
      </c>
      <c r="BE187" s="216">
        <f>IF(N187="základní",J187,0)</f>
        <v>0</v>
      </c>
      <c r="BF187" s="216">
        <f>IF(N187="snížená",J187,0)</f>
        <v>0</v>
      </c>
      <c r="BG187" s="216">
        <f>IF(N187="zákl. přenesená",J187,0)</f>
        <v>0</v>
      </c>
      <c r="BH187" s="216">
        <f>IF(N187="sníž. přenesená",J187,0)</f>
        <v>0</v>
      </c>
      <c r="BI187" s="216">
        <f>IF(N187="nulová",J187,0)</f>
        <v>0</v>
      </c>
      <c r="BJ187" s="17" t="s">
        <v>85</v>
      </c>
      <c r="BK187" s="216">
        <f>ROUND(I187*H187,2)</f>
        <v>0</v>
      </c>
      <c r="BL187" s="17" t="s">
        <v>147</v>
      </c>
      <c r="BM187" s="215" t="s">
        <v>624</v>
      </c>
    </row>
    <row r="188" spans="1:65" s="2" customFormat="1" ht="19.5">
      <c r="A188" s="34"/>
      <c r="B188" s="35"/>
      <c r="C188" s="36"/>
      <c r="D188" s="217" t="s">
        <v>149</v>
      </c>
      <c r="E188" s="36"/>
      <c r="F188" s="218" t="s">
        <v>219</v>
      </c>
      <c r="G188" s="36"/>
      <c r="H188" s="36"/>
      <c r="I188" s="116"/>
      <c r="J188" s="36"/>
      <c r="K188" s="36"/>
      <c r="L188" s="39"/>
      <c r="M188" s="219"/>
      <c r="N188" s="220"/>
      <c r="O188" s="71"/>
      <c r="P188" s="71"/>
      <c r="Q188" s="71"/>
      <c r="R188" s="71"/>
      <c r="S188" s="71"/>
      <c r="T188" s="72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T188" s="17" t="s">
        <v>149</v>
      </c>
      <c r="AU188" s="17" t="s">
        <v>87</v>
      </c>
    </row>
    <row r="189" spans="1:65" s="14" customFormat="1" ht="11.25">
      <c r="B189" s="231"/>
      <c r="C189" s="232"/>
      <c r="D189" s="217" t="s">
        <v>153</v>
      </c>
      <c r="E189" s="233" t="s">
        <v>1</v>
      </c>
      <c r="F189" s="234" t="s">
        <v>221</v>
      </c>
      <c r="G189" s="232"/>
      <c r="H189" s="235">
        <v>2093.8180000000002</v>
      </c>
      <c r="I189" s="236"/>
      <c r="J189" s="232"/>
      <c r="K189" s="232"/>
      <c r="L189" s="237"/>
      <c r="M189" s="238"/>
      <c r="N189" s="239"/>
      <c r="O189" s="239"/>
      <c r="P189" s="239"/>
      <c r="Q189" s="239"/>
      <c r="R189" s="239"/>
      <c r="S189" s="239"/>
      <c r="T189" s="240"/>
      <c r="AT189" s="241" t="s">
        <v>153</v>
      </c>
      <c r="AU189" s="241" t="s">
        <v>87</v>
      </c>
      <c r="AV189" s="14" t="s">
        <v>87</v>
      </c>
      <c r="AW189" s="14" t="s">
        <v>33</v>
      </c>
      <c r="AX189" s="14" t="s">
        <v>85</v>
      </c>
      <c r="AY189" s="241" t="s">
        <v>141</v>
      </c>
    </row>
    <row r="190" spans="1:65" s="2" customFormat="1" ht="16.5" customHeight="1">
      <c r="A190" s="34"/>
      <c r="B190" s="35"/>
      <c r="C190" s="253" t="s">
        <v>217</v>
      </c>
      <c r="D190" s="253" t="s">
        <v>223</v>
      </c>
      <c r="E190" s="254" t="s">
        <v>224</v>
      </c>
      <c r="F190" s="255" t="s">
        <v>225</v>
      </c>
      <c r="G190" s="256" t="s">
        <v>226</v>
      </c>
      <c r="H190" s="257">
        <v>907.899</v>
      </c>
      <c r="I190" s="258"/>
      <c r="J190" s="259">
        <f>ROUND(I190*H190,2)</f>
        <v>0</v>
      </c>
      <c r="K190" s="255" t="s">
        <v>1</v>
      </c>
      <c r="L190" s="260"/>
      <c r="M190" s="261" t="s">
        <v>1</v>
      </c>
      <c r="N190" s="262" t="s">
        <v>42</v>
      </c>
      <c r="O190" s="71"/>
      <c r="P190" s="213">
        <f>O190*H190</f>
        <v>0</v>
      </c>
      <c r="Q190" s="213">
        <v>1</v>
      </c>
      <c r="R190" s="213">
        <f>Q190*H190</f>
        <v>907.899</v>
      </c>
      <c r="S190" s="213">
        <v>0</v>
      </c>
      <c r="T190" s="214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215" t="s">
        <v>187</v>
      </c>
      <c r="AT190" s="215" t="s">
        <v>223</v>
      </c>
      <c r="AU190" s="215" t="s">
        <v>87</v>
      </c>
      <c r="AY190" s="17" t="s">
        <v>141</v>
      </c>
      <c r="BE190" s="216">
        <f>IF(N190="základní",J190,0)</f>
        <v>0</v>
      </c>
      <c r="BF190" s="216">
        <f>IF(N190="snížená",J190,0)</f>
        <v>0</v>
      </c>
      <c r="BG190" s="216">
        <f>IF(N190="zákl. přenesená",J190,0)</f>
        <v>0</v>
      </c>
      <c r="BH190" s="216">
        <f>IF(N190="sníž. přenesená",J190,0)</f>
        <v>0</v>
      </c>
      <c r="BI190" s="216">
        <f>IF(N190="nulová",J190,0)</f>
        <v>0</v>
      </c>
      <c r="BJ190" s="17" t="s">
        <v>85</v>
      </c>
      <c r="BK190" s="216">
        <f>ROUND(I190*H190,2)</f>
        <v>0</v>
      </c>
      <c r="BL190" s="17" t="s">
        <v>147</v>
      </c>
      <c r="BM190" s="215" t="s">
        <v>625</v>
      </c>
    </row>
    <row r="191" spans="1:65" s="2" customFormat="1" ht="11.25">
      <c r="A191" s="34"/>
      <c r="B191" s="35"/>
      <c r="C191" s="36"/>
      <c r="D191" s="217" t="s">
        <v>149</v>
      </c>
      <c r="E191" s="36"/>
      <c r="F191" s="218" t="s">
        <v>225</v>
      </c>
      <c r="G191" s="36"/>
      <c r="H191" s="36"/>
      <c r="I191" s="116"/>
      <c r="J191" s="36"/>
      <c r="K191" s="36"/>
      <c r="L191" s="39"/>
      <c r="M191" s="219"/>
      <c r="N191" s="220"/>
      <c r="O191" s="71"/>
      <c r="P191" s="71"/>
      <c r="Q191" s="71"/>
      <c r="R191" s="71"/>
      <c r="S191" s="71"/>
      <c r="T191" s="72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T191" s="17" t="s">
        <v>149</v>
      </c>
      <c r="AU191" s="17" t="s">
        <v>87</v>
      </c>
    </row>
    <row r="192" spans="1:65" s="14" customFormat="1" ht="11.25">
      <c r="B192" s="231"/>
      <c r="C192" s="232"/>
      <c r="D192" s="217" t="s">
        <v>153</v>
      </c>
      <c r="E192" s="233" t="s">
        <v>1</v>
      </c>
      <c r="F192" s="234" t="s">
        <v>228</v>
      </c>
      <c r="G192" s="232"/>
      <c r="H192" s="235">
        <v>907.899</v>
      </c>
      <c r="I192" s="236"/>
      <c r="J192" s="232"/>
      <c r="K192" s="232"/>
      <c r="L192" s="237"/>
      <c r="M192" s="238"/>
      <c r="N192" s="239"/>
      <c r="O192" s="239"/>
      <c r="P192" s="239"/>
      <c r="Q192" s="239"/>
      <c r="R192" s="239"/>
      <c r="S192" s="239"/>
      <c r="T192" s="240"/>
      <c r="AT192" s="241" t="s">
        <v>153</v>
      </c>
      <c r="AU192" s="241" t="s">
        <v>87</v>
      </c>
      <c r="AV192" s="14" t="s">
        <v>87</v>
      </c>
      <c r="AW192" s="14" t="s">
        <v>33</v>
      </c>
      <c r="AX192" s="14" t="s">
        <v>85</v>
      </c>
      <c r="AY192" s="241" t="s">
        <v>141</v>
      </c>
    </row>
    <row r="193" spans="1:65" s="2" customFormat="1" ht="24" customHeight="1">
      <c r="A193" s="34"/>
      <c r="B193" s="35"/>
      <c r="C193" s="204" t="s">
        <v>222</v>
      </c>
      <c r="D193" s="204" t="s">
        <v>143</v>
      </c>
      <c r="E193" s="205" t="s">
        <v>229</v>
      </c>
      <c r="F193" s="206" t="s">
        <v>230</v>
      </c>
      <c r="G193" s="207" t="s">
        <v>200</v>
      </c>
      <c r="H193" s="208">
        <v>433.68200000000002</v>
      </c>
      <c r="I193" s="209"/>
      <c r="J193" s="210">
        <f>ROUND(I193*H193,2)</f>
        <v>0</v>
      </c>
      <c r="K193" s="206" t="s">
        <v>1</v>
      </c>
      <c r="L193" s="39"/>
      <c r="M193" s="211" t="s">
        <v>1</v>
      </c>
      <c r="N193" s="212" t="s">
        <v>42</v>
      </c>
      <c r="O193" s="71"/>
      <c r="P193" s="213">
        <f>O193*H193</f>
        <v>0</v>
      </c>
      <c r="Q193" s="213">
        <v>0</v>
      </c>
      <c r="R193" s="213">
        <f>Q193*H193</f>
        <v>0</v>
      </c>
      <c r="S193" s="213">
        <v>0</v>
      </c>
      <c r="T193" s="214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215" t="s">
        <v>147</v>
      </c>
      <c r="AT193" s="215" t="s">
        <v>143</v>
      </c>
      <c r="AU193" s="215" t="s">
        <v>87</v>
      </c>
      <c r="AY193" s="17" t="s">
        <v>141</v>
      </c>
      <c r="BE193" s="216">
        <f>IF(N193="základní",J193,0)</f>
        <v>0</v>
      </c>
      <c r="BF193" s="216">
        <f>IF(N193="snížená",J193,0)</f>
        <v>0</v>
      </c>
      <c r="BG193" s="216">
        <f>IF(N193="zákl. přenesená",J193,0)</f>
        <v>0</v>
      </c>
      <c r="BH193" s="216">
        <f>IF(N193="sníž. přenesená",J193,0)</f>
        <v>0</v>
      </c>
      <c r="BI193" s="216">
        <f>IF(N193="nulová",J193,0)</f>
        <v>0</v>
      </c>
      <c r="BJ193" s="17" t="s">
        <v>85</v>
      </c>
      <c r="BK193" s="216">
        <f>ROUND(I193*H193,2)</f>
        <v>0</v>
      </c>
      <c r="BL193" s="17" t="s">
        <v>147</v>
      </c>
      <c r="BM193" s="215" t="s">
        <v>626</v>
      </c>
    </row>
    <row r="194" spans="1:65" s="2" customFormat="1" ht="19.5">
      <c r="A194" s="34"/>
      <c r="B194" s="35"/>
      <c r="C194" s="36"/>
      <c r="D194" s="217" t="s">
        <v>149</v>
      </c>
      <c r="E194" s="36"/>
      <c r="F194" s="218" t="s">
        <v>230</v>
      </c>
      <c r="G194" s="36"/>
      <c r="H194" s="36"/>
      <c r="I194" s="116"/>
      <c r="J194" s="36"/>
      <c r="K194" s="36"/>
      <c r="L194" s="39"/>
      <c r="M194" s="219"/>
      <c r="N194" s="220"/>
      <c r="O194" s="71"/>
      <c r="P194" s="71"/>
      <c r="Q194" s="71"/>
      <c r="R194" s="71"/>
      <c r="S194" s="71"/>
      <c r="T194" s="72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T194" s="17" t="s">
        <v>149</v>
      </c>
      <c r="AU194" s="17" t="s">
        <v>87</v>
      </c>
    </row>
    <row r="195" spans="1:65" s="13" customFormat="1" ht="11.25">
      <c r="B195" s="221"/>
      <c r="C195" s="222"/>
      <c r="D195" s="217" t="s">
        <v>153</v>
      </c>
      <c r="E195" s="223" t="s">
        <v>1</v>
      </c>
      <c r="F195" s="224" t="s">
        <v>232</v>
      </c>
      <c r="G195" s="222"/>
      <c r="H195" s="223" t="s">
        <v>1</v>
      </c>
      <c r="I195" s="225"/>
      <c r="J195" s="222"/>
      <c r="K195" s="222"/>
      <c r="L195" s="226"/>
      <c r="M195" s="227"/>
      <c r="N195" s="228"/>
      <c r="O195" s="228"/>
      <c r="P195" s="228"/>
      <c r="Q195" s="228"/>
      <c r="R195" s="228"/>
      <c r="S195" s="228"/>
      <c r="T195" s="229"/>
      <c r="AT195" s="230" t="s">
        <v>153</v>
      </c>
      <c r="AU195" s="230" t="s">
        <v>87</v>
      </c>
      <c r="AV195" s="13" t="s">
        <v>85</v>
      </c>
      <c r="AW195" s="13" t="s">
        <v>33</v>
      </c>
      <c r="AX195" s="13" t="s">
        <v>77</v>
      </c>
      <c r="AY195" s="230" t="s">
        <v>141</v>
      </c>
    </row>
    <row r="196" spans="1:65" s="14" customFormat="1" ht="11.25">
      <c r="B196" s="231"/>
      <c r="C196" s="232"/>
      <c r="D196" s="217" t="s">
        <v>153</v>
      </c>
      <c r="E196" s="233" t="s">
        <v>1</v>
      </c>
      <c r="F196" s="234" t="s">
        <v>233</v>
      </c>
      <c r="G196" s="232"/>
      <c r="H196" s="235">
        <v>412.68200000000002</v>
      </c>
      <c r="I196" s="236"/>
      <c r="J196" s="232"/>
      <c r="K196" s="232"/>
      <c r="L196" s="237"/>
      <c r="M196" s="238"/>
      <c r="N196" s="239"/>
      <c r="O196" s="239"/>
      <c r="P196" s="239"/>
      <c r="Q196" s="239"/>
      <c r="R196" s="239"/>
      <c r="S196" s="239"/>
      <c r="T196" s="240"/>
      <c r="AT196" s="241" t="s">
        <v>153</v>
      </c>
      <c r="AU196" s="241" t="s">
        <v>87</v>
      </c>
      <c r="AV196" s="14" t="s">
        <v>87</v>
      </c>
      <c r="AW196" s="14" t="s">
        <v>33</v>
      </c>
      <c r="AX196" s="14" t="s">
        <v>77</v>
      </c>
      <c r="AY196" s="241" t="s">
        <v>141</v>
      </c>
    </row>
    <row r="197" spans="1:65" s="14" customFormat="1" ht="11.25">
      <c r="B197" s="231"/>
      <c r="C197" s="232"/>
      <c r="D197" s="217" t="s">
        <v>153</v>
      </c>
      <c r="E197" s="233" t="s">
        <v>1</v>
      </c>
      <c r="F197" s="234" t="s">
        <v>7</v>
      </c>
      <c r="G197" s="232"/>
      <c r="H197" s="235">
        <v>21</v>
      </c>
      <c r="I197" s="236"/>
      <c r="J197" s="232"/>
      <c r="K197" s="232"/>
      <c r="L197" s="237"/>
      <c r="M197" s="238"/>
      <c r="N197" s="239"/>
      <c r="O197" s="239"/>
      <c r="P197" s="239"/>
      <c r="Q197" s="239"/>
      <c r="R197" s="239"/>
      <c r="S197" s="239"/>
      <c r="T197" s="240"/>
      <c r="AT197" s="241" t="s">
        <v>153</v>
      </c>
      <c r="AU197" s="241" t="s">
        <v>87</v>
      </c>
      <c r="AV197" s="14" t="s">
        <v>87</v>
      </c>
      <c r="AW197" s="14" t="s">
        <v>33</v>
      </c>
      <c r="AX197" s="14" t="s">
        <v>77</v>
      </c>
      <c r="AY197" s="241" t="s">
        <v>141</v>
      </c>
    </row>
    <row r="198" spans="1:65" s="15" customFormat="1" ht="11.25">
      <c r="B198" s="242"/>
      <c r="C198" s="243"/>
      <c r="D198" s="217" t="s">
        <v>153</v>
      </c>
      <c r="E198" s="244" t="s">
        <v>1</v>
      </c>
      <c r="F198" s="245" t="s">
        <v>164</v>
      </c>
      <c r="G198" s="243"/>
      <c r="H198" s="246">
        <v>433.68200000000002</v>
      </c>
      <c r="I198" s="247"/>
      <c r="J198" s="243"/>
      <c r="K198" s="243"/>
      <c r="L198" s="248"/>
      <c r="M198" s="249"/>
      <c r="N198" s="250"/>
      <c r="O198" s="250"/>
      <c r="P198" s="250"/>
      <c r="Q198" s="250"/>
      <c r="R198" s="250"/>
      <c r="S198" s="250"/>
      <c r="T198" s="251"/>
      <c r="AT198" s="252" t="s">
        <v>153</v>
      </c>
      <c r="AU198" s="252" t="s">
        <v>87</v>
      </c>
      <c r="AV198" s="15" t="s">
        <v>147</v>
      </c>
      <c r="AW198" s="15" t="s">
        <v>33</v>
      </c>
      <c r="AX198" s="15" t="s">
        <v>85</v>
      </c>
      <c r="AY198" s="252" t="s">
        <v>141</v>
      </c>
    </row>
    <row r="199" spans="1:65" s="2" customFormat="1" ht="24" customHeight="1">
      <c r="A199" s="34"/>
      <c r="B199" s="35"/>
      <c r="C199" s="204" t="s">
        <v>8</v>
      </c>
      <c r="D199" s="204" t="s">
        <v>143</v>
      </c>
      <c r="E199" s="205" t="s">
        <v>236</v>
      </c>
      <c r="F199" s="206" t="s">
        <v>237</v>
      </c>
      <c r="G199" s="207" t="s">
        <v>146</v>
      </c>
      <c r="H199" s="208">
        <v>1142.7550000000001</v>
      </c>
      <c r="I199" s="209"/>
      <c r="J199" s="210">
        <f>ROUND(I199*H199,2)</f>
        <v>0</v>
      </c>
      <c r="K199" s="206" t="s">
        <v>1</v>
      </c>
      <c r="L199" s="39"/>
      <c r="M199" s="211" t="s">
        <v>1</v>
      </c>
      <c r="N199" s="212" t="s">
        <v>42</v>
      </c>
      <c r="O199" s="71"/>
      <c r="P199" s="213">
        <f>O199*H199</f>
        <v>0</v>
      </c>
      <c r="Q199" s="213">
        <v>0</v>
      </c>
      <c r="R199" s="213">
        <f>Q199*H199</f>
        <v>0</v>
      </c>
      <c r="S199" s="213">
        <v>0</v>
      </c>
      <c r="T199" s="214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215" t="s">
        <v>147</v>
      </c>
      <c r="AT199" s="215" t="s">
        <v>143</v>
      </c>
      <c r="AU199" s="215" t="s">
        <v>87</v>
      </c>
      <c r="AY199" s="17" t="s">
        <v>141</v>
      </c>
      <c r="BE199" s="216">
        <f>IF(N199="základní",J199,0)</f>
        <v>0</v>
      </c>
      <c r="BF199" s="216">
        <f>IF(N199="snížená",J199,0)</f>
        <v>0</v>
      </c>
      <c r="BG199" s="216">
        <f>IF(N199="zákl. přenesená",J199,0)</f>
        <v>0</v>
      </c>
      <c r="BH199" s="216">
        <f>IF(N199="sníž. přenesená",J199,0)</f>
        <v>0</v>
      </c>
      <c r="BI199" s="216">
        <f>IF(N199="nulová",J199,0)</f>
        <v>0</v>
      </c>
      <c r="BJ199" s="17" t="s">
        <v>85</v>
      </c>
      <c r="BK199" s="216">
        <f>ROUND(I199*H199,2)</f>
        <v>0</v>
      </c>
      <c r="BL199" s="17" t="s">
        <v>147</v>
      </c>
      <c r="BM199" s="215" t="s">
        <v>627</v>
      </c>
    </row>
    <row r="200" spans="1:65" s="2" customFormat="1" ht="11.25">
      <c r="A200" s="34"/>
      <c r="B200" s="35"/>
      <c r="C200" s="36"/>
      <c r="D200" s="217" t="s">
        <v>149</v>
      </c>
      <c r="E200" s="36"/>
      <c r="F200" s="218" t="s">
        <v>237</v>
      </c>
      <c r="G200" s="36"/>
      <c r="H200" s="36"/>
      <c r="I200" s="116"/>
      <c r="J200" s="36"/>
      <c r="K200" s="36"/>
      <c r="L200" s="39"/>
      <c r="M200" s="219"/>
      <c r="N200" s="220"/>
      <c r="O200" s="71"/>
      <c r="P200" s="71"/>
      <c r="Q200" s="71"/>
      <c r="R200" s="71"/>
      <c r="S200" s="71"/>
      <c r="T200" s="72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T200" s="17" t="s">
        <v>149</v>
      </c>
      <c r="AU200" s="17" t="s">
        <v>87</v>
      </c>
    </row>
    <row r="201" spans="1:65" s="13" customFormat="1" ht="11.25">
      <c r="B201" s="221"/>
      <c r="C201" s="222"/>
      <c r="D201" s="217" t="s">
        <v>153</v>
      </c>
      <c r="E201" s="223" t="s">
        <v>1</v>
      </c>
      <c r="F201" s="224" t="s">
        <v>168</v>
      </c>
      <c r="G201" s="222"/>
      <c r="H201" s="223" t="s">
        <v>1</v>
      </c>
      <c r="I201" s="225"/>
      <c r="J201" s="222"/>
      <c r="K201" s="222"/>
      <c r="L201" s="226"/>
      <c r="M201" s="227"/>
      <c r="N201" s="228"/>
      <c r="O201" s="228"/>
      <c r="P201" s="228"/>
      <c r="Q201" s="228"/>
      <c r="R201" s="228"/>
      <c r="S201" s="228"/>
      <c r="T201" s="229"/>
      <c r="AT201" s="230" t="s">
        <v>153</v>
      </c>
      <c r="AU201" s="230" t="s">
        <v>87</v>
      </c>
      <c r="AV201" s="13" t="s">
        <v>85</v>
      </c>
      <c r="AW201" s="13" t="s">
        <v>33</v>
      </c>
      <c r="AX201" s="13" t="s">
        <v>77</v>
      </c>
      <c r="AY201" s="230" t="s">
        <v>141</v>
      </c>
    </row>
    <row r="202" spans="1:65" s="14" customFormat="1" ht="11.25">
      <c r="B202" s="231"/>
      <c r="C202" s="232"/>
      <c r="D202" s="217" t="s">
        <v>153</v>
      </c>
      <c r="E202" s="233" t="s">
        <v>1</v>
      </c>
      <c r="F202" s="234" t="s">
        <v>628</v>
      </c>
      <c r="G202" s="232"/>
      <c r="H202" s="235">
        <v>993.7</v>
      </c>
      <c r="I202" s="236"/>
      <c r="J202" s="232"/>
      <c r="K202" s="232"/>
      <c r="L202" s="237"/>
      <c r="M202" s="238"/>
      <c r="N202" s="239"/>
      <c r="O202" s="239"/>
      <c r="P202" s="239"/>
      <c r="Q202" s="239"/>
      <c r="R202" s="239"/>
      <c r="S202" s="239"/>
      <c r="T202" s="240"/>
      <c r="AT202" s="241" t="s">
        <v>153</v>
      </c>
      <c r="AU202" s="241" t="s">
        <v>87</v>
      </c>
      <c r="AV202" s="14" t="s">
        <v>87</v>
      </c>
      <c r="AW202" s="14" t="s">
        <v>33</v>
      </c>
      <c r="AX202" s="14" t="s">
        <v>77</v>
      </c>
      <c r="AY202" s="241" t="s">
        <v>141</v>
      </c>
    </row>
    <row r="203" spans="1:65" s="13" customFormat="1" ht="11.25">
      <c r="B203" s="221"/>
      <c r="C203" s="222"/>
      <c r="D203" s="217" t="s">
        <v>153</v>
      </c>
      <c r="E203" s="223" t="s">
        <v>1</v>
      </c>
      <c r="F203" s="224" t="s">
        <v>170</v>
      </c>
      <c r="G203" s="222"/>
      <c r="H203" s="223" t="s">
        <v>1</v>
      </c>
      <c r="I203" s="225"/>
      <c r="J203" s="222"/>
      <c r="K203" s="222"/>
      <c r="L203" s="226"/>
      <c r="M203" s="227"/>
      <c r="N203" s="228"/>
      <c r="O203" s="228"/>
      <c r="P203" s="228"/>
      <c r="Q203" s="228"/>
      <c r="R203" s="228"/>
      <c r="S203" s="228"/>
      <c r="T203" s="229"/>
      <c r="AT203" s="230" t="s">
        <v>153</v>
      </c>
      <c r="AU203" s="230" t="s">
        <v>87</v>
      </c>
      <c r="AV203" s="13" t="s">
        <v>85</v>
      </c>
      <c r="AW203" s="13" t="s">
        <v>33</v>
      </c>
      <c r="AX203" s="13" t="s">
        <v>77</v>
      </c>
      <c r="AY203" s="230" t="s">
        <v>141</v>
      </c>
    </row>
    <row r="204" spans="1:65" s="14" customFormat="1" ht="11.25">
      <c r="B204" s="231"/>
      <c r="C204" s="232"/>
      <c r="D204" s="217" t="s">
        <v>153</v>
      </c>
      <c r="E204" s="233" t="s">
        <v>1</v>
      </c>
      <c r="F204" s="234" t="s">
        <v>629</v>
      </c>
      <c r="G204" s="232"/>
      <c r="H204" s="235">
        <v>1142.7550000000001</v>
      </c>
      <c r="I204" s="236"/>
      <c r="J204" s="232"/>
      <c r="K204" s="232"/>
      <c r="L204" s="237"/>
      <c r="M204" s="238"/>
      <c r="N204" s="239"/>
      <c r="O204" s="239"/>
      <c r="P204" s="239"/>
      <c r="Q204" s="239"/>
      <c r="R204" s="239"/>
      <c r="S204" s="239"/>
      <c r="T204" s="240"/>
      <c r="AT204" s="241" t="s">
        <v>153</v>
      </c>
      <c r="AU204" s="241" t="s">
        <v>87</v>
      </c>
      <c r="AV204" s="14" t="s">
        <v>87</v>
      </c>
      <c r="AW204" s="14" t="s">
        <v>33</v>
      </c>
      <c r="AX204" s="14" t="s">
        <v>85</v>
      </c>
      <c r="AY204" s="241" t="s">
        <v>141</v>
      </c>
    </row>
    <row r="205" spans="1:65" s="2" customFormat="1" ht="16.5" customHeight="1">
      <c r="A205" s="34"/>
      <c r="B205" s="35"/>
      <c r="C205" s="204" t="s">
        <v>235</v>
      </c>
      <c r="D205" s="204" t="s">
        <v>143</v>
      </c>
      <c r="E205" s="205" t="s">
        <v>240</v>
      </c>
      <c r="F205" s="206" t="s">
        <v>241</v>
      </c>
      <c r="G205" s="207" t="s">
        <v>146</v>
      </c>
      <c r="H205" s="208">
        <v>80</v>
      </c>
      <c r="I205" s="209"/>
      <c r="J205" s="210">
        <f>ROUND(I205*H205,2)</f>
        <v>0</v>
      </c>
      <c r="K205" s="206" t="s">
        <v>1</v>
      </c>
      <c r="L205" s="39"/>
      <c r="M205" s="211" t="s">
        <v>1</v>
      </c>
      <c r="N205" s="212" t="s">
        <v>42</v>
      </c>
      <c r="O205" s="71"/>
      <c r="P205" s="213">
        <f>O205*H205</f>
        <v>0</v>
      </c>
      <c r="Q205" s="213">
        <v>0</v>
      </c>
      <c r="R205" s="213">
        <f>Q205*H205</f>
        <v>0</v>
      </c>
      <c r="S205" s="213">
        <v>0</v>
      </c>
      <c r="T205" s="214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215" t="s">
        <v>147</v>
      </c>
      <c r="AT205" s="215" t="s">
        <v>143</v>
      </c>
      <c r="AU205" s="215" t="s">
        <v>87</v>
      </c>
      <c r="AY205" s="17" t="s">
        <v>141</v>
      </c>
      <c r="BE205" s="216">
        <f>IF(N205="základní",J205,0)</f>
        <v>0</v>
      </c>
      <c r="BF205" s="216">
        <f>IF(N205="snížená",J205,0)</f>
        <v>0</v>
      </c>
      <c r="BG205" s="216">
        <f>IF(N205="zákl. přenesená",J205,0)</f>
        <v>0</v>
      </c>
      <c r="BH205" s="216">
        <f>IF(N205="sníž. přenesená",J205,0)</f>
        <v>0</v>
      </c>
      <c r="BI205" s="216">
        <f>IF(N205="nulová",J205,0)</f>
        <v>0</v>
      </c>
      <c r="BJ205" s="17" t="s">
        <v>85</v>
      </c>
      <c r="BK205" s="216">
        <f>ROUND(I205*H205,2)</f>
        <v>0</v>
      </c>
      <c r="BL205" s="17" t="s">
        <v>147</v>
      </c>
      <c r="BM205" s="215" t="s">
        <v>630</v>
      </c>
    </row>
    <row r="206" spans="1:65" s="2" customFormat="1" ht="11.25">
      <c r="A206" s="34"/>
      <c r="B206" s="35"/>
      <c r="C206" s="36"/>
      <c r="D206" s="217" t="s">
        <v>149</v>
      </c>
      <c r="E206" s="36"/>
      <c r="F206" s="218" t="s">
        <v>241</v>
      </c>
      <c r="G206" s="36"/>
      <c r="H206" s="36"/>
      <c r="I206" s="116"/>
      <c r="J206" s="36"/>
      <c r="K206" s="36"/>
      <c r="L206" s="39"/>
      <c r="M206" s="219"/>
      <c r="N206" s="220"/>
      <c r="O206" s="71"/>
      <c r="P206" s="71"/>
      <c r="Q206" s="71"/>
      <c r="R206" s="71"/>
      <c r="S206" s="71"/>
      <c r="T206" s="72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T206" s="17" t="s">
        <v>149</v>
      </c>
      <c r="AU206" s="17" t="s">
        <v>87</v>
      </c>
    </row>
    <row r="207" spans="1:65" s="14" customFormat="1" ht="11.25">
      <c r="B207" s="231"/>
      <c r="C207" s="232"/>
      <c r="D207" s="217" t="s">
        <v>153</v>
      </c>
      <c r="E207" s="233" t="s">
        <v>1</v>
      </c>
      <c r="F207" s="234" t="s">
        <v>547</v>
      </c>
      <c r="G207" s="232"/>
      <c r="H207" s="235">
        <v>80</v>
      </c>
      <c r="I207" s="236"/>
      <c r="J207" s="232"/>
      <c r="K207" s="232"/>
      <c r="L207" s="237"/>
      <c r="M207" s="238"/>
      <c r="N207" s="239"/>
      <c r="O207" s="239"/>
      <c r="P207" s="239"/>
      <c r="Q207" s="239"/>
      <c r="R207" s="239"/>
      <c r="S207" s="239"/>
      <c r="T207" s="240"/>
      <c r="AT207" s="241" t="s">
        <v>153</v>
      </c>
      <c r="AU207" s="241" t="s">
        <v>87</v>
      </c>
      <c r="AV207" s="14" t="s">
        <v>87</v>
      </c>
      <c r="AW207" s="14" t="s">
        <v>33</v>
      </c>
      <c r="AX207" s="14" t="s">
        <v>85</v>
      </c>
      <c r="AY207" s="241" t="s">
        <v>141</v>
      </c>
    </row>
    <row r="208" spans="1:65" s="2" customFormat="1" ht="16.5" customHeight="1">
      <c r="A208" s="34"/>
      <c r="B208" s="35"/>
      <c r="C208" s="204" t="s">
        <v>239</v>
      </c>
      <c r="D208" s="204" t="s">
        <v>143</v>
      </c>
      <c r="E208" s="205" t="s">
        <v>244</v>
      </c>
      <c r="F208" s="206" t="s">
        <v>245</v>
      </c>
      <c r="G208" s="207" t="s">
        <v>226</v>
      </c>
      <c r="H208" s="208">
        <v>1</v>
      </c>
      <c r="I208" s="209"/>
      <c r="J208" s="210">
        <f>ROUND(I208*H208,2)</f>
        <v>0</v>
      </c>
      <c r="K208" s="206" t="s">
        <v>1</v>
      </c>
      <c r="L208" s="39"/>
      <c r="M208" s="211" t="s">
        <v>1</v>
      </c>
      <c r="N208" s="212" t="s">
        <v>42</v>
      </c>
      <c r="O208" s="71"/>
      <c r="P208" s="213">
        <f>O208*H208</f>
        <v>0</v>
      </c>
      <c r="Q208" s="213">
        <v>0</v>
      </c>
      <c r="R208" s="213">
        <f>Q208*H208</f>
        <v>0</v>
      </c>
      <c r="S208" s="213">
        <v>0</v>
      </c>
      <c r="T208" s="214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215" t="s">
        <v>147</v>
      </c>
      <c r="AT208" s="215" t="s">
        <v>143</v>
      </c>
      <c r="AU208" s="215" t="s">
        <v>87</v>
      </c>
      <c r="AY208" s="17" t="s">
        <v>141</v>
      </c>
      <c r="BE208" s="216">
        <f>IF(N208="základní",J208,0)</f>
        <v>0</v>
      </c>
      <c r="BF208" s="216">
        <f>IF(N208="snížená",J208,0)</f>
        <v>0</v>
      </c>
      <c r="BG208" s="216">
        <f>IF(N208="zákl. přenesená",J208,0)</f>
        <v>0</v>
      </c>
      <c r="BH208" s="216">
        <f>IF(N208="sníž. přenesená",J208,0)</f>
        <v>0</v>
      </c>
      <c r="BI208" s="216">
        <f>IF(N208="nulová",J208,0)</f>
        <v>0</v>
      </c>
      <c r="BJ208" s="17" t="s">
        <v>85</v>
      </c>
      <c r="BK208" s="216">
        <f>ROUND(I208*H208,2)</f>
        <v>0</v>
      </c>
      <c r="BL208" s="17" t="s">
        <v>147</v>
      </c>
      <c r="BM208" s="215" t="s">
        <v>631</v>
      </c>
    </row>
    <row r="209" spans="1:65" s="2" customFormat="1" ht="11.25">
      <c r="A209" s="34"/>
      <c r="B209" s="35"/>
      <c r="C209" s="36"/>
      <c r="D209" s="217" t="s">
        <v>149</v>
      </c>
      <c r="E209" s="36"/>
      <c r="F209" s="218" t="s">
        <v>245</v>
      </c>
      <c r="G209" s="36"/>
      <c r="H209" s="36"/>
      <c r="I209" s="116"/>
      <c r="J209" s="36"/>
      <c r="K209" s="36"/>
      <c r="L209" s="39"/>
      <c r="M209" s="219"/>
      <c r="N209" s="220"/>
      <c r="O209" s="71"/>
      <c r="P209" s="71"/>
      <c r="Q209" s="71"/>
      <c r="R209" s="71"/>
      <c r="S209" s="71"/>
      <c r="T209" s="72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T209" s="17" t="s">
        <v>149</v>
      </c>
      <c r="AU209" s="17" t="s">
        <v>87</v>
      </c>
    </row>
    <row r="210" spans="1:65" s="13" customFormat="1" ht="11.25">
      <c r="B210" s="221"/>
      <c r="C210" s="222"/>
      <c r="D210" s="217" t="s">
        <v>153</v>
      </c>
      <c r="E210" s="223" t="s">
        <v>1</v>
      </c>
      <c r="F210" s="224" t="s">
        <v>247</v>
      </c>
      <c r="G210" s="222"/>
      <c r="H210" s="223" t="s">
        <v>1</v>
      </c>
      <c r="I210" s="225"/>
      <c r="J210" s="222"/>
      <c r="K210" s="222"/>
      <c r="L210" s="226"/>
      <c r="M210" s="227"/>
      <c r="N210" s="228"/>
      <c r="O210" s="228"/>
      <c r="P210" s="228"/>
      <c r="Q210" s="228"/>
      <c r="R210" s="228"/>
      <c r="S210" s="228"/>
      <c r="T210" s="229"/>
      <c r="AT210" s="230" t="s">
        <v>153</v>
      </c>
      <c r="AU210" s="230" t="s">
        <v>87</v>
      </c>
      <c r="AV210" s="13" t="s">
        <v>85</v>
      </c>
      <c r="AW210" s="13" t="s">
        <v>33</v>
      </c>
      <c r="AX210" s="13" t="s">
        <v>77</v>
      </c>
      <c r="AY210" s="230" t="s">
        <v>141</v>
      </c>
    </row>
    <row r="211" spans="1:65" s="14" customFormat="1" ht="11.25">
      <c r="B211" s="231"/>
      <c r="C211" s="232"/>
      <c r="D211" s="217" t="s">
        <v>153</v>
      </c>
      <c r="E211" s="233" t="s">
        <v>1</v>
      </c>
      <c r="F211" s="234" t="s">
        <v>632</v>
      </c>
      <c r="G211" s="232"/>
      <c r="H211" s="235">
        <v>1</v>
      </c>
      <c r="I211" s="236"/>
      <c r="J211" s="232"/>
      <c r="K211" s="232"/>
      <c r="L211" s="237"/>
      <c r="M211" s="238"/>
      <c r="N211" s="239"/>
      <c r="O211" s="239"/>
      <c r="P211" s="239"/>
      <c r="Q211" s="239"/>
      <c r="R211" s="239"/>
      <c r="S211" s="239"/>
      <c r="T211" s="240"/>
      <c r="AT211" s="241" t="s">
        <v>153</v>
      </c>
      <c r="AU211" s="241" t="s">
        <v>87</v>
      </c>
      <c r="AV211" s="14" t="s">
        <v>87</v>
      </c>
      <c r="AW211" s="14" t="s">
        <v>33</v>
      </c>
      <c r="AX211" s="14" t="s">
        <v>85</v>
      </c>
      <c r="AY211" s="241" t="s">
        <v>141</v>
      </c>
    </row>
    <row r="212" spans="1:65" s="2" customFormat="1" ht="24" customHeight="1">
      <c r="A212" s="34"/>
      <c r="B212" s="35"/>
      <c r="C212" s="204" t="s">
        <v>243</v>
      </c>
      <c r="D212" s="204" t="s">
        <v>143</v>
      </c>
      <c r="E212" s="205" t="s">
        <v>250</v>
      </c>
      <c r="F212" s="206" t="s">
        <v>251</v>
      </c>
      <c r="G212" s="207" t="s">
        <v>226</v>
      </c>
      <c r="H212" s="208">
        <v>19</v>
      </c>
      <c r="I212" s="209"/>
      <c r="J212" s="210">
        <f>ROUND(I212*H212,2)</f>
        <v>0</v>
      </c>
      <c r="K212" s="206" t="s">
        <v>1</v>
      </c>
      <c r="L212" s="39"/>
      <c r="M212" s="211" t="s">
        <v>1</v>
      </c>
      <c r="N212" s="212" t="s">
        <v>42</v>
      </c>
      <c r="O212" s="71"/>
      <c r="P212" s="213">
        <f>O212*H212</f>
        <v>0</v>
      </c>
      <c r="Q212" s="213">
        <v>0</v>
      </c>
      <c r="R212" s="213">
        <f>Q212*H212</f>
        <v>0</v>
      </c>
      <c r="S212" s="213">
        <v>0</v>
      </c>
      <c r="T212" s="214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215" t="s">
        <v>147</v>
      </c>
      <c r="AT212" s="215" t="s">
        <v>143</v>
      </c>
      <c r="AU212" s="215" t="s">
        <v>87</v>
      </c>
      <c r="AY212" s="17" t="s">
        <v>141</v>
      </c>
      <c r="BE212" s="216">
        <f>IF(N212="základní",J212,0)</f>
        <v>0</v>
      </c>
      <c r="BF212" s="216">
        <f>IF(N212="snížená",J212,0)</f>
        <v>0</v>
      </c>
      <c r="BG212" s="216">
        <f>IF(N212="zákl. přenesená",J212,0)</f>
        <v>0</v>
      </c>
      <c r="BH212" s="216">
        <f>IF(N212="sníž. přenesená",J212,0)</f>
        <v>0</v>
      </c>
      <c r="BI212" s="216">
        <f>IF(N212="nulová",J212,0)</f>
        <v>0</v>
      </c>
      <c r="BJ212" s="17" t="s">
        <v>85</v>
      </c>
      <c r="BK212" s="216">
        <f>ROUND(I212*H212,2)</f>
        <v>0</v>
      </c>
      <c r="BL212" s="17" t="s">
        <v>147</v>
      </c>
      <c r="BM212" s="215" t="s">
        <v>633</v>
      </c>
    </row>
    <row r="213" spans="1:65" s="2" customFormat="1" ht="11.25">
      <c r="A213" s="34"/>
      <c r="B213" s="35"/>
      <c r="C213" s="36"/>
      <c r="D213" s="217" t="s">
        <v>149</v>
      </c>
      <c r="E213" s="36"/>
      <c r="F213" s="218" t="s">
        <v>251</v>
      </c>
      <c r="G213" s="36"/>
      <c r="H213" s="36"/>
      <c r="I213" s="116"/>
      <c r="J213" s="36"/>
      <c r="K213" s="36"/>
      <c r="L213" s="39"/>
      <c r="M213" s="219"/>
      <c r="N213" s="220"/>
      <c r="O213" s="71"/>
      <c r="P213" s="71"/>
      <c r="Q213" s="71"/>
      <c r="R213" s="71"/>
      <c r="S213" s="71"/>
      <c r="T213" s="72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T213" s="17" t="s">
        <v>149</v>
      </c>
      <c r="AU213" s="17" t="s">
        <v>87</v>
      </c>
    </row>
    <row r="214" spans="1:65" s="13" customFormat="1" ht="11.25">
      <c r="B214" s="221"/>
      <c r="C214" s="222"/>
      <c r="D214" s="217" t="s">
        <v>153</v>
      </c>
      <c r="E214" s="223" t="s">
        <v>1</v>
      </c>
      <c r="F214" s="224" t="s">
        <v>253</v>
      </c>
      <c r="G214" s="222"/>
      <c r="H214" s="223" t="s">
        <v>1</v>
      </c>
      <c r="I214" s="225"/>
      <c r="J214" s="222"/>
      <c r="K214" s="222"/>
      <c r="L214" s="226"/>
      <c r="M214" s="227"/>
      <c r="N214" s="228"/>
      <c r="O214" s="228"/>
      <c r="P214" s="228"/>
      <c r="Q214" s="228"/>
      <c r="R214" s="228"/>
      <c r="S214" s="228"/>
      <c r="T214" s="229"/>
      <c r="AT214" s="230" t="s">
        <v>153</v>
      </c>
      <c r="AU214" s="230" t="s">
        <v>87</v>
      </c>
      <c r="AV214" s="13" t="s">
        <v>85</v>
      </c>
      <c r="AW214" s="13" t="s">
        <v>33</v>
      </c>
      <c r="AX214" s="13" t="s">
        <v>77</v>
      </c>
      <c r="AY214" s="230" t="s">
        <v>141</v>
      </c>
    </row>
    <row r="215" spans="1:65" s="14" customFormat="1" ht="11.25">
      <c r="B215" s="231"/>
      <c r="C215" s="232"/>
      <c r="D215" s="217" t="s">
        <v>153</v>
      </c>
      <c r="E215" s="233" t="s">
        <v>1</v>
      </c>
      <c r="F215" s="234" t="s">
        <v>634</v>
      </c>
      <c r="G215" s="232"/>
      <c r="H215" s="235">
        <v>19</v>
      </c>
      <c r="I215" s="236"/>
      <c r="J215" s="232"/>
      <c r="K215" s="232"/>
      <c r="L215" s="237"/>
      <c r="M215" s="238"/>
      <c r="N215" s="239"/>
      <c r="O215" s="239"/>
      <c r="P215" s="239"/>
      <c r="Q215" s="239"/>
      <c r="R215" s="239"/>
      <c r="S215" s="239"/>
      <c r="T215" s="240"/>
      <c r="AT215" s="241" t="s">
        <v>153</v>
      </c>
      <c r="AU215" s="241" t="s">
        <v>87</v>
      </c>
      <c r="AV215" s="14" t="s">
        <v>87</v>
      </c>
      <c r="AW215" s="14" t="s">
        <v>33</v>
      </c>
      <c r="AX215" s="14" t="s">
        <v>85</v>
      </c>
      <c r="AY215" s="241" t="s">
        <v>141</v>
      </c>
    </row>
    <row r="216" spans="1:65" s="2" customFormat="1" ht="16.5" customHeight="1">
      <c r="A216" s="34"/>
      <c r="B216" s="35"/>
      <c r="C216" s="204" t="s">
        <v>249</v>
      </c>
      <c r="D216" s="204" t="s">
        <v>143</v>
      </c>
      <c r="E216" s="205" t="s">
        <v>256</v>
      </c>
      <c r="F216" s="206" t="s">
        <v>257</v>
      </c>
      <c r="G216" s="207" t="s">
        <v>226</v>
      </c>
      <c r="H216" s="208">
        <v>63.771999999999998</v>
      </c>
      <c r="I216" s="209"/>
      <c r="J216" s="210">
        <f>ROUND(I216*H216,2)</f>
        <v>0</v>
      </c>
      <c r="K216" s="206" t="s">
        <v>1</v>
      </c>
      <c r="L216" s="39"/>
      <c r="M216" s="211" t="s">
        <v>1</v>
      </c>
      <c r="N216" s="212" t="s">
        <v>42</v>
      </c>
      <c r="O216" s="71"/>
      <c r="P216" s="213">
        <f>O216*H216</f>
        <v>0</v>
      </c>
      <c r="Q216" s="213">
        <v>0</v>
      </c>
      <c r="R216" s="213">
        <f>Q216*H216</f>
        <v>0</v>
      </c>
      <c r="S216" s="213">
        <v>0</v>
      </c>
      <c r="T216" s="214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215" t="s">
        <v>147</v>
      </c>
      <c r="AT216" s="215" t="s">
        <v>143</v>
      </c>
      <c r="AU216" s="215" t="s">
        <v>87</v>
      </c>
      <c r="AY216" s="17" t="s">
        <v>141</v>
      </c>
      <c r="BE216" s="216">
        <f>IF(N216="základní",J216,0)</f>
        <v>0</v>
      </c>
      <c r="BF216" s="216">
        <f>IF(N216="snížená",J216,0)</f>
        <v>0</v>
      </c>
      <c r="BG216" s="216">
        <f>IF(N216="zákl. přenesená",J216,0)</f>
        <v>0</v>
      </c>
      <c r="BH216" s="216">
        <f>IF(N216="sníž. přenesená",J216,0)</f>
        <v>0</v>
      </c>
      <c r="BI216" s="216">
        <f>IF(N216="nulová",J216,0)</f>
        <v>0</v>
      </c>
      <c r="BJ216" s="17" t="s">
        <v>85</v>
      </c>
      <c r="BK216" s="216">
        <f>ROUND(I216*H216,2)</f>
        <v>0</v>
      </c>
      <c r="BL216" s="17" t="s">
        <v>147</v>
      </c>
      <c r="BM216" s="215" t="s">
        <v>635</v>
      </c>
    </row>
    <row r="217" spans="1:65" s="2" customFormat="1" ht="11.25">
      <c r="A217" s="34"/>
      <c r="B217" s="35"/>
      <c r="C217" s="36"/>
      <c r="D217" s="217" t="s">
        <v>149</v>
      </c>
      <c r="E217" s="36"/>
      <c r="F217" s="218" t="s">
        <v>257</v>
      </c>
      <c r="G217" s="36"/>
      <c r="H217" s="36"/>
      <c r="I217" s="116"/>
      <c r="J217" s="36"/>
      <c r="K217" s="36"/>
      <c r="L217" s="39"/>
      <c r="M217" s="219"/>
      <c r="N217" s="220"/>
      <c r="O217" s="71"/>
      <c r="P217" s="71"/>
      <c r="Q217" s="71"/>
      <c r="R217" s="71"/>
      <c r="S217" s="71"/>
      <c r="T217" s="72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T217" s="17" t="s">
        <v>149</v>
      </c>
      <c r="AU217" s="17" t="s">
        <v>87</v>
      </c>
    </row>
    <row r="218" spans="1:65" s="13" customFormat="1" ht="22.5">
      <c r="B218" s="221"/>
      <c r="C218" s="222"/>
      <c r="D218" s="217" t="s">
        <v>153</v>
      </c>
      <c r="E218" s="223" t="s">
        <v>1</v>
      </c>
      <c r="F218" s="224" t="s">
        <v>259</v>
      </c>
      <c r="G218" s="222"/>
      <c r="H218" s="223" t="s">
        <v>1</v>
      </c>
      <c r="I218" s="225"/>
      <c r="J218" s="222"/>
      <c r="K218" s="222"/>
      <c r="L218" s="226"/>
      <c r="M218" s="227"/>
      <c r="N218" s="228"/>
      <c r="O218" s="228"/>
      <c r="P218" s="228"/>
      <c r="Q218" s="228"/>
      <c r="R218" s="228"/>
      <c r="S218" s="228"/>
      <c r="T218" s="229"/>
      <c r="AT218" s="230" t="s">
        <v>153</v>
      </c>
      <c r="AU218" s="230" t="s">
        <v>87</v>
      </c>
      <c r="AV218" s="13" t="s">
        <v>85</v>
      </c>
      <c r="AW218" s="13" t="s">
        <v>33</v>
      </c>
      <c r="AX218" s="13" t="s">
        <v>77</v>
      </c>
      <c r="AY218" s="230" t="s">
        <v>141</v>
      </c>
    </row>
    <row r="219" spans="1:65" s="13" customFormat="1" ht="11.25">
      <c r="B219" s="221"/>
      <c r="C219" s="222"/>
      <c r="D219" s="217" t="s">
        <v>153</v>
      </c>
      <c r="E219" s="223" t="s">
        <v>1</v>
      </c>
      <c r="F219" s="224" t="s">
        <v>253</v>
      </c>
      <c r="G219" s="222"/>
      <c r="H219" s="223" t="s">
        <v>1</v>
      </c>
      <c r="I219" s="225"/>
      <c r="J219" s="222"/>
      <c r="K219" s="222"/>
      <c r="L219" s="226"/>
      <c r="M219" s="227"/>
      <c r="N219" s="228"/>
      <c r="O219" s="228"/>
      <c r="P219" s="228"/>
      <c r="Q219" s="228"/>
      <c r="R219" s="228"/>
      <c r="S219" s="228"/>
      <c r="T219" s="229"/>
      <c r="AT219" s="230" t="s">
        <v>153</v>
      </c>
      <c r="AU219" s="230" t="s">
        <v>87</v>
      </c>
      <c r="AV219" s="13" t="s">
        <v>85</v>
      </c>
      <c r="AW219" s="13" t="s">
        <v>33</v>
      </c>
      <c r="AX219" s="13" t="s">
        <v>77</v>
      </c>
      <c r="AY219" s="230" t="s">
        <v>141</v>
      </c>
    </row>
    <row r="220" spans="1:65" s="13" customFormat="1" ht="11.25">
      <c r="B220" s="221"/>
      <c r="C220" s="222"/>
      <c r="D220" s="217" t="s">
        <v>153</v>
      </c>
      <c r="E220" s="223" t="s">
        <v>1</v>
      </c>
      <c r="F220" s="224" t="s">
        <v>260</v>
      </c>
      <c r="G220" s="222"/>
      <c r="H220" s="223" t="s">
        <v>1</v>
      </c>
      <c r="I220" s="225"/>
      <c r="J220" s="222"/>
      <c r="K220" s="222"/>
      <c r="L220" s="226"/>
      <c r="M220" s="227"/>
      <c r="N220" s="228"/>
      <c r="O220" s="228"/>
      <c r="P220" s="228"/>
      <c r="Q220" s="228"/>
      <c r="R220" s="228"/>
      <c r="S220" s="228"/>
      <c r="T220" s="229"/>
      <c r="AT220" s="230" t="s">
        <v>153</v>
      </c>
      <c r="AU220" s="230" t="s">
        <v>87</v>
      </c>
      <c r="AV220" s="13" t="s">
        <v>85</v>
      </c>
      <c r="AW220" s="13" t="s">
        <v>33</v>
      </c>
      <c r="AX220" s="13" t="s">
        <v>77</v>
      </c>
      <c r="AY220" s="230" t="s">
        <v>141</v>
      </c>
    </row>
    <row r="221" spans="1:65" s="14" customFormat="1" ht="11.25">
      <c r="B221" s="231"/>
      <c r="C221" s="232"/>
      <c r="D221" s="217" t="s">
        <v>153</v>
      </c>
      <c r="E221" s="233" t="s">
        <v>105</v>
      </c>
      <c r="F221" s="234" t="s">
        <v>636</v>
      </c>
      <c r="G221" s="232"/>
      <c r="H221" s="235">
        <v>28</v>
      </c>
      <c r="I221" s="236"/>
      <c r="J221" s="232"/>
      <c r="K221" s="232"/>
      <c r="L221" s="237"/>
      <c r="M221" s="238"/>
      <c r="N221" s="239"/>
      <c r="O221" s="239"/>
      <c r="P221" s="239"/>
      <c r="Q221" s="239"/>
      <c r="R221" s="239"/>
      <c r="S221" s="239"/>
      <c r="T221" s="240"/>
      <c r="AT221" s="241" t="s">
        <v>153</v>
      </c>
      <c r="AU221" s="241" t="s">
        <v>87</v>
      </c>
      <c r="AV221" s="14" t="s">
        <v>87</v>
      </c>
      <c r="AW221" s="14" t="s">
        <v>33</v>
      </c>
      <c r="AX221" s="14" t="s">
        <v>77</v>
      </c>
      <c r="AY221" s="241" t="s">
        <v>141</v>
      </c>
    </row>
    <row r="222" spans="1:65" s="13" customFormat="1" ht="11.25">
      <c r="B222" s="221"/>
      <c r="C222" s="222"/>
      <c r="D222" s="217" t="s">
        <v>153</v>
      </c>
      <c r="E222" s="223" t="s">
        <v>1</v>
      </c>
      <c r="F222" s="224" t="s">
        <v>637</v>
      </c>
      <c r="G222" s="222"/>
      <c r="H222" s="223" t="s">
        <v>1</v>
      </c>
      <c r="I222" s="225"/>
      <c r="J222" s="222"/>
      <c r="K222" s="222"/>
      <c r="L222" s="226"/>
      <c r="M222" s="227"/>
      <c r="N222" s="228"/>
      <c r="O222" s="228"/>
      <c r="P222" s="228"/>
      <c r="Q222" s="228"/>
      <c r="R222" s="228"/>
      <c r="S222" s="228"/>
      <c r="T222" s="229"/>
      <c r="AT222" s="230" t="s">
        <v>153</v>
      </c>
      <c r="AU222" s="230" t="s">
        <v>87</v>
      </c>
      <c r="AV222" s="13" t="s">
        <v>85</v>
      </c>
      <c r="AW222" s="13" t="s">
        <v>33</v>
      </c>
      <c r="AX222" s="13" t="s">
        <v>77</v>
      </c>
      <c r="AY222" s="230" t="s">
        <v>141</v>
      </c>
    </row>
    <row r="223" spans="1:65" s="14" customFormat="1" ht="11.25">
      <c r="B223" s="231"/>
      <c r="C223" s="232"/>
      <c r="D223" s="217" t="s">
        <v>153</v>
      </c>
      <c r="E223" s="233" t="s">
        <v>96</v>
      </c>
      <c r="F223" s="234" t="s">
        <v>638</v>
      </c>
      <c r="G223" s="232"/>
      <c r="H223" s="235">
        <v>35.771999999999998</v>
      </c>
      <c r="I223" s="236"/>
      <c r="J223" s="232"/>
      <c r="K223" s="232"/>
      <c r="L223" s="237"/>
      <c r="M223" s="238"/>
      <c r="N223" s="239"/>
      <c r="O223" s="239"/>
      <c r="P223" s="239"/>
      <c r="Q223" s="239"/>
      <c r="R223" s="239"/>
      <c r="S223" s="239"/>
      <c r="T223" s="240"/>
      <c r="AT223" s="241" t="s">
        <v>153</v>
      </c>
      <c r="AU223" s="241" t="s">
        <v>87</v>
      </c>
      <c r="AV223" s="14" t="s">
        <v>87</v>
      </c>
      <c r="AW223" s="14" t="s">
        <v>33</v>
      </c>
      <c r="AX223" s="14" t="s">
        <v>77</v>
      </c>
      <c r="AY223" s="241" t="s">
        <v>141</v>
      </c>
    </row>
    <row r="224" spans="1:65" s="15" customFormat="1" ht="11.25">
      <c r="B224" s="242"/>
      <c r="C224" s="243"/>
      <c r="D224" s="217" t="s">
        <v>153</v>
      </c>
      <c r="E224" s="244" t="s">
        <v>99</v>
      </c>
      <c r="F224" s="245" t="s">
        <v>164</v>
      </c>
      <c r="G224" s="243"/>
      <c r="H224" s="246">
        <v>63.771999999999998</v>
      </c>
      <c r="I224" s="247"/>
      <c r="J224" s="243"/>
      <c r="K224" s="243"/>
      <c r="L224" s="248"/>
      <c r="M224" s="249"/>
      <c r="N224" s="250"/>
      <c r="O224" s="250"/>
      <c r="P224" s="250"/>
      <c r="Q224" s="250"/>
      <c r="R224" s="250"/>
      <c r="S224" s="250"/>
      <c r="T224" s="251"/>
      <c r="AT224" s="252" t="s">
        <v>153</v>
      </c>
      <c r="AU224" s="252" t="s">
        <v>87</v>
      </c>
      <c r="AV224" s="15" t="s">
        <v>147</v>
      </c>
      <c r="AW224" s="15" t="s">
        <v>33</v>
      </c>
      <c r="AX224" s="15" t="s">
        <v>85</v>
      </c>
      <c r="AY224" s="252" t="s">
        <v>141</v>
      </c>
    </row>
    <row r="225" spans="1:65" s="2" customFormat="1" ht="24" customHeight="1">
      <c r="A225" s="34"/>
      <c r="B225" s="35"/>
      <c r="C225" s="204" t="s">
        <v>255</v>
      </c>
      <c r="D225" s="204" t="s">
        <v>143</v>
      </c>
      <c r="E225" s="205" t="s">
        <v>264</v>
      </c>
      <c r="F225" s="206" t="s">
        <v>265</v>
      </c>
      <c r="G225" s="207" t="s">
        <v>226</v>
      </c>
      <c r="H225" s="208">
        <v>1211.6679999999999</v>
      </c>
      <c r="I225" s="209"/>
      <c r="J225" s="210">
        <f>ROUND(I225*H225,2)</f>
        <v>0</v>
      </c>
      <c r="K225" s="206" t="s">
        <v>1</v>
      </c>
      <c r="L225" s="39"/>
      <c r="M225" s="211" t="s">
        <v>1</v>
      </c>
      <c r="N225" s="212" t="s">
        <v>42</v>
      </c>
      <c r="O225" s="71"/>
      <c r="P225" s="213">
        <f>O225*H225</f>
        <v>0</v>
      </c>
      <c r="Q225" s="213">
        <v>0</v>
      </c>
      <c r="R225" s="213">
        <f>Q225*H225</f>
        <v>0</v>
      </c>
      <c r="S225" s="213">
        <v>0</v>
      </c>
      <c r="T225" s="214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215" t="s">
        <v>147</v>
      </c>
      <c r="AT225" s="215" t="s">
        <v>143</v>
      </c>
      <c r="AU225" s="215" t="s">
        <v>87</v>
      </c>
      <c r="AY225" s="17" t="s">
        <v>141</v>
      </c>
      <c r="BE225" s="216">
        <f>IF(N225="základní",J225,0)</f>
        <v>0</v>
      </c>
      <c r="BF225" s="216">
        <f>IF(N225="snížená",J225,0)</f>
        <v>0</v>
      </c>
      <c r="BG225" s="216">
        <f>IF(N225="zákl. přenesená",J225,0)</f>
        <v>0</v>
      </c>
      <c r="BH225" s="216">
        <f>IF(N225="sníž. přenesená",J225,0)</f>
        <v>0</v>
      </c>
      <c r="BI225" s="216">
        <f>IF(N225="nulová",J225,0)</f>
        <v>0</v>
      </c>
      <c r="BJ225" s="17" t="s">
        <v>85</v>
      </c>
      <c r="BK225" s="216">
        <f>ROUND(I225*H225,2)</f>
        <v>0</v>
      </c>
      <c r="BL225" s="17" t="s">
        <v>147</v>
      </c>
      <c r="BM225" s="215" t="s">
        <v>639</v>
      </c>
    </row>
    <row r="226" spans="1:65" s="2" customFormat="1" ht="11.25">
      <c r="A226" s="34"/>
      <c r="B226" s="35"/>
      <c r="C226" s="36"/>
      <c r="D226" s="217" t="s">
        <v>149</v>
      </c>
      <c r="E226" s="36"/>
      <c r="F226" s="218" t="s">
        <v>265</v>
      </c>
      <c r="G226" s="36"/>
      <c r="H226" s="36"/>
      <c r="I226" s="116"/>
      <c r="J226" s="36"/>
      <c r="K226" s="36"/>
      <c r="L226" s="39"/>
      <c r="M226" s="219"/>
      <c r="N226" s="220"/>
      <c r="O226" s="71"/>
      <c r="P226" s="71"/>
      <c r="Q226" s="71"/>
      <c r="R226" s="71"/>
      <c r="S226" s="71"/>
      <c r="T226" s="72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T226" s="17" t="s">
        <v>149</v>
      </c>
      <c r="AU226" s="17" t="s">
        <v>87</v>
      </c>
    </row>
    <row r="227" spans="1:65" s="13" customFormat="1" ht="11.25">
      <c r="B227" s="221"/>
      <c r="C227" s="222"/>
      <c r="D227" s="217" t="s">
        <v>153</v>
      </c>
      <c r="E227" s="223" t="s">
        <v>1</v>
      </c>
      <c r="F227" s="224" t="s">
        <v>253</v>
      </c>
      <c r="G227" s="222"/>
      <c r="H227" s="223" t="s">
        <v>1</v>
      </c>
      <c r="I227" s="225"/>
      <c r="J227" s="222"/>
      <c r="K227" s="222"/>
      <c r="L227" s="226"/>
      <c r="M227" s="227"/>
      <c r="N227" s="228"/>
      <c r="O227" s="228"/>
      <c r="P227" s="228"/>
      <c r="Q227" s="228"/>
      <c r="R227" s="228"/>
      <c r="S227" s="228"/>
      <c r="T227" s="229"/>
      <c r="AT227" s="230" t="s">
        <v>153</v>
      </c>
      <c r="AU227" s="230" t="s">
        <v>87</v>
      </c>
      <c r="AV227" s="13" t="s">
        <v>85</v>
      </c>
      <c r="AW227" s="13" t="s">
        <v>33</v>
      </c>
      <c r="AX227" s="13" t="s">
        <v>77</v>
      </c>
      <c r="AY227" s="230" t="s">
        <v>141</v>
      </c>
    </row>
    <row r="228" spans="1:65" s="14" customFormat="1" ht="11.25">
      <c r="B228" s="231"/>
      <c r="C228" s="232"/>
      <c r="D228" s="217" t="s">
        <v>153</v>
      </c>
      <c r="E228" s="233" t="s">
        <v>1</v>
      </c>
      <c r="F228" s="234" t="s">
        <v>267</v>
      </c>
      <c r="G228" s="232"/>
      <c r="H228" s="235">
        <v>1211.6679999999999</v>
      </c>
      <c r="I228" s="236"/>
      <c r="J228" s="232"/>
      <c r="K228" s="232"/>
      <c r="L228" s="237"/>
      <c r="M228" s="238"/>
      <c r="N228" s="239"/>
      <c r="O228" s="239"/>
      <c r="P228" s="239"/>
      <c r="Q228" s="239"/>
      <c r="R228" s="239"/>
      <c r="S228" s="239"/>
      <c r="T228" s="240"/>
      <c r="AT228" s="241" t="s">
        <v>153</v>
      </c>
      <c r="AU228" s="241" t="s">
        <v>87</v>
      </c>
      <c r="AV228" s="14" t="s">
        <v>87</v>
      </c>
      <c r="AW228" s="14" t="s">
        <v>33</v>
      </c>
      <c r="AX228" s="14" t="s">
        <v>85</v>
      </c>
      <c r="AY228" s="241" t="s">
        <v>141</v>
      </c>
    </row>
    <row r="229" spans="1:65" s="2" customFormat="1" ht="24" customHeight="1">
      <c r="A229" s="34"/>
      <c r="B229" s="35"/>
      <c r="C229" s="204" t="s">
        <v>7</v>
      </c>
      <c r="D229" s="204" t="s">
        <v>143</v>
      </c>
      <c r="E229" s="205" t="s">
        <v>269</v>
      </c>
      <c r="F229" s="206" t="s">
        <v>270</v>
      </c>
      <c r="G229" s="207" t="s">
        <v>226</v>
      </c>
      <c r="H229" s="208">
        <v>63.771999999999998</v>
      </c>
      <c r="I229" s="209"/>
      <c r="J229" s="210">
        <f>ROUND(I229*H229,2)</f>
        <v>0</v>
      </c>
      <c r="K229" s="206" t="s">
        <v>1</v>
      </c>
      <c r="L229" s="39"/>
      <c r="M229" s="211" t="s">
        <v>1</v>
      </c>
      <c r="N229" s="212" t="s">
        <v>42</v>
      </c>
      <c r="O229" s="71"/>
      <c r="P229" s="213">
        <f>O229*H229</f>
        <v>0</v>
      </c>
      <c r="Q229" s="213">
        <v>0</v>
      </c>
      <c r="R229" s="213">
        <f>Q229*H229</f>
        <v>0</v>
      </c>
      <c r="S229" s="213">
        <v>0</v>
      </c>
      <c r="T229" s="214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215" t="s">
        <v>147</v>
      </c>
      <c r="AT229" s="215" t="s">
        <v>143</v>
      </c>
      <c r="AU229" s="215" t="s">
        <v>87</v>
      </c>
      <c r="AY229" s="17" t="s">
        <v>141</v>
      </c>
      <c r="BE229" s="216">
        <f>IF(N229="základní",J229,0)</f>
        <v>0</v>
      </c>
      <c r="BF229" s="216">
        <f>IF(N229="snížená",J229,0)</f>
        <v>0</v>
      </c>
      <c r="BG229" s="216">
        <f>IF(N229="zákl. přenesená",J229,0)</f>
        <v>0</v>
      </c>
      <c r="BH229" s="216">
        <f>IF(N229="sníž. přenesená",J229,0)</f>
        <v>0</v>
      </c>
      <c r="BI229" s="216">
        <f>IF(N229="nulová",J229,0)</f>
        <v>0</v>
      </c>
      <c r="BJ229" s="17" t="s">
        <v>85</v>
      </c>
      <c r="BK229" s="216">
        <f>ROUND(I229*H229,2)</f>
        <v>0</v>
      </c>
      <c r="BL229" s="17" t="s">
        <v>147</v>
      </c>
      <c r="BM229" s="215" t="s">
        <v>640</v>
      </c>
    </row>
    <row r="230" spans="1:65" s="2" customFormat="1" ht="19.5">
      <c r="A230" s="34"/>
      <c r="B230" s="35"/>
      <c r="C230" s="36"/>
      <c r="D230" s="217" t="s">
        <v>149</v>
      </c>
      <c r="E230" s="36"/>
      <c r="F230" s="218" t="s">
        <v>270</v>
      </c>
      <c r="G230" s="36"/>
      <c r="H230" s="36"/>
      <c r="I230" s="116"/>
      <c r="J230" s="36"/>
      <c r="K230" s="36"/>
      <c r="L230" s="39"/>
      <c r="M230" s="219"/>
      <c r="N230" s="220"/>
      <c r="O230" s="71"/>
      <c r="P230" s="71"/>
      <c r="Q230" s="71"/>
      <c r="R230" s="71"/>
      <c r="S230" s="71"/>
      <c r="T230" s="72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T230" s="17" t="s">
        <v>149</v>
      </c>
      <c r="AU230" s="17" t="s">
        <v>87</v>
      </c>
    </row>
    <row r="231" spans="1:65" s="14" customFormat="1" ht="11.25">
      <c r="B231" s="231"/>
      <c r="C231" s="232"/>
      <c r="D231" s="217" t="s">
        <v>153</v>
      </c>
      <c r="E231" s="233" t="s">
        <v>1</v>
      </c>
      <c r="F231" s="234" t="s">
        <v>99</v>
      </c>
      <c r="G231" s="232"/>
      <c r="H231" s="235">
        <v>63.771999999999998</v>
      </c>
      <c r="I231" s="236"/>
      <c r="J231" s="232"/>
      <c r="K231" s="232"/>
      <c r="L231" s="237"/>
      <c r="M231" s="238"/>
      <c r="N231" s="239"/>
      <c r="O231" s="239"/>
      <c r="P231" s="239"/>
      <c r="Q231" s="239"/>
      <c r="R231" s="239"/>
      <c r="S231" s="239"/>
      <c r="T231" s="240"/>
      <c r="AT231" s="241" t="s">
        <v>153</v>
      </c>
      <c r="AU231" s="241" t="s">
        <v>87</v>
      </c>
      <c r="AV231" s="14" t="s">
        <v>87</v>
      </c>
      <c r="AW231" s="14" t="s">
        <v>33</v>
      </c>
      <c r="AX231" s="14" t="s">
        <v>85</v>
      </c>
      <c r="AY231" s="241" t="s">
        <v>141</v>
      </c>
    </row>
    <row r="232" spans="1:65" s="2" customFormat="1" ht="24" customHeight="1">
      <c r="A232" s="34"/>
      <c r="B232" s="35"/>
      <c r="C232" s="204" t="s">
        <v>268</v>
      </c>
      <c r="D232" s="204" t="s">
        <v>143</v>
      </c>
      <c r="E232" s="205" t="s">
        <v>273</v>
      </c>
      <c r="F232" s="206" t="s">
        <v>274</v>
      </c>
      <c r="G232" s="207" t="s">
        <v>226</v>
      </c>
      <c r="H232" s="208">
        <v>35.771999999999998</v>
      </c>
      <c r="I232" s="209"/>
      <c r="J232" s="210">
        <f>ROUND(I232*H232,2)</f>
        <v>0</v>
      </c>
      <c r="K232" s="206" t="s">
        <v>1</v>
      </c>
      <c r="L232" s="39"/>
      <c r="M232" s="211" t="s">
        <v>1</v>
      </c>
      <c r="N232" s="212" t="s">
        <v>42</v>
      </c>
      <c r="O232" s="71"/>
      <c r="P232" s="213">
        <f>O232*H232</f>
        <v>0</v>
      </c>
      <c r="Q232" s="213">
        <v>0</v>
      </c>
      <c r="R232" s="213">
        <f>Q232*H232</f>
        <v>0</v>
      </c>
      <c r="S232" s="213">
        <v>0</v>
      </c>
      <c r="T232" s="214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215" t="s">
        <v>147</v>
      </c>
      <c r="AT232" s="215" t="s">
        <v>143</v>
      </c>
      <c r="AU232" s="215" t="s">
        <v>87</v>
      </c>
      <c r="AY232" s="17" t="s">
        <v>141</v>
      </c>
      <c r="BE232" s="216">
        <f>IF(N232="základní",J232,0)</f>
        <v>0</v>
      </c>
      <c r="BF232" s="216">
        <f>IF(N232="snížená",J232,0)</f>
        <v>0</v>
      </c>
      <c r="BG232" s="216">
        <f>IF(N232="zákl. přenesená",J232,0)</f>
        <v>0</v>
      </c>
      <c r="BH232" s="216">
        <f>IF(N232="sníž. přenesená",J232,0)</f>
        <v>0</v>
      </c>
      <c r="BI232" s="216">
        <f>IF(N232="nulová",J232,0)</f>
        <v>0</v>
      </c>
      <c r="BJ232" s="17" t="s">
        <v>85</v>
      </c>
      <c r="BK232" s="216">
        <f>ROUND(I232*H232,2)</f>
        <v>0</v>
      </c>
      <c r="BL232" s="17" t="s">
        <v>147</v>
      </c>
      <c r="BM232" s="215" t="s">
        <v>641</v>
      </c>
    </row>
    <row r="233" spans="1:65" s="2" customFormat="1" ht="19.5">
      <c r="A233" s="34"/>
      <c r="B233" s="35"/>
      <c r="C233" s="36"/>
      <c r="D233" s="217" t="s">
        <v>149</v>
      </c>
      <c r="E233" s="36"/>
      <c r="F233" s="218" t="s">
        <v>274</v>
      </c>
      <c r="G233" s="36"/>
      <c r="H233" s="36"/>
      <c r="I233" s="116"/>
      <c r="J233" s="36"/>
      <c r="K233" s="36"/>
      <c r="L233" s="39"/>
      <c r="M233" s="219"/>
      <c r="N233" s="220"/>
      <c r="O233" s="71"/>
      <c r="P233" s="71"/>
      <c r="Q233" s="71"/>
      <c r="R233" s="71"/>
      <c r="S233" s="71"/>
      <c r="T233" s="72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T233" s="17" t="s">
        <v>149</v>
      </c>
      <c r="AU233" s="17" t="s">
        <v>87</v>
      </c>
    </row>
    <row r="234" spans="1:65" s="14" customFormat="1" ht="11.25">
      <c r="B234" s="231"/>
      <c r="C234" s="232"/>
      <c r="D234" s="217" t="s">
        <v>153</v>
      </c>
      <c r="E234" s="233" t="s">
        <v>1</v>
      </c>
      <c r="F234" s="234" t="s">
        <v>96</v>
      </c>
      <c r="G234" s="232"/>
      <c r="H234" s="235">
        <v>35.771999999999998</v>
      </c>
      <c r="I234" s="236"/>
      <c r="J234" s="232"/>
      <c r="K234" s="232"/>
      <c r="L234" s="237"/>
      <c r="M234" s="238"/>
      <c r="N234" s="239"/>
      <c r="O234" s="239"/>
      <c r="P234" s="239"/>
      <c r="Q234" s="239"/>
      <c r="R234" s="239"/>
      <c r="S234" s="239"/>
      <c r="T234" s="240"/>
      <c r="AT234" s="241" t="s">
        <v>153</v>
      </c>
      <c r="AU234" s="241" t="s">
        <v>87</v>
      </c>
      <c r="AV234" s="14" t="s">
        <v>87</v>
      </c>
      <c r="AW234" s="14" t="s">
        <v>33</v>
      </c>
      <c r="AX234" s="14" t="s">
        <v>85</v>
      </c>
      <c r="AY234" s="241" t="s">
        <v>141</v>
      </c>
    </row>
    <row r="235" spans="1:65" s="2" customFormat="1" ht="24" customHeight="1">
      <c r="A235" s="34"/>
      <c r="B235" s="35"/>
      <c r="C235" s="204" t="s">
        <v>272</v>
      </c>
      <c r="D235" s="204" t="s">
        <v>143</v>
      </c>
      <c r="E235" s="205" t="s">
        <v>277</v>
      </c>
      <c r="F235" s="206" t="s">
        <v>278</v>
      </c>
      <c r="G235" s="207" t="s">
        <v>226</v>
      </c>
      <c r="H235" s="208">
        <v>29</v>
      </c>
      <c r="I235" s="209"/>
      <c r="J235" s="210">
        <f>ROUND(I235*H235,2)</f>
        <v>0</v>
      </c>
      <c r="K235" s="206" t="s">
        <v>1</v>
      </c>
      <c r="L235" s="39"/>
      <c r="M235" s="211" t="s">
        <v>1</v>
      </c>
      <c r="N235" s="212" t="s">
        <v>42</v>
      </c>
      <c r="O235" s="71"/>
      <c r="P235" s="213">
        <f>O235*H235</f>
        <v>0</v>
      </c>
      <c r="Q235" s="213">
        <v>0</v>
      </c>
      <c r="R235" s="213">
        <f>Q235*H235</f>
        <v>0</v>
      </c>
      <c r="S235" s="213">
        <v>0</v>
      </c>
      <c r="T235" s="214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215" t="s">
        <v>147</v>
      </c>
      <c r="AT235" s="215" t="s">
        <v>143</v>
      </c>
      <c r="AU235" s="215" t="s">
        <v>87</v>
      </c>
      <c r="AY235" s="17" t="s">
        <v>141</v>
      </c>
      <c r="BE235" s="216">
        <f>IF(N235="základní",J235,0)</f>
        <v>0</v>
      </c>
      <c r="BF235" s="216">
        <f>IF(N235="snížená",J235,0)</f>
        <v>0</v>
      </c>
      <c r="BG235" s="216">
        <f>IF(N235="zákl. přenesená",J235,0)</f>
        <v>0</v>
      </c>
      <c r="BH235" s="216">
        <f>IF(N235="sníž. přenesená",J235,0)</f>
        <v>0</v>
      </c>
      <c r="BI235" s="216">
        <f>IF(N235="nulová",J235,0)</f>
        <v>0</v>
      </c>
      <c r="BJ235" s="17" t="s">
        <v>85</v>
      </c>
      <c r="BK235" s="216">
        <f>ROUND(I235*H235,2)</f>
        <v>0</v>
      </c>
      <c r="BL235" s="17" t="s">
        <v>147</v>
      </c>
      <c r="BM235" s="215" t="s">
        <v>642</v>
      </c>
    </row>
    <row r="236" spans="1:65" s="2" customFormat="1" ht="19.5">
      <c r="A236" s="34"/>
      <c r="B236" s="35"/>
      <c r="C236" s="36"/>
      <c r="D236" s="217" t="s">
        <v>149</v>
      </c>
      <c r="E236" s="36"/>
      <c r="F236" s="218" t="s">
        <v>278</v>
      </c>
      <c r="G236" s="36"/>
      <c r="H236" s="36"/>
      <c r="I236" s="116"/>
      <c r="J236" s="36"/>
      <c r="K236" s="36"/>
      <c r="L236" s="39"/>
      <c r="M236" s="219"/>
      <c r="N236" s="220"/>
      <c r="O236" s="71"/>
      <c r="P236" s="71"/>
      <c r="Q236" s="71"/>
      <c r="R236" s="71"/>
      <c r="S236" s="71"/>
      <c r="T236" s="72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T236" s="17" t="s">
        <v>149</v>
      </c>
      <c r="AU236" s="17" t="s">
        <v>87</v>
      </c>
    </row>
    <row r="237" spans="1:65" s="14" customFormat="1" ht="11.25">
      <c r="B237" s="231"/>
      <c r="C237" s="232"/>
      <c r="D237" s="217" t="s">
        <v>153</v>
      </c>
      <c r="E237" s="233" t="s">
        <v>1</v>
      </c>
      <c r="F237" s="234" t="s">
        <v>643</v>
      </c>
      <c r="G237" s="232"/>
      <c r="H237" s="235">
        <v>29</v>
      </c>
      <c r="I237" s="236"/>
      <c r="J237" s="232"/>
      <c r="K237" s="232"/>
      <c r="L237" s="237"/>
      <c r="M237" s="238"/>
      <c r="N237" s="239"/>
      <c r="O237" s="239"/>
      <c r="P237" s="239"/>
      <c r="Q237" s="239"/>
      <c r="R237" s="239"/>
      <c r="S237" s="239"/>
      <c r="T237" s="240"/>
      <c r="AT237" s="241" t="s">
        <v>153</v>
      </c>
      <c r="AU237" s="241" t="s">
        <v>87</v>
      </c>
      <c r="AV237" s="14" t="s">
        <v>87</v>
      </c>
      <c r="AW237" s="14" t="s">
        <v>33</v>
      </c>
      <c r="AX237" s="14" t="s">
        <v>85</v>
      </c>
      <c r="AY237" s="241" t="s">
        <v>141</v>
      </c>
    </row>
    <row r="238" spans="1:65" s="2" customFormat="1" ht="24" customHeight="1">
      <c r="A238" s="34"/>
      <c r="B238" s="35"/>
      <c r="C238" s="204" t="s">
        <v>276</v>
      </c>
      <c r="D238" s="204" t="s">
        <v>143</v>
      </c>
      <c r="E238" s="205" t="s">
        <v>282</v>
      </c>
      <c r="F238" s="206" t="s">
        <v>283</v>
      </c>
      <c r="G238" s="207" t="s">
        <v>226</v>
      </c>
      <c r="H238" s="208">
        <v>1884.4359999999999</v>
      </c>
      <c r="I238" s="209"/>
      <c r="J238" s="210">
        <f>ROUND(I238*H238,2)</f>
        <v>0</v>
      </c>
      <c r="K238" s="206" t="s">
        <v>1</v>
      </c>
      <c r="L238" s="39"/>
      <c r="M238" s="211" t="s">
        <v>1</v>
      </c>
      <c r="N238" s="212" t="s">
        <v>42</v>
      </c>
      <c r="O238" s="71"/>
      <c r="P238" s="213">
        <f>O238*H238</f>
        <v>0</v>
      </c>
      <c r="Q238" s="213">
        <v>0</v>
      </c>
      <c r="R238" s="213">
        <f>Q238*H238</f>
        <v>0</v>
      </c>
      <c r="S238" s="213">
        <v>0</v>
      </c>
      <c r="T238" s="214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215" t="s">
        <v>147</v>
      </c>
      <c r="AT238" s="215" t="s">
        <v>143</v>
      </c>
      <c r="AU238" s="215" t="s">
        <v>87</v>
      </c>
      <c r="AY238" s="17" t="s">
        <v>141</v>
      </c>
      <c r="BE238" s="216">
        <f>IF(N238="základní",J238,0)</f>
        <v>0</v>
      </c>
      <c r="BF238" s="216">
        <f>IF(N238="snížená",J238,0)</f>
        <v>0</v>
      </c>
      <c r="BG238" s="216">
        <f>IF(N238="zákl. přenesená",J238,0)</f>
        <v>0</v>
      </c>
      <c r="BH238" s="216">
        <f>IF(N238="sníž. přenesená",J238,0)</f>
        <v>0</v>
      </c>
      <c r="BI238" s="216">
        <f>IF(N238="nulová",J238,0)</f>
        <v>0</v>
      </c>
      <c r="BJ238" s="17" t="s">
        <v>85</v>
      </c>
      <c r="BK238" s="216">
        <f>ROUND(I238*H238,2)</f>
        <v>0</v>
      </c>
      <c r="BL238" s="17" t="s">
        <v>147</v>
      </c>
      <c r="BM238" s="215" t="s">
        <v>644</v>
      </c>
    </row>
    <row r="239" spans="1:65" s="2" customFormat="1" ht="19.5">
      <c r="A239" s="34"/>
      <c r="B239" s="35"/>
      <c r="C239" s="36"/>
      <c r="D239" s="217" t="s">
        <v>149</v>
      </c>
      <c r="E239" s="36"/>
      <c r="F239" s="218" t="s">
        <v>283</v>
      </c>
      <c r="G239" s="36"/>
      <c r="H239" s="36"/>
      <c r="I239" s="116"/>
      <c r="J239" s="36"/>
      <c r="K239" s="36"/>
      <c r="L239" s="39"/>
      <c r="M239" s="219"/>
      <c r="N239" s="220"/>
      <c r="O239" s="71"/>
      <c r="P239" s="71"/>
      <c r="Q239" s="71"/>
      <c r="R239" s="71"/>
      <c r="S239" s="71"/>
      <c r="T239" s="72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T239" s="17" t="s">
        <v>149</v>
      </c>
      <c r="AU239" s="17" t="s">
        <v>87</v>
      </c>
    </row>
    <row r="240" spans="1:65" s="14" customFormat="1" ht="11.25">
      <c r="B240" s="231"/>
      <c r="C240" s="232"/>
      <c r="D240" s="217" t="s">
        <v>153</v>
      </c>
      <c r="E240" s="233" t="s">
        <v>1</v>
      </c>
      <c r="F240" s="234" t="s">
        <v>285</v>
      </c>
      <c r="G240" s="232"/>
      <c r="H240" s="235">
        <v>1884.4359999999999</v>
      </c>
      <c r="I240" s="236"/>
      <c r="J240" s="232"/>
      <c r="K240" s="232"/>
      <c r="L240" s="237"/>
      <c r="M240" s="238"/>
      <c r="N240" s="239"/>
      <c r="O240" s="239"/>
      <c r="P240" s="239"/>
      <c r="Q240" s="239"/>
      <c r="R240" s="239"/>
      <c r="S240" s="239"/>
      <c r="T240" s="240"/>
      <c r="AT240" s="241" t="s">
        <v>153</v>
      </c>
      <c r="AU240" s="241" t="s">
        <v>87</v>
      </c>
      <c r="AV240" s="14" t="s">
        <v>87</v>
      </c>
      <c r="AW240" s="14" t="s">
        <v>33</v>
      </c>
      <c r="AX240" s="14" t="s">
        <v>85</v>
      </c>
      <c r="AY240" s="241" t="s">
        <v>141</v>
      </c>
    </row>
    <row r="241" spans="1:65" s="12" customFormat="1" ht="22.9" customHeight="1">
      <c r="B241" s="188"/>
      <c r="C241" s="189"/>
      <c r="D241" s="190" t="s">
        <v>76</v>
      </c>
      <c r="E241" s="202" t="s">
        <v>156</v>
      </c>
      <c r="F241" s="202" t="s">
        <v>645</v>
      </c>
      <c r="G241" s="189"/>
      <c r="H241" s="189"/>
      <c r="I241" s="192"/>
      <c r="J241" s="203">
        <f>BK241</f>
        <v>0</v>
      </c>
      <c r="K241" s="189"/>
      <c r="L241" s="194"/>
      <c r="M241" s="195"/>
      <c r="N241" s="196"/>
      <c r="O241" s="196"/>
      <c r="P241" s="197">
        <f>SUM(P242:P250)</f>
        <v>0</v>
      </c>
      <c r="Q241" s="196"/>
      <c r="R241" s="197">
        <f>SUM(R242:R250)</f>
        <v>9.3797200000000007</v>
      </c>
      <c r="S241" s="196"/>
      <c r="T241" s="198">
        <f>SUM(T242:T250)</f>
        <v>0</v>
      </c>
      <c r="AR241" s="199" t="s">
        <v>85</v>
      </c>
      <c r="AT241" s="200" t="s">
        <v>76</v>
      </c>
      <c r="AU241" s="200" t="s">
        <v>85</v>
      </c>
      <c r="AY241" s="199" t="s">
        <v>141</v>
      </c>
      <c r="BK241" s="201">
        <f>SUM(BK242:BK250)</f>
        <v>0</v>
      </c>
    </row>
    <row r="242" spans="1:65" s="2" customFormat="1" ht="24" customHeight="1">
      <c r="A242" s="34"/>
      <c r="B242" s="35"/>
      <c r="C242" s="204" t="s">
        <v>281</v>
      </c>
      <c r="D242" s="204" t="s">
        <v>143</v>
      </c>
      <c r="E242" s="205" t="s">
        <v>646</v>
      </c>
      <c r="F242" s="206" t="s">
        <v>647</v>
      </c>
      <c r="G242" s="207" t="s">
        <v>195</v>
      </c>
      <c r="H242" s="208">
        <v>15</v>
      </c>
      <c r="I242" s="209"/>
      <c r="J242" s="210">
        <f>ROUND(I242*H242,2)</f>
        <v>0</v>
      </c>
      <c r="K242" s="206" t="s">
        <v>1</v>
      </c>
      <c r="L242" s="39"/>
      <c r="M242" s="211" t="s">
        <v>1</v>
      </c>
      <c r="N242" s="212" t="s">
        <v>42</v>
      </c>
      <c r="O242" s="71"/>
      <c r="P242" s="213">
        <f>O242*H242</f>
        <v>0</v>
      </c>
      <c r="Q242" s="213">
        <v>0.24127000000000001</v>
      </c>
      <c r="R242" s="213">
        <f>Q242*H242</f>
        <v>3.6190500000000001</v>
      </c>
      <c r="S242" s="213">
        <v>0</v>
      </c>
      <c r="T242" s="214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215" t="s">
        <v>147</v>
      </c>
      <c r="AT242" s="215" t="s">
        <v>143</v>
      </c>
      <c r="AU242" s="215" t="s">
        <v>87</v>
      </c>
      <c r="AY242" s="17" t="s">
        <v>141</v>
      </c>
      <c r="BE242" s="216">
        <f>IF(N242="základní",J242,0)</f>
        <v>0</v>
      </c>
      <c r="BF242" s="216">
        <f>IF(N242="snížená",J242,0)</f>
        <v>0</v>
      </c>
      <c r="BG242" s="216">
        <f>IF(N242="zákl. přenesená",J242,0)</f>
        <v>0</v>
      </c>
      <c r="BH242" s="216">
        <f>IF(N242="sníž. přenesená",J242,0)</f>
        <v>0</v>
      </c>
      <c r="BI242" s="216">
        <f>IF(N242="nulová",J242,0)</f>
        <v>0</v>
      </c>
      <c r="BJ242" s="17" t="s">
        <v>85</v>
      </c>
      <c r="BK242" s="216">
        <f>ROUND(I242*H242,2)</f>
        <v>0</v>
      </c>
      <c r="BL242" s="17" t="s">
        <v>147</v>
      </c>
      <c r="BM242" s="215" t="s">
        <v>648</v>
      </c>
    </row>
    <row r="243" spans="1:65" s="2" customFormat="1" ht="19.5">
      <c r="A243" s="34"/>
      <c r="B243" s="35"/>
      <c r="C243" s="36"/>
      <c r="D243" s="217" t="s">
        <v>149</v>
      </c>
      <c r="E243" s="36"/>
      <c r="F243" s="218" t="s">
        <v>647</v>
      </c>
      <c r="G243" s="36"/>
      <c r="H243" s="36"/>
      <c r="I243" s="116"/>
      <c r="J243" s="36"/>
      <c r="K243" s="36"/>
      <c r="L243" s="39"/>
      <c r="M243" s="219"/>
      <c r="N243" s="220"/>
      <c r="O243" s="71"/>
      <c r="P243" s="71"/>
      <c r="Q243" s="71"/>
      <c r="R243" s="71"/>
      <c r="S243" s="71"/>
      <c r="T243" s="72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T243" s="17" t="s">
        <v>149</v>
      </c>
      <c r="AU243" s="17" t="s">
        <v>87</v>
      </c>
    </row>
    <row r="244" spans="1:65" s="14" customFormat="1" ht="11.25">
      <c r="B244" s="231"/>
      <c r="C244" s="232"/>
      <c r="D244" s="217" t="s">
        <v>153</v>
      </c>
      <c r="E244" s="233" t="s">
        <v>1</v>
      </c>
      <c r="F244" s="234" t="s">
        <v>8</v>
      </c>
      <c r="G244" s="232"/>
      <c r="H244" s="235">
        <v>15</v>
      </c>
      <c r="I244" s="236"/>
      <c r="J244" s="232"/>
      <c r="K244" s="232"/>
      <c r="L244" s="237"/>
      <c r="M244" s="238"/>
      <c r="N244" s="239"/>
      <c r="O244" s="239"/>
      <c r="P244" s="239"/>
      <c r="Q244" s="239"/>
      <c r="R244" s="239"/>
      <c r="S244" s="239"/>
      <c r="T244" s="240"/>
      <c r="AT244" s="241" t="s">
        <v>153</v>
      </c>
      <c r="AU244" s="241" t="s">
        <v>87</v>
      </c>
      <c r="AV244" s="14" t="s">
        <v>87</v>
      </c>
      <c r="AW244" s="14" t="s">
        <v>33</v>
      </c>
      <c r="AX244" s="14" t="s">
        <v>85</v>
      </c>
      <c r="AY244" s="241" t="s">
        <v>141</v>
      </c>
    </row>
    <row r="245" spans="1:65" s="2" customFormat="1" ht="16.5" customHeight="1">
      <c r="A245" s="34"/>
      <c r="B245" s="35"/>
      <c r="C245" s="253" t="s">
        <v>287</v>
      </c>
      <c r="D245" s="253" t="s">
        <v>223</v>
      </c>
      <c r="E245" s="254" t="s">
        <v>649</v>
      </c>
      <c r="F245" s="255" t="s">
        <v>650</v>
      </c>
      <c r="G245" s="256" t="s">
        <v>390</v>
      </c>
      <c r="H245" s="257">
        <v>78.75</v>
      </c>
      <c r="I245" s="258"/>
      <c r="J245" s="259">
        <f>ROUND(I245*H245,2)</f>
        <v>0</v>
      </c>
      <c r="K245" s="255" t="s">
        <v>1</v>
      </c>
      <c r="L245" s="260"/>
      <c r="M245" s="261" t="s">
        <v>1</v>
      </c>
      <c r="N245" s="262" t="s">
        <v>42</v>
      </c>
      <c r="O245" s="71"/>
      <c r="P245" s="213">
        <f>O245*H245</f>
        <v>0</v>
      </c>
      <c r="Q245" s="213">
        <v>7.0000000000000007E-2</v>
      </c>
      <c r="R245" s="213">
        <f>Q245*H245</f>
        <v>5.5125000000000002</v>
      </c>
      <c r="S245" s="213">
        <v>0</v>
      </c>
      <c r="T245" s="214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215" t="s">
        <v>187</v>
      </c>
      <c r="AT245" s="215" t="s">
        <v>223</v>
      </c>
      <c r="AU245" s="215" t="s">
        <v>87</v>
      </c>
      <c r="AY245" s="17" t="s">
        <v>141</v>
      </c>
      <c r="BE245" s="216">
        <f>IF(N245="základní",J245,0)</f>
        <v>0</v>
      </c>
      <c r="BF245" s="216">
        <f>IF(N245="snížená",J245,0)</f>
        <v>0</v>
      </c>
      <c r="BG245" s="216">
        <f>IF(N245="zákl. přenesená",J245,0)</f>
        <v>0</v>
      </c>
      <c r="BH245" s="216">
        <f>IF(N245="sníž. přenesená",J245,0)</f>
        <v>0</v>
      </c>
      <c r="BI245" s="216">
        <f>IF(N245="nulová",J245,0)</f>
        <v>0</v>
      </c>
      <c r="BJ245" s="17" t="s">
        <v>85</v>
      </c>
      <c r="BK245" s="216">
        <f>ROUND(I245*H245,2)</f>
        <v>0</v>
      </c>
      <c r="BL245" s="17" t="s">
        <v>147</v>
      </c>
      <c r="BM245" s="215" t="s">
        <v>651</v>
      </c>
    </row>
    <row r="246" spans="1:65" s="2" customFormat="1" ht="11.25">
      <c r="A246" s="34"/>
      <c r="B246" s="35"/>
      <c r="C246" s="36"/>
      <c r="D246" s="217" t="s">
        <v>149</v>
      </c>
      <c r="E246" s="36"/>
      <c r="F246" s="218" t="s">
        <v>650</v>
      </c>
      <c r="G246" s="36"/>
      <c r="H246" s="36"/>
      <c r="I246" s="116"/>
      <c r="J246" s="36"/>
      <c r="K246" s="36"/>
      <c r="L246" s="39"/>
      <c r="M246" s="219"/>
      <c r="N246" s="220"/>
      <c r="O246" s="71"/>
      <c r="P246" s="71"/>
      <c r="Q246" s="71"/>
      <c r="R246" s="71"/>
      <c r="S246" s="71"/>
      <c r="T246" s="72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T246" s="17" t="s">
        <v>149</v>
      </c>
      <c r="AU246" s="17" t="s">
        <v>87</v>
      </c>
    </row>
    <row r="247" spans="1:65" s="13" customFormat="1" ht="11.25">
      <c r="B247" s="221"/>
      <c r="C247" s="222"/>
      <c r="D247" s="217" t="s">
        <v>153</v>
      </c>
      <c r="E247" s="223" t="s">
        <v>1</v>
      </c>
      <c r="F247" s="224" t="s">
        <v>652</v>
      </c>
      <c r="G247" s="222"/>
      <c r="H247" s="223" t="s">
        <v>1</v>
      </c>
      <c r="I247" s="225"/>
      <c r="J247" s="222"/>
      <c r="K247" s="222"/>
      <c r="L247" s="226"/>
      <c r="M247" s="227"/>
      <c r="N247" s="228"/>
      <c r="O247" s="228"/>
      <c r="P247" s="228"/>
      <c r="Q247" s="228"/>
      <c r="R247" s="228"/>
      <c r="S247" s="228"/>
      <c r="T247" s="229"/>
      <c r="AT247" s="230" t="s">
        <v>153</v>
      </c>
      <c r="AU247" s="230" t="s">
        <v>87</v>
      </c>
      <c r="AV247" s="13" t="s">
        <v>85</v>
      </c>
      <c r="AW247" s="13" t="s">
        <v>33</v>
      </c>
      <c r="AX247" s="13" t="s">
        <v>77</v>
      </c>
      <c r="AY247" s="230" t="s">
        <v>141</v>
      </c>
    </row>
    <row r="248" spans="1:65" s="14" customFormat="1" ht="11.25">
      <c r="B248" s="231"/>
      <c r="C248" s="232"/>
      <c r="D248" s="217" t="s">
        <v>153</v>
      </c>
      <c r="E248" s="233" t="s">
        <v>1</v>
      </c>
      <c r="F248" s="234" t="s">
        <v>653</v>
      </c>
      <c r="G248" s="232"/>
      <c r="H248" s="235">
        <v>78.75</v>
      </c>
      <c r="I248" s="236"/>
      <c r="J248" s="232"/>
      <c r="K248" s="232"/>
      <c r="L248" s="237"/>
      <c r="M248" s="238"/>
      <c r="N248" s="239"/>
      <c r="O248" s="239"/>
      <c r="P248" s="239"/>
      <c r="Q248" s="239"/>
      <c r="R248" s="239"/>
      <c r="S248" s="239"/>
      <c r="T248" s="240"/>
      <c r="AT248" s="241" t="s">
        <v>153</v>
      </c>
      <c r="AU248" s="241" t="s">
        <v>87</v>
      </c>
      <c r="AV248" s="14" t="s">
        <v>87</v>
      </c>
      <c r="AW248" s="14" t="s">
        <v>33</v>
      </c>
      <c r="AX248" s="14" t="s">
        <v>85</v>
      </c>
      <c r="AY248" s="241" t="s">
        <v>141</v>
      </c>
    </row>
    <row r="249" spans="1:65" s="2" customFormat="1" ht="24" customHeight="1">
      <c r="A249" s="34"/>
      <c r="B249" s="35"/>
      <c r="C249" s="204" t="s">
        <v>295</v>
      </c>
      <c r="D249" s="204" t="s">
        <v>143</v>
      </c>
      <c r="E249" s="205" t="s">
        <v>654</v>
      </c>
      <c r="F249" s="206" t="s">
        <v>655</v>
      </c>
      <c r="G249" s="207" t="s">
        <v>195</v>
      </c>
      <c r="H249" s="208">
        <v>6.5</v>
      </c>
      <c r="I249" s="209"/>
      <c r="J249" s="210">
        <f>ROUND(I249*H249,2)</f>
        <v>0</v>
      </c>
      <c r="K249" s="206" t="s">
        <v>1</v>
      </c>
      <c r="L249" s="39"/>
      <c r="M249" s="211" t="s">
        <v>1</v>
      </c>
      <c r="N249" s="212" t="s">
        <v>42</v>
      </c>
      <c r="O249" s="71"/>
      <c r="P249" s="213">
        <f>O249*H249</f>
        <v>0</v>
      </c>
      <c r="Q249" s="213">
        <v>3.8179999999999999E-2</v>
      </c>
      <c r="R249" s="213">
        <f>Q249*H249</f>
        <v>0.24817</v>
      </c>
      <c r="S249" s="213">
        <v>0</v>
      </c>
      <c r="T249" s="214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215" t="s">
        <v>147</v>
      </c>
      <c r="AT249" s="215" t="s">
        <v>143</v>
      </c>
      <c r="AU249" s="215" t="s">
        <v>87</v>
      </c>
      <c r="AY249" s="17" t="s">
        <v>141</v>
      </c>
      <c r="BE249" s="216">
        <f>IF(N249="základní",J249,0)</f>
        <v>0</v>
      </c>
      <c r="BF249" s="216">
        <f>IF(N249="snížená",J249,0)</f>
        <v>0</v>
      </c>
      <c r="BG249" s="216">
        <f>IF(N249="zákl. přenesená",J249,0)</f>
        <v>0</v>
      </c>
      <c r="BH249" s="216">
        <f>IF(N249="sníž. přenesená",J249,0)</f>
        <v>0</v>
      </c>
      <c r="BI249" s="216">
        <f>IF(N249="nulová",J249,0)</f>
        <v>0</v>
      </c>
      <c r="BJ249" s="17" t="s">
        <v>85</v>
      </c>
      <c r="BK249" s="216">
        <f>ROUND(I249*H249,2)</f>
        <v>0</v>
      </c>
      <c r="BL249" s="17" t="s">
        <v>147</v>
      </c>
      <c r="BM249" s="215" t="s">
        <v>656</v>
      </c>
    </row>
    <row r="250" spans="1:65" s="2" customFormat="1" ht="19.5">
      <c r="A250" s="34"/>
      <c r="B250" s="35"/>
      <c r="C250" s="36"/>
      <c r="D250" s="217" t="s">
        <v>149</v>
      </c>
      <c r="E250" s="36"/>
      <c r="F250" s="218" t="s">
        <v>655</v>
      </c>
      <c r="G250" s="36"/>
      <c r="H250" s="36"/>
      <c r="I250" s="116"/>
      <c r="J250" s="36"/>
      <c r="K250" s="36"/>
      <c r="L250" s="39"/>
      <c r="M250" s="219"/>
      <c r="N250" s="220"/>
      <c r="O250" s="71"/>
      <c r="P250" s="71"/>
      <c r="Q250" s="71"/>
      <c r="R250" s="71"/>
      <c r="S250" s="71"/>
      <c r="T250" s="72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T250" s="17" t="s">
        <v>149</v>
      </c>
      <c r="AU250" s="17" t="s">
        <v>87</v>
      </c>
    </row>
    <row r="251" spans="1:65" s="12" customFormat="1" ht="22.9" customHeight="1">
      <c r="B251" s="188"/>
      <c r="C251" s="189"/>
      <c r="D251" s="190" t="s">
        <v>76</v>
      </c>
      <c r="E251" s="202" t="s">
        <v>147</v>
      </c>
      <c r="F251" s="202" t="s">
        <v>657</v>
      </c>
      <c r="G251" s="189"/>
      <c r="H251" s="189"/>
      <c r="I251" s="192"/>
      <c r="J251" s="203">
        <f>BK251</f>
        <v>0</v>
      </c>
      <c r="K251" s="189"/>
      <c r="L251" s="194"/>
      <c r="M251" s="195"/>
      <c r="N251" s="196"/>
      <c r="O251" s="196"/>
      <c r="P251" s="197">
        <f>SUM(P252:P255)</f>
        <v>0</v>
      </c>
      <c r="Q251" s="196"/>
      <c r="R251" s="197">
        <f>SUM(R252:R255)</f>
        <v>9.4321280000000005</v>
      </c>
      <c r="S251" s="196"/>
      <c r="T251" s="198">
        <f>SUM(T252:T255)</f>
        <v>0</v>
      </c>
      <c r="AR251" s="199" t="s">
        <v>85</v>
      </c>
      <c r="AT251" s="200" t="s">
        <v>76</v>
      </c>
      <c r="AU251" s="200" t="s">
        <v>85</v>
      </c>
      <c r="AY251" s="199" t="s">
        <v>141</v>
      </c>
      <c r="BK251" s="201">
        <f>SUM(BK252:BK255)</f>
        <v>0</v>
      </c>
    </row>
    <row r="252" spans="1:65" s="2" customFormat="1" ht="16.5" customHeight="1">
      <c r="A252" s="34"/>
      <c r="B252" s="35"/>
      <c r="C252" s="204" t="s">
        <v>299</v>
      </c>
      <c r="D252" s="204" t="s">
        <v>143</v>
      </c>
      <c r="E252" s="205" t="s">
        <v>658</v>
      </c>
      <c r="F252" s="206" t="s">
        <v>659</v>
      </c>
      <c r="G252" s="207" t="s">
        <v>200</v>
      </c>
      <c r="H252" s="208">
        <v>3.6</v>
      </c>
      <c r="I252" s="209"/>
      <c r="J252" s="210">
        <f>ROUND(I252*H252,2)</f>
        <v>0</v>
      </c>
      <c r="K252" s="206" t="s">
        <v>1</v>
      </c>
      <c r="L252" s="39"/>
      <c r="M252" s="211" t="s">
        <v>1</v>
      </c>
      <c r="N252" s="212" t="s">
        <v>42</v>
      </c>
      <c r="O252" s="71"/>
      <c r="P252" s="213">
        <f>O252*H252</f>
        <v>0</v>
      </c>
      <c r="Q252" s="213">
        <v>2.5019499999999999</v>
      </c>
      <c r="R252" s="213">
        <f>Q252*H252</f>
        <v>9.0070200000000007</v>
      </c>
      <c r="S252" s="213">
        <v>0</v>
      </c>
      <c r="T252" s="214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215" t="s">
        <v>147</v>
      </c>
      <c r="AT252" s="215" t="s">
        <v>143</v>
      </c>
      <c r="AU252" s="215" t="s">
        <v>87</v>
      </c>
      <c r="AY252" s="17" t="s">
        <v>141</v>
      </c>
      <c r="BE252" s="216">
        <f>IF(N252="základní",J252,0)</f>
        <v>0</v>
      </c>
      <c r="BF252" s="216">
        <f>IF(N252="snížená",J252,0)</f>
        <v>0</v>
      </c>
      <c r="BG252" s="216">
        <f>IF(N252="zákl. přenesená",J252,0)</f>
        <v>0</v>
      </c>
      <c r="BH252" s="216">
        <f>IF(N252="sníž. přenesená",J252,0)</f>
        <v>0</v>
      </c>
      <c r="BI252" s="216">
        <f>IF(N252="nulová",J252,0)</f>
        <v>0</v>
      </c>
      <c r="BJ252" s="17" t="s">
        <v>85</v>
      </c>
      <c r="BK252" s="216">
        <f>ROUND(I252*H252,2)</f>
        <v>0</v>
      </c>
      <c r="BL252" s="17" t="s">
        <v>147</v>
      </c>
      <c r="BM252" s="215" t="s">
        <v>660</v>
      </c>
    </row>
    <row r="253" spans="1:65" s="2" customFormat="1" ht="11.25">
      <c r="A253" s="34"/>
      <c r="B253" s="35"/>
      <c r="C253" s="36"/>
      <c r="D253" s="217" t="s">
        <v>149</v>
      </c>
      <c r="E253" s="36"/>
      <c r="F253" s="218" t="s">
        <v>659</v>
      </c>
      <c r="G253" s="36"/>
      <c r="H253" s="36"/>
      <c r="I253" s="116"/>
      <c r="J253" s="36"/>
      <c r="K253" s="36"/>
      <c r="L253" s="39"/>
      <c r="M253" s="219"/>
      <c r="N253" s="220"/>
      <c r="O253" s="71"/>
      <c r="P253" s="71"/>
      <c r="Q253" s="71"/>
      <c r="R253" s="71"/>
      <c r="S253" s="71"/>
      <c r="T253" s="72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T253" s="17" t="s">
        <v>149</v>
      </c>
      <c r="AU253" s="17" t="s">
        <v>87</v>
      </c>
    </row>
    <row r="254" spans="1:65" s="2" customFormat="1" ht="24" customHeight="1">
      <c r="A254" s="34"/>
      <c r="B254" s="35"/>
      <c r="C254" s="204" t="s">
        <v>304</v>
      </c>
      <c r="D254" s="204" t="s">
        <v>143</v>
      </c>
      <c r="E254" s="205" t="s">
        <v>661</v>
      </c>
      <c r="F254" s="206" t="s">
        <v>662</v>
      </c>
      <c r="G254" s="207" t="s">
        <v>226</v>
      </c>
      <c r="H254" s="208">
        <v>0.4</v>
      </c>
      <c r="I254" s="209"/>
      <c r="J254" s="210">
        <f>ROUND(I254*H254,2)</f>
        <v>0</v>
      </c>
      <c r="K254" s="206" t="s">
        <v>1</v>
      </c>
      <c r="L254" s="39"/>
      <c r="M254" s="211" t="s">
        <v>1</v>
      </c>
      <c r="N254" s="212" t="s">
        <v>42</v>
      </c>
      <c r="O254" s="71"/>
      <c r="P254" s="213">
        <f>O254*H254</f>
        <v>0</v>
      </c>
      <c r="Q254" s="213">
        <v>1.06277</v>
      </c>
      <c r="R254" s="213">
        <f>Q254*H254</f>
        <v>0.42510800000000004</v>
      </c>
      <c r="S254" s="213">
        <v>0</v>
      </c>
      <c r="T254" s="214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215" t="s">
        <v>147</v>
      </c>
      <c r="AT254" s="215" t="s">
        <v>143</v>
      </c>
      <c r="AU254" s="215" t="s">
        <v>87</v>
      </c>
      <c r="AY254" s="17" t="s">
        <v>141</v>
      </c>
      <c r="BE254" s="216">
        <f>IF(N254="základní",J254,0)</f>
        <v>0</v>
      </c>
      <c r="BF254" s="216">
        <f>IF(N254="snížená",J254,0)</f>
        <v>0</v>
      </c>
      <c r="BG254" s="216">
        <f>IF(N254="zákl. přenesená",J254,0)</f>
        <v>0</v>
      </c>
      <c r="BH254" s="216">
        <f>IF(N254="sníž. přenesená",J254,0)</f>
        <v>0</v>
      </c>
      <c r="BI254" s="216">
        <f>IF(N254="nulová",J254,0)</f>
        <v>0</v>
      </c>
      <c r="BJ254" s="17" t="s">
        <v>85</v>
      </c>
      <c r="BK254" s="216">
        <f>ROUND(I254*H254,2)</f>
        <v>0</v>
      </c>
      <c r="BL254" s="17" t="s">
        <v>147</v>
      </c>
      <c r="BM254" s="215" t="s">
        <v>663</v>
      </c>
    </row>
    <row r="255" spans="1:65" s="2" customFormat="1" ht="11.25">
      <c r="A255" s="34"/>
      <c r="B255" s="35"/>
      <c r="C255" s="36"/>
      <c r="D255" s="217" t="s">
        <v>149</v>
      </c>
      <c r="E255" s="36"/>
      <c r="F255" s="218" t="s">
        <v>662</v>
      </c>
      <c r="G255" s="36"/>
      <c r="H255" s="36"/>
      <c r="I255" s="116"/>
      <c r="J255" s="36"/>
      <c r="K255" s="36"/>
      <c r="L255" s="39"/>
      <c r="M255" s="219"/>
      <c r="N255" s="220"/>
      <c r="O255" s="71"/>
      <c r="P255" s="71"/>
      <c r="Q255" s="71"/>
      <c r="R255" s="71"/>
      <c r="S255" s="71"/>
      <c r="T255" s="72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T255" s="17" t="s">
        <v>149</v>
      </c>
      <c r="AU255" s="17" t="s">
        <v>87</v>
      </c>
    </row>
    <row r="256" spans="1:65" s="12" customFormat="1" ht="22.9" customHeight="1">
      <c r="B256" s="188"/>
      <c r="C256" s="189"/>
      <c r="D256" s="190" t="s">
        <v>76</v>
      </c>
      <c r="E256" s="202" t="s">
        <v>172</v>
      </c>
      <c r="F256" s="202" t="s">
        <v>286</v>
      </c>
      <c r="G256" s="189"/>
      <c r="H256" s="189"/>
      <c r="I256" s="192"/>
      <c r="J256" s="203">
        <f>BK256</f>
        <v>0</v>
      </c>
      <c r="K256" s="189"/>
      <c r="L256" s="194"/>
      <c r="M256" s="195"/>
      <c r="N256" s="196"/>
      <c r="O256" s="196"/>
      <c r="P256" s="197">
        <f>SUM(P257:P336)</f>
        <v>0</v>
      </c>
      <c r="Q256" s="196"/>
      <c r="R256" s="197">
        <f>SUM(R257:R336)</f>
        <v>808.81177500000001</v>
      </c>
      <c r="S256" s="196"/>
      <c r="T256" s="198">
        <f>SUM(T257:T336)</f>
        <v>0</v>
      </c>
      <c r="AR256" s="199" t="s">
        <v>85</v>
      </c>
      <c r="AT256" s="200" t="s">
        <v>76</v>
      </c>
      <c r="AU256" s="200" t="s">
        <v>85</v>
      </c>
      <c r="AY256" s="199" t="s">
        <v>141</v>
      </c>
      <c r="BK256" s="201">
        <f>SUM(BK257:BK336)</f>
        <v>0</v>
      </c>
    </row>
    <row r="257" spans="1:65" s="2" customFormat="1" ht="24" customHeight="1">
      <c r="A257" s="34"/>
      <c r="B257" s="35"/>
      <c r="C257" s="204" t="s">
        <v>308</v>
      </c>
      <c r="D257" s="204" t="s">
        <v>143</v>
      </c>
      <c r="E257" s="205" t="s">
        <v>288</v>
      </c>
      <c r="F257" s="206" t="s">
        <v>289</v>
      </c>
      <c r="G257" s="207" t="s">
        <v>146</v>
      </c>
      <c r="H257" s="208">
        <v>45.1</v>
      </c>
      <c r="I257" s="209"/>
      <c r="J257" s="210">
        <f>ROUND(I257*H257,2)</f>
        <v>0</v>
      </c>
      <c r="K257" s="206" t="s">
        <v>1</v>
      </c>
      <c r="L257" s="39"/>
      <c r="M257" s="211" t="s">
        <v>1</v>
      </c>
      <c r="N257" s="212" t="s">
        <v>42</v>
      </c>
      <c r="O257" s="71"/>
      <c r="P257" s="213">
        <f>O257*H257</f>
        <v>0</v>
      </c>
      <c r="Q257" s="213">
        <v>0.29899999999999999</v>
      </c>
      <c r="R257" s="213">
        <f>Q257*H257</f>
        <v>13.4849</v>
      </c>
      <c r="S257" s="213">
        <v>0</v>
      </c>
      <c r="T257" s="214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215" t="s">
        <v>147</v>
      </c>
      <c r="AT257" s="215" t="s">
        <v>143</v>
      </c>
      <c r="AU257" s="215" t="s">
        <v>87</v>
      </c>
      <c r="AY257" s="17" t="s">
        <v>141</v>
      </c>
      <c r="BE257" s="216">
        <f>IF(N257="základní",J257,0)</f>
        <v>0</v>
      </c>
      <c r="BF257" s="216">
        <f>IF(N257="snížená",J257,0)</f>
        <v>0</v>
      </c>
      <c r="BG257" s="216">
        <f>IF(N257="zákl. přenesená",J257,0)</f>
        <v>0</v>
      </c>
      <c r="BH257" s="216">
        <f>IF(N257="sníž. přenesená",J257,0)</f>
        <v>0</v>
      </c>
      <c r="BI257" s="216">
        <f>IF(N257="nulová",J257,0)</f>
        <v>0</v>
      </c>
      <c r="BJ257" s="17" t="s">
        <v>85</v>
      </c>
      <c r="BK257" s="216">
        <f>ROUND(I257*H257,2)</f>
        <v>0</v>
      </c>
      <c r="BL257" s="17" t="s">
        <v>147</v>
      </c>
      <c r="BM257" s="215" t="s">
        <v>664</v>
      </c>
    </row>
    <row r="258" spans="1:65" s="2" customFormat="1" ht="11.25">
      <c r="A258" s="34"/>
      <c r="B258" s="35"/>
      <c r="C258" s="36"/>
      <c r="D258" s="217" t="s">
        <v>149</v>
      </c>
      <c r="E258" s="36"/>
      <c r="F258" s="218" t="s">
        <v>289</v>
      </c>
      <c r="G258" s="36"/>
      <c r="H258" s="36"/>
      <c r="I258" s="116"/>
      <c r="J258" s="36"/>
      <c r="K258" s="36"/>
      <c r="L258" s="39"/>
      <c r="M258" s="219"/>
      <c r="N258" s="220"/>
      <c r="O258" s="71"/>
      <c r="P258" s="71"/>
      <c r="Q258" s="71"/>
      <c r="R258" s="71"/>
      <c r="S258" s="71"/>
      <c r="T258" s="72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T258" s="17" t="s">
        <v>149</v>
      </c>
      <c r="AU258" s="17" t="s">
        <v>87</v>
      </c>
    </row>
    <row r="259" spans="1:65" s="13" customFormat="1" ht="11.25">
      <c r="B259" s="221"/>
      <c r="C259" s="222"/>
      <c r="D259" s="217" t="s">
        <v>153</v>
      </c>
      <c r="E259" s="223" t="s">
        <v>1</v>
      </c>
      <c r="F259" s="224" t="s">
        <v>291</v>
      </c>
      <c r="G259" s="222"/>
      <c r="H259" s="223" t="s">
        <v>1</v>
      </c>
      <c r="I259" s="225"/>
      <c r="J259" s="222"/>
      <c r="K259" s="222"/>
      <c r="L259" s="226"/>
      <c r="M259" s="227"/>
      <c r="N259" s="228"/>
      <c r="O259" s="228"/>
      <c r="P259" s="228"/>
      <c r="Q259" s="228"/>
      <c r="R259" s="228"/>
      <c r="S259" s="228"/>
      <c r="T259" s="229"/>
      <c r="AT259" s="230" t="s">
        <v>153</v>
      </c>
      <c r="AU259" s="230" t="s">
        <v>87</v>
      </c>
      <c r="AV259" s="13" t="s">
        <v>85</v>
      </c>
      <c r="AW259" s="13" t="s">
        <v>33</v>
      </c>
      <c r="AX259" s="13" t="s">
        <v>77</v>
      </c>
      <c r="AY259" s="230" t="s">
        <v>141</v>
      </c>
    </row>
    <row r="260" spans="1:65" s="14" customFormat="1" ht="11.25">
      <c r="B260" s="231"/>
      <c r="C260" s="232"/>
      <c r="D260" s="217" t="s">
        <v>153</v>
      </c>
      <c r="E260" s="233" t="s">
        <v>1</v>
      </c>
      <c r="F260" s="234" t="s">
        <v>292</v>
      </c>
      <c r="G260" s="232"/>
      <c r="H260" s="235">
        <v>41</v>
      </c>
      <c r="I260" s="236"/>
      <c r="J260" s="232"/>
      <c r="K260" s="232"/>
      <c r="L260" s="237"/>
      <c r="M260" s="238"/>
      <c r="N260" s="239"/>
      <c r="O260" s="239"/>
      <c r="P260" s="239"/>
      <c r="Q260" s="239"/>
      <c r="R260" s="239"/>
      <c r="S260" s="239"/>
      <c r="T260" s="240"/>
      <c r="AT260" s="241" t="s">
        <v>153</v>
      </c>
      <c r="AU260" s="241" t="s">
        <v>87</v>
      </c>
      <c r="AV260" s="14" t="s">
        <v>87</v>
      </c>
      <c r="AW260" s="14" t="s">
        <v>33</v>
      </c>
      <c r="AX260" s="14" t="s">
        <v>77</v>
      </c>
      <c r="AY260" s="241" t="s">
        <v>141</v>
      </c>
    </row>
    <row r="261" spans="1:65" s="13" customFormat="1" ht="11.25">
      <c r="B261" s="221"/>
      <c r="C261" s="222"/>
      <c r="D261" s="217" t="s">
        <v>153</v>
      </c>
      <c r="E261" s="223" t="s">
        <v>1</v>
      </c>
      <c r="F261" s="224" t="s">
        <v>293</v>
      </c>
      <c r="G261" s="222"/>
      <c r="H261" s="223" t="s">
        <v>1</v>
      </c>
      <c r="I261" s="225"/>
      <c r="J261" s="222"/>
      <c r="K261" s="222"/>
      <c r="L261" s="226"/>
      <c r="M261" s="227"/>
      <c r="N261" s="228"/>
      <c r="O261" s="228"/>
      <c r="P261" s="228"/>
      <c r="Q261" s="228"/>
      <c r="R261" s="228"/>
      <c r="S261" s="228"/>
      <c r="T261" s="229"/>
      <c r="AT261" s="230" t="s">
        <v>153</v>
      </c>
      <c r="AU261" s="230" t="s">
        <v>87</v>
      </c>
      <c r="AV261" s="13" t="s">
        <v>85</v>
      </c>
      <c r="AW261" s="13" t="s">
        <v>33</v>
      </c>
      <c r="AX261" s="13" t="s">
        <v>77</v>
      </c>
      <c r="AY261" s="230" t="s">
        <v>141</v>
      </c>
    </row>
    <row r="262" spans="1:65" s="14" customFormat="1" ht="11.25">
      <c r="B262" s="231"/>
      <c r="C262" s="232"/>
      <c r="D262" s="217" t="s">
        <v>153</v>
      </c>
      <c r="E262" s="233" t="s">
        <v>1</v>
      </c>
      <c r="F262" s="234" t="s">
        <v>294</v>
      </c>
      <c r="G262" s="232"/>
      <c r="H262" s="235">
        <v>45.1</v>
      </c>
      <c r="I262" s="236"/>
      <c r="J262" s="232"/>
      <c r="K262" s="232"/>
      <c r="L262" s="237"/>
      <c r="M262" s="238"/>
      <c r="N262" s="239"/>
      <c r="O262" s="239"/>
      <c r="P262" s="239"/>
      <c r="Q262" s="239"/>
      <c r="R262" s="239"/>
      <c r="S262" s="239"/>
      <c r="T262" s="240"/>
      <c r="AT262" s="241" t="s">
        <v>153</v>
      </c>
      <c r="AU262" s="241" t="s">
        <v>87</v>
      </c>
      <c r="AV262" s="14" t="s">
        <v>87</v>
      </c>
      <c r="AW262" s="14" t="s">
        <v>33</v>
      </c>
      <c r="AX262" s="14" t="s">
        <v>85</v>
      </c>
      <c r="AY262" s="241" t="s">
        <v>141</v>
      </c>
    </row>
    <row r="263" spans="1:65" s="2" customFormat="1" ht="24" customHeight="1">
      <c r="A263" s="34"/>
      <c r="B263" s="35"/>
      <c r="C263" s="204" t="s">
        <v>316</v>
      </c>
      <c r="D263" s="204" t="s">
        <v>143</v>
      </c>
      <c r="E263" s="205" t="s">
        <v>296</v>
      </c>
      <c r="F263" s="206" t="s">
        <v>297</v>
      </c>
      <c r="G263" s="207" t="s">
        <v>146</v>
      </c>
      <c r="H263" s="208">
        <v>45.1</v>
      </c>
      <c r="I263" s="209"/>
      <c r="J263" s="210">
        <f>ROUND(I263*H263,2)</f>
        <v>0</v>
      </c>
      <c r="K263" s="206" t="s">
        <v>1</v>
      </c>
      <c r="L263" s="39"/>
      <c r="M263" s="211" t="s">
        <v>1</v>
      </c>
      <c r="N263" s="212" t="s">
        <v>42</v>
      </c>
      <c r="O263" s="71"/>
      <c r="P263" s="213">
        <f>O263*H263</f>
        <v>0</v>
      </c>
      <c r="Q263" s="213">
        <v>0.38700000000000001</v>
      </c>
      <c r="R263" s="213">
        <f>Q263*H263</f>
        <v>17.453700000000001</v>
      </c>
      <c r="S263" s="213">
        <v>0</v>
      </c>
      <c r="T263" s="214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215" t="s">
        <v>147</v>
      </c>
      <c r="AT263" s="215" t="s">
        <v>143</v>
      </c>
      <c r="AU263" s="215" t="s">
        <v>87</v>
      </c>
      <c r="AY263" s="17" t="s">
        <v>141</v>
      </c>
      <c r="BE263" s="216">
        <f>IF(N263="základní",J263,0)</f>
        <v>0</v>
      </c>
      <c r="BF263" s="216">
        <f>IF(N263="snížená",J263,0)</f>
        <v>0</v>
      </c>
      <c r="BG263" s="216">
        <f>IF(N263="zákl. přenesená",J263,0)</f>
        <v>0</v>
      </c>
      <c r="BH263" s="216">
        <f>IF(N263="sníž. přenesená",J263,0)</f>
        <v>0</v>
      </c>
      <c r="BI263" s="216">
        <f>IF(N263="nulová",J263,0)</f>
        <v>0</v>
      </c>
      <c r="BJ263" s="17" t="s">
        <v>85</v>
      </c>
      <c r="BK263" s="216">
        <f>ROUND(I263*H263,2)</f>
        <v>0</v>
      </c>
      <c r="BL263" s="17" t="s">
        <v>147</v>
      </c>
      <c r="BM263" s="215" t="s">
        <v>665</v>
      </c>
    </row>
    <row r="264" spans="1:65" s="2" customFormat="1" ht="11.25">
      <c r="A264" s="34"/>
      <c r="B264" s="35"/>
      <c r="C264" s="36"/>
      <c r="D264" s="217" t="s">
        <v>149</v>
      </c>
      <c r="E264" s="36"/>
      <c r="F264" s="218" t="s">
        <v>297</v>
      </c>
      <c r="G264" s="36"/>
      <c r="H264" s="36"/>
      <c r="I264" s="116"/>
      <c r="J264" s="36"/>
      <c r="K264" s="36"/>
      <c r="L264" s="39"/>
      <c r="M264" s="219"/>
      <c r="N264" s="220"/>
      <c r="O264" s="71"/>
      <c r="P264" s="71"/>
      <c r="Q264" s="71"/>
      <c r="R264" s="71"/>
      <c r="S264" s="71"/>
      <c r="T264" s="72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T264" s="17" t="s">
        <v>149</v>
      </c>
      <c r="AU264" s="17" t="s">
        <v>87</v>
      </c>
    </row>
    <row r="265" spans="1:65" s="13" customFormat="1" ht="11.25">
      <c r="B265" s="221"/>
      <c r="C265" s="222"/>
      <c r="D265" s="217" t="s">
        <v>153</v>
      </c>
      <c r="E265" s="223" t="s">
        <v>1</v>
      </c>
      <c r="F265" s="224" t="s">
        <v>291</v>
      </c>
      <c r="G265" s="222"/>
      <c r="H265" s="223" t="s">
        <v>1</v>
      </c>
      <c r="I265" s="225"/>
      <c r="J265" s="222"/>
      <c r="K265" s="222"/>
      <c r="L265" s="226"/>
      <c r="M265" s="227"/>
      <c r="N265" s="228"/>
      <c r="O265" s="228"/>
      <c r="P265" s="228"/>
      <c r="Q265" s="228"/>
      <c r="R265" s="228"/>
      <c r="S265" s="228"/>
      <c r="T265" s="229"/>
      <c r="AT265" s="230" t="s">
        <v>153</v>
      </c>
      <c r="AU265" s="230" t="s">
        <v>87</v>
      </c>
      <c r="AV265" s="13" t="s">
        <v>85</v>
      </c>
      <c r="AW265" s="13" t="s">
        <v>33</v>
      </c>
      <c r="AX265" s="13" t="s">
        <v>77</v>
      </c>
      <c r="AY265" s="230" t="s">
        <v>141</v>
      </c>
    </row>
    <row r="266" spans="1:65" s="14" customFormat="1" ht="11.25">
      <c r="B266" s="231"/>
      <c r="C266" s="232"/>
      <c r="D266" s="217" t="s">
        <v>153</v>
      </c>
      <c r="E266" s="233" t="s">
        <v>1</v>
      </c>
      <c r="F266" s="234" t="s">
        <v>292</v>
      </c>
      <c r="G266" s="232"/>
      <c r="H266" s="235">
        <v>41</v>
      </c>
      <c r="I266" s="236"/>
      <c r="J266" s="232"/>
      <c r="K266" s="232"/>
      <c r="L266" s="237"/>
      <c r="M266" s="238"/>
      <c r="N266" s="239"/>
      <c r="O266" s="239"/>
      <c r="P266" s="239"/>
      <c r="Q266" s="239"/>
      <c r="R266" s="239"/>
      <c r="S266" s="239"/>
      <c r="T266" s="240"/>
      <c r="AT266" s="241" t="s">
        <v>153</v>
      </c>
      <c r="AU266" s="241" t="s">
        <v>87</v>
      </c>
      <c r="AV266" s="14" t="s">
        <v>87</v>
      </c>
      <c r="AW266" s="14" t="s">
        <v>33</v>
      </c>
      <c r="AX266" s="14" t="s">
        <v>77</v>
      </c>
      <c r="AY266" s="241" t="s">
        <v>141</v>
      </c>
    </row>
    <row r="267" spans="1:65" s="13" customFormat="1" ht="11.25">
      <c r="B267" s="221"/>
      <c r="C267" s="222"/>
      <c r="D267" s="217" t="s">
        <v>153</v>
      </c>
      <c r="E267" s="223" t="s">
        <v>1</v>
      </c>
      <c r="F267" s="224" t="s">
        <v>293</v>
      </c>
      <c r="G267" s="222"/>
      <c r="H267" s="223" t="s">
        <v>1</v>
      </c>
      <c r="I267" s="225"/>
      <c r="J267" s="222"/>
      <c r="K267" s="222"/>
      <c r="L267" s="226"/>
      <c r="M267" s="227"/>
      <c r="N267" s="228"/>
      <c r="O267" s="228"/>
      <c r="P267" s="228"/>
      <c r="Q267" s="228"/>
      <c r="R267" s="228"/>
      <c r="S267" s="228"/>
      <c r="T267" s="229"/>
      <c r="AT267" s="230" t="s">
        <v>153</v>
      </c>
      <c r="AU267" s="230" t="s">
        <v>87</v>
      </c>
      <c r="AV267" s="13" t="s">
        <v>85</v>
      </c>
      <c r="AW267" s="13" t="s">
        <v>33</v>
      </c>
      <c r="AX267" s="13" t="s">
        <v>77</v>
      </c>
      <c r="AY267" s="230" t="s">
        <v>141</v>
      </c>
    </row>
    <row r="268" spans="1:65" s="14" customFormat="1" ht="11.25">
      <c r="B268" s="231"/>
      <c r="C268" s="232"/>
      <c r="D268" s="217" t="s">
        <v>153</v>
      </c>
      <c r="E268" s="233" t="s">
        <v>1</v>
      </c>
      <c r="F268" s="234" t="s">
        <v>294</v>
      </c>
      <c r="G268" s="232"/>
      <c r="H268" s="235">
        <v>45.1</v>
      </c>
      <c r="I268" s="236"/>
      <c r="J268" s="232"/>
      <c r="K268" s="232"/>
      <c r="L268" s="237"/>
      <c r="M268" s="238"/>
      <c r="N268" s="239"/>
      <c r="O268" s="239"/>
      <c r="P268" s="239"/>
      <c r="Q268" s="239"/>
      <c r="R268" s="239"/>
      <c r="S268" s="239"/>
      <c r="T268" s="240"/>
      <c r="AT268" s="241" t="s">
        <v>153</v>
      </c>
      <c r="AU268" s="241" t="s">
        <v>87</v>
      </c>
      <c r="AV268" s="14" t="s">
        <v>87</v>
      </c>
      <c r="AW268" s="14" t="s">
        <v>33</v>
      </c>
      <c r="AX268" s="14" t="s">
        <v>85</v>
      </c>
      <c r="AY268" s="241" t="s">
        <v>141</v>
      </c>
    </row>
    <row r="269" spans="1:65" s="2" customFormat="1" ht="24" customHeight="1">
      <c r="A269" s="34"/>
      <c r="B269" s="35"/>
      <c r="C269" s="204" t="s">
        <v>323</v>
      </c>
      <c r="D269" s="204" t="s">
        <v>143</v>
      </c>
      <c r="E269" s="205" t="s">
        <v>300</v>
      </c>
      <c r="F269" s="206" t="s">
        <v>301</v>
      </c>
      <c r="G269" s="207" t="s">
        <v>146</v>
      </c>
      <c r="H269" s="208">
        <v>8</v>
      </c>
      <c r="I269" s="209"/>
      <c r="J269" s="210">
        <f>ROUND(I269*H269,2)</f>
        <v>0</v>
      </c>
      <c r="K269" s="206" t="s">
        <v>1</v>
      </c>
      <c r="L269" s="39"/>
      <c r="M269" s="211" t="s">
        <v>1</v>
      </c>
      <c r="N269" s="212" t="s">
        <v>42</v>
      </c>
      <c r="O269" s="71"/>
      <c r="P269" s="213">
        <f>O269*H269</f>
        <v>0</v>
      </c>
      <c r="Q269" s="213">
        <v>0.496</v>
      </c>
      <c r="R269" s="213">
        <f>Q269*H269</f>
        <v>3.968</v>
      </c>
      <c r="S269" s="213">
        <v>0</v>
      </c>
      <c r="T269" s="214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215" t="s">
        <v>147</v>
      </c>
      <c r="AT269" s="215" t="s">
        <v>143</v>
      </c>
      <c r="AU269" s="215" t="s">
        <v>87</v>
      </c>
      <c r="AY269" s="17" t="s">
        <v>141</v>
      </c>
      <c r="BE269" s="216">
        <f>IF(N269="základní",J269,0)</f>
        <v>0</v>
      </c>
      <c r="BF269" s="216">
        <f>IF(N269="snížená",J269,0)</f>
        <v>0</v>
      </c>
      <c r="BG269" s="216">
        <f>IF(N269="zákl. přenesená",J269,0)</f>
        <v>0</v>
      </c>
      <c r="BH269" s="216">
        <f>IF(N269="sníž. přenesená",J269,0)</f>
        <v>0</v>
      </c>
      <c r="BI269" s="216">
        <f>IF(N269="nulová",J269,0)</f>
        <v>0</v>
      </c>
      <c r="BJ269" s="17" t="s">
        <v>85</v>
      </c>
      <c r="BK269" s="216">
        <f>ROUND(I269*H269,2)</f>
        <v>0</v>
      </c>
      <c r="BL269" s="17" t="s">
        <v>147</v>
      </c>
      <c r="BM269" s="215" t="s">
        <v>666</v>
      </c>
    </row>
    <row r="270" spans="1:65" s="2" customFormat="1" ht="11.25">
      <c r="A270" s="34"/>
      <c r="B270" s="35"/>
      <c r="C270" s="36"/>
      <c r="D270" s="217" t="s">
        <v>149</v>
      </c>
      <c r="E270" s="36"/>
      <c r="F270" s="218" t="s">
        <v>301</v>
      </c>
      <c r="G270" s="36"/>
      <c r="H270" s="36"/>
      <c r="I270" s="116"/>
      <c r="J270" s="36"/>
      <c r="K270" s="36"/>
      <c r="L270" s="39"/>
      <c r="M270" s="219"/>
      <c r="N270" s="220"/>
      <c r="O270" s="71"/>
      <c r="P270" s="71"/>
      <c r="Q270" s="71"/>
      <c r="R270" s="71"/>
      <c r="S270" s="71"/>
      <c r="T270" s="72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T270" s="17" t="s">
        <v>149</v>
      </c>
      <c r="AU270" s="17" t="s">
        <v>87</v>
      </c>
    </row>
    <row r="271" spans="1:65" s="13" customFormat="1" ht="11.25">
      <c r="B271" s="221"/>
      <c r="C271" s="222"/>
      <c r="D271" s="217" t="s">
        <v>153</v>
      </c>
      <c r="E271" s="223" t="s">
        <v>1</v>
      </c>
      <c r="F271" s="224" t="s">
        <v>303</v>
      </c>
      <c r="G271" s="222"/>
      <c r="H271" s="223" t="s">
        <v>1</v>
      </c>
      <c r="I271" s="225"/>
      <c r="J271" s="222"/>
      <c r="K271" s="222"/>
      <c r="L271" s="226"/>
      <c r="M271" s="227"/>
      <c r="N271" s="228"/>
      <c r="O271" s="228"/>
      <c r="P271" s="228"/>
      <c r="Q271" s="228"/>
      <c r="R271" s="228"/>
      <c r="S271" s="228"/>
      <c r="T271" s="229"/>
      <c r="AT271" s="230" t="s">
        <v>153</v>
      </c>
      <c r="AU271" s="230" t="s">
        <v>87</v>
      </c>
      <c r="AV271" s="13" t="s">
        <v>85</v>
      </c>
      <c r="AW271" s="13" t="s">
        <v>33</v>
      </c>
      <c r="AX271" s="13" t="s">
        <v>77</v>
      </c>
      <c r="AY271" s="230" t="s">
        <v>141</v>
      </c>
    </row>
    <row r="272" spans="1:65" s="14" customFormat="1" ht="11.25">
      <c r="B272" s="231"/>
      <c r="C272" s="232"/>
      <c r="D272" s="217" t="s">
        <v>153</v>
      </c>
      <c r="E272" s="233" t="s">
        <v>1</v>
      </c>
      <c r="F272" s="234" t="s">
        <v>187</v>
      </c>
      <c r="G272" s="232"/>
      <c r="H272" s="235">
        <v>8</v>
      </c>
      <c r="I272" s="236"/>
      <c r="J272" s="232"/>
      <c r="K272" s="232"/>
      <c r="L272" s="237"/>
      <c r="M272" s="238"/>
      <c r="N272" s="239"/>
      <c r="O272" s="239"/>
      <c r="P272" s="239"/>
      <c r="Q272" s="239"/>
      <c r="R272" s="239"/>
      <c r="S272" s="239"/>
      <c r="T272" s="240"/>
      <c r="AT272" s="241" t="s">
        <v>153</v>
      </c>
      <c r="AU272" s="241" t="s">
        <v>87</v>
      </c>
      <c r="AV272" s="14" t="s">
        <v>87</v>
      </c>
      <c r="AW272" s="14" t="s">
        <v>33</v>
      </c>
      <c r="AX272" s="14" t="s">
        <v>85</v>
      </c>
      <c r="AY272" s="241" t="s">
        <v>141</v>
      </c>
    </row>
    <row r="273" spans="1:65" s="2" customFormat="1" ht="16.5" customHeight="1">
      <c r="A273" s="34"/>
      <c r="B273" s="35"/>
      <c r="C273" s="204" t="s">
        <v>327</v>
      </c>
      <c r="D273" s="204" t="s">
        <v>143</v>
      </c>
      <c r="E273" s="205" t="s">
        <v>305</v>
      </c>
      <c r="F273" s="206" t="s">
        <v>306</v>
      </c>
      <c r="G273" s="207" t="s">
        <v>146</v>
      </c>
      <c r="H273" s="208">
        <v>8</v>
      </c>
      <c r="I273" s="209"/>
      <c r="J273" s="210">
        <f>ROUND(I273*H273,2)</f>
        <v>0</v>
      </c>
      <c r="K273" s="206" t="s">
        <v>1</v>
      </c>
      <c r="L273" s="39"/>
      <c r="M273" s="211" t="s">
        <v>1</v>
      </c>
      <c r="N273" s="212" t="s">
        <v>42</v>
      </c>
      <c r="O273" s="71"/>
      <c r="P273" s="213">
        <f>O273*H273</f>
        <v>0</v>
      </c>
      <c r="Q273" s="213">
        <v>0.115</v>
      </c>
      <c r="R273" s="213">
        <f>Q273*H273</f>
        <v>0.92</v>
      </c>
      <c r="S273" s="213">
        <v>0</v>
      </c>
      <c r="T273" s="214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215" t="s">
        <v>147</v>
      </c>
      <c r="AT273" s="215" t="s">
        <v>143</v>
      </c>
      <c r="AU273" s="215" t="s">
        <v>87</v>
      </c>
      <c r="AY273" s="17" t="s">
        <v>141</v>
      </c>
      <c r="BE273" s="216">
        <f>IF(N273="základní",J273,0)</f>
        <v>0</v>
      </c>
      <c r="BF273" s="216">
        <f>IF(N273="snížená",J273,0)</f>
        <v>0</v>
      </c>
      <c r="BG273" s="216">
        <f>IF(N273="zákl. přenesená",J273,0)</f>
        <v>0</v>
      </c>
      <c r="BH273" s="216">
        <f>IF(N273="sníž. přenesená",J273,0)</f>
        <v>0</v>
      </c>
      <c r="BI273" s="216">
        <f>IF(N273="nulová",J273,0)</f>
        <v>0</v>
      </c>
      <c r="BJ273" s="17" t="s">
        <v>85</v>
      </c>
      <c r="BK273" s="216">
        <f>ROUND(I273*H273,2)</f>
        <v>0</v>
      </c>
      <c r="BL273" s="17" t="s">
        <v>147</v>
      </c>
      <c r="BM273" s="215" t="s">
        <v>667</v>
      </c>
    </row>
    <row r="274" spans="1:65" s="2" customFormat="1" ht="11.25">
      <c r="A274" s="34"/>
      <c r="B274" s="35"/>
      <c r="C274" s="36"/>
      <c r="D274" s="217" t="s">
        <v>149</v>
      </c>
      <c r="E274" s="36"/>
      <c r="F274" s="218" t="s">
        <v>306</v>
      </c>
      <c r="G274" s="36"/>
      <c r="H274" s="36"/>
      <c r="I274" s="116"/>
      <c r="J274" s="36"/>
      <c r="K274" s="36"/>
      <c r="L274" s="39"/>
      <c r="M274" s="219"/>
      <c r="N274" s="220"/>
      <c r="O274" s="71"/>
      <c r="P274" s="71"/>
      <c r="Q274" s="71"/>
      <c r="R274" s="71"/>
      <c r="S274" s="71"/>
      <c r="T274" s="72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T274" s="17" t="s">
        <v>149</v>
      </c>
      <c r="AU274" s="17" t="s">
        <v>87</v>
      </c>
    </row>
    <row r="275" spans="1:65" s="13" customFormat="1" ht="11.25">
      <c r="B275" s="221"/>
      <c r="C275" s="222"/>
      <c r="D275" s="217" t="s">
        <v>153</v>
      </c>
      <c r="E275" s="223" t="s">
        <v>1</v>
      </c>
      <c r="F275" s="224" t="s">
        <v>303</v>
      </c>
      <c r="G275" s="222"/>
      <c r="H275" s="223" t="s">
        <v>1</v>
      </c>
      <c r="I275" s="225"/>
      <c r="J275" s="222"/>
      <c r="K275" s="222"/>
      <c r="L275" s="226"/>
      <c r="M275" s="227"/>
      <c r="N275" s="228"/>
      <c r="O275" s="228"/>
      <c r="P275" s="228"/>
      <c r="Q275" s="228"/>
      <c r="R275" s="228"/>
      <c r="S275" s="228"/>
      <c r="T275" s="229"/>
      <c r="AT275" s="230" t="s">
        <v>153</v>
      </c>
      <c r="AU275" s="230" t="s">
        <v>87</v>
      </c>
      <c r="AV275" s="13" t="s">
        <v>85</v>
      </c>
      <c r="AW275" s="13" t="s">
        <v>33</v>
      </c>
      <c r="AX275" s="13" t="s">
        <v>77</v>
      </c>
      <c r="AY275" s="230" t="s">
        <v>141</v>
      </c>
    </row>
    <row r="276" spans="1:65" s="14" customFormat="1" ht="11.25">
      <c r="B276" s="231"/>
      <c r="C276" s="232"/>
      <c r="D276" s="217" t="s">
        <v>153</v>
      </c>
      <c r="E276" s="233" t="s">
        <v>1</v>
      </c>
      <c r="F276" s="234" t="s">
        <v>187</v>
      </c>
      <c r="G276" s="232"/>
      <c r="H276" s="235">
        <v>8</v>
      </c>
      <c r="I276" s="236"/>
      <c r="J276" s="232"/>
      <c r="K276" s="232"/>
      <c r="L276" s="237"/>
      <c r="M276" s="238"/>
      <c r="N276" s="239"/>
      <c r="O276" s="239"/>
      <c r="P276" s="239"/>
      <c r="Q276" s="239"/>
      <c r="R276" s="239"/>
      <c r="S276" s="239"/>
      <c r="T276" s="240"/>
      <c r="AT276" s="241" t="s">
        <v>153</v>
      </c>
      <c r="AU276" s="241" t="s">
        <v>87</v>
      </c>
      <c r="AV276" s="14" t="s">
        <v>87</v>
      </c>
      <c r="AW276" s="14" t="s">
        <v>33</v>
      </c>
      <c r="AX276" s="14" t="s">
        <v>85</v>
      </c>
      <c r="AY276" s="241" t="s">
        <v>141</v>
      </c>
    </row>
    <row r="277" spans="1:65" s="2" customFormat="1" ht="16.5" customHeight="1">
      <c r="A277" s="34"/>
      <c r="B277" s="35"/>
      <c r="C277" s="204" t="s">
        <v>331</v>
      </c>
      <c r="D277" s="204" t="s">
        <v>143</v>
      </c>
      <c r="E277" s="205" t="s">
        <v>309</v>
      </c>
      <c r="F277" s="206" t="s">
        <v>310</v>
      </c>
      <c r="G277" s="207" t="s">
        <v>146</v>
      </c>
      <c r="H277" s="208">
        <v>577.5</v>
      </c>
      <c r="I277" s="209"/>
      <c r="J277" s="210">
        <f>ROUND(I277*H277,2)</f>
        <v>0</v>
      </c>
      <c r="K277" s="206" t="s">
        <v>1</v>
      </c>
      <c r="L277" s="39"/>
      <c r="M277" s="211" t="s">
        <v>1</v>
      </c>
      <c r="N277" s="212" t="s">
        <v>42</v>
      </c>
      <c r="O277" s="71"/>
      <c r="P277" s="213">
        <f>O277*H277</f>
        <v>0</v>
      </c>
      <c r="Q277" s="213">
        <v>0.34499999999999997</v>
      </c>
      <c r="R277" s="213">
        <f>Q277*H277</f>
        <v>199.23749999999998</v>
      </c>
      <c r="S277" s="213">
        <v>0</v>
      </c>
      <c r="T277" s="214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215" t="s">
        <v>147</v>
      </c>
      <c r="AT277" s="215" t="s">
        <v>143</v>
      </c>
      <c r="AU277" s="215" t="s">
        <v>87</v>
      </c>
      <c r="AY277" s="17" t="s">
        <v>141</v>
      </c>
      <c r="BE277" s="216">
        <f>IF(N277="základní",J277,0)</f>
        <v>0</v>
      </c>
      <c r="BF277" s="216">
        <f>IF(N277="snížená",J277,0)</f>
        <v>0</v>
      </c>
      <c r="BG277" s="216">
        <f>IF(N277="zákl. přenesená",J277,0)</f>
        <v>0</v>
      </c>
      <c r="BH277" s="216">
        <f>IF(N277="sníž. přenesená",J277,0)</f>
        <v>0</v>
      </c>
      <c r="BI277" s="216">
        <f>IF(N277="nulová",J277,0)</f>
        <v>0</v>
      </c>
      <c r="BJ277" s="17" t="s">
        <v>85</v>
      </c>
      <c r="BK277" s="216">
        <f>ROUND(I277*H277,2)</f>
        <v>0</v>
      </c>
      <c r="BL277" s="17" t="s">
        <v>147</v>
      </c>
      <c r="BM277" s="215" t="s">
        <v>668</v>
      </c>
    </row>
    <row r="278" spans="1:65" s="2" customFormat="1" ht="11.25">
      <c r="A278" s="34"/>
      <c r="B278" s="35"/>
      <c r="C278" s="36"/>
      <c r="D278" s="217" t="s">
        <v>149</v>
      </c>
      <c r="E278" s="36"/>
      <c r="F278" s="218" t="s">
        <v>310</v>
      </c>
      <c r="G278" s="36"/>
      <c r="H278" s="36"/>
      <c r="I278" s="116"/>
      <c r="J278" s="36"/>
      <c r="K278" s="36"/>
      <c r="L278" s="39"/>
      <c r="M278" s="219"/>
      <c r="N278" s="220"/>
      <c r="O278" s="71"/>
      <c r="P278" s="71"/>
      <c r="Q278" s="71"/>
      <c r="R278" s="71"/>
      <c r="S278" s="71"/>
      <c r="T278" s="72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T278" s="17" t="s">
        <v>149</v>
      </c>
      <c r="AU278" s="17" t="s">
        <v>87</v>
      </c>
    </row>
    <row r="279" spans="1:65" s="14" customFormat="1" ht="11.25">
      <c r="B279" s="231"/>
      <c r="C279" s="232"/>
      <c r="D279" s="217" t="s">
        <v>153</v>
      </c>
      <c r="E279" s="233" t="s">
        <v>1</v>
      </c>
      <c r="F279" s="234" t="s">
        <v>669</v>
      </c>
      <c r="G279" s="232"/>
      <c r="H279" s="235">
        <v>525</v>
      </c>
      <c r="I279" s="236"/>
      <c r="J279" s="232"/>
      <c r="K279" s="232"/>
      <c r="L279" s="237"/>
      <c r="M279" s="238"/>
      <c r="N279" s="239"/>
      <c r="O279" s="239"/>
      <c r="P279" s="239"/>
      <c r="Q279" s="239"/>
      <c r="R279" s="239"/>
      <c r="S279" s="239"/>
      <c r="T279" s="240"/>
      <c r="AT279" s="241" t="s">
        <v>153</v>
      </c>
      <c r="AU279" s="241" t="s">
        <v>87</v>
      </c>
      <c r="AV279" s="14" t="s">
        <v>87</v>
      </c>
      <c r="AW279" s="14" t="s">
        <v>33</v>
      </c>
      <c r="AX279" s="14" t="s">
        <v>77</v>
      </c>
      <c r="AY279" s="241" t="s">
        <v>141</v>
      </c>
    </row>
    <row r="280" spans="1:65" s="15" customFormat="1" ht="11.25">
      <c r="B280" s="242"/>
      <c r="C280" s="243"/>
      <c r="D280" s="217" t="s">
        <v>153</v>
      </c>
      <c r="E280" s="244" t="s">
        <v>1</v>
      </c>
      <c r="F280" s="245" t="s">
        <v>164</v>
      </c>
      <c r="G280" s="243"/>
      <c r="H280" s="246">
        <v>525</v>
      </c>
      <c r="I280" s="247"/>
      <c r="J280" s="243"/>
      <c r="K280" s="243"/>
      <c r="L280" s="248"/>
      <c r="M280" s="249"/>
      <c r="N280" s="250"/>
      <c r="O280" s="250"/>
      <c r="P280" s="250"/>
      <c r="Q280" s="250"/>
      <c r="R280" s="250"/>
      <c r="S280" s="250"/>
      <c r="T280" s="251"/>
      <c r="AT280" s="252" t="s">
        <v>153</v>
      </c>
      <c r="AU280" s="252" t="s">
        <v>87</v>
      </c>
      <c r="AV280" s="15" t="s">
        <v>147</v>
      </c>
      <c r="AW280" s="15" t="s">
        <v>33</v>
      </c>
      <c r="AX280" s="15" t="s">
        <v>77</v>
      </c>
      <c r="AY280" s="252" t="s">
        <v>141</v>
      </c>
    </row>
    <row r="281" spans="1:65" s="13" customFormat="1" ht="11.25">
      <c r="B281" s="221"/>
      <c r="C281" s="222"/>
      <c r="D281" s="217" t="s">
        <v>153</v>
      </c>
      <c r="E281" s="223" t="s">
        <v>1</v>
      </c>
      <c r="F281" s="224" t="s">
        <v>293</v>
      </c>
      <c r="G281" s="222"/>
      <c r="H281" s="223" t="s">
        <v>1</v>
      </c>
      <c r="I281" s="225"/>
      <c r="J281" s="222"/>
      <c r="K281" s="222"/>
      <c r="L281" s="226"/>
      <c r="M281" s="227"/>
      <c r="N281" s="228"/>
      <c r="O281" s="228"/>
      <c r="P281" s="228"/>
      <c r="Q281" s="228"/>
      <c r="R281" s="228"/>
      <c r="S281" s="228"/>
      <c r="T281" s="229"/>
      <c r="AT281" s="230" t="s">
        <v>153</v>
      </c>
      <c r="AU281" s="230" t="s">
        <v>87</v>
      </c>
      <c r="AV281" s="13" t="s">
        <v>85</v>
      </c>
      <c r="AW281" s="13" t="s">
        <v>33</v>
      </c>
      <c r="AX281" s="13" t="s">
        <v>77</v>
      </c>
      <c r="AY281" s="230" t="s">
        <v>141</v>
      </c>
    </row>
    <row r="282" spans="1:65" s="14" customFormat="1" ht="11.25">
      <c r="B282" s="231"/>
      <c r="C282" s="232"/>
      <c r="D282" s="217" t="s">
        <v>153</v>
      </c>
      <c r="E282" s="233" t="s">
        <v>1</v>
      </c>
      <c r="F282" s="234" t="s">
        <v>670</v>
      </c>
      <c r="G282" s="232"/>
      <c r="H282" s="235">
        <v>577.5</v>
      </c>
      <c r="I282" s="236"/>
      <c r="J282" s="232"/>
      <c r="K282" s="232"/>
      <c r="L282" s="237"/>
      <c r="M282" s="238"/>
      <c r="N282" s="239"/>
      <c r="O282" s="239"/>
      <c r="P282" s="239"/>
      <c r="Q282" s="239"/>
      <c r="R282" s="239"/>
      <c r="S282" s="239"/>
      <c r="T282" s="240"/>
      <c r="AT282" s="241" t="s">
        <v>153</v>
      </c>
      <c r="AU282" s="241" t="s">
        <v>87</v>
      </c>
      <c r="AV282" s="14" t="s">
        <v>87</v>
      </c>
      <c r="AW282" s="14" t="s">
        <v>33</v>
      </c>
      <c r="AX282" s="14" t="s">
        <v>85</v>
      </c>
      <c r="AY282" s="241" t="s">
        <v>141</v>
      </c>
    </row>
    <row r="283" spans="1:65" s="2" customFormat="1" ht="16.5" customHeight="1">
      <c r="A283" s="34"/>
      <c r="B283" s="35"/>
      <c r="C283" s="204" t="s">
        <v>335</v>
      </c>
      <c r="D283" s="204" t="s">
        <v>143</v>
      </c>
      <c r="E283" s="205" t="s">
        <v>317</v>
      </c>
      <c r="F283" s="206" t="s">
        <v>318</v>
      </c>
      <c r="G283" s="207" t="s">
        <v>146</v>
      </c>
      <c r="H283" s="208">
        <v>753.5</v>
      </c>
      <c r="I283" s="209"/>
      <c r="J283" s="210">
        <f>ROUND(I283*H283,2)</f>
        <v>0</v>
      </c>
      <c r="K283" s="206" t="s">
        <v>1</v>
      </c>
      <c r="L283" s="39"/>
      <c r="M283" s="211" t="s">
        <v>1</v>
      </c>
      <c r="N283" s="212" t="s">
        <v>42</v>
      </c>
      <c r="O283" s="71"/>
      <c r="P283" s="213">
        <f>O283*H283</f>
        <v>0</v>
      </c>
      <c r="Q283" s="213">
        <v>0.46</v>
      </c>
      <c r="R283" s="213">
        <f>Q283*H283</f>
        <v>346.61</v>
      </c>
      <c r="S283" s="213">
        <v>0</v>
      </c>
      <c r="T283" s="214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215" t="s">
        <v>147</v>
      </c>
      <c r="AT283" s="215" t="s">
        <v>143</v>
      </c>
      <c r="AU283" s="215" t="s">
        <v>87</v>
      </c>
      <c r="AY283" s="17" t="s">
        <v>141</v>
      </c>
      <c r="BE283" s="216">
        <f>IF(N283="základní",J283,0)</f>
        <v>0</v>
      </c>
      <c r="BF283" s="216">
        <f>IF(N283="snížená",J283,0)</f>
        <v>0</v>
      </c>
      <c r="BG283" s="216">
        <f>IF(N283="zákl. přenesená",J283,0)</f>
        <v>0</v>
      </c>
      <c r="BH283" s="216">
        <f>IF(N283="sníž. přenesená",J283,0)</f>
        <v>0</v>
      </c>
      <c r="BI283" s="216">
        <f>IF(N283="nulová",J283,0)</f>
        <v>0</v>
      </c>
      <c r="BJ283" s="17" t="s">
        <v>85</v>
      </c>
      <c r="BK283" s="216">
        <f>ROUND(I283*H283,2)</f>
        <v>0</v>
      </c>
      <c r="BL283" s="17" t="s">
        <v>147</v>
      </c>
      <c r="BM283" s="215" t="s">
        <v>671</v>
      </c>
    </row>
    <row r="284" spans="1:65" s="2" customFormat="1" ht="11.25">
      <c r="A284" s="34"/>
      <c r="B284" s="35"/>
      <c r="C284" s="36"/>
      <c r="D284" s="217" t="s">
        <v>149</v>
      </c>
      <c r="E284" s="36"/>
      <c r="F284" s="218" t="s">
        <v>318</v>
      </c>
      <c r="G284" s="36"/>
      <c r="H284" s="36"/>
      <c r="I284" s="116"/>
      <c r="J284" s="36"/>
      <c r="K284" s="36"/>
      <c r="L284" s="39"/>
      <c r="M284" s="219"/>
      <c r="N284" s="220"/>
      <c r="O284" s="71"/>
      <c r="P284" s="71"/>
      <c r="Q284" s="71"/>
      <c r="R284" s="71"/>
      <c r="S284" s="71"/>
      <c r="T284" s="72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T284" s="17" t="s">
        <v>149</v>
      </c>
      <c r="AU284" s="17" t="s">
        <v>87</v>
      </c>
    </row>
    <row r="285" spans="1:65" s="14" customFormat="1" ht="11.25">
      <c r="B285" s="231"/>
      <c r="C285" s="232"/>
      <c r="D285" s="217" t="s">
        <v>153</v>
      </c>
      <c r="E285" s="233" t="s">
        <v>1</v>
      </c>
      <c r="F285" s="234" t="s">
        <v>672</v>
      </c>
      <c r="G285" s="232"/>
      <c r="H285" s="235">
        <v>525</v>
      </c>
      <c r="I285" s="236"/>
      <c r="J285" s="232"/>
      <c r="K285" s="232"/>
      <c r="L285" s="237"/>
      <c r="M285" s="238"/>
      <c r="N285" s="239"/>
      <c r="O285" s="239"/>
      <c r="P285" s="239"/>
      <c r="Q285" s="239"/>
      <c r="R285" s="239"/>
      <c r="S285" s="239"/>
      <c r="T285" s="240"/>
      <c r="AT285" s="241" t="s">
        <v>153</v>
      </c>
      <c r="AU285" s="241" t="s">
        <v>87</v>
      </c>
      <c r="AV285" s="14" t="s">
        <v>87</v>
      </c>
      <c r="AW285" s="14" t="s">
        <v>33</v>
      </c>
      <c r="AX285" s="14" t="s">
        <v>77</v>
      </c>
      <c r="AY285" s="241" t="s">
        <v>141</v>
      </c>
    </row>
    <row r="286" spans="1:65" s="14" customFormat="1" ht="11.25">
      <c r="B286" s="231"/>
      <c r="C286" s="232"/>
      <c r="D286" s="217" t="s">
        <v>153</v>
      </c>
      <c r="E286" s="233" t="s">
        <v>1</v>
      </c>
      <c r="F286" s="234" t="s">
        <v>673</v>
      </c>
      <c r="G286" s="232"/>
      <c r="H286" s="235">
        <v>160</v>
      </c>
      <c r="I286" s="236"/>
      <c r="J286" s="232"/>
      <c r="K286" s="232"/>
      <c r="L286" s="237"/>
      <c r="M286" s="238"/>
      <c r="N286" s="239"/>
      <c r="O286" s="239"/>
      <c r="P286" s="239"/>
      <c r="Q286" s="239"/>
      <c r="R286" s="239"/>
      <c r="S286" s="239"/>
      <c r="T286" s="240"/>
      <c r="AT286" s="241" t="s">
        <v>153</v>
      </c>
      <c r="AU286" s="241" t="s">
        <v>87</v>
      </c>
      <c r="AV286" s="14" t="s">
        <v>87</v>
      </c>
      <c r="AW286" s="14" t="s">
        <v>33</v>
      </c>
      <c r="AX286" s="14" t="s">
        <v>77</v>
      </c>
      <c r="AY286" s="241" t="s">
        <v>141</v>
      </c>
    </row>
    <row r="287" spans="1:65" s="15" customFormat="1" ht="11.25">
      <c r="B287" s="242"/>
      <c r="C287" s="243"/>
      <c r="D287" s="217" t="s">
        <v>153</v>
      </c>
      <c r="E287" s="244" t="s">
        <v>1</v>
      </c>
      <c r="F287" s="245" t="s">
        <v>164</v>
      </c>
      <c r="G287" s="243"/>
      <c r="H287" s="246">
        <v>685</v>
      </c>
      <c r="I287" s="247"/>
      <c r="J287" s="243"/>
      <c r="K287" s="243"/>
      <c r="L287" s="248"/>
      <c r="M287" s="249"/>
      <c r="N287" s="250"/>
      <c r="O287" s="250"/>
      <c r="P287" s="250"/>
      <c r="Q287" s="250"/>
      <c r="R287" s="250"/>
      <c r="S287" s="250"/>
      <c r="T287" s="251"/>
      <c r="AT287" s="252" t="s">
        <v>153</v>
      </c>
      <c r="AU287" s="252" t="s">
        <v>87</v>
      </c>
      <c r="AV287" s="15" t="s">
        <v>147</v>
      </c>
      <c r="AW287" s="15" t="s">
        <v>33</v>
      </c>
      <c r="AX287" s="15" t="s">
        <v>77</v>
      </c>
      <c r="AY287" s="252" t="s">
        <v>141</v>
      </c>
    </row>
    <row r="288" spans="1:65" s="13" customFormat="1" ht="11.25">
      <c r="B288" s="221"/>
      <c r="C288" s="222"/>
      <c r="D288" s="217" t="s">
        <v>153</v>
      </c>
      <c r="E288" s="223" t="s">
        <v>1</v>
      </c>
      <c r="F288" s="224" t="s">
        <v>293</v>
      </c>
      <c r="G288" s="222"/>
      <c r="H288" s="223" t="s">
        <v>1</v>
      </c>
      <c r="I288" s="225"/>
      <c r="J288" s="222"/>
      <c r="K288" s="222"/>
      <c r="L288" s="226"/>
      <c r="M288" s="227"/>
      <c r="N288" s="228"/>
      <c r="O288" s="228"/>
      <c r="P288" s="228"/>
      <c r="Q288" s="228"/>
      <c r="R288" s="228"/>
      <c r="S288" s="228"/>
      <c r="T288" s="229"/>
      <c r="AT288" s="230" t="s">
        <v>153</v>
      </c>
      <c r="AU288" s="230" t="s">
        <v>87</v>
      </c>
      <c r="AV288" s="13" t="s">
        <v>85</v>
      </c>
      <c r="AW288" s="13" t="s">
        <v>33</v>
      </c>
      <c r="AX288" s="13" t="s">
        <v>77</v>
      </c>
      <c r="AY288" s="230" t="s">
        <v>141</v>
      </c>
    </row>
    <row r="289" spans="1:65" s="14" customFormat="1" ht="11.25">
      <c r="B289" s="231"/>
      <c r="C289" s="232"/>
      <c r="D289" s="217" t="s">
        <v>153</v>
      </c>
      <c r="E289" s="233" t="s">
        <v>1</v>
      </c>
      <c r="F289" s="234" t="s">
        <v>674</v>
      </c>
      <c r="G289" s="232"/>
      <c r="H289" s="235">
        <v>753.5</v>
      </c>
      <c r="I289" s="236"/>
      <c r="J289" s="232"/>
      <c r="K289" s="232"/>
      <c r="L289" s="237"/>
      <c r="M289" s="238"/>
      <c r="N289" s="239"/>
      <c r="O289" s="239"/>
      <c r="P289" s="239"/>
      <c r="Q289" s="239"/>
      <c r="R289" s="239"/>
      <c r="S289" s="239"/>
      <c r="T289" s="240"/>
      <c r="AT289" s="241" t="s">
        <v>153</v>
      </c>
      <c r="AU289" s="241" t="s">
        <v>87</v>
      </c>
      <c r="AV289" s="14" t="s">
        <v>87</v>
      </c>
      <c r="AW289" s="14" t="s">
        <v>33</v>
      </c>
      <c r="AX289" s="14" t="s">
        <v>85</v>
      </c>
      <c r="AY289" s="241" t="s">
        <v>141</v>
      </c>
    </row>
    <row r="290" spans="1:65" s="2" customFormat="1" ht="24" customHeight="1">
      <c r="A290" s="34"/>
      <c r="B290" s="35"/>
      <c r="C290" s="204" t="s">
        <v>339</v>
      </c>
      <c r="D290" s="204" t="s">
        <v>143</v>
      </c>
      <c r="E290" s="205" t="s">
        <v>324</v>
      </c>
      <c r="F290" s="206" t="s">
        <v>325</v>
      </c>
      <c r="G290" s="207" t="s">
        <v>146</v>
      </c>
      <c r="H290" s="208">
        <v>7</v>
      </c>
      <c r="I290" s="209"/>
      <c r="J290" s="210">
        <f>ROUND(I290*H290,2)</f>
        <v>0</v>
      </c>
      <c r="K290" s="206" t="s">
        <v>1</v>
      </c>
      <c r="L290" s="39"/>
      <c r="M290" s="211" t="s">
        <v>1</v>
      </c>
      <c r="N290" s="212" t="s">
        <v>42</v>
      </c>
      <c r="O290" s="71"/>
      <c r="P290" s="213">
        <f>O290*H290</f>
        <v>0</v>
      </c>
      <c r="Q290" s="213">
        <v>0.18462999999999999</v>
      </c>
      <c r="R290" s="213">
        <f>Q290*H290</f>
        <v>1.2924099999999998</v>
      </c>
      <c r="S290" s="213">
        <v>0</v>
      </c>
      <c r="T290" s="214">
        <f>S290*H290</f>
        <v>0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215" t="s">
        <v>147</v>
      </c>
      <c r="AT290" s="215" t="s">
        <v>143</v>
      </c>
      <c r="AU290" s="215" t="s">
        <v>87</v>
      </c>
      <c r="AY290" s="17" t="s">
        <v>141</v>
      </c>
      <c r="BE290" s="216">
        <f>IF(N290="základní",J290,0)</f>
        <v>0</v>
      </c>
      <c r="BF290" s="216">
        <f>IF(N290="snížená",J290,0)</f>
        <v>0</v>
      </c>
      <c r="BG290" s="216">
        <f>IF(N290="zákl. přenesená",J290,0)</f>
        <v>0</v>
      </c>
      <c r="BH290" s="216">
        <f>IF(N290="sníž. přenesená",J290,0)</f>
        <v>0</v>
      </c>
      <c r="BI290" s="216">
        <f>IF(N290="nulová",J290,0)</f>
        <v>0</v>
      </c>
      <c r="BJ290" s="17" t="s">
        <v>85</v>
      </c>
      <c r="BK290" s="216">
        <f>ROUND(I290*H290,2)</f>
        <v>0</v>
      </c>
      <c r="BL290" s="17" t="s">
        <v>147</v>
      </c>
      <c r="BM290" s="215" t="s">
        <v>675</v>
      </c>
    </row>
    <row r="291" spans="1:65" s="2" customFormat="1" ht="19.5">
      <c r="A291" s="34"/>
      <c r="B291" s="35"/>
      <c r="C291" s="36"/>
      <c r="D291" s="217" t="s">
        <v>149</v>
      </c>
      <c r="E291" s="36"/>
      <c r="F291" s="218" t="s">
        <v>325</v>
      </c>
      <c r="G291" s="36"/>
      <c r="H291" s="36"/>
      <c r="I291" s="116"/>
      <c r="J291" s="36"/>
      <c r="K291" s="36"/>
      <c r="L291" s="39"/>
      <c r="M291" s="219"/>
      <c r="N291" s="220"/>
      <c r="O291" s="71"/>
      <c r="P291" s="71"/>
      <c r="Q291" s="71"/>
      <c r="R291" s="71"/>
      <c r="S291" s="71"/>
      <c r="T291" s="72"/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T291" s="17" t="s">
        <v>149</v>
      </c>
      <c r="AU291" s="17" t="s">
        <v>87</v>
      </c>
    </row>
    <row r="292" spans="1:65" s="14" customFormat="1" ht="11.25">
      <c r="B292" s="231"/>
      <c r="C292" s="232"/>
      <c r="D292" s="217" t="s">
        <v>153</v>
      </c>
      <c r="E292" s="233" t="s">
        <v>1</v>
      </c>
      <c r="F292" s="234" t="s">
        <v>183</v>
      </c>
      <c r="G292" s="232"/>
      <c r="H292" s="235">
        <v>7</v>
      </c>
      <c r="I292" s="236"/>
      <c r="J292" s="232"/>
      <c r="K292" s="232"/>
      <c r="L292" s="237"/>
      <c r="M292" s="238"/>
      <c r="N292" s="239"/>
      <c r="O292" s="239"/>
      <c r="P292" s="239"/>
      <c r="Q292" s="239"/>
      <c r="R292" s="239"/>
      <c r="S292" s="239"/>
      <c r="T292" s="240"/>
      <c r="AT292" s="241" t="s">
        <v>153</v>
      </c>
      <c r="AU292" s="241" t="s">
        <v>87</v>
      </c>
      <c r="AV292" s="14" t="s">
        <v>87</v>
      </c>
      <c r="AW292" s="14" t="s">
        <v>33</v>
      </c>
      <c r="AX292" s="14" t="s">
        <v>85</v>
      </c>
      <c r="AY292" s="241" t="s">
        <v>141</v>
      </c>
    </row>
    <row r="293" spans="1:65" s="2" customFormat="1" ht="24" customHeight="1">
      <c r="A293" s="34"/>
      <c r="B293" s="35"/>
      <c r="C293" s="204" t="s">
        <v>345</v>
      </c>
      <c r="D293" s="204" t="s">
        <v>143</v>
      </c>
      <c r="E293" s="205" t="s">
        <v>328</v>
      </c>
      <c r="F293" s="206" t="s">
        <v>329</v>
      </c>
      <c r="G293" s="207" t="s">
        <v>146</v>
      </c>
      <c r="H293" s="208">
        <v>7</v>
      </c>
      <c r="I293" s="209"/>
      <c r="J293" s="210">
        <f>ROUND(I293*H293,2)</f>
        <v>0</v>
      </c>
      <c r="K293" s="206" t="s">
        <v>1</v>
      </c>
      <c r="L293" s="39"/>
      <c r="M293" s="211" t="s">
        <v>1</v>
      </c>
      <c r="N293" s="212" t="s">
        <v>42</v>
      </c>
      <c r="O293" s="71"/>
      <c r="P293" s="213">
        <f>O293*H293</f>
        <v>0</v>
      </c>
      <c r="Q293" s="213">
        <v>3.1E-4</v>
      </c>
      <c r="R293" s="213">
        <f>Q293*H293</f>
        <v>2.1700000000000001E-3</v>
      </c>
      <c r="S293" s="213">
        <v>0</v>
      </c>
      <c r="T293" s="214">
        <f>S293*H293</f>
        <v>0</v>
      </c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R293" s="215" t="s">
        <v>147</v>
      </c>
      <c r="AT293" s="215" t="s">
        <v>143</v>
      </c>
      <c r="AU293" s="215" t="s">
        <v>87</v>
      </c>
      <c r="AY293" s="17" t="s">
        <v>141</v>
      </c>
      <c r="BE293" s="216">
        <f>IF(N293="základní",J293,0)</f>
        <v>0</v>
      </c>
      <c r="BF293" s="216">
        <f>IF(N293="snížená",J293,0)</f>
        <v>0</v>
      </c>
      <c r="BG293" s="216">
        <f>IF(N293="zákl. přenesená",J293,0)</f>
        <v>0</v>
      </c>
      <c r="BH293" s="216">
        <f>IF(N293="sníž. přenesená",J293,0)</f>
        <v>0</v>
      </c>
      <c r="BI293" s="216">
        <f>IF(N293="nulová",J293,0)</f>
        <v>0</v>
      </c>
      <c r="BJ293" s="17" t="s">
        <v>85</v>
      </c>
      <c r="BK293" s="216">
        <f>ROUND(I293*H293,2)</f>
        <v>0</v>
      </c>
      <c r="BL293" s="17" t="s">
        <v>147</v>
      </c>
      <c r="BM293" s="215" t="s">
        <v>676</v>
      </c>
    </row>
    <row r="294" spans="1:65" s="2" customFormat="1" ht="11.25">
      <c r="A294" s="34"/>
      <c r="B294" s="35"/>
      <c r="C294" s="36"/>
      <c r="D294" s="217" t="s">
        <v>149</v>
      </c>
      <c r="E294" s="36"/>
      <c r="F294" s="218" t="s">
        <v>329</v>
      </c>
      <c r="G294" s="36"/>
      <c r="H294" s="36"/>
      <c r="I294" s="116"/>
      <c r="J294" s="36"/>
      <c r="K294" s="36"/>
      <c r="L294" s="39"/>
      <c r="M294" s="219"/>
      <c r="N294" s="220"/>
      <c r="O294" s="71"/>
      <c r="P294" s="71"/>
      <c r="Q294" s="71"/>
      <c r="R294" s="71"/>
      <c r="S294" s="71"/>
      <c r="T294" s="72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T294" s="17" t="s">
        <v>149</v>
      </c>
      <c r="AU294" s="17" t="s">
        <v>87</v>
      </c>
    </row>
    <row r="295" spans="1:65" s="14" customFormat="1" ht="11.25">
      <c r="B295" s="231"/>
      <c r="C295" s="232"/>
      <c r="D295" s="217" t="s">
        <v>153</v>
      </c>
      <c r="E295" s="233" t="s">
        <v>1</v>
      </c>
      <c r="F295" s="234" t="s">
        <v>183</v>
      </c>
      <c r="G295" s="232"/>
      <c r="H295" s="235">
        <v>7</v>
      </c>
      <c r="I295" s="236"/>
      <c r="J295" s="232"/>
      <c r="K295" s="232"/>
      <c r="L295" s="237"/>
      <c r="M295" s="238"/>
      <c r="N295" s="239"/>
      <c r="O295" s="239"/>
      <c r="P295" s="239"/>
      <c r="Q295" s="239"/>
      <c r="R295" s="239"/>
      <c r="S295" s="239"/>
      <c r="T295" s="240"/>
      <c r="AT295" s="241" t="s">
        <v>153</v>
      </c>
      <c r="AU295" s="241" t="s">
        <v>87</v>
      </c>
      <c r="AV295" s="14" t="s">
        <v>87</v>
      </c>
      <c r="AW295" s="14" t="s">
        <v>33</v>
      </c>
      <c r="AX295" s="14" t="s">
        <v>85</v>
      </c>
      <c r="AY295" s="241" t="s">
        <v>141</v>
      </c>
    </row>
    <row r="296" spans="1:65" s="2" customFormat="1" ht="24" customHeight="1">
      <c r="A296" s="34"/>
      <c r="B296" s="35"/>
      <c r="C296" s="204" t="s">
        <v>352</v>
      </c>
      <c r="D296" s="204" t="s">
        <v>143</v>
      </c>
      <c r="E296" s="205" t="s">
        <v>677</v>
      </c>
      <c r="F296" s="206" t="s">
        <v>678</v>
      </c>
      <c r="G296" s="207" t="s">
        <v>146</v>
      </c>
      <c r="H296" s="208">
        <v>7</v>
      </c>
      <c r="I296" s="209"/>
      <c r="J296" s="210">
        <f>ROUND(I296*H296,2)</f>
        <v>0</v>
      </c>
      <c r="K296" s="206" t="s">
        <v>1</v>
      </c>
      <c r="L296" s="39"/>
      <c r="M296" s="211" t="s">
        <v>1</v>
      </c>
      <c r="N296" s="212" t="s">
        <v>42</v>
      </c>
      <c r="O296" s="71"/>
      <c r="P296" s="213">
        <f>O296*H296</f>
        <v>0</v>
      </c>
      <c r="Q296" s="213">
        <v>9.7919999999999993E-2</v>
      </c>
      <c r="R296" s="213">
        <f>Q296*H296</f>
        <v>0.68543999999999994</v>
      </c>
      <c r="S296" s="213">
        <v>0</v>
      </c>
      <c r="T296" s="214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215" t="s">
        <v>147</v>
      </c>
      <c r="AT296" s="215" t="s">
        <v>143</v>
      </c>
      <c r="AU296" s="215" t="s">
        <v>87</v>
      </c>
      <c r="AY296" s="17" t="s">
        <v>141</v>
      </c>
      <c r="BE296" s="216">
        <f>IF(N296="základní",J296,0)</f>
        <v>0</v>
      </c>
      <c r="BF296" s="216">
        <f>IF(N296="snížená",J296,0)</f>
        <v>0</v>
      </c>
      <c r="BG296" s="216">
        <f>IF(N296="zákl. přenesená",J296,0)</f>
        <v>0</v>
      </c>
      <c r="BH296" s="216">
        <f>IF(N296="sníž. přenesená",J296,0)</f>
        <v>0</v>
      </c>
      <c r="BI296" s="216">
        <f>IF(N296="nulová",J296,0)</f>
        <v>0</v>
      </c>
      <c r="BJ296" s="17" t="s">
        <v>85</v>
      </c>
      <c r="BK296" s="216">
        <f>ROUND(I296*H296,2)</f>
        <v>0</v>
      </c>
      <c r="BL296" s="17" t="s">
        <v>147</v>
      </c>
      <c r="BM296" s="215" t="s">
        <v>679</v>
      </c>
    </row>
    <row r="297" spans="1:65" s="2" customFormat="1" ht="19.5">
      <c r="A297" s="34"/>
      <c r="B297" s="35"/>
      <c r="C297" s="36"/>
      <c r="D297" s="217" t="s">
        <v>149</v>
      </c>
      <c r="E297" s="36"/>
      <c r="F297" s="218" t="s">
        <v>678</v>
      </c>
      <c r="G297" s="36"/>
      <c r="H297" s="36"/>
      <c r="I297" s="116"/>
      <c r="J297" s="36"/>
      <c r="K297" s="36"/>
      <c r="L297" s="39"/>
      <c r="M297" s="219"/>
      <c r="N297" s="220"/>
      <c r="O297" s="71"/>
      <c r="P297" s="71"/>
      <c r="Q297" s="71"/>
      <c r="R297" s="71"/>
      <c r="S297" s="71"/>
      <c r="T297" s="72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T297" s="17" t="s">
        <v>149</v>
      </c>
      <c r="AU297" s="17" t="s">
        <v>87</v>
      </c>
    </row>
    <row r="298" spans="1:65" s="2" customFormat="1" ht="24" customHeight="1">
      <c r="A298" s="34"/>
      <c r="B298" s="35"/>
      <c r="C298" s="204" t="s">
        <v>357</v>
      </c>
      <c r="D298" s="204" t="s">
        <v>143</v>
      </c>
      <c r="E298" s="205" t="s">
        <v>340</v>
      </c>
      <c r="F298" s="206" t="s">
        <v>341</v>
      </c>
      <c r="G298" s="207" t="s">
        <v>146</v>
      </c>
      <c r="H298" s="208">
        <v>160</v>
      </c>
      <c r="I298" s="209"/>
      <c r="J298" s="210">
        <f>ROUND(I298*H298,2)</f>
        <v>0</v>
      </c>
      <c r="K298" s="206" t="s">
        <v>1</v>
      </c>
      <c r="L298" s="39"/>
      <c r="M298" s="211" t="s">
        <v>1</v>
      </c>
      <c r="N298" s="212" t="s">
        <v>42</v>
      </c>
      <c r="O298" s="71"/>
      <c r="P298" s="213">
        <f>O298*H298</f>
        <v>0</v>
      </c>
      <c r="Q298" s="213">
        <v>8.9219999999999994E-2</v>
      </c>
      <c r="R298" s="213">
        <f>Q298*H298</f>
        <v>14.275199999999998</v>
      </c>
      <c r="S298" s="213">
        <v>0</v>
      </c>
      <c r="T298" s="214">
        <f>S298*H298</f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215" t="s">
        <v>147</v>
      </c>
      <c r="AT298" s="215" t="s">
        <v>143</v>
      </c>
      <c r="AU298" s="215" t="s">
        <v>87</v>
      </c>
      <c r="AY298" s="17" t="s">
        <v>141</v>
      </c>
      <c r="BE298" s="216">
        <f>IF(N298="základní",J298,0)</f>
        <v>0</v>
      </c>
      <c r="BF298" s="216">
        <f>IF(N298="snížená",J298,0)</f>
        <v>0</v>
      </c>
      <c r="BG298" s="216">
        <f>IF(N298="zákl. přenesená",J298,0)</f>
        <v>0</v>
      </c>
      <c r="BH298" s="216">
        <f>IF(N298="sníž. přenesená",J298,0)</f>
        <v>0</v>
      </c>
      <c r="BI298" s="216">
        <f>IF(N298="nulová",J298,0)</f>
        <v>0</v>
      </c>
      <c r="BJ298" s="17" t="s">
        <v>85</v>
      </c>
      <c r="BK298" s="216">
        <f>ROUND(I298*H298,2)</f>
        <v>0</v>
      </c>
      <c r="BL298" s="17" t="s">
        <v>147</v>
      </c>
      <c r="BM298" s="215" t="s">
        <v>680</v>
      </c>
    </row>
    <row r="299" spans="1:65" s="2" customFormat="1" ht="19.5">
      <c r="A299" s="34"/>
      <c r="B299" s="35"/>
      <c r="C299" s="36"/>
      <c r="D299" s="217" t="s">
        <v>149</v>
      </c>
      <c r="E299" s="36"/>
      <c r="F299" s="218" t="s">
        <v>341</v>
      </c>
      <c r="G299" s="36"/>
      <c r="H299" s="36"/>
      <c r="I299" s="116"/>
      <c r="J299" s="36"/>
      <c r="K299" s="36"/>
      <c r="L299" s="39"/>
      <c r="M299" s="219"/>
      <c r="N299" s="220"/>
      <c r="O299" s="71"/>
      <c r="P299" s="71"/>
      <c r="Q299" s="71"/>
      <c r="R299" s="71"/>
      <c r="S299" s="71"/>
      <c r="T299" s="72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T299" s="17" t="s">
        <v>149</v>
      </c>
      <c r="AU299" s="17" t="s">
        <v>87</v>
      </c>
    </row>
    <row r="300" spans="1:65" s="14" customFormat="1" ht="11.25">
      <c r="B300" s="231"/>
      <c r="C300" s="232"/>
      <c r="D300" s="217" t="s">
        <v>153</v>
      </c>
      <c r="E300" s="233" t="s">
        <v>1</v>
      </c>
      <c r="F300" s="234" t="s">
        <v>681</v>
      </c>
      <c r="G300" s="232"/>
      <c r="H300" s="235">
        <v>150</v>
      </c>
      <c r="I300" s="236"/>
      <c r="J300" s="232"/>
      <c r="K300" s="232"/>
      <c r="L300" s="237"/>
      <c r="M300" s="238"/>
      <c r="N300" s="239"/>
      <c r="O300" s="239"/>
      <c r="P300" s="239"/>
      <c r="Q300" s="239"/>
      <c r="R300" s="239"/>
      <c r="S300" s="239"/>
      <c r="T300" s="240"/>
      <c r="AT300" s="241" t="s">
        <v>153</v>
      </c>
      <c r="AU300" s="241" t="s">
        <v>87</v>
      </c>
      <c r="AV300" s="14" t="s">
        <v>87</v>
      </c>
      <c r="AW300" s="14" t="s">
        <v>33</v>
      </c>
      <c r="AX300" s="14" t="s">
        <v>77</v>
      </c>
      <c r="AY300" s="241" t="s">
        <v>141</v>
      </c>
    </row>
    <row r="301" spans="1:65" s="14" customFormat="1" ht="11.25">
      <c r="B301" s="231"/>
      <c r="C301" s="232"/>
      <c r="D301" s="217" t="s">
        <v>153</v>
      </c>
      <c r="E301" s="233" t="s">
        <v>1</v>
      </c>
      <c r="F301" s="234" t="s">
        <v>682</v>
      </c>
      <c r="G301" s="232"/>
      <c r="H301" s="235">
        <v>10</v>
      </c>
      <c r="I301" s="236"/>
      <c r="J301" s="232"/>
      <c r="K301" s="232"/>
      <c r="L301" s="237"/>
      <c r="M301" s="238"/>
      <c r="N301" s="239"/>
      <c r="O301" s="239"/>
      <c r="P301" s="239"/>
      <c r="Q301" s="239"/>
      <c r="R301" s="239"/>
      <c r="S301" s="239"/>
      <c r="T301" s="240"/>
      <c r="AT301" s="241" t="s">
        <v>153</v>
      </c>
      <c r="AU301" s="241" t="s">
        <v>87</v>
      </c>
      <c r="AV301" s="14" t="s">
        <v>87</v>
      </c>
      <c r="AW301" s="14" t="s">
        <v>33</v>
      </c>
      <c r="AX301" s="14" t="s">
        <v>77</v>
      </c>
      <c r="AY301" s="241" t="s">
        <v>141</v>
      </c>
    </row>
    <row r="302" spans="1:65" s="15" customFormat="1" ht="11.25">
      <c r="B302" s="242"/>
      <c r="C302" s="243"/>
      <c r="D302" s="217" t="s">
        <v>153</v>
      </c>
      <c r="E302" s="244" t="s">
        <v>1</v>
      </c>
      <c r="F302" s="245" t="s">
        <v>164</v>
      </c>
      <c r="G302" s="243"/>
      <c r="H302" s="246">
        <v>160</v>
      </c>
      <c r="I302" s="247"/>
      <c r="J302" s="243"/>
      <c r="K302" s="243"/>
      <c r="L302" s="248"/>
      <c r="M302" s="249"/>
      <c r="N302" s="250"/>
      <c r="O302" s="250"/>
      <c r="P302" s="250"/>
      <c r="Q302" s="250"/>
      <c r="R302" s="250"/>
      <c r="S302" s="250"/>
      <c r="T302" s="251"/>
      <c r="AT302" s="252" t="s">
        <v>153</v>
      </c>
      <c r="AU302" s="252" t="s">
        <v>87</v>
      </c>
      <c r="AV302" s="15" t="s">
        <v>147</v>
      </c>
      <c r="AW302" s="15" t="s">
        <v>33</v>
      </c>
      <c r="AX302" s="15" t="s">
        <v>85</v>
      </c>
      <c r="AY302" s="252" t="s">
        <v>141</v>
      </c>
    </row>
    <row r="303" spans="1:65" s="2" customFormat="1" ht="16.5" customHeight="1">
      <c r="A303" s="34"/>
      <c r="B303" s="35"/>
      <c r="C303" s="253" t="s">
        <v>363</v>
      </c>
      <c r="D303" s="253" t="s">
        <v>223</v>
      </c>
      <c r="E303" s="254" t="s">
        <v>346</v>
      </c>
      <c r="F303" s="255" t="s">
        <v>347</v>
      </c>
      <c r="G303" s="256" t="s">
        <v>146</v>
      </c>
      <c r="H303" s="257">
        <v>154.5</v>
      </c>
      <c r="I303" s="258"/>
      <c r="J303" s="259">
        <f>ROUND(I303*H303,2)</f>
        <v>0</v>
      </c>
      <c r="K303" s="255" t="s">
        <v>1</v>
      </c>
      <c r="L303" s="260"/>
      <c r="M303" s="261" t="s">
        <v>1</v>
      </c>
      <c r="N303" s="262" t="s">
        <v>42</v>
      </c>
      <c r="O303" s="71"/>
      <c r="P303" s="213">
        <f>O303*H303</f>
        <v>0</v>
      </c>
      <c r="Q303" s="213">
        <v>0.13100000000000001</v>
      </c>
      <c r="R303" s="213">
        <f>Q303*H303</f>
        <v>20.2395</v>
      </c>
      <c r="S303" s="213">
        <v>0</v>
      </c>
      <c r="T303" s="214">
        <f>S303*H303</f>
        <v>0</v>
      </c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R303" s="215" t="s">
        <v>187</v>
      </c>
      <c r="AT303" s="215" t="s">
        <v>223</v>
      </c>
      <c r="AU303" s="215" t="s">
        <v>87</v>
      </c>
      <c r="AY303" s="17" t="s">
        <v>141</v>
      </c>
      <c r="BE303" s="216">
        <f>IF(N303="základní",J303,0)</f>
        <v>0</v>
      </c>
      <c r="BF303" s="216">
        <f>IF(N303="snížená",J303,0)</f>
        <v>0</v>
      </c>
      <c r="BG303" s="216">
        <f>IF(N303="zákl. přenesená",J303,0)</f>
        <v>0</v>
      </c>
      <c r="BH303" s="216">
        <f>IF(N303="sníž. přenesená",J303,0)</f>
        <v>0</v>
      </c>
      <c r="BI303" s="216">
        <f>IF(N303="nulová",J303,0)</f>
        <v>0</v>
      </c>
      <c r="BJ303" s="17" t="s">
        <v>85</v>
      </c>
      <c r="BK303" s="216">
        <f>ROUND(I303*H303,2)</f>
        <v>0</v>
      </c>
      <c r="BL303" s="17" t="s">
        <v>147</v>
      </c>
      <c r="BM303" s="215" t="s">
        <v>683</v>
      </c>
    </row>
    <row r="304" spans="1:65" s="2" customFormat="1" ht="11.25">
      <c r="A304" s="34"/>
      <c r="B304" s="35"/>
      <c r="C304" s="36"/>
      <c r="D304" s="217" t="s">
        <v>149</v>
      </c>
      <c r="E304" s="36"/>
      <c r="F304" s="218" t="s">
        <v>347</v>
      </c>
      <c r="G304" s="36"/>
      <c r="H304" s="36"/>
      <c r="I304" s="116"/>
      <c r="J304" s="36"/>
      <c r="K304" s="36"/>
      <c r="L304" s="39"/>
      <c r="M304" s="219"/>
      <c r="N304" s="220"/>
      <c r="O304" s="71"/>
      <c r="P304" s="71"/>
      <c r="Q304" s="71"/>
      <c r="R304" s="71"/>
      <c r="S304" s="71"/>
      <c r="T304" s="72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T304" s="17" t="s">
        <v>149</v>
      </c>
      <c r="AU304" s="17" t="s">
        <v>87</v>
      </c>
    </row>
    <row r="305" spans="1:65" s="13" customFormat="1" ht="11.25">
      <c r="B305" s="221"/>
      <c r="C305" s="222"/>
      <c r="D305" s="217" t="s">
        <v>153</v>
      </c>
      <c r="E305" s="223" t="s">
        <v>1</v>
      </c>
      <c r="F305" s="224" t="s">
        <v>349</v>
      </c>
      <c r="G305" s="222"/>
      <c r="H305" s="223" t="s">
        <v>1</v>
      </c>
      <c r="I305" s="225"/>
      <c r="J305" s="222"/>
      <c r="K305" s="222"/>
      <c r="L305" s="226"/>
      <c r="M305" s="227"/>
      <c r="N305" s="228"/>
      <c r="O305" s="228"/>
      <c r="P305" s="228"/>
      <c r="Q305" s="228"/>
      <c r="R305" s="228"/>
      <c r="S305" s="228"/>
      <c r="T305" s="229"/>
      <c r="AT305" s="230" t="s">
        <v>153</v>
      </c>
      <c r="AU305" s="230" t="s">
        <v>87</v>
      </c>
      <c r="AV305" s="13" t="s">
        <v>85</v>
      </c>
      <c r="AW305" s="13" t="s">
        <v>33</v>
      </c>
      <c r="AX305" s="13" t="s">
        <v>77</v>
      </c>
      <c r="AY305" s="230" t="s">
        <v>141</v>
      </c>
    </row>
    <row r="306" spans="1:65" s="14" customFormat="1" ht="11.25">
      <c r="B306" s="231"/>
      <c r="C306" s="232"/>
      <c r="D306" s="217" t="s">
        <v>153</v>
      </c>
      <c r="E306" s="233" t="s">
        <v>1</v>
      </c>
      <c r="F306" s="234" t="s">
        <v>684</v>
      </c>
      <c r="G306" s="232"/>
      <c r="H306" s="235">
        <v>150</v>
      </c>
      <c r="I306" s="236"/>
      <c r="J306" s="232"/>
      <c r="K306" s="232"/>
      <c r="L306" s="237"/>
      <c r="M306" s="238"/>
      <c r="N306" s="239"/>
      <c r="O306" s="239"/>
      <c r="P306" s="239"/>
      <c r="Q306" s="239"/>
      <c r="R306" s="239"/>
      <c r="S306" s="239"/>
      <c r="T306" s="240"/>
      <c r="AT306" s="241" t="s">
        <v>153</v>
      </c>
      <c r="AU306" s="241" t="s">
        <v>87</v>
      </c>
      <c r="AV306" s="14" t="s">
        <v>87</v>
      </c>
      <c r="AW306" s="14" t="s">
        <v>33</v>
      </c>
      <c r="AX306" s="14" t="s">
        <v>77</v>
      </c>
      <c r="AY306" s="241" t="s">
        <v>141</v>
      </c>
    </row>
    <row r="307" spans="1:65" s="14" customFormat="1" ht="11.25">
      <c r="B307" s="231"/>
      <c r="C307" s="232"/>
      <c r="D307" s="217" t="s">
        <v>153</v>
      </c>
      <c r="E307" s="233" t="s">
        <v>1</v>
      </c>
      <c r="F307" s="234" t="s">
        <v>685</v>
      </c>
      <c r="G307" s="232"/>
      <c r="H307" s="235">
        <v>154.5</v>
      </c>
      <c r="I307" s="236"/>
      <c r="J307" s="232"/>
      <c r="K307" s="232"/>
      <c r="L307" s="237"/>
      <c r="M307" s="238"/>
      <c r="N307" s="239"/>
      <c r="O307" s="239"/>
      <c r="P307" s="239"/>
      <c r="Q307" s="239"/>
      <c r="R307" s="239"/>
      <c r="S307" s="239"/>
      <c r="T307" s="240"/>
      <c r="AT307" s="241" t="s">
        <v>153</v>
      </c>
      <c r="AU307" s="241" t="s">
        <v>87</v>
      </c>
      <c r="AV307" s="14" t="s">
        <v>87</v>
      </c>
      <c r="AW307" s="14" t="s">
        <v>33</v>
      </c>
      <c r="AX307" s="14" t="s">
        <v>85</v>
      </c>
      <c r="AY307" s="241" t="s">
        <v>141</v>
      </c>
    </row>
    <row r="308" spans="1:65" s="2" customFormat="1" ht="24" customHeight="1">
      <c r="A308" s="34"/>
      <c r="B308" s="35"/>
      <c r="C308" s="253" t="s">
        <v>292</v>
      </c>
      <c r="D308" s="253" t="s">
        <v>223</v>
      </c>
      <c r="E308" s="254" t="s">
        <v>353</v>
      </c>
      <c r="F308" s="255" t="s">
        <v>354</v>
      </c>
      <c r="G308" s="256" t="s">
        <v>146</v>
      </c>
      <c r="H308" s="257">
        <v>10.3</v>
      </c>
      <c r="I308" s="258"/>
      <c r="J308" s="259">
        <f>ROUND(I308*H308,2)</f>
        <v>0</v>
      </c>
      <c r="K308" s="255" t="s">
        <v>1</v>
      </c>
      <c r="L308" s="260"/>
      <c r="M308" s="261" t="s">
        <v>1</v>
      </c>
      <c r="N308" s="262" t="s">
        <v>42</v>
      </c>
      <c r="O308" s="71"/>
      <c r="P308" s="213">
        <f>O308*H308</f>
        <v>0</v>
      </c>
      <c r="Q308" s="213">
        <v>0.13100000000000001</v>
      </c>
      <c r="R308" s="213">
        <f>Q308*H308</f>
        <v>1.3493000000000002</v>
      </c>
      <c r="S308" s="213">
        <v>0</v>
      </c>
      <c r="T308" s="214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215" t="s">
        <v>187</v>
      </c>
      <c r="AT308" s="215" t="s">
        <v>223</v>
      </c>
      <c r="AU308" s="215" t="s">
        <v>87</v>
      </c>
      <c r="AY308" s="17" t="s">
        <v>141</v>
      </c>
      <c r="BE308" s="216">
        <f>IF(N308="základní",J308,0)</f>
        <v>0</v>
      </c>
      <c r="BF308" s="216">
        <f>IF(N308="snížená",J308,0)</f>
        <v>0</v>
      </c>
      <c r="BG308" s="216">
        <f>IF(N308="zákl. přenesená",J308,0)</f>
        <v>0</v>
      </c>
      <c r="BH308" s="216">
        <f>IF(N308="sníž. přenesená",J308,0)</f>
        <v>0</v>
      </c>
      <c r="BI308" s="216">
        <f>IF(N308="nulová",J308,0)</f>
        <v>0</v>
      </c>
      <c r="BJ308" s="17" t="s">
        <v>85</v>
      </c>
      <c r="BK308" s="216">
        <f>ROUND(I308*H308,2)</f>
        <v>0</v>
      </c>
      <c r="BL308" s="17" t="s">
        <v>147</v>
      </c>
      <c r="BM308" s="215" t="s">
        <v>686</v>
      </c>
    </row>
    <row r="309" spans="1:65" s="2" customFormat="1" ht="19.5">
      <c r="A309" s="34"/>
      <c r="B309" s="35"/>
      <c r="C309" s="36"/>
      <c r="D309" s="217" t="s">
        <v>149</v>
      </c>
      <c r="E309" s="36"/>
      <c r="F309" s="218" t="s">
        <v>354</v>
      </c>
      <c r="G309" s="36"/>
      <c r="H309" s="36"/>
      <c r="I309" s="116"/>
      <c r="J309" s="36"/>
      <c r="K309" s="36"/>
      <c r="L309" s="39"/>
      <c r="M309" s="219"/>
      <c r="N309" s="220"/>
      <c r="O309" s="71"/>
      <c r="P309" s="71"/>
      <c r="Q309" s="71"/>
      <c r="R309" s="71"/>
      <c r="S309" s="71"/>
      <c r="T309" s="72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T309" s="17" t="s">
        <v>149</v>
      </c>
      <c r="AU309" s="17" t="s">
        <v>87</v>
      </c>
    </row>
    <row r="310" spans="1:65" s="14" customFormat="1" ht="11.25">
      <c r="B310" s="231"/>
      <c r="C310" s="232"/>
      <c r="D310" s="217" t="s">
        <v>153</v>
      </c>
      <c r="E310" s="233" t="s">
        <v>1</v>
      </c>
      <c r="F310" s="234" t="s">
        <v>191</v>
      </c>
      <c r="G310" s="232"/>
      <c r="H310" s="235">
        <v>10</v>
      </c>
      <c r="I310" s="236"/>
      <c r="J310" s="232"/>
      <c r="K310" s="232"/>
      <c r="L310" s="237"/>
      <c r="M310" s="238"/>
      <c r="N310" s="239"/>
      <c r="O310" s="239"/>
      <c r="P310" s="239"/>
      <c r="Q310" s="239"/>
      <c r="R310" s="239"/>
      <c r="S310" s="239"/>
      <c r="T310" s="240"/>
      <c r="AT310" s="241" t="s">
        <v>153</v>
      </c>
      <c r="AU310" s="241" t="s">
        <v>87</v>
      </c>
      <c r="AV310" s="14" t="s">
        <v>87</v>
      </c>
      <c r="AW310" s="14" t="s">
        <v>33</v>
      </c>
      <c r="AX310" s="14" t="s">
        <v>77</v>
      </c>
      <c r="AY310" s="241" t="s">
        <v>141</v>
      </c>
    </row>
    <row r="311" spans="1:65" s="14" customFormat="1" ht="11.25">
      <c r="B311" s="231"/>
      <c r="C311" s="232"/>
      <c r="D311" s="217" t="s">
        <v>153</v>
      </c>
      <c r="E311" s="233" t="s">
        <v>1</v>
      </c>
      <c r="F311" s="234" t="s">
        <v>687</v>
      </c>
      <c r="G311" s="232"/>
      <c r="H311" s="235">
        <v>10.3</v>
      </c>
      <c r="I311" s="236"/>
      <c r="J311" s="232"/>
      <c r="K311" s="232"/>
      <c r="L311" s="237"/>
      <c r="M311" s="238"/>
      <c r="N311" s="239"/>
      <c r="O311" s="239"/>
      <c r="P311" s="239"/>
      <c r="Q311" s="239"/>
      <c r="R311" s="239"/>
      <c r="S311" s="239"/>
      <c r="T311" s="240"/>
      <c r="AT311" s="241" t="s">
        <v>153</v>
      </c>
      <c r="AU311" s="241" t="s">
        <v>87</v>
      </c>
      <c r="AV311" s="14" t="s">
        <v>87</v>
      </c>
      <c r="AW311" s="14" t="s">
        <v>33</v>
      </c>
      <c r="AX311" s="14" t="s">
        <v>85</v>
      </c>
      <c r="AY311" s="241" t="s">
        <v>141</v>
      </c>
    </row>
    <row r="312" spans="1:65" s="2" customFormat="1" ht="24" customHeight="1">
      <c r="A312" s="34"/>
      <c r="B312" s="35"/>
      <c r="C312" s="204" t="s">
        <v>371</v>
      </c>
      <c r="D312" s="204" t="s">
        <v>143</v>
      </c>
      <c r="E312" s="205" t="s">
        <v>358</v>
      </c>
      <c r="F312" s="206" t="s">
        <v>359</v>
      </c>
      <c r="G312" s="207" t="s">
        <v>146</v>
      </c>
      <c r="H312" s="208">
        <v>525</v>
      </c>
      <c r="I312" s="209"/>
      <c r="J312" s="210">
        <f>ROUND(I312*H312,2)</f>
        <v>0</v>
      </c>
      <c r="K312" s="206" t="s">
        <v>1</v>
      </c>
      <c r="L312" s="39"/>
      <c r="M312" s="211" t="s">
        <v>1</v>
      </c>
      <c r="N312" s="212" t="s">
        <v>42</v>
      </c>
      <c r="O312" s="71"/>
      <c r="P312" s="213">
        <f>O312*H312</f>
        <v>0</v>
      </c>
      <c r="Q312" s="213">
        <v>9.0620000000000006E-2</v>
      </c>
      <c r="R312" s="213">
        <f>Q312*H312</f>
        <v>47.575500000000005</v>
      </c>
      <c r="S312" s="213">
        <v>0</v>
      </c>
      <c r="T312" s="214">
        <f>S312*H312</f>
        <v>0</v>
      </c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R312" s="215" t="s">
        <v>147</v>
      </c>
      <c r="AT312" s="215" t="s">
        <v>143</v>
      </c>
      <c r="AU312" s="215" t="s">
        <v>87</v>
      </c>
      <c r="AY312" s="17" t="s">
        <v>141</v>
      </c>
      <c r="BE312" s="216">
        <f>IF(N312="základní",J312,0)</f>
        <v>0</v>
      </c>
      <c r="BF312" s="216">
        <f>IF(N312="snížená",J312,0)</f>
        <v>0</v>
      </c>
      <c r="BG312" s="216">
        <f>IF(N312="zákl. přenesená",J312,0)</f>
        <v>0</v>
      </c>
      <c r="BH312" s="216">
        <f>IF(N312="sníž. přenesená",J312,0)</f>
        <v>0</v>
      </c>
      <c r="BI312" s="216">
        <f>IF(N312="nulová",J312,0)</f>
        <v>0</v>
      </c>
      <c r="BJ312" s="17" t="s">
        <v>85</v>
      </c>
      <c r="BK312" s="216">
        <f>ROUND(I312*H312,2)</f>
        <v>0</v>
      </c>
      <c r="BL312" s="17" t="s">
        <v>147</v>
      </c>
      <c r="BM312" s="215" t="s">
        <v>688</v>
      </c>
    </row>
    <row r="313" spans="1:65" s="2" customFormat="1" ht="19.5">
      <c r="A313" s="34"/>
      <c r="B313" s="35"/>
      <c r="C313" s="36"/>
      <c r="D313" s="217" t="s">
        <v>149</v>
      </c>
      <c r="E313" s="36"/>
      <c r="F313" s="218" t="s">
        <v>359</v>
      </c>
      <c r="G313" s="36"/>
      <c r="H313" s="36"/>
      <c r="I313" s="116"/>
      <c r="J313" s="36"/>
      <c r="K313" s="36"/>
      <c r="L313" s="39"/>
      <c r="M313" s="219"/>
      <c r="N313" s="220"/>
      <c r="O313" s="71"/>
      <c r="P313" s="71"/>
      <c r="Q313" s="71"/>
      <c r="R313" s="71"/>
      <c r="S313" s="71"/>
      <c r="T313" s="72"/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T313" s="17" t="s">
        <v>149</v>
      </c>
      <c r="AU313" s="17" t="s">
        <v>87</v>
      </c>
    </row>
    <row r="314" spans="1:65" s="14" customFormat="1" ht="11.25">
      <c r="B314" s="231"/>
      <c r="C314" s="232"/>
      <c r="D314" s="217" t="s">
        <v>153</v>
      </c>
      <c r="E314" s="233" t="s">
        <v>1</v>
      </c>
      <c r="F314" s="234" t="s">
        <v>689</v>
      </c>
      <c r="G314" s="232"/>
      <c r="H314" s="235">
        <v>516</v>
      </c>
      <c r="I314" s="236"/>
      <c r="J314" s="232"/>
      <c r="K314" s="232"/>
      <c r="L314" s="237"/>
      <c r="M314" s="238"/>
      <c r="N314" s="239"/>
      <c r="O314" s="239"/>
      <c r="P314" s="239"/>
      <c r="Q314" s="239"/>
      <c r="R314" s="239"/>
      <c r="S314" s="239"/>
      <c r="T314" s="240"/>
      <c r="AT314" s="241" t="s">
        <v>153</v>
      </c>
      <c r="AU314" s="241" t="s">
        <v>87</v>
      </c>
      <c r="AV314" s="14" t="s">
        <v>87</v>
      </c>
      <c r="AW314" s="14" t="s">
        <v>33</v>
      </c>
      <c r="AX314" s="14" t="s">
        <v>77</v>
      </c>
      <c r="AY314" s="241" t="s">
        <v>141</v>
      </c>
    </row>
    <row r="315" spans="1:65" s="14" customFormat="1" ht="11.25">
      <c r="B315" s="231"/>
      <c r="C315" s="232"/>
      <c r="D315" s="217" t="s">
        <v>153</v>
      </c>
      <c r="E315" s="233" t="s">
        <v>1</v>
      </c>
      <c r="F315" s="234" t="s">
        <v>690</v>
      </c>
      <c r="G315" s="232"/>
      <c r="H315" s="235">
        <v>9</v>
      </c>
      <c r="I315" s="236"/>
      <c r="J315" s="232"/>
      <c r="K315" s="232"/>
      <c r="L315" s="237"/>
      <c r="M315" s="238"/>
      <c r="N315" s="239"/>
      <c r="O315" s="239"/>
      <c r="P315" s="239"/>
      <c r="Q315" s="239"/>
      <c r="R315" s="239"/>
      <c r="S315" s="239"/>
      <c r="T315" s="240"/>
      <c r="AT315" s="241" t="s">
        <v>153</v>
      </c>
      <c r="AU315" s="241" t="s">
        <v>87</v>
      </c>
      <c r="AV315" s="14" t="s">
        <v>87</v>
      </c>
      <c r="AW315" s="14" t="s">
        <v>33</v>
      </c>
      <c r="AX315" s="14" t="s">
        <v>77</v>
      </c>
      <c r="AY315" s="241" t="s">
        <v>141</v>
      </c>
    </row>
    <row r="316" spans="1:65" s="15" customFormat="1" ht="11.25">
      <c r="B316" s="242"/>
      <c r="C316" s="243"/>
      <c r="D316" s="217" t="s">
        <v>153</v>
      </c>
      <c r="E316" s="244" t="s">
        <v>1</v>
      </c>
      <c r="F316" s="245" t="s">
        <v>164</v>
      </c>
      <c r="G316" s="243"/>
      <c r="H316" s="246">
        <v>525</v>
      </c>
      <c r="I316" s="247"/>
      <c r="J316" s="243"/>
      <c r="K316" s="243"/>
      <c r="L316" s="248"/>
      <c r="M316" s="249"/>
      <c r="N316" s="250"/>
      <c r="O316" s="250"/>
      <c r="P316" s="250"/>
      <c r="Q316" s="250"/>
      <c r="R316" s="250"/>
      <c r="S316" s="250"/>
      <c r="T316" s="251"/>
      <c r="AT316" s="252" t="s">
        <v>153</v>
      </c>
      <c r="AU316" s="252" t="s">
        <v>87</v>
      </c>
      <c r="AV316" s="15" t="s">
        <v>147</v>
      </c>
      <c r="AW316" s="15" t="s">
        <v>33</v>
      </c>
      <c r="AX316" s="15" t="s">
        <v>85</v>
      </c>
      <c r="AY316" s="252" t="s">
        <v>141</v>
      </c>
    </row>
    <row r="317" spans="1:65" s="2" customFormat="1" ht="16.5" customHeight="1">
      <c r="A317" s="34"/>
      <c r="B317" s="35"/>
      <c r="C317" s="253" t="s">
        <v>375</v>
      </c>
      <c r="D317" s="253" t="s">
        <v>223</v>
      </c>
      <c r="E317" s="254" t="s">
        <v>364</v>
      </c>
      <c r="F317" s="255" t="s">
        <v>365</v>
      </c>
      <c r="G317" s="256" t="s">
        <v>146</v>
      </c>
      <c r="H317" s="257">
        <v>531.48</v>
      </c>
      <c r="I317" s="258"/>
      <c r="J317" s="259">
        <f>ROUND(I317*H317,2)</f>
        <v>0</v>
      </c>
      <c r="K317" s="255" t="s">
        <v>1</v>
      </c>
      <c r="L317" s="260"/>
      <c r="M317" s="261" t="s">
        <v>1</v>
      </c>
      <c r="N317" s="262" t="s">
        <v>42</v>
      </c>
      <c r="O317" s="71"/>
      <c r="P317" s="213">
        <f>O317*H317</f>
        <v>0</v>
      </c>
      <c r="Q317" s="213">
        <v>0.17599999999999999</v>
      </c>
      <c r="R317" s="213">
        <f>Q317*H317</f>
        <v>93.540480000000002</v>
      </c>
      <c r="S317" s="213">
        <v>0</v>
      </c>
      <c r="T317" s="214">
        <f>S317*H317</f>
        <v>0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215" t="s">
        <v>187</v>
      </c>
      <c r="AT317" s="215" t="s">
        <v>223</v>
      </c>
      <c r="AU317" s="215" t="s">
        <v>87</v>
      </c>
      <c r="AY317" s="17" t="s">
        <v>141</v>
      </c>
      <c r="BE317" s="216">
        <f>IF(N317="základní",J317,0)</f>
        <v>0</v>
      </c>
      <c r="BF317" s="216">
        <f>IF(N317="snížená",J317,0)</f>
        <v>0</v>
      </c>
      <c r="BG317" s="216">
        <f>IF(N317="zákl. přenesená",J317,0)</f>
        <v>0</v>
      </c>
      <c r="BH317" s="216">
        <f>IF(N317="sníž. přenesená",J317,0)</f>
        <v>0</v>
      </c>
      <c r="BI317" s="216">
        <f>IF(N317="nulová",J317,0)</f>
        <v>0</v>
      </c>
      <c r="BJ317" s="17" t="s">
        <v>85</v>
      </c>
      <c r="BK317" s="216">
        <f>ROUND(I317*H317,2)</f>
        <v>0</v>
      </c>
      <c r="BL317" s="17" t="s">
        <v>147</v>
      </c>
      <c r="BM317" s="215" t="s">
        <v>691</v>
      </c>
    </row>
    <row r="318" spans="1:65" s="2" customFormat="1" ht="11.25">
      <c r="A318" s="34"/>
      <c r="B318" s="35"/>
      <c r="C318" s="36"/>
      <c r="D318" s="217" t="s">
        <v>149</v>
      </c>
      <c r="E318" s="36"/>
      <c r="F318" s="218" t="s">
        <v>365</v>
      </c>
      <c r="G318" s="36"/>
      <c r="H318" s="36"/>
      <c r="I318" s="116"/>
      <c r="J318" s="36"/>
      <c r="K318" s="36"/>
      <c r="L318" s="39"/>
      <c r="M318" s="219"/>
      <c r="N318" s="220"/>
      <c r="O318" s="71"/>
      <c r="P318" s="71"/>
      <c r="Q318" s="71"/>
      <c r="R318" s="71"/>
      <c r="S318" s="71"/>
      <c r="T318" s="72"/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T318" s="17" t="s">
        <v>149</v>
      </c>
      <c r="AU318" s="17" t="s">
        <v>87</v>
      </c>
    </row>
    <row r="319" spans="1:65" s="13" customFormat="1" ht="11.25">
      <c r="B319" s="221"/>
      <c r="C319" s="222"/>
      <c r="D319" s="217" t="s">
        <v>153</v>
      </c>
      <c r="E319" s="223" t="s">
        <v>1</v>
      </c>
      <c r="F319" s="224" t="s">
        <v>692</v>
      </c>
      <c r="G319" s="222"/>
      <c r="H319" s="223" t="s">
        <v>1</v>
      </c>
      <c r="I319" s="225"/>
      <c r="J319" s="222"/>
      <c r="K319" s="222"/>
      <c r="L319" s="226"/>
      <c r="M319" s="227"/>
      <c r="N319" s="228"/>
      <c r="O319" s="228"/>
      <c r="P319" s="228"/>
      <c r="Q319" s="228"/>
      <c r="R319" s="228"/>
      <c r="S319" s="228"/>
      <c r="T319" s="229"/>
      <c r="AT319" s="230" t="s">
        <v>153</v>
      </c>
      <c r="AU319" s="230" t="s">
        <v>87</v>
      </c>
      <c r="AV319" s="13" t="s">
        <v>85</v>
      </c>
      <c r="AW319" s="13" t="s">
        <v>33</v>
      </c>
      <c r="AX319" s="13" t="s">
        <v>77</v>
      </c>
      <c r="AY319" s="230" t="s">
        <v>141</v>
      </c>
    </row>
    <row r="320" spans="1:65" s="14" customFormat="1" ht="11.25">
      <c r="B320" s="231"/>
      <c r="C320" s="232"/>
      <c r="D320" s="217" t="s">
        <v>153</v>
      </c>
      <c r="E320" s="233" t="s">
        <v>1</v>
      </c>
      <c r="F320" s="234" t="s">
        <v>693</v>
      </c>
      <c r="G320" s="232"/>
      <c r="H320" s="235">
        <v>531.48</v>
      </c>
      <c r="I320" s="236"/>
      <c r="J320" s="232"/>
      <c r="K320" s="232"/>
      <c r="L320" s="237"/>
      <c r="M320" s="238"/>
      <c r="N320" s="239"/>
      <c r="O320" s="239"/>
      <c r="P320" s="239"/>
      <c r="Q320" s="239"/>
      <c r="R320" s="239"/>
      <c r="S320" s="239"/>
      <c r="T320" s="240"/>
      <c r="AT320" s="241" t="s">
        <v>153</v>
      </c>
      <c r="AU320" s="241" t="s">
        <v>87</v>
      </c>
      <c r="AV320" s="14" t="s">
        <v>87</v>
      </c>
      <c r="AW320" s="14" t="s">
        <v>33</v>
      </c>
      <c r="AX320" s="14" t="s">
        <v>77</v>
      </c>
      <c r="AY320" s="241" t="s">
        <v>141</v>
      </c>
    </row>
    <row r="321" spans="1:65" s="15" customFormat="1" ht="11.25">
      <c r="B321" s="242"/>
      <c r="C321" s="243"/>
      <c r="D321" s="217" t="s">
        <v>153</v>
      </c>
      <c r="E321" s="244" t="s">
        <v>1</v>
      </c>
      <c r="F321" s="245" t="s">
        <v>164</v>
      </c>
      <c r="G321" s="243"/>
      <c r="H321" s="246">
        <v>531.48</v>
      </c>
      <c r="I321" s="247"/>
      <c r="J321" s="243"/>
      <c r="K321" s="243"/>
      <c r="L321" s="248"/>
      <c r="M321" s="249"/>
      <c r="N321" s="250"/>
      <c r="O321" s="250"/>
      <c r="P321" s="250"/>
      <c r="Q321" s="250"/>
      <c r="R321" s="250"/>
      <c r="S321" s="250"/>
      <c r="T321" s="251"/>
      <c r="AT321" s="252" t="s">
        <v>153</v>
      </c>
      <c r="AU321" s="252" t="s">
        <v>87</v>
      </c>
      <c r="AV321" s="15" t="s">
        <v>147</v>
      </c>
      <c r="AW321" s="15" t="s">
        <v>33</v>
      </c>
      <c r="AX321" s="15" t="s">
        <v>85</v>
      </c>
      <c r="AY321" s="252" t="s">
        <v>141</v>
      </c>
    </row>
    <row r="322" spans="1:65" s="2" customFormat="1" ht="24" customHeight="1">
      <c r="A322" s="34"/>
      <c r="B322" s="35"/>
      <c r="C322" s="253" t="s">
        <v>382</v>
      </c>
      <c r="D322" s="253" t="s">
        <v>223</v>
      </c>
      <c r="E322" s="254" t="s">
        <v>367</v>
      </c>
      <c r="F322" s="255" t="s">
        <v>368</v>
      </c>
      <c r="G322" s="256" t="s">
        <v>146</v>
      </c>
      <c r="H322" s="257">
        <v>9.27</v>
      </c>
      <c r="I322" s="258"/>
      <c r="J322" s="259">
        <f>ROUND(I322*H322,2)</f>
        <v>0</v>
      </c>
      <c r="K322" s="255" t="s">
        <v>1</v>
      </c>
      <c r="L322" s="260"/>
      <c r="M322" s="261" t="s">
        <v>1</v>
      </c>
      <c r="N322" s="262" t="s">
        <v>42</v>
      </c>
      <c r="O322" s="71"/>
      <c r="P322" s="213">
        <f>O322*H322</f>
        <v>0</v>
      </c>
      <c r="Q322" s="213">
        <v>0.17499999999999999</v>
      </c>
      <c r="R322" s="213">
        <f>Q322*H322</f>
        <v>1.6222499999999997</v>
      </c>
      <c r="S322" s="213">
        <v>0</v>
      </c>
      <c r="T322" s="214">
        <f>S322*H322</f>
        <v>0</v>
      </c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R322" s="215" t="s">
        <v>187</v>
      </c>
      <c r="AT322" s="215" t="s">
        <v>223</v>
      </c>
      <c r="AU322" s="215" t="s">
        <v>87</v>
      </c>
      <c r="AY322" s="17" t="s">
        <v>141</v>
      </c>
      <c r="BE322" s="216">
        <f>IF(N322="základní",J322,0)</f>
        <v>0</v>
      </c>
      <c r="BF322" s="216">
        <f>IF(N322="snížená",J322,0)</f>
        <v>0</v>
      </c>
      <c r="BG322" s="216">
        <f>IF(N322="zákl. přenesená",J322,0)</f>
        <v>0</v>
      </c>
      <c r="BH322" s="216">
        <f>IF(N322="sníž. přenesená",J322,0)</f>
        <v>0</v>
      </c>
      <c r="BI322" s="216">
        <f>IF(N322="nulová",J322,0)</f>
        <v>0</v>
      </c>
      <c r="BJ322" s="17" t="s">
        <v>85</v>
      </c>
      <c r="BK322" s="216">
        <f>ROUND(I322*H322,2)</f>
        <v>0</v>
      </c>
      <c r="BL322" s="17" t="s">
        <v>147</v>
      </c>
      <c r="BM322" s="215" t="s">
        <v>694</v>
      </c>
    </row>
    <row r="323" spans="1:65" s="2" customFormat="1" ht="19.5">
      <c r="A323" s="34"/>
      <c r="B323" s="35"/>
      <c r="C323" s="36"/>
      <c r="D323" s="217" t="s">
        <v>149</v>
      </c>
      <c r="E323" s="36"/>
      <c r="F323" s="218" t="s">
        <v>368</v>
      </c>
      <c r="G323" s="36"/>
      <c r="H323" s="36"/>
      <c r="I323" s="116"/>
      <c r="J323" s="36"/>
      <c r="K323" s="36"/>
      <c r="L323" s="39"/>
      <c r="M323" s="219"/>
      <c r="N323" s="220"/>
      <c r="O323" s="71"/>
      <c r="P323" s="71"/>
      <c r="Q323" s="71"/>
      <c r="R323" s="71"/>
      <c r="S323" s="71"/>
      <c r="T323" s="72"/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T323" s="17" t="s">
        <v>149</v>
      </c>
      <c r="AU323" s="17" t="s">
        <v>87</v>
      </c>
    </row>
    <row r="324" spans="1:65" s="14" customFormat="1" ht="11.25">
      <c r="B324" s="231"/>
      <c r="C324" s="232"/>
      <c r="D324" s="217" t="s">
        <v>153</v>
      </c>
      <c r="E324" s="233" t="s">
        <v>1</v>
      </c>
      <c r="F324" s="234" t="s">
        <v>192</v>
      </c>
      <c r="G324" s="232"/>
      <c r="H324" s="235">
        <v>9</v>
      </c>
      <c r="I324" s="236"/>
      <c r="J324" s="232"/>
      <c r="K324" s="232"/>
      <c r="L324" s="237"/>
      <c r="M324" s="238"/>
      <c r="N324" s="239"/>
      <c r="O324" s="239"/>
      <c r="P324" s="239"/>
      <c r="Q324" s="239"/>
      <c r="R324" s="239"/>
      <c r="S324" s="239"/>
      <c r="T324" s="240"/>
      <c r="AT324" s="241" t="s">
        <v>153</v>
      </c>
      <c r="AU324" s="241" t="s">
        <v>87</v>
      </c>
      <c r="AV324" s="14" t="s">
        <v>87</v>
      </c>
      <c r="AW324" s="14" t="s">
        <v>33</v>
      </c>
      <c r="AX324" s="14" t="s">
        <v>77</v>
      </c>
      <c r="AY324" s="241" t="s">
        <v>141</v>
      </c>
    </row>
    <row r="325" spans="1:65" s="14" customFormat="1" ht="11.25">
      <c r="B325" s="231"/>
      <c r="C325" s="232"/>
      <c r="D325" s="217" t="s">
        <v>153</v>
      </c>
      <c r="E325" s="233" t="s">
        <v>1</v>
      </c>
      <c r="F325" s="234" t="s">
        <v>695</v>
      </c>
      <c r="G325" s="232"/>
      <c r="H325" s="235">
        <v>9.27</v>
      </c>
      <c r="I325" s="236"/>
      <c r="J325" s="232"/>
      <c r="K325" s="232"/>
      <c r="L325" s="237"/>
      <c r="M325" s="238"/>
      <c r="N325" s="239"/>
      <c r="O325" s="239"/>
      <c r="P325" s="239"/>
      <c r="Q325" s="239"/>
      <c r="R325" s="239"/>
      <c r="S325" s="239"/>
      <c r="T325" s="240"/>
      <c r="AT325" s="241" t="s">
        <v>153</v>
      </c>
      <c r="AU325" s="241" t="s">
        <v>87</v>
      </c>
      <c r="AV325" s="14" t="s">
        <v>87</v>
      </c>
      <c r="AW325" s="14" t="s">
        <v>33</v>
      </c>
      <c r="AX325" s="14" t="s">
        <v>85</v>
      </c>
      <c r="AY325" s="241" t="s">
        <v>141</v>
      </c>
    </row>
    <row r="326" spans="1:65" s="2" customFormat="1" ht="24" customHeight="1">
      <c r="A326" s="34"/>
      <c r="B326" s="35"/>
      <c r="C326" s="204" t="s">
        <v>387</v>
      </c>
      <c r="D326" s="204" t="s">
        <v>143</v>
      </c>
      <c r="E326" s="205" t="s">
        <v>372</v>
      </c>
      <c r="F326" s="206" t="s">
        <v>373</v>
      </c>
      <c r="G326" s="207" t="s">
        <v>146</v>
      </c>
      <c r="H326" s="208">
        <v>213</v>
      </c>
      <c r="I326" s="209"/>
      <c r="J326" s="210">
        <f>ROUND(I326*H326,2)</f>
        <v>0</v>
      </c>
      <c r="K326" s="206" t="s">
        <v>1</v>
      </c>
      <c r="L326" s="39"/>
      <c r="M326" s="211" t="s">
        <v>1</v>
      </c>
      <c r="N326" s="212" t="s">
        <v>42</v>
      </c>
      <c r="O326" s="71"/>
      <c r="P326" s="213">
        <f>O326*H326</f>
        <v>0</v>
      </c>
      <c r="Q326" s="213">
        <v>9.8000000000000004E-2</v>
      </c>
      <c r="R326" s="213">
        <f>Q326*H326</f>
        <v>20.874000000000002</v>
      </c>
      <c r="S326" s="213">
        <v>0</v>
      </c>
      <c r="T326" s="214">
        <f>S326*H326</f>
        <v>0</v>
      </c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R326" s="215" t="s">
        <v>147</v>
      </c>
      <c r="AT326" s="215" t="s">
        <v>143</v>
      </c>
      <c r="AU326" s="215" t="s">
        <v>87</v>
      </c>
      <c r="AY326" s="17" t="s">
        <v>141</v>
      </c>
      <c r="BE326" s="216">
        <f>IF(N326="základní",J326,0)</f>
        <v>0</v>
      </c>
      <c r="BF326" s="216">
        <f>IF(N326="snížená",J326,0)</f>
        <v>0</v>
      </c>
      <c r="BG326" s="216">
        <f>IF(N326="zákl. přenesená",J326,0)</f>
        <v>0</v>
      </c>
      <c r="BH326" s="216">
        <f>IF(N326="sníž. přenesená",J326,0)</f>
        <v>0</v>
      </c>
      <c r="BI326" s="216">
        <f>IF(N326="nulová",J326,0)</f>
        <v>0</v>
      </c>
      <c r="BJ326" s="17" t="s">
        <v>85</v>
      </c>
      <c r="BK326" s="216">
        <f>ROUND(I326*H326,2)</f>
        <v>0</v>
      </c>
      <c r="BL326" s="17" t="s">
        <v>147</v>
      </c>
      <c r="BM326" s="215" t="s">
        <v>696</v>
      </c>
    </row>
    <row r="327" spans="1:65" s="2" customFormat="1" ht="19.5">
      <c r="A327" s="34"/>
      <c r="B327" s="35"/>
      <c r="C327" s="36"/>
      <c r="D327" s="217" t="s">
        <v>149</v>
      </c>
      <c r="E327" s="36"/>
      <c r="F327" s="218" t="s">
        <v>373</v>
      </c>
      <c r="G327" s="36"/>
      <c r="H327" s="36"/>
      <c r="I327" s="116"/>
      <c r="J327" s="36"/>
      <c r="K327" s="36"/>
      <c r="L327" s="39"/>
      <c r="M327" s="219"/>
      <c r="N327" s="220"/>
      <c r="O327" s="71"/>
      <c r="P327" s="71"/>
      <c r="Q327" s="71"/>
      <c r="R327" s="71"/>
      <c r="S327" s="71"/>
      <c r="T327" s="72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T327" s="17" t="s">
        <v>149</v>
      </c>
      <c r="AU327" s="17" t="s">
        <v>87</v>
      </c>
    </row>
    <row r="328" spans="1:65" s="14" customFormat="1" ht="11.25">
      <c r="B328" s="231"/>
      <c r="C328" s="232"/>
      <c r="D328" s="217" t="s">
        <v>153</v>
      </c>
      <c r="E328" s="233" t="s">
        <v>1</v>
      </c>
      <c r="F328" s="234" t="s">
        <v>697</v>
      </c>
      <c r="G328" s="232"/>
      <c r="H328" s="235">
        <v>213</v>
      </c>
      <c r="I328" s="236"/>
      <c r="J328" s="232"/>
      <c r="K328" s="232"/>
      <c r="L328" s="237"/>
      <c r="M328" s="238"/>
      <c r="N328" s="239"/>
      <c r="O328" s="239"/>
      <c r="P328" s="239"/>
      <c r="Q328" s="239"/>
      <c r="R328" s="239"/>
      <c r="S328" s="239"/>
      <c r="T328" s="240"/>
      <c r="AT328" s="241" t="s">
        <v>153</v>
      </c>
      <c r="AU328" s="241" t="s">
        <v>87</v>
      </c>
      <c r="AV328" s="14" t="s">
        <v>87</v>
      </c>
      <c r="AW328" s="14" t="s">
        <v>33</v>
      </c>
      <c r="AX328" s="14" t="s">
        <v>85</v>
      </c>
      <c r="AY328" s="241" t="s">
        <v>141</v>
      </c>
    </row>
    <row r="329" spans="1:65" s="2" customFormat="1" ht="16.5" customHeight="1">
      <c r="A329" s="34"/>
      <c r="B329" s="35"/>
      <c r="C329" s="253" t="s">
        <v>393</v>
      </c>
      <c r="D329" s="253" t="s">
        <v>223</v>
      </c>
      <c r="E329" s="254" t="s">
        <v>376</v>
      </c>
      <c r="F329" s="255" t="s">
        <v>377</v>
      </c>
      <c r="G329" s="256" t="s">
        <v>146</v>
      </c>
      <c r="H329" s="257">
        <v>223.65</v>
      </c>
      <c r="I329" s="258"/>
      <c r="J329" s="259">
        <f>ROUND(I329*H329,2)</f>
        <v>0</v>
      </c>
      <c r="K329" s="255" t="s">
        <v>1</v>
      </c>
      <c r="L329" s="260"/>
      <c r="M329" s="261" t="s">
        <v>1</v>
      </c>
      <c r="N329" s="262" t="s">
        <v>42</v>
      </c>
      <c r="O329" s="71"/>
      <c r="P329" s="213">
        <f>O329*H329</f>
        <v>0</v>
      </c>
      <c r="Q329" s="213">
        <v>0.1125</v>
      </c>
      <c r="R329" s="213">
        <f>Q329*H329</f>
        <v>25.160625</v>
      </c>
      <c r="S329" s="213">
        <v>0</v>
      </c>
      <c r="T329" s="214">
        <f>S329*H329</f>
        <v>0</v>
      </c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R329" s="215" t="s">
        <v>187</v>
      </c>
      <c r="AT329" s="215" t="s">
        <v>223</v>
      </c>
      <c r="AU329" s="215" t="s">
        <v>87</v>
      </c>
      <c r="AY329" s="17" t="s">
        <v>141</v>
      </c>
      <c r="BE329" s="216">
        <f>IF(N329="základní",J329,0)</f>
        <v>0</v>
      </c>
      <c r="BF329" s="216">
        <f>IF(N329="snížená",J329,0)</f>
        <v>0</v>
      </c>
      <c r="BG329" s="216">
        <f>IF(N329="zákl. přenesená",J329,0)</f>
        <v>0</v>
      </c>
      <c r="BH329" s="216">
        <f>IF(N329="sníž. přenesená",J329,0)</f>
        <v>0</v>
      </c>
      <c r="BI329" s="216">
        <f>IF(N329="nulová",J329,0)</f>
        <v>0</v>
      </c>
      <c r="BJ329" s="17" t="s">
        <v>85</v>
      </c>
      <c r="BK329" s="216">
        <f>ROUND(I329*H329,2)</f>
        <v>0</v>
      </c>
      <c r="BL329" s="17" t="s">
        <v>147</v>
      </c>
      <c r="BM329" s="215" t="s">
        <v>698</v>
      </c>
    </row>
    <row r="330" spans="1:65" s="2" customFormat="1" ht="11.25">
      <c r="A330" s="34"/>
      <c r="B330" s="35"/>
      <c r="C330" s="36"/>
      <c r="D330" s="217" t="s">
        <v>149</v>
      </c>
      <c r="E330" s="36"/>
      <c r="F330" s="218" t="s">
        <v>377</v>
      </c>
      <c r="G330" s="36"/>
      <c r="H330" s="36"/>
      <c r="I330" s="116"/>
      <c r="J330" s="36"/>
      <c r="K330" s="36"/>
      <c r="L330" s="39"/>
      <c r="M330" s="219"/>
      <c r="N330" s="220"/>
      <c r="O330" s="71"/>
      <c r="P330" s="71"/>
      <c r="Q330" s="71"/>
      <c r="R330" s="71"/>
      <c r="S330" s="71"/>
      <c r="T330" s="72"/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T330" s="17" t="s">
        <v>149</v>
      </c>
      <c r="AU330" s="17" t="s">
        <v>87</v>
      </c>
    </row>
    <row r="331" spans="1:65" s="13" customFormat="1" ht="11.25">
      <c r="B331" s="221"/>
      <c r="C331" s="222"/>
      <c r="D331" s="217" t="s">
        <v>153</v>
      </c>
      <c r="E331" s="223" t="s">
        <v>1</v>
      </c>
      <c r="F331" s="224" t="s">
        <v>379</v>
      </c>
      <c r="G331" s="222"/>
      <c r="H331" s="223" t="s">
        <v>1</v>
      </c>
      <c r="I331" s="225"/>
      <c r="J331" s="222"/>
      <c r="K331" s="222"/>
      <c r="L331" s="226"/>
      <c r="M331" s="227"/>
      <c r="N331" s="228"/>
      <c r="O331" s="228"/>
      <c r="P331" s="228"/>
      <c r="Q331" s="228"/>
      <c r="R331" s="228"/>
      <c r="S331" s="228"/>
      <c r="T331" s="229"/>
      <c r="AT331" s="230" t="s">
        <v>153</v>
      </c>
      <c r="AU331" s="230" t="s">
        <v>87</v>
      </c>
      <c r="AV331" s="13" t="s">
        <v>85</v>
      </c>
      <c r="AW331" s="13" t="s">
        <v>33</v>
      </c>
      <c r="AX331" s="13" t="s">
        <v>77</v>
      </c>
      <c r="AY331" s="230" t="s">
        <v>141</v>
      </c>
    </row>
    <row r="332" spans="1:65" s="14" customFormat="1" ht="11.25">
      <c r="B332" s="231"/>
      <c r="C332" s="232"/>
      <c r="D332" s="217" t="s">
        <v>153</v>
      </c>
      <c r="E332" s="233" t="s">
        <v>1</v>
      </c>
      <c r="F332" s="234" t="s">
        <v>697</v>
      </c>
      <c r="G332" s="232"/>
      <c r="H332" s="235">
        <v>213</v>
      </c>
      <c r="I332" s="236"/>
      <c r="J332" s="232"/>
      <c r="K332" s="232"/>
      <c r="L332" s="237"/>
      <c r="M332" s="238"/>
      <c r="N332" s="239"/>
      <c r="O332" s="239"/>
      <c r="P332" s="239"/>
      <c r="Q332" s="239"/>
      <c r="R332" s="239"/>
      <c r="S332" s="239"/>
      <c r="T332" s="240"/>
      <c r="AT332" s="241" t="s">
        <v>153</v>
      </c>
      <c r="AU332" s="241" t="s">
        <v>87</v>
      </c>
      <c r="AV332" s="14" t="s">
        <v>87</v>
      </c>
      <c r="AW332" s="14" t="s">
        <v>33</v>
      </c>
      <c r="AX332" s="14" t="s">
        <v>77</v>
      </c>
      <c r="AY332" s="241" t="s">
        <v>141</v>
      </c>
    </row>
    <row r="333" spans="1:65" s="14" customFormat="1" ht="11.25">
      <c r="B333" s="231"/>
      <c r="C333" s="232"/>
      <c r="D333" s="217" t="s">
        <v>153</v>
      </c>
      <c r="E333" s="233" t="s">
        <v>1</v>
      </c>
      <c r="F333" s="234" t="s">
        <v>699</v>
      </c>
      <c r="G333" s="232"/>
      <c r="H333" s="235">
        <v>223.65</v>
      </c>
      <c r="I333" s="236"/>
      <c r="J333" s="232"/>
      <c r="K333" s="232"/>
      <c r="L333" s="237"/>
      <c r="M333" s="238"/>
      <c r="N333" s="239"/>
      <c r="O333" s="239"/>
      <c r="P333" s="239"/>
      <c r="Q333" s="239"/>
      <c r="R333" s="239"/>
      <c r="S333" s="239"/>
      <c r="T333" s="240"/>
      <c r="AT333" s="241" t="s">
        <v>153</v>
      </c>
      <c r="AU333" s="241" t="s">
        <v>87</v>
      </c>
      <c r="AV333" s="14" t="s">
        <v>87</v>
      </c>
      <c r="AW333" s="14" t="s">
        <v>33</v>
      </c>
      <c r="AX333" s="14" t="s">
        <v>85</v>
      </c>
      <c r="AY333" s="241" t="s">
        <v>141</v>
      </c>
    </row>
    <row r="334" spans="1:65" s="2" customFormat="1" ht="24" customHeight="1">
      <c r="A334" s="34"/>
      <c r="B334" s="35"/>
      <c r="C334" s="204" t="s">
        <v>397</v>
      </c>
      <c r="D334" s="204" t="s">
        <v>143</v>
      </c>
      <c r="E334" s="205" t="s">
        <v>700</v>
      </c>
      <c r="F334" s="206" t="s">
        <v>701</v>
      </c>
      <c r="G334" s="207" t="s">
        <v>146</v>
      </c>
      <c r="H334" s="208">
        <v>6</v>
      </c>
      <c r="I334" s="209"/>
      <c r="J334" s="210">
        <f>ROUND(I334*H334,2)</f>
        <v>0</v>
      </c>
      <c r="K334" s="206" t="s">
        <v>1</v>
      </c>
      <c r="L334" s="39"/>
      <c r="M334" s="211" t="s">
        <v>1</v>
      </c>
      <c r="N334" s="212" t="s">
        <v>42</v>
      </c>
      <c r="O334" s="71"/>
      <c r="P334" s="213">
        <f>O334*H334</f>
        <v>0</v>
      </c>
      <c r="Q334" s="213">
        <v>8.6800000000000002E-2</v>
      </c>
      <c r="R334" s="213">
        <f>Q334*H334</f>
        <v>0.52080000000000004</v>
      </c>
      <c r="S334" s="213">
        <v>0</v>
      </c>
      <c r="T334" s="214">
        <f>S334*H334</f>
        <v>0</v>
      </c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R334" s="215" t="s">
        <v>147</v>
      </c>
      <c r="AT334" s="215" t="s">
        <v>143</v>
      </c>
      <c r="AU334" s="215" t="s">
        <v>87</v>
      </c>
      <c r="AY334" s="17" t="s">
        <v>141</v>
      </c>
      <c r="BE334" s="216">
        <f>IF(N334="základní",J334,0)</f>
        <v>0</v>
      </c>
      <c r="BF334" s="216">
        <f>IF(N334="snížená",J334,0)</f>
        <v>0</v>
      </c>
      <c r="BG334" s="216">
        <f>IF(N334="zákl. přenesená",J334,0)</f>
        <v>0</v>
      </c>
      <c r="BH334" s="216">
        <f>IF(N334="sníž. přenesená",J334,0)</f>
        <v>0</v>
      </c>
      <c r="BI334" s="216">
        <f>IF(N334="nulová",J334,0)</f>
        <v>0</v>
      </c>
      <c r="BJ334" s="17" t="s">
        <v>85</v>
      </c>
      <c r="BK334" s="216">
        <f>ROUND(I334*H334,2)</f>
        <v>0</v>
      </c>
      <c r="BL334" s="17" t="s">
        <v>147</v>
      </c>
      <c r="BM334" s="215" t="s">
        <v>702</v>
      </c>
    </row>
    <row r="335" spans="1:65" s="2" customFormat="1" ht="19.5">
      <c r="A335" s="34"/>
      <c r="B335" s="35"/>
      <c r="C335" s="36"/>
      <c r="D335" s="217" t="s">
        <v>149</v>
      </c>
      <c r="E335" s="36"/>
      <c r="F335" s="218" t="s">
        <v>701</v>
      </c>
      <c r="G335" s="36"/>
      <c r="H335" s="36"/>
      <c r="I335" s="116"/>
      <c r="J335" s="36"/>
      <c r="K335" s="36"/>
      <c r="L335" s="39"/>
      <c r="M335" s="219"/>
      <c r="N335" s="220"/>
      <c r="O335" s="71"/>
      <c r="P335" s="71"/>
      <c r="Q335" s="71"/>
      <c r="R335" s="71"/>
      <c r="S335" s="71"/>
      <c r="T335" s="72"/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T335" s="17" t="s">
        <v>149</v>
      </c>
      <c r="AU335" s="17" t="s">
        <v>87</v>
      </c>
    </row>
    <row r="336" spans="1:65" s="14" customFormat="1" ht="11.25">
      <c r="B336" s="231"/>
      <c r="C336" s="232"/>
      <c r="D336" s="217" t="s">
        <v>153</v>
      </c>
      <c r="E336" s="233" t="s">
        <v>1</v>
      </c>
      <c r="F336" s="234" t="s">
        <v>178</v>
      </c>
      <c r="G336" s="232"/>
      <c r="H336" s="235">
        <v>6</v>
      </c>
      <c r="I336" s="236"/>
      <c r="J336" s="232"/>
      <c r="K336" s="232"/>
      <c r="L336" s="237"/>
      <c r="M336" s="238"/>
      <c r="N336" s="239"/>
      <c r="O336" s="239"/>
      <c r="P336" s="239"/>
      <c r="Q336" s="239"/>
      <c r="R336" s="239"/>
      <c r="S336" s="239"/>
      <c r="T336" s="240"/>
      <c r="AT336" s="241" t="s">
        <v>153</v>
      </c>
      <c r="AU336" s="241" t="s">
        <v>87</v>
      </c>
      <c r="AV336" s="14" t="s">
        <v>87</v>
      </c>
      <c r="AW336" s="14" t="s">
        <v>33</v>
      </c>
      <c r="AX336" s="14" t="s">
        <v>85</v>
      </c>
      <c r="AY336" s="241" t="s">
        <v>141</v>
      </c>
    </row>
    <row r="337" spans="1:65" s="12" customFormat="1" ht="22.9" customHeight="1">
      <c r="B337" s="188"/>
      <c r="C337" s="189"/>
      <c r="D337" s="190" t="s">
        <v>76</v>
      </c>
      <c r="E337" s="202" t="s">
        <v>187</v>
      </c>
      <c r="F337" s="202" t="s">
        <v>381</v>
      </c>
      <c r="G337" s="189"/>
      <c r="H337" s="189"/>
      <c r="I337" s="192"/>
      <c r="J337" s="203">
        <f>BK337</f>
        <v>0</v>
      </c>
      <c r="K337" s="189"/>
      <c r="L337" s="194"/>
      <c r="M337" s="195"/>
      <c r="N337" s="196"/>
      <c r="O337" s="196"/>
      <c r="P337" s="197">
        <f>SUM(P338:P367)</f>
        <v>0</v>
      </c>
      <c r="Q337" s="196"/>
      <c r="R337" s="197">
        <f>SUM(R338:R367)</f>
        <v>23.401930000000004</v>
      </c>
      <c r="S337" s="196"/>
      <c r="T337" s="198">
        <f>SUM(T338:T367)</f>
        <v>0</v>
      </c>
      <c r="AR337" s="199" t="s">
        <v>85</v>
      </c>
      <c r="AT337" s="200" t="s">
        <v>76</v>
      </c>
      <c r="AU337" s="200" t="s">
        <v>85</v>
      </c>
      <c r="AY337" s="199" t="s">
        <v>141</v>
      </c>
      <c r="BK337" s="201">
        <f>SUM(BK338:BK367)</f>
        <v>0</v>
      </c>
    </row>
    <row r="338" spans="1:65" s="2" customFormat="1" ht="60" customHeight="1">
      <c r="A338" s="34"/>
      <c r="B338" s="35"/>
      <c r="C338" s="204" t="s">
        <v>401</v>
      </c>
      <c r="D338" s="204" t="s">
        <v>143</v>
      </c>
      <c r="E338" s="205" t="s">
        <v>383</v>
      </c>
      <c r="F338" s="206" t="s">
        <v>703</v>
      </c>
      <c r="G338" s="207" t="s">
        <v>195</v>
      </c>
      <c r="H338" s="208">
        <v>35</v>
      </c>
      <c r="I338" s="209"/>
      <c r="J338" s="210">
        <f>ROUND(I338*H338,2)</f>
        <v>0</v>
      </c>
      <c r="K338" s="206" t="s">
        <v>1</v>
      </c>
      <c r="L338" s="39"/>
      <c r="M338" s="211" t="s">
        <v>1</v>
      </c>
      <c r="N338" s="212" t="s">
        <v>42</v>
      </c>
      <c r="O338" s="71"/>
      <c r="P338" s="213">
        <f>O338*H338</f>
        <v>0</v>
      </c>
      <c r="Q338" s="213">
        <v>0.22656999999999999</v>
      </c>
      <c r="R338" s="213">
        <f>Q338*H338</f>
        <v>7.9299499999999998</v>
      </c>
      <c r="S338" s="213">
        <v>0</v>
      </c>
      <c r="T338" s="214">
        <f>S338*H338</f>
        <v>0</v>
      </c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R338" s="215" t="s">
        <v>147</v>
      </c>
      <c r="AT338" s="215" t="s">
        <v>143</v>
      </c>
      <c r="AU338" s="215" t="s">
        <v>87</v>
      </c>
      <c r="AY338" s="17" t="s">
        <v>141</v>
      </c>
      <c r="BE338" s="216">
        <f>IF(N338="základní",J338,0)</f>
        <v>0</v>
      </c>
      <c r="BF338" s="216">
        <f>IF(N338="snížená",J338,0)</f>
        <v>0</v>
      </c>
      <c r="BG338" s="216">
        <f>IF(N338="zákl. přenesená",J338,0)</f>
        <v>0</v>
      </c>
      <c r="BH338" s="216">
        <f>IF(N338="sníž. přenesená",J338,0)</f>
        <v>0</v>
      </c>
      <c r="BI338" s="216">
        <f>IF(N338="nulová",J338,0)</f>
        <v>0</v>
      </c>
      <c r="BJ338" s="17" t="s">
        <v>85</v>
      </c>
      <c r="BK338" s="216">
        <f>ROUND(I338*H338,2)</f>
        <v>0</v>
      </c>
      <c r="BL338" s="17" t="s">
        <v>147</v>
      </c>
      <c r="BM338" s="215" t="s">
        <v>704</v>
      </c>
    </row>
    <row r="339" spans="1:65" s="2" customFormat="1" ht="39">
      <c r="A339" s="34"/>
      <c r="B339" s="35"/>
      <c r="C339" s="36"/>
      <c r="D339" s="217" t="s">
        <v>149</v>
      </c>
      <c r="E339" s="36"/>
      <c r="F339" s="218" t="s">
        <v>703</v>
      </c>
      <c r="G339" s="36"/>
      <c r="H339" s="36"/>
      <c r="I339" s="116"/>
      <c r="J339" s="36"/>
      <c r="K339" s="36"/>
      <c r="L339" s="39"/>
      <c r="M339" s="219"/>
      <c r="N339" s="220"/>
      <c r="O339" s="71"/>
      <c r="P339" s="71"/>
      <c r="Q339" s="71"/>
      <c r="R339" s="71"/>
      <c r="S339" s="71"/>
      <c r="T339" s="72"/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T339" s="17" t="s">
        <v>149</v>
      </c>
      <c r="AU339" s="17" t="s">
        <v>87</v>
      </c>
    </row>
    <row r="340" spans="1:65" s="14" customFormat="1" ht="11.25">
      <c r="B340" s="231"/>
      <c r="C340" s="232"/>
      <c r="D340" s="217" t="s">
        <v>153</v>
      </c>
      <c r="E340" s="233" t="s">
        <v>1</v>
      </c>
      <c r="F340" s="234" t="s">
        <v>335</v>
      </c>
      <c r="G340" s="232"/>
      <c r="H340" s="235">
        <v>35</v>
      </c>
      <c r="I340" s="236"/>
      <c r="J340" s="232"/>
      <c r="K340" s="232"/>
      <c r="L340" s="237"/>
      <c r="M340" s="238"/>
      <c r="N340" s="239"/>
      <c r="O340" s="239"/>
      <c r="P340" s="239"/>
      <c r="Q340" s="239"/>
      <c r="R340" s="239"/>
      <c r="S340" s="239"/>
      <c r="T340" s="240"/>
      <c r="AT340" s="241" t="s">
        <v>153</v>
      </c>
      <c r="AU340" s="241" t="s">
        <v>87</v>
      </c>
      <c r="AV340" s="14" t="s">
        <v>87</v>
      </c>
      <c r="AW340" s="14" t="s">
        <v>33</v>
      </c>
      <c r="AX340" s="14" t="s">
        <v>85</v>
      </c>
      <c r="AY340" s="241" t="s">
        <v>141</v>
      </c>
    </row>
    <row r="341" spans="1:65" s="2" customFormat="1" ht="60" customHeight="1">
      <c r="A341" s="34"/>
      <c r="B341" s="35"/>
      <c r="C341" s="204" t="s">
        <v>405</v>
      </c>
      <c r="D341" s="204" t="s">
        <v>143</v>
      </c>
      <c r="E341" s="205" t="s">
        <v>705</v>
      </c>
      <c r="F341" s="206" t="s">
        <v>706</v>
      </c>
      <c r="G341" s="207" t="s">
        <v>195</v>
      </c>
      <c r="H341" s="208">
        <v>37</v>
      </c>
      <c r="I341" s="209"/>
      <c r="J341" s="210">
        <f>ROUND(I341*H341,2)</f>
        <v>0</v>
      </c>
      <c r="K341" s="206" t="s">
        <v>1</v>
      </c>
      <c r="L341" s="39"/>
      <c r="M341" s="211" t="s">
        <v>1</v>
      </c>
      <c r="N341" s="212" t="s">
        <v>42</v>
      </c>
      <c r="O341" s="71"/>
      <c r="P341" s="213">
        <f>O341*H341</f>
        <v>0</v>
      </c>
      <c r="Q341" s="213">
        <v>0.22656999999999999</v>
      </c>
      <c r="R341" s="213">
        <f>Q341*H341</f>
        <v>8.3830899999999993</v>
      </c>
      <c r="S341" s="213">
        <v>0</v>
      </c>
      <c r="T341" s="214">
        <f>S341*H341</f>
        <v>0</v>
      </c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R341" s="215" t="s">
        <v>147</v>
      </c>
      <c r="AT341" s="215" t="s">
        <v>143</v>
      </c>
      <c r="AU341" s="215" t="s">
        <v>87</v>
      </c>
      <c r="AY341" s="17" t="s">
        <v>141</v>
      </c>
      <c r="BE341" s="216">
        <f>IF(N341="základní",J341,0)</f>
        <v>0</v>
      </c>
      <c r="BF341" s="216">
        <f>IF(N341="snížená",J341,0)</f>
        <v>0</v>
      </c>
      <c r="BG341" s="216">
        <f>IF(N341="zákl. přenesená",J341,0)</f>
        <v>0</v>
      </c>
      <c r="BH341" s="216">
        <f>IF(N341="sníž. přenesená",J341,0)</f>
        <v>0</v>
      </c>
      <c r="BI341" s="216">
        <f>IF(N341="nulová",J341,0)</f>
        <v>0</v>
      </c>
      <c r="BJ341" s="17" t="s">
        <v>85</v>
      </c>
      <c r="BK341" s="216">
        <f>ROUND(I341*H341,2)</f>
        <v>0</v>
      </c>
      <c r="BL341" s="17" t="s">
        <v>147</v>
      </c>
      <c r="BM341" s="215" t="s">
        <v>707</v>
      </c>
    </row>
    <row r="342" spans="1:65" s="2" customFormat="1" ht="39">
      <c r="A342" s="34"/>
      <c r="B342" s="35"/>
      <c r="C342" s="36"/>
      <c r="D342" s="217" t="s">
        <v>149</v>
      </c>
      <c r="E342" s="36"/>
      <c r="F342" s="218" t="s">
        <v>706</v>
      </c>
      <c r="G342" s="36"/>
      <c r="H342" s="36"/>
      <c r="I342" s="116"/>
      <c r="J342" s="36"/>
      <c r="K342" s="36"/>
      <c r="L342" s="39"/>
      <c r="M342" s="219"/>
      <c r="N342" s="220"/>
      <c r="O342" s="71"/>
      <c r="P342" s="71"/>
      <c r="Q342" s="71"/>
      <c r="R342" s="71"/>
      <c r="S342" s="71"/>
      <c r="T342" s="72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T342" s="17" t="s">
        <v>149</v>
      </c>
      <c r="AU342" s="17" t="s">
        <v>87</v>
      </c>
    </row>
    <row r="343" spans="1:65" s="2" customFormat="1" ht="36" customHeight="1">
      <c r="A343" s="34"/>
      <c r="B343" s="35"/>
      <c r="C343" s="204" t="s">
        <v>409</v>
      </c>
      <c r="D343" s="204" t="s">
        <v>143</v>
      </c>
      <c r="E343" s="205" t="s">
        <v>388</v>
      </c>
      <c r="F343" s="206" t="s">
        <v>389</v>
      </c>
      <c r="G343" s="207" t="s">
        <v>390</v>
      </c>
      <c r="H343" s="208">
        <v>1</v>
      </c>
      <c r="I343" s="209"/>
      <c r="J343" s="210">
        <f>ROUND(I343*H343,2)</f>
        <v>0</v>
      </c>
      <c r="K343" s="206" t="s">
        <v>1</v>
      </c>
      <c r="L343" s="39"/>
      <c r="M343" s="211" t="s">
        <v>1</v>
      </c>
      <c r="N343" s="212" t="s">
        <v>42</v>
      </c>
      <c r="O343" s="71"/>
      <c r="P343" s="213">
        <f>O343*H343</f>
        <v>0</v>
      </c>
      <c r="Q343" s="213">
        <v>1.62103</v>
      </c>
      <c r="R343" s="213">
        <f>Q343*H343</f>
        <v>1.62103</v>
      </c>
      <c r="S343" s="213">
        <v>0</v>
      </c>
      <c r="T343" s="214">
        <f>S343*H343</f>
        <v>0</v>
      </c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R343" s="215" t="s">
        <v>147</v>
      </c>
      <c r="AT343" s="215" t="s">
        <v>143</v>
      </c>
      <c r="AU343" s="215" t="s">
        <v>87</v>
      </c>
      <c r="AY343" s="17" t="s">
        <v>141</v>
      </c>
      <c r="BE343" s="216">
        <f>IF(N343="základní",J343,0)</f>
        <v>0</v>
      </c>
      <c r="BF343" s="216">
        <f>IF(N343="snížená",J343,0)</f>
        <v>0</v>
      </c>
      <c r="BG343" s="216">
        <f>IF(N343="zákl. přenesená",J343,0)</f>
        <v>0</v>
      </c>
      <c r="BH343" s="216">
        <f>IF(N343="sníž. přenesená",J343,0)</f>
        <v>0</v>
      </c>
      <c r="BI343" s="216">
        <f>IF(N343="nulová",J343,0)</f>
        <v>0</v>
      </c>
      <c r="BJ343" s="17" t="s">
        <v>85</v>
      </c>
      <c r="BK343" s="216">
        <f>ROUND(I343*H343,2)</f>
        <v>0</v>
      </c>
      <c r="BL343" s="17" t="s">
        <v>147</v>
      </c>
      <c r="BM343" s="215" t="s">
        <v>708</v>
      </c>
    </row>
    <row r="344" spans="1:65" s="2" customFormat="1" ht="19.5">
      <c r="A344" s="34"/>
      <c r="B344" s="35"/>
      <c r="C344" s="36"/>
      <c r="D344" s="217" t="s">
        <v>149</v>
      </c>
      <c r="E344" s="36"/>
      <c r="F344" s="218" t="s">
        <v>389</v>
      </c>
      <c r="G344" s="36"/>
      <c r="H344" s="36"/>
      <c r="I344" s="116"/>
      <c r="J344" s="36"/>
      <c r="K344" s="36"/>
      <c r="L344" s="39"/>
      <c r="M344" s="219"/>
      <c r="N344" s="220"/>
      <c r="O344" s="71"/>
      <c r="P344" s="71"/>
      <c r="Q344" s="71"/>
      <c r="R344" s="71"/>
      <c r="S344" s="71"/>
      <c r="T344" s="72"/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T344" s="17" t="s">
        <v>149</v>
      </c>
      <c r="AU344" s="17" t="s">
        <v>87</v>
      </c>
    </row>
    <row r="345" spans="1:65" s="2" customFormat="1" ht="24" customHeight="1">
      <c r="A345" s="34"/>
      <c r="B345" s="35"/>
      <c r="C345" s="204" t="s">
        <v>413</v>
      </c>
      <c r="D345" s="204" t="s">
        <v>143</v>
      </c>
      <c r="E345" s="205" t="s">
        <v>394</v>
      </c>
      <c r="F345" s="206" t="s">
        <v>395</v>
      </c>
      <c r="G345" s="207" t="s">
        <v>390</v>
      </c>
      <c r="H345" s="208">
        <v>1</v>
      </c>
      <c r="I345" s="209"/>
      <c r="J345" s="210">
        <f>ROUND(I345*H345,2)</f>
        <v>0</v>
      </c>
      <c r="K345" s="206" t="s">
        <v>1</v>
      </c>
      <c r="L345" s="39"/>
      <c r="M345" s="211" t="s">
        <v>1</v>
      </c>
      <c r="N345" s="212" t="s">
        <v>42</v>
      </c>
      <c r="O345" s="71"/>
      <c r="P345" s="213">
        <f>O345*H345</f>
        <v>0</v>
      </c>
      <c r="Q345" s="213">
        <v>0.34089999999999998</v>
      </c>
      <c r="R345" s="213">
        <f>Q345*H345</f>
        <v>0.34089999999999998</v>
      </c>
      <c r="S345" s="213">
        <v>0</v>
      </c>
      <c r="T345" s="214">
        <f>S345*H345</f>
        <v>0</v>
      </c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R345" s="215" t="s">
        <v>147</v>
      </c>
      <c r="AT345" s="215" t="s">
        <v>143</v>
      </c>
      <c r="AU345" s="215" t="s">
        <v>87</v>
      </c>
      <c r="AY345" s="17" t="s">
        <v>141</v>
      </c>
      <c r="BE345" s="216">
        <f>IF(N345="základní",J345,0)</f>
        <v>0</v>
      </c>
      <c r="BF345" s="216">
        <f>IF(N345="snížená",J345,0)</f>
        <v>0</v>
      </c>
      <c r="BG345" s="216">
        <f>IF(N345="zákl. přenesená",J345,0)</f>
        <v>0</v>
      </c>
      <c r="BH345" s="216">
        <f>IF(N345="sníž. přenesená",J345,0)</f>
        <v>0</v>
      </c>
      <c r="BI345" s="216">
        <f>IF(N345="nulová",J345,0)</f>
        <v>0</v>
      </c>
      <c r="BJ345" s="17" t="s">
        <v>85</v>
      </c>
      <c r="BK345" s="216">
        <f>ROUND(I345*H345,2)</f>
        <v>0</v>
      </c>
      <c r="BL345" s="17" t="s">
        <v>147</v>
      </c>
      <c r="BM345" s="215" t="s">
        <v>709</v>
      </c>
    </row>
    <row r="346" spans="1:65" s="2" customFormat="1" ht="19.5">
      <c r="A346" s="34"/>
      <c r="B346" s="35"/>
      <c r="C346" s="36"/>
      <c r="D346" s="217" t="s">
        <v>149</v>
      </c>
      <c r="E346" s="36"/>
      <c r="F346" s="218" t="s">
        <v>395</v>
      </c>
      <c r="G346" s="36"/>
      <c r="H346" s="36"/>
      <c r="I346" s="116"/>
      <c r="J346" s="36"/>
      <c r="K346" s="36"/>
      <c r="L346" s="39"/>
      <c r="M346" s="219"/>
      <c r="N346" s="220"/>
      <c r="O346" s="71"/>
      <c r="P346" s="71"/>
      <c r="Q346" s="71"/>
      <c r="R346" s="71"/>
      <c r="S346" s="71"/>
      <c r="T346" s="72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T346" s="17" t="s">
        <v>149</v>
      </c>
      <c r="AU346" s="17" t="s">
        <v>87</v>
      </c>
    </row>
    <row r="347" spans="1:65" s="2" customFormat="1" ht="16.5" customHeight="1">
      <c r="A347" s="34"/>
      <c r="B347" s="35"/>
      <c r="C347" s="253" t="s">
        <v>417</v>
      </c>
      <c r="D347" s="253" t="s">
        <v>223</v>
      </c>
      <c r="E347" s="254" t="s">
        <v>398</v>
      </c>
      <c r="F347" s="255" t="s">
        <v>399</v>
      </c>
      <c r="G347" s="256" t="s">
        <v>390</v>
      </c>
      <c r="H347" s="257">
        <v>1</v>
      </c>
      <c r="I347" s="258"/>
      <c r="J347" s="259">
        <f>ROUND(I347*H347,2)</f>
        <v>0</v>
      </c>
      <c r="K347" s="255" t="s">
        <v>1</v>
      </c>
      <c r="L347" s="260"/>
      <c r="M347" s="261" t="s">
        <v>1</v>
      </c>
      <c r="N347" s="262" t="s">
        <v>42</v>
      </c>
      <c r="O347" s="71"/>
      <c r="P347" s="213">
        <f>O347*H347</f>
        <v>0</v>
      </c>
      <c r="Q347" s="213">
        <v>5.8000000000000003E-2</v>
      </c>
      <c r="R347" s="213">
        <f>Q347*H347</f>
        <v>5.8000000000000003E-2</v>
      </c>
      <c r="S347" s="213">
        <v>0</v>
      </c>
      <c r="T347" s="214">
        <f>S347*H347</f>
        <v>0</v>
      </c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R347" s="215" t="s">
        <v>187</v>
      </c>
      <c r="AT347" s="215" t="s">
        <v>223</v>
      </c>
      <c r="AU347" s="215" t="s">
        <v>87</v>
      </c>
      <c r="AY347" s="17" t="s">
        <v>141</v>
      </c>
      <c r="BE347" s="216">
        <f>IF(N347="základní",J347,0)</f>
        <v>0</v>
      </c>
      <c r="BF347" s="216">
        <f>IF(N347="snížená",J347,0)</f>
        <v>0</v>
      </c>
      <c r="BG347" s="216">
        <f>IF(N347="zákl. přenesená",J347,0)</f>
        <v>0</v>
      </c>
      <c r="BH347" s="216">
        <f>IF(N347="sníž. přenesená",J347,0)</f>
        <v>0</v>
      </c>
      <c r="BI347" s="216">
        <f>IF(N347="nulová",J347,0)</f>
        <v>0</v>
      </c>
      <c r="BJ347" s="17" t="s">
        <v>85</v>
      </c>
      <c r="BK347" s="216">
        <f>ROUND(I347*H347,2)</f>
        <v>0</v>
      </c>
      <c r="BL347" s="17" t="s">
        <v>147</v>
      </c>
      <c r="BM347" s="215" t="s">
        <v>710</v>
      </c>
    </row>
    <row r="348" spans="1:65" s="2" customFormat="1" ht="11.25">
      <c r="A348" s="34"/>
      <c r="B348" s="35"/>
      <c r="C348" s="36"/>
      <c r="D348" s="217" t="s">
        <v>149</v>
      </c>
      <c r="E348" s="36"/>
      <c r="F348" s="218" t="s">
        <v>399</v>
      </c>
      <c r="G348" s="36"/>
      <c r="H348" s="36"/>
      <c r="I348" s="116"/>
      <c r="J348" s="36"/>
      <c r="K348" s="36"/>
      <c r="L348" s="39"/>
      <c r="M348" s="219"/>
      <c r="N348" s="220"/>
      <c r="O348" s="71"/>
      <c r="P348" s="71"/>
      <c r="Q348" s="71"/>
      <c r="R348" s="71"/>
      <c r="S348" s="71"/>
      <c r="T348" s="72"/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T348" s="17" t="s">
        <v>149</v>
      </c>
      <c r="AU348" s="17" t="s">
        <v>87</v>
      </c>
    </row>
    <row r="349" spans="1:65" s="2" customFormat="1" ht="16.5" customHeight="1">
      <c r="A349" s="34"/>
      <c r="B349" s="35"/>
      <c r="C349" s="253" t="s">
        <v>421</v>
      </c>
      <c r="D349" s="253" t="s">
        <v>223</v>
      </c>
      <c r="E349" s="254" t="s">
        <v>402</v>
      </c>
      <c r="F349" s="255" t="s">
        <v>403</v>
      </c>
      <c r="G349" s="256" t="s">
        <v>390</v>
      </c>
      <c r="H349" s="257">
        <v>1</v>
      </c>
      <c r="I349" s="258"/>
      <c r="J349" s="259">
        <f>ROUND(I349*H349,2)</f>
        <v>0</v>
      </c>
      <c r="K349" s="255" t="s">
        <v>1</v>
      </c>
      <c r="L349" s="260"/>
      <c r="M349" s="261" t="s">
        <v>1</v>
      </c>
      <c r="N349" s="262" t="s">
        <v>42</v>
      </c>
      <c r="O349" s="71"/>
      <c r="P349" s="213">
        <f>O349*H349</f>
        <v>0</v>
      </c>
      <c r="Q349" s="213">
        <v>0.06</v>
      </c>
      <c r="R349" s="213">
        <f>Q349*H349</f>
        <v>0.06</v>
      </c>
      <c r="S349" s="213">
        <v>0</v>
      </c>
      <c r="T349" s="214">
        <f>S349*H349</f>
        <v>0</v>
      </c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R349" s="215" t="s">
        <v>187</v>
      </c>
      <c r="AT349" s="215" t="s">
        <v>223</v>
      </c>
      <c r="AU349" s="215" t="s">
        <v>87</v>
      </c>
      <c r="AY349" s="17" t="s">
        <v>141</v>
      </c>
      <c r="BE349" s="216">
        <f>IF(N349="základní",J349,0)</f>
        <v>0</v>
      </c>
      <c r="BF349" s="216">
        <f>IF(N349="snížená",J349,0)</f>
        <v>0</v>
      </c>
      <c r="BG349" s="216">
        <f>IF(N349="zákl. přenesená",J349,0)</f>
        <v>0</v>
      </c>
      <c r="BH349" s="216">
        <f>IF(N349="sníž. přenesená",J349,0)</f>
        <v>0</v>
      </c>
      <c r="BI349" s="216">
        <f>IF(N349="nulová",J349,0)</f>
        <v>0</v>
      </c>
      <c r="BJ349" s="17" t="s">
        <v>85</v>
      </c>
      <c r="BK349" s="216">
        <f>ROUND(I349*H349,2)</f>
        <v>0</v>
      </c>
      <c r="BL349" s="17" t="s">
        <v>147</v>
      </c>
      <c r="BM349" s="215" t="s">
        <v>711</v>
      </c>
    </row>
    <row r="350" spans="1:65" s="2" customFormat="1" ht="11.25">
      <c r="A350" s="34"/>
      <c r="B350" s="35"/>
      <c r="C350" s="36"/>
      <c r="D350" s="217" t="s">
        <v>149</v>
      </c>
      <c r="E350" s="36"/>
      <c r="F350" s="218" t="s">
        <v>403</v>
      </c>
      <c r="G350" s="36"/>
      <c r="H350" s="36"/>
      <c r="I350" s="116"/>
      <c r="J350" s="36"/>
      <c r="K350" s="36"/>
      <c r="L350" s="39"/>
      <c r="M350" s="219"/>
      <c r="N350" s="220"/>
      <c r="O350" s="71"/>
      <c r="P350" s="71"/>
      <c r="Q350" s="71"/>
      <c r="R350" s="71"/>
      <c r="S350" s="71"/>
      <c r="T350" s="72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T350" s="17" t="s">
        <v>149</v>
      </c>
      <c r="AU350" s="17" t="s">
        <v>87</v>
      </c>
    </row>
    <row r="351" spans="1:65" s="2" customFormat="1" ht="24" customHeight="1">
      <c r="A351" s="34"/>
      <c r="B351" s="35"/>
      <c r="C351" s="253" t="s">
        <v>425</v>
      </c>
      <c r="D351" s="253" t="s">
        <v>223</v>
      </c>
      <c r="E351" s="254" t="s">
        <v>406</v>
      </c>
      <c r="F351" s="255" t="s">
        <v>407</v>
      </c>
      <c r="G351" s="256" t="s">
        <v>390</v>
      </c>
      <c r="H351" s="257">
        <v>1</v>
      </c>
      <c r="I351" s="258"/>
      <c r="J351" s="259">
        <f>ROUND(I351*H351,2)</f>
        <v>0</v>
      </c>
      <c r="K351" s="255" t="s">
        <v>1</v>
      </c>
      <c r="L351" s="260"/>
      <c r="M351" s="261" t="s">
        <v>1</v>
      </c>
      <c r="N351" s="262" t="s">
        <v>42</v>
      </c>
      <c r="O351" s="71"/>
      <c r="P351" s="213">
        <f>O351*H351</f>
        <v>0</v>
      </c>
      <c r="Q351" s="213">
        <v>9.7000000000000003E-2</v>
      </c>
      <c r="R351" s="213">
        <f>Q351*H351</f>
        <v>9.7000000000000003E-2</v>
      </c>
      <c r="S351" s="213">
        <v>0</v>
      </c>
      <c r="T351" s="214">
        <f>S351*H351</f>
        <v>0</v>
      </c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R351" s="215" t="s">
        <v>187</v>
      </c>
      <c r="AT351" s="215" t="s">
        <v>223</v>
      </c>
      <c r="AU351" s="215" t="s">
        <v>87</v>
      </c>
      <c r="AY351" s="17" t="s">
        <v>141</v>
      </c>
      <c r="BE351" s="216">
        <f>IF(N351="základní",J351,0)</f>
        <v>0</v>
      </c>
      <c r="BF351" s="216">
        <f>IF(N351="snížená",J351,0)</f>
        <v>0</v>
      </c>
      <c r="BG351" s="216">
        <f>IF(N351="zákl. přenesená",J351,0)</f>
        <v>0</v>
      </c>
      <c r="BH351" s="216">
        <f>IF(N351="sníž. přenesená",J351,0)</f>
        <v>0</v>
      </c>
      <c r="BI351" s="216">
        <f>IF(N351="nulová",J351,0)</f>
        <v>0</v>
      </c>
      <c r="BJ351" s="17" t="s">
        <v>85</v>
      </c>
      <c r="BK351" s="216">
        <f>ROUND(I351*H351,2)</f>
        <v>0</v>
      </c>
      <c r="BL351" s="17" t="s">
        <v>147</v>
      </c>
      <c r="BM351" s="215" t="s">
        <v>712</v>
      </c>
    </row>
    <row r="352" spans="1:65" s="2" customFormat="1" ht="19.5">
      <c r="A352" s="34"/>
      <c r="B352" s="35"/>
      <c r="C352" s="36"/>
      <c r="D352" s="217" t="s">
        <v>149</v>
      </c>
      <c r="E352" s="36"/>
      <c r="F352" s="218" t="s">
        <v>407</v>
      </c>
      <c r="G352" s="36"/>
      <c r="H352" s="36"/>
      <c r="I352" s="116"/>
      <c r="J352" s="36"/>
      <c r="K352" s="36"/>
      <c r="L352" s="39"/>
      <c r="M352" s="219"/>
      <c r="N352" s="220"/>
      <c r="O352" s="71"/>
      <c r="P352" s="71"/>
      <c r="Q352" s="71"/>
      <c r="R352" s="71"/>
      <c r="S352" s="71"/>
      <c r="T352" s="72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T352" s="17" t="s">
        <v>149</v>
      </c>
      <c r="AU352" s="17" t="s">
        <v>87</v>
      </c>
    </row>
    <row r="353" spans="1:65" s="2" customFormat="1" ht="24" customHeight="1">
      <c r="A353" s="34"/>
      <c r="B353" s="35"/>
      <c r="C353" s="253" t="s">
        <v>429</v>
      </c>
      <c r="D353" s="253" t="s">
        <v>223</v>
      </c>
      <c r="E353" s="254" t="s">
        <v>410</v>
      </c>
      <c r="F353" s="255" t="s">
        <v>411</v>
      </c>
      <c r="G353" s="256" t="s">
        <v>390</v>
      </c>
      <c r="H353" s="257">
        <v>1</v>
      </c>
      <c r="I353" s="258"/>
      <c r="J353" s="259">
        <f>ROUND(I353*H353,2)</f>
        <v>0</v>
      </c>
      <c r="K353" s="255" t="s">
        <v>1</v>
      </c>
      <c r="L353" s="260"/>
      <c r="M353" s="261" t="s">
        <v>1</v>
      </c>
      <c r="N353" s="262" t="s">
        <v>42</v>
      </c>
      <c r="O353" s="71"/>
      <c r="P353" s="213">
        <f>O353*H353</f>
        <v>0</v>
      </c>
      <c r="Q353" s="213">
        <v>2.7E-2</v>
      </c>
      <c r="R353" s="213">
        <f>Q353*H353</f>
        <v>2.7E-2</v>
      </c>
      <c r="S353" s="213">
        <v>0</v>
      </c>
      <c r="T353" s="214">
        <f>S353*H353</f>
        <v>0</v>
      </c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R353" s="215" t="s">
        <v>187</v>
      </c>
      <c r="AT353" s="215" t="s">
        <v>223</v>
      </c>
      <c r="AU353" s="215" t="s">
        <v>87</v>
      </c>
      <c r="AY353" s="17" t="s">
        <v>141</v>
      </c>
      <c r="BE353" s="216">
        <f>IF(N353="základní",J353,0)</f>
        <v>0</v>
      </c>
      <c r="BF353" s="216">
        <f>IF(N353="snížená",J353,0)</f>
        <v>0</v>
      </c>
      <c r="BG353" s="216">
        <f>IF(N353="zákl. přenesená",J353,0)</f>
        <v>0</v>
      </c>
      <c r="BH353" s="216">
        <f>IF(N353="sníž. přenesená",J353,0)</f>
        <v>0</v>
      </c>
      <c r="BI353" s="216">
        <f>IF(N353="nulová",J353,0)</f>
        <v>0</v>
      </c>
      <c r="BJ353" s="17" t="s">
        <v>85</v>
      </c>
      <c r="BK353" s="216">
        <f>ROUND(I353*H353,2)</f>
        <v>0</v>
      </c>
      <c r="BL353" s="17" t="s">
        <v>147</v>
      </c>
      <c r="BM353" s="215" t="s">
        <v>713</v>
      </c>
    </row>
    <row r="354" spans="1:65" s="2" customFormat="1" ht="11.25">
      <c r="A354" s="34"/>
      <c r="B354" s="35"/>
      <c r="C354" s="36"/>
      <c r="D354" s="217" t="s">
        <v>149</v>
      </c>
      <c r="E354" s="36"/>
      <c r="F354" s="218" t="s">
        <v>411</v>
      </c>
      <c r="G354" s="36"/>
      <c r="H354" s="36"/>
      <c r="I354" s="116"/>
      <c r="J354" s="36"/>
      <c r="K354" s="36"/>
      <c r="L354" s="39"/>
      <c r="M354" s="219"/>
      <c r="N354" s="220"/>
      <c r="O354" s="71"/>
      <c r="P354" s="71"/>
      <c r="Q354" s="71"/>
      <c r="R354" s="71"/>
      <c r="S354" s="71"/>
      <c r="T354" s="72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T354" s="17" t="s">
        <v>149</v>
      </c>
      <c r="AU354" s="17" t="s">
        <v>87</v>
      </c>
    </row>
    <row r="355" spans="1:65" s="2" customFormat="1" ht="16.5" customHeight="1">
      <c r="A355" s="34"/>
      <c r="B355" s="35"/>
      <c r="C355" s="253" t="s">
        <v>435</v>
      </c>
      <c r="D355" s="253" t="s">
        <v>223</v>
      </c>
      <c r="E355" s="254" t="s">
        <v>414</v>
      </c>
      <c r="F355" s="255" t="s">
        <v>415</v>
      </c>
      <c r="G355" s="256" t="s">
        <v>390</v>
      </c>
      <c r="H355" s="257">
        <v>1</v>
      </c>
      <c r="I355" s="258"/>
      <c r="J355" s="259">
        <f>ROUND(I355*H355,2)</f>
        <v>0</v>
      </c>
      <c r="K355" s="255" t="s">
        <v>1</v>
      </c>
      <c r="L355" s="260"/>
      <c r="M355" s="261" t="s">
        <v>1</v>
      </c>
      <c r="N355" s="262" t="s">
        <v>42</v>
      </c>
      <c r="O355" s="71"/>
      <c r="P355" s="213">
        <f>O355*H355</f>
        <v>0</v>
      </c>
      <c r="Q355" s="213">
        <v>0.111</v>
      </c>
      <c r="R355" s="213">
        <f>Q355*H355</f>
        <v>0.111</v>
      </c>
      <c r="S355" s="213">
        <v>0</v>
      </c>
      <c r="T355" s="214">
        <f>S355*H355</f>
        <v>0</v>
      </c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R355" s="215" t="s">
        <v>187</v>
      </c>
      <c r="AT355" s="215" t="s">
        <v>223</v>
      </c>
      <c r="AU355" s="215" t="s">
        <v>87</v>
      </c>
      <c r="AY355" s="17" t="s">
        <v>141</v>
      </c>
      <c r="BE355" s="216">
        <f>IF(N355="základní",J355,0)</f>
        <v>0</v>
      </c>
      <c r="BF355" s="216">
        <f>IF(N355="snížená",J355,0)</f>
        <v>0</v>
      </c>
      <c r="BG355" s="216">
        <f>IF(N355="zákl. přenesená",J355,0)</f>
        <v>0</v>
      </c>
      <c r="BH355" s="216">
        <f>IF(N355="sníž. přenesená",J355,0)</f>
        <v>0</v>
      </c>
      <c r="BI355" s="216">
        <f>IF(N355="nulová",J355,0)</f>
        <v>0</v>
      </c>
      <c r="BJ355" s="17" t="s">
        <v>85</v>
      </c>
      <c r="BK355" s="216">
        <f>ROUND(I355*H355,2)</f>
        <v>0</v>
      </c>
      <c r="BL355" s="17" t="s">
        <v>147</v>
      </c>
      <c r="BM355" s="215" t="s">
        <v>714</v>
      </c>
    </row>
    <row r="356" spans="1:65" s="2" customFormat="1" ht="11.25">
      <c r="A356" s="34"/>
      <c r="B356" s="35"/>
      <c r="C356" s="36"/>
      <c r="D356" s="217" t="s">
        <v>149</v>
      </c>
      <c r="E356" s="36"/>
      <c r="F356" s="218" t="s">
        <v>415</v>
      </c>
      <c r="G356" s="36"/>
      <c r="H356" s="36"/>
      <c r="I356" s="116"/>
      <c r="J356" s="36"/>
      <c r="K356" s="36"/>
      <c r="L356" s="39"/>
      <c r="M356" s="219"/>
      <c r="N356" s="220"/>
      <c r="O356" s="71"/>
      <c r="P356" s="71"/>
      <c r="Q356" s="71"/>
      <c r="R356" s="71"/>
      <c r="S356" s="71"/>
      <c r="T356" s="72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T356" s="17" t="s">
        <v>149</v>
      </c>
      <c r="AU356" s="17" t="s">
        <v>87</v>
      </c>
    </row>
    <row r="357" spans="1:65" s="2" customFormat="1" ht="24" customHeight="1">
      <c r="A357" s="34"/>
      <c r="B357" s="35"/>
      <c r="C357" s="253" t="s">
        <v>439</v>
      </c>
      <c r="D357" s="253" t="s">
        <v>223</v>
      </c>
      <c r="E357" s="254" t="s">
        <v>418</v>
      </c>
      <c r="F357" s="255" t="s">
        <v>419</v>
      </c>
      <c r="G357" s="256" t="s">
        <v>390</v>
      </c>
      <c r="H357" s="257">
        <v>1</v>
      </c>
      <c r="I357" s="258"/>
      <c r="J357" s="259">
        <f>ROUND(I357*H357,2)</f>
        <v>0</v>
      </c>
      <c r="K357" s="255" t="s">
        <v>1</v>
      </c>
      <c r="L357" s="260"/>
      <c r="M357" s="261" t="s">
        <v>1</v>
      </c>
      <c r="N357" s="262" t="s">
        <v>42</v>
      </c>
      <c r="O357" s="71"/>
      <c r="P357" s="213">
        <f>O357*H357</f>
        <v>0</v>
      </c>
      <c r="Q357" s="213">
        <v>3.0000000000000001E-3</v>
      </c>
      <c r="R357" s="213">
        <f>Q357*H357</f>
        <v>3.0000000000000001E-3</v>
      </c>
      <c r="S357" s="213">
        <v>0</v>
      </c>
      <c r="T357" s="214">
        <f>S357*H357</f>
        <v>0</v>
      </c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R357" s="215" t="s">
        <v>187</v>
      </c>
      <c r="AT357" s="215" t="s">
        <v>223</v>
      </c>
      <c r="AU357" s="215" t="s">
        <v>87</v>
      </c>
      <c r="AY357" s="17" t="s">
        <v>141</v>
      </c>
      <c r="BE357" s="216">
        <f>IF(N357="základní",J357,0)</f>
        <v>0</v>
      </c>
      <c r="BF357" s="216">
        <f>IF(N357="snížená",J357,0)</f>
        <v>0</v>
      </c>
      <c r="BG357" s="216">
        <f>IF(N357="zákl. přenesená",J357,0)</f>
        <v>0</v>
      </c>
      <c r="BH357" s="216">
        <f>IF(N357="sníž. přenesená",J357,0)</f>
        <v>0</v>
      </c>
      <c r="BI357" s="216">
        <f>IF(N357="nulová",J357,0)</f>
        <v>0</v>
      </c>
      <c r="BJ357" s="17" t="s">
        <v>85</v>
      </c>
      <c r="BK357" s="216">
        <f>ROUND(I357*H357,2)</f>
        <v>0</v>
      </c>
      <c r="BL357" s="17" t="s">
        <v>147</v>
      </c>
      <c r="BM357" s="215" t="s">
        <v>715</v>
      </c>
    </row>
    <row r="358" spans="1:65" s="2" customFormat="1" ht="11.25">
      <c r="A358" s="34"/>
      <c r="B358" s="35"/>
      <c r="C358" s="36"/>
      <c r="D358" s="217" t="s">
        <v>149</v>
      </c>
      <c r="E358" s="36"/>
      <c r="F358" s="218" t="s">
        <v>419</v>
      </c>
      <c r="G358" s="36"/>
      <c r="H358" s="36"/>
      <c r="I358" s="116"/>
      <c r="J358" s="36"/>
      <c r="K358" s="36"/>
      <c r="L358" s="39"/>
      <c r="M358" s="219"/>
      <c r="N358" s="220"/>
      <c r="O358" s="71"/>
      <c r="P358" s="71"/>
      <c r="Q358" s="71"/>
      <c r="R358" s="71"/>
      <c r="S358" s="71"/>
      <c r="T358" s="72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T358" s="17" t="s">
        <v>149</v>
      </c>
      <c r="AU358" s="17" t="s">
        <v>87</v>
      </c>
    </row>
    <row r="359" spans="1:65" s="2" customFormat="1" ht="24" customHeight="1">
      <c r="A359" s="34"/>
      <c r="B359" s="35"/>
      <c r="C359" s="204" t="s">
        <v>443</v>
      </c>
      <c r="D359" s="204" t="s">
        <v>143</v>
      </c>
      <c r="E359" s="205" t="s">
        <v>422</v>
      </c>
      <c r="F359" s="206" t="s">
        <v>423</v>
      </c>
      <c r="G359" s="207" t="s">
        <v>390</v>
      </c>
      <c r="H359" s="208">
        <v>9</v>
      </c>
      <c r="I359" s="209"/>
      <c r="J359" s="210">
        <f>ROUND(I359*H359,2)</f>
        <v>0</v>
      </c>
      <c r="K359" s="206" t="s">
        <v>1</v>
      </c>
      <c r="L359" s="39"/>
      <c r="M359" s="211" t="s">
        <v>1</v>
      </c>
      <c r="N359" s="212" t="s">
        <v>42</v>
      </c>
      <c r="O359" s="71"/>
      <c r="P359" s="213">
        <f>O359*H359</f>
        <v>0</v>
      </c>
      <c r="Q359" s="213">
        <v>0.32272000000000001</v>
      </c>
      <c r="R359" s="213">
        <f>Q359*H359</f>
        <v>2.90448</v>
      </c>
      <c r="S359" s="213">
        <v>0</v>
      </c>
      <c r="T359" s="214">
        <f>S359*H359</f>
        <v>0</v>
      </c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R359" s="215" t="s">
        <v>147</v>
      </c>
      <c r="AT359" s="215" t="s">
        <v>143</v>
      </c>
      <c r="AU359" s="215" t="s">
        <v>87</v>
      </c>
      <c r="AY359" s="17" t="s">
        <v>141</v>
      </c>
      <c r="BE359" s="216">
        <f>IF(N359="základní",J359,0)</f>
        <v>0</v>
      </c>
      <c r="BF359" s="216">
        <f>IF(N359="snížená",J359,0)</f>
        <v>0</v>
      </c>
      <c r="BG359" s="216">
        <f>IF(N359="zákl. přenesená",J359,0)</f>
        <v>0</v>
      </c>
      <c r="BH359" s="216">
        <f>IF(N359="sníž. přenesená",J359,0)</f>
        <v>0</v>
      </c>
      <c r="BI359" s="216">
        <f>IF(N359="nulová",J359,0)</f>
        <v>0</v>
      </c>
      <c r="BJ359" s="17" t="s">
        <v>85</v>
      </c>
      <c r="BK359" s="216">
        <f>ROUND(I359*H359,2)</f>
        <v>0</v>
      </c>
      <c r="BL359" s="17" t="s">
        <v>147</v>
      </c>
      <c r="BM359" s="215" t="s">
        <v>716</v>
      </c>
    </row>
    <row r="360" spans="1:65" s="2" customFormat="1" ht="19.5">
      <c r="A360" s="34"/>
      <c r="B360" s="35"/>
      <c r="C360" s="36"/>
      <c r="D360" s="217" t="s">
        <v>149</v>
      </c>
      <c r="E360" s="36"/>
      <c r="F360" s="218" t="s">
        <v>423</v>
      </c>
      <c r="G360" s="36"/>
      <c r="H360" s="36"/>
      <c r="I360" s="116"/>
      <c r="J360" s="36"/>
      <c r="K360" s="36"/>
      <c r="L360" s="39"/>
      <c r="M360" s="219"/>
      <c r="N360" s="220"/>
      <c r="O360" s="71"/>
      <c r="P360" s="71"/>
      <c r="Q360" s="71"/>
      <c r="R360" s="71"/>
      <c r="S360" s="71"/>
      <c r="T360" s="72"/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T360" s="17" t="s">
        <v>149</v>
      </c>
      <c r="AU360" s="17" t="s">
        <v>87</v>
      </c>
    </row>
    <row r="361" spans="1:65" s="2" customFormat="1" ht="24" customHeight="1">
      <c r="A361" s="34"/>
      <c r="B361" s="35"/>
      <c r="C361" s="204" t="s">
        <v>447</v>
      </c>
      <c r="D361" s="204" t="s">
        <v>143</v>
      </c>
      <c r="E361" s="205" t="s">
        <v>426</v>
      </c>
      <c r="F361" s="206" t="s">
        <v>427</v>
      </c>
      <c r="G361" s="207" t="s">
        <v>390</v>
      </c>
      <c r="H361" s="208">
        <v>6</v>
      </c>
      <c r="I361" s="209"/>
      <c r="J361" s="210">
        <f>ROUND(I361*H361,2)</f>
        <v>0</v>
      </c>
      <c r="K361" s="206" t="s">
        <v>1</v>
      </c>
      <c r="L361" s="39"/>
      <c r="M361" s="211" t="s">
        <v>1</v>
      </c>
      <c r="N361" s="212" t="s">
        <v>42</v>
      </c>
      <c r="O361" s="71"/>
      <c r="P361" s="213">
        <f>O361*H361</f>
        <v>0</v>
      </c>
      <c r="Q361" s="213">
        <v>0.31108000000000002</v>
      </c>
      <c r="R361" s="213">
        <f>Q361*H361</f>
        <v>1.8664800000000001</v>
      </c>
      <c r="S361" s="213">
        <v>0</v>
      </c>
      <c r="T361" s="214">
        <f>S361*H361</f>
        <v>0</v>
      </c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R361" s="215" t="s">
        <v>147</v>
      </c>
      <c r="AT361" s="215" t="s">
        <v>143</v>
      </c>
      <c r="AU361" s="215" t="s">
        <v>87</v>
      </c>
      <c r="AY361" s="17" t="s">
        <v>141</v>
      </c>
      <c r="BE361" s="216">
        <f>IF(N361="základní",J361,0)</f>
        <v>0</v>
      </c>
      <c r="BF361" s="216">
        <f>IF(N361="snížená",J361,0)</f>
        <v>0</v>
      </c>
      <c r="BG361" s="216">
        <f>IF(N361="zákl. přenesená",J361,0)</f>
        <v>0</v>
      </c>
      <c r="BH361" s="216">
        <f>IF(N361="sníž. přenesená",J361,0)</f>
        <v>0</v>
      </c>
      <c r="BI361" s="216">
        <f>IF(N361="nulová",J361,0)</f>
        <v>0</v>
      </c>
      <c r="BJ361" s="17" t="s">
        <v>85</v>
      </c>
      <c r="BK361" s="216">
        <f>ROUND(I361*H361,2)</f>
        <v>0</v>
      </c>
      <c r="BL361" s="17" t="s">
        <v>147</v>
      </c>
      <c r="BM361" s="215" t="s">
        <v>717</v>
      </c>
    </row>
    <row r="362" spans="1:65" s="2" customFormat="1" ht="19.5">
      <c r="A362" s="34"/>
      <c r="B362" s="35"/>
      <c r="C362" s="36"/>
      <c r="D362" s="217" t="s">
        <v>149</v>
      </c>
      <c r="E362" s="36"/>
      <c r="F362" s="218" t="s">
        <v>427</v>
      </c>
      <c r="G362" s="36"/>
      <c r="H362" s="36"/>
      <c r="I362" s="116"/>
      <c r="J362" s="36"/>
      <c r="K362" s="36"/>
      <c r="L362" s="39"/>
      <c r="M362" s="219"/>
      <c r="N362" s="220"/>
      <c r="O362" s="71"/>
      <c r="P362" s="71"/>
      <c r="Q362" s="71"/>
      <c r="R362" s="71"/>
      <c r="S362" s="71"/>
      <c r="T362" s="72"/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T362" s="17" t="s">
        <v>149</v>
      </c>
      <c r="AU362" s="17" t="s">
        <v>87</v>
      </c>
    </row>
    <row r="363" spans="1:65" s="2" customFormat="1" ht="24" customHeight="1">
      <c r="A363" s="34"/>
      <c r="B363" s="35"/>
      <c r="C363" s="204" t="s">
        <v>451</v>
      </c>
      <c r="D363" s="204" t="s">
        <v>143</v>
      </c>
      <c r="E363" s="205" t="s">
        <v>430</v>
      </c>
      <c r="F363" s="206" t="s">
        <v>431</v>
      </c>
      <c r="G363" s="207" t="s">
        <v>195</v>
      </c>
      <c r="H363" s="208">
        <v>3</v>
      </c>
      <c r="I363" s="209"/>
      <c r="J363" s="210">
        <f>ROUND(I363*H363,2)</f>
        <v>0</v>
      </c>
      <c r="K363" s="206" t="s">
        <v>1</v>
      </c>
      <c r="L363" s="39"/>
      <c r="M363" s="211" t="s">
        <v>1</v>
      </c>
      <c r="N363" s="212" t="s">
        <v>42</v>
      </c>
      <c r="O363" s="71"/>
      <c r="P363" s="213">
        <f>O363*H363</f>
        <v>0</v>
      </c>
      <c r="Q363" s="213">
        <v>0</v>
      </c>
      <c r="R363" s="213">
        <f>Q363*H363</f>
        <v>0</v>
      </c>
      <c r="S363" s="213">
        <v>0</v>
      </c>
      <c r="T363" s="214">
        <f>S363*H363</f>
        <v>0</v>
      </c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R363" s="215" t="s">
        <v>147</v>
      </c>
      <c r="AT363" s="215" t="s">
        <v>143</v>
      </c>
      <c r="AU363" s="215" t="s">
        <v>87</v>
      </c>
      <c r="AY363" s="17" t="s">
        <v>141</v>
      </c>
      <c r="BE363" s="216">
        <f>IF(N363="základní",J363,0)</f>
        <v>0</v>
      </c>
      <c r="BF363" s="216">
        <f>IF(N363="snížená",J363,0)</f>
        <v>0</v>
      </c>
      <c r="BG363" s="216">
        <f>IF(N363="zákl. přenesená",J363,0)</f>
        <v>0</v>
      </c>
      <c r="BH363" s="216">
        <f>IF(N363="sníž. přenesená",J363,0)</f>
        <v>0</v>
      </c>
      <c r="BI363" s="216">
        <f>IF(N363="nulová",J363,0)</f>
        <v>0</v>
      </c>
      <c r="BJ363" s="17" t="s">
        <v>85</v>
      </c>
      <c r="BK363" s="216">
        <f>ROUND(I363*H363,2)</f>
        <v>0</v>
      </c>
      <c r="BL363" s="17" t="s">
        <v>147</v>
      </c>
      <c r="BM363" s="215" t="s">
        <v>718</v>
      </c>
    </row>
    <row r="364" spans="1:65" s="2" customFormat="1" ht="19.5">
      <c r="A364" s="34"/>
      <c r="B364" s="35"/>
      <c r="C364" s="36"/>
      <c r="D364" s="217" t="s">
        <v>149</v>
      </c>
      <c r="E364" s="36"/>
      <c r="F364" s="218" t="s">
        <v>431</v>
      </c>
      <c r="G364" s="36"/>
      <c r="H364" s="36"/>
      <c r="I364" s="116"/>
      <c r="J364" s="36"/>
      <c r="K364" s="36"/>
      <c r="L364" s="39"/>
      <c r="M364" s="219"/>
      <c r="N364" s="220"/>
      <c r="O364" s="71"/>
      <c r="P364" s="71"/>
      <c r="Q364" s="71"/>
      <c r="R364" s="71"/>
      <c r="S364" s="71"/>
      <c r="T364" s="72"/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T364" s="17" t="s">
        <v>149</v>
      </c>
      <c r="AU364" s="17" t="s">
        <v>87</v>
      </c>
    </row>
    <row r="365" spans="1:65" s="13" customFormat="1" ht="11.25">
      <c r="B365" s="221"/>
      <c r="C365" s="222"/>
      <c r="D365" s="217" t="s">
        <v>153</v>
      </c>
      <c r="E365" s="223" t="s">
        <v>1</v>
      </c>
      <c r="F365" s="224" t="s">
        <v>433</v>
      </c>
      <c r="G365" s="222"/>
      <c r="H365" s="223" t="s">
        <v>1</v>
      </c>
      <c r="I365" s="225"/>
      <c r="J365" s="222"/>
      <c r="K365" s="222"/>
      <c r="L365" s="226"/>
      <c r="M365" s="227"/>
      <c r="N365" s="228"/>
      <c r="O365" s="228"/>
      <c r="P365" s="228"/>
      <c r="Q365" s="228"/>
      <c r="R365" s="228"/>
      <c r="S365" s="228"/>
      <c r="T365" s="229"/>
      <c r="AT365" s="230" t="s">
        <v>153</v>
      </c>
      <c r="AU365" s="230" t="s">
        <v>87</v>
      </c>
      <c r="AV365" s="13" t="s">
        <v>85</v>
      </c>
      <c r="AW365" s="13" t="s">
        <v>33</v>
      </c>
      <c r="AX365" s="13" t="s">
        <v>77</v>
      </c>
      <c r="AY365" s="230" t="s">
        <v>141</v>
      </c>
    </row>
    <row r="366" spans="1:65" s="14" customFormat="1" ht="11.25">
      <c r="B366" s="231"/>
      <c r="C366" s="232"/>
      <c r="D366" s="217" t="s">
        <v>153</v>
      </c>
      <c r="E366" s="233" t="s">
        <v>1</v>
      </c>
      <c r="F366" s="234" t="s">
        <v>156</v>
      </c>
      <c r="G366" s="232"/>
      <c r="H366" s="235">
        <v>3</v>
      </c>
      <c r="I366" s="236"/>
      <c r="J366" s="232"/>
      <c r="K366" s="232"/>
      <c r="L366" s="237"/>
      <c r="M366" s="238"/>
      <c r="N366" s="239"/>
      <c r="O366" s="239"/>
      <c r="P366" s="239"/>
      <c r="Q366" s="239"/>
      <c r="R366" s="239"/>
      <c r="S366" s="239"/>
      <c r="T366" s="240"/>
      <c r="AT366" s="241" t="s">
        <v>153</v>
      </c>
      <c r="AU366" s="241" t="s">
        <v>87</v>
      </c>
      <c r="AV366" s="14" t="s">
        <v>87</v>
      </c>
      <c r="AW366" s="14" t="s">
        <v>33</v>
      </c>
      <c r="AX366" s="14" t="s">
        <v>77</v>
      </c>
      <c r="AY366" s="241" t="s">
        <v>141</v>
      </c>
    </row>
    <row r="367" spans="1:65" s="15" customFormat="1" ht="11.25">
      <c r="B367" s="242"/>
      <c r="C367" s="243"/>
      <c r="D367" s="217" t="s">
        <v>153</v>
      </c>
      <c r="E367" s="244" t="s">
        <v>1</v>
      </c>
      <c r="F367" s="245" t="s">
        <v>164</v>
      </c>
      <c r="G367" s="243"/>
      <c r="H367" s="246">
        <v>3</v>
      </c>
      <c r="I367" s="247"/>
      <c r="J367" s="243"/>
      <c r="K367" s="243"/>
      <c r="L367" s="248"/>
      <c r="M367" s="249"/>
      <c r="N367" s="250"/>
      <c r="O367" s="250"/>
      <c r="P367" s="250"/>
      <c r="Q367" s="250"/>
      <c r="R367" s="250"/>
      <c r="S367" s="250"/>
      <c r="T367" s="251"/>
      <c r="AT367" s="252" t="s">
        <v>153</v>
      </c>
      <c r="AU367" s="252" t="s">
        <v>87</v>
      </c>
      <c r="AV367" s="15" t="s">
        <v>147</v>
      </c>
      <c r="AW367" s="15" t="s">
        <v>33</v>
      </c>
      <c r="AX367" s="15" t="s">
        <v>85</v>
      </c>
      <c r="AY367" s="252" t="s">
        <v>141</v>
      </c>
    </row>
    <row r="368" spans="1:65" s="12" customFormat="1" ht="22.9" customHeight="1">
      <c r="B368" s="188"/>
      <c r="C368" s="189"/>
      <c r="D368" s="190" t="s">
        <v>76</v>
      </c>
      <c r="E368" s="202" t="s">
        <v>192</v>
      </c>
      <c r="F368" s="202" t="s">
        <v>434</v>
      </c>
      <c r="G368" s="189"/>
      <c r="H368" s="189"/>
      <c r="I368" s="192"/>
      <c r="J368" s="203">
        <f>BK368</f>
        <v>0</v>
      </c>
      <c r="K368" s="189"/>
      <c r="L368" s="194"/>
      <c r="M368" s="195"/>
      <c r="N368" s="196"/>
      <c r="O368" s="196"/>
      <c r="P368" s="197">
        <f>SUM(P369:P421)</f>
        <v>0</v>
      </c>
      <c r="Q368" s="196"/>
      <c r="R368" s="197">
        <f>SUM(R369:R421)</f>
        <v>84.958539600000009</v>
      </c>
      <c r="S368" s="196"/>
      <c r="T368" s="198">
        <f>SUM(T369:T421)</f>
        <v>7.5</v>
      </c>
      <c r="AR368" s="199" t="s">
        <v>85</v>
      </c>
      <c r="AT368" s="200" t="s">
        <v>76</v>
      </c>
      <c r="AU368" s="200" t="s">
        <v>85</v>
      </c>
      <c r="AY368" s="199" t="s">
        <v>141</v>
      </c>
      <c r="BK368" s="201">
        <f>SUM(BK369:BK421)</f>
        <v>0</v>
      </c>
    </row>
    <row r="369" spans="1:65" s="2" customFormat="1" ht="24" customHeight="1">
      <c r="A369" s="34"/>
      <c r="B369" s="35"/>
      <c r="C369" s="204" t="s">
        <v>455</v>
      </c>
      <c r="D369" s="204" t="s">
        <v>143</v>
      </c>
      <c r="E369" s="205" t="s">
        <v>436</v>
      </c>
      <c r="F369" s="206" t="s">
        <v>437</v>
      </c>
      <c r="G369" s="207" t="s">
        <v>390</v>
      </c>
      <c r="H369" s="208">
        <v>3</v>
      </c>
      <c r="I369" s="209"/>
      <c r="J369" s="210">
        <f>ROUND(I369*H369,2)</f>
        <v>0</v>
      </c>
      <c r="K369" s="206" t="s">
        <v>1</v>
      </c>
      <c r="L369" s="39"/>
      <c r="M369" s="211" t="s">
        <v>1</v>
      </c>
      <c r="N369" s="212" t="s">
        <v>42</v>
      </c>
      <c r="O369" s="71"/>
      <c r="P369" s="213">
        <f>O369*H369</f>
        <v>0</v>
      </c>
      <c r="Q369" s="213">
        <v>6.9999999999999999E-4</v>
      </c>
      <c r="R369" s="213">
        <f>Q369*H369</f>
        <v>2.0999999999999999E-3</v>
      </c>
      <c r="S369" s="213">
        <v>0</v>
      </c>
      <c r="T369" s="214">
        <f>S369*H369</f>
        <v>0</v>
      </c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R369" s="215" t="s">
        <v>147</v>
      </c>
      <c r="AT369" s="215" t="s">
        <v>143</v>
      </c>
      <c r="AU369" s="215" t="s">
        <v>87</v>
      </c>
      <c r="AY369" s="17" t="s">
        <v>141</v>
      </c>
      <c r="BE369" s="216">
        <f>IF(N369="základní",J369,0)</f>
        <v>0</v>
      </c>
      <c r="BF369" s="216">
        <f>IF(N369="snížená",J369,0)</f>
        <v>0</v>
      </c>
      <c r="BG369" s="216">
        <f>IF(N369="zákl. přenesená",J369,0)</f>
        <v>0</v>
      </c>
      <c r="BH369" s="216">
        <f>IF(N369="sníž. přenesená",J369,0)</f>
        <v>0</v>
      </c>
      <c r="BI369" s="216">
        <f>IF(N369="nulová",J369,0)</f>
        <v>0</v>
      </c>
      <c r="BJ369" s="17" t="s">
        <v>85</v>
      </c>
      <c r="BK369" s="216">
        <f>ROUND(I369*H369,2)</f>
        <v>0</v>
      </c>
      <c r="BL369" s="17" t="s">
        <v>147</v>
      </c>
      <c r="BM369" s="215" t="s">
        <v>719</v>
      </c>
    </row>
    <row r="370" spans="1:65" s="2" customFormat="1" ht="19.5">
      <c r="A370" s="34"/>
      <c r="B370" s="35"/>
      <c r="C370" s="36"/>
      <c r="D370" s="217" t="s">
        <v>149</v>
      </c>
      <c r="E370" s="36"/>
      <c r="F370" s="218" t="s">
        <v>437</v>
      </c>
      <c r="G370" s="36"/>
      <c r="H370" s="36"/>
      <c r="I370" s="116"/>
      <c r="J370" s="36"/>
      <c r="K370" s="36"/>
      <c r="L370" s="39"/>
      <c r="M370" s="219"/>
      <c r="N370" s="220"/>
      <c r="O370" s="71"/>
      <c r="P370" s="71"/>
      <c r="Q370" s="71"/>
      <c r="R370" s="71"/>
      <c r="S370" s="71"/>
      <c r="T370" s="72"/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T370" s="17" t="s">
        <v>149</v>
      </c>
      <c r="AU370" s="17" t="s">
        <v>87</v>
      </c>
    </row>
    <row r="371" spans="1:65" s="14" customFormat="1" ht="11.25">
      <c r="B371" s="231"/>
      <c r="C371" s="232"/>
      <c r="D371" s="217" t="s">
        <v>153</v>
      </c>
      <c r="E371" s="233" t="s">
        <v>1</v>
      </c>
      <c r="F371" s="234" t="s">
        <v>156</v>
      </c>
      <c r="G371" s="232"/>
      <c r="H371" s="235">
        <v>3</v>
      </c>
      <c r="I371" s="236"/>
      <c r="J371" s="232"/>
      <c r="K371" s="232"/>
      <c r="L371" s="237"/>
      <c r="M371" s="238"/>
      <c r="N371" s="239"/>
      <c r="O371" s="239"/>
      <c r="P371" s="239"/>
      <c r="Q371" s="239"/>
      <c r="R371" s="239"/>
      <c r="S371" s="239"/>
      <c r="T371" s="240"/>
      <c r="AT371" s="241" t="s">
        <v>153</v>
      </c>
      <c r="AU371" s="241" t="s">
        <v>87</v>
      </c>
      <c r="AV371" s="14" t="s">
        <v>87</v>
      </c>
      <c r="AW371" s="14" t="s">
        <v>33</v>
      </c>
      <c r="AX371" s="14" t="s">
        <v>85</v>
      </c>
      <c r="AY371" s="241" t="s">
        <v>141</v>
      </c>
    </row>
    <row r="372" spans="1:65" s="2" customFormat="1" ht="16.5" customHeight="1">
      <c r="A372" s="34"/>
      <c r="B372" s="35"/>
      <c r="C372" s="253" t="s">
        <v>459</v>
      </c>
      <c r="D372" s="253" t="s">
        <v>223</v>
      </c>
      <c r="E372" s="254" t="s">
        <v>440</v>
      </c>
      <c r="F372" s="255" t="s">
        <v>441</v>
      </c>
      <c r="G372" s="256" t="s">
        <v>390</v>
      </c>
      <c r="H372" s="257">
        <v>1</v>
      </c>
      <c r="I372" s="258"/>
      <c r="J372" s="259">
        <f>ROUND(I372*H372,2)</f>
        <v>0</v>
      </c>
      <c r="K372" s="255" t="s">
        <v>1</v>
      </c>
      <c r="L372" s="260"/>
      <c r="M372" s="261" t="s">
        <v>1</v>
      </c>
      <c r="N372" s="262" t="s">
        <v>42</v>
      </c>
      <c r="O372" s="71"/>
      <c r="P372" s="213">
        <f>O372*H372</f>
        <v>0</v>
      </c>
      <c r="Q372" s="213">
        <v>2.5000000000000001E-3</v>
      </c>
      <c r="R372" s="213">
        <f>Q372*H372</f>
        <v>2.5000000000000001E-3</v>
      </c>
      <c r="S372" s="213">
        <v>0</v>
      </c>
      <c r="T372" s="214">
        <f>S372*H372</f>
        <v>0</v>
      </c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R372" s="215" t="s">
        <v>187</v>
      </c>
      <c r="AT372" s="215" t="s">
        <v>223</v>
      </c>
      <c r="AU372" s="215" t="s">
        <v>87</v>
      </c>
      <c r="AY372" s="17" t="s">
        <v>141</v>
      </c>
      <c r="BE372" s="216">
        <f>IF(N372="základní",J372,0)</f>
        <v>0</v>
      </c>
      <c r="BF372" s="216">
        <f>IF(N372="snížená",J372,0)</f>
        <v>0</v>
      </c>
      <c r="BG372" s="216">
        <f>IF(N372="zákl. přenesená",J372,0)</f>
        <v>0</v>
      </c>
      <c r="BH372" s="216">
        <f>IF(N372="sníž. přenesená",J372,0)</f>
        <v>0</v>
      </c>
      <c r="BI372" s="216">
        <f>IF(N372="nulová",J372,0)</f>
        <v>0</v>
      </c>
      <c r="BJ372" s="17" t="s">
        <v>85</v>
      </c>
      <c r="BK372" s="216">
        <f>ROUND(I372*H372,2)</f>
        <v>0</v>
      </c>
      <c r="BL372" s="17" t="s">
        <v>147</v>
      </c>
      <c r="BM372" s="215" t="s">
        <v>720</v>
      </c>
    </row>
    <row r="373" spans="1:65" s="2" customFormat="1" ht="11.25">
      <c r="A373" s="34"/>
      <c r="B373" s="35"/>
      <c r="C373" s="36"/>
      <c r="D373" s="217" t="s">
        <v>149</v>
      </c>
      <c r="E373" s="36"/>
      <c r="F373" s="218" t="s">
        <v>441</v>
      </c>
      <c r="G373" s="36"/>
      <c r="H373" s="36"/>
      <c r="I373" s="116"/>
      <c r="J373" s="36"/>
      <c r="K373" s="36"/>
      <c r="L373" s="39"/>
      <c r="M373" s="219"/>
      <c r="N373" s="220"/>
      <c r="O373" s="71"/>
      <c r="P373" s="71"/>
      <c r="Q373" s="71"/>
      <c r="R373" s="71"/>
      <c r="S373" s="71"/>
      <c r="T373" s="72"/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T373" s="17" t="s">
        <v>149</v>
      </c>
      <c r="AU373" s="17" t="s">
        <v>87</v>
      </c>
    </row>
    <row r="374" spans="1:65" s="14" customFormat="1" ht="11.25">
      <c r="B374" s="231"/>
      <c r="C374" s="232"/>
      <c r="D374" s="217" t="s">
        <v>153</v>
      </c>
      <c r="E374" s="233" t="s">
        <v>1</v>
      </c>
      <c r="F374" s="234" t="s">
        <v>85</v>
      </c>
      <c r="G374" s="232"/>
      <c r="H374" s="235">
        <v>1</v>
      </c>
      <c r="I374" s="236"/>
      <c r="J374" s="232"/>
      <c r="K374" s="232"/>
      <c r="L374" s="237"/>
      <c r="M374" s="238"/>
      <c r="N374" s="239"/>
      <c r="O374" s="239"/>
      <c r="P374" s="239"/>
      <c r="Q374" s="239"/>
      <c r="R374" s="239"/>
      <c r="S374" s="239"/>
      <c r="T374" s="240"/>
      <c r="AT374" s="241" t="s">
        <v>153</v>
      </c>
      <c r="AU374" s="241" t="s">
        <v>87</v>
      </c>
      <c r="AV374" s="14" t="s">
        <v>87</v>
      </c>
      <c r="AW374" s="14" t="s">
        <v>33</v>
      </c>
      <c r="AX374" s="14" t="s">
        <v>85</v>
      </c>
      <c r="AY374" s="241" t="s">
        <v>141</v>
      </c>
    </row>
    <row r="375" spans="1:65" s="2" customFormat="1" ht="16.5" customHeight="1">
      <c r="A375" s="34"/>
      <c r="B375" s="35"/>
      <c r="C375" s="253" t="s">
        <v>463</v>
      </c>
      <c r="D375" s="253" t="s">
        <v>223</v>
      </c>
      <c r="E375" s="254" t="s">
        <v>444</v>
      </c>
      <c r="F375" s="255" t="s">
        <v>445</v>
      </c>
      <c r="G375" s="256" t="s">
        <v>390</v>
      </c>
      <c r="H375" s="257">
        <v>1</v>
      </c>
      <c r="I375" s="258"/>
      <c r="J375" s="259">
        <f>ROUND(I375*H375,2)</f>
        <v>0</v>
      </c>
      <c r="K375" s="255" t="s">
        <v>1</v>
      </c>
      <c r="L375" s="260"/>
      <c r="M375" s="261" t="s">
        <v>1</v>
      </c>
      <c r="N375" s="262" t="s">
        <v>42</v>
      </c>
      <c r="O375" s="71"/>
      <c r="P375" s="213">
        <f>O375*H375</f>
        <v>0</v>
      </c>
      <c r="Q375" s="213">
        <v>4.0000000000000001E-3</v>
      </c>
      <c r="R375" s="213">
        <f>Q375*H375</f>
        <v>4.0000000000000001E-3</v>
      </c>
      <c r="S375" s="213">
        <v>0</v>
      </c>
      <c r="T375" s="214">
        <f>S375*H375</f>
        <v>0</v>
      </c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R375" s="215" t="s">
        <v>187</v>
      </c>
      <c r="AT375" s="215" t="s">
        <v>223</v>
      </c>
      <c r="AU375" s="215" t="s">
        <v>87</v>
      </c>
      <c r="AY375" s="17" t="s">
        <v>141</v>
      </c>
      <c r="BE375" s="216">
        <f>IF(N375="základní",J375,0)</f>
        <v>0</v>
      </c>
      <c r="BF375" s="216">
        <f>IF(N375="snížená",J375,0)</f>
        <v>0</v>
      </c>
      <c r="BG375" s="216">
        <f>IF(N375="zákl. přenesená",J375,0)</f>
        <v>0</v>
      </c>
      <c r="BH375" s="216">
        <f>IF(N375="sníž. přenesená",J375,0)</f>
        <v>0</v>
      </c>
      <c r="BI375" s="216">
        <f>IF(N375="nulová",J375,0)</f>
        <v>0</v>
      </c>
      <c r="BJ375" s="17" t="s">
        <v>85</v>
      </c>
      <c r="BK375" s="216">
        <f>ROUND(I375*H375,2)</f>
        <v>0</v>
      </c>
      <c r="BL375" s="17" t="s">
        <v>147</v>
      </c>
      <c r="BM375" s="215" t="s">
        <v>721</v>
      </c>
    </row>
    <row r="376" spans="1:65" s="2" customFormat="1" ht="11.25">
      <c r="A376" s="34"/>
      <c r="B376" s="35"/>
      <c r="C376" s="36"/>
      <c r="D376" s="217" t="s">
        <v>149</v>
      </c>
      <c r="E376" s="36"/>
      <c r="F376" s="218" t="s">
        <v>445</v>
      </c>
      <c r="G376" s="36"/>
      <c r="H376" s="36"/>
      <c r="I376" s="116"/>
      <c r="J376" s="36"/>
      <c r="K376" s="36"/>
      <c r="L376" s="39"/>
      <c r="M376" s="219"/>
      <c r="N376" s="220"/>
      <c r="O376" s="71"/>
      <c r="P376" s="71"/>
      <c r="Q376" s="71"/>
      <c r="R376" s="71"/>
      <c r="S376" s="71"/>
      <c r="T376" s="72"/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T376" s="17" t="s">
        <v>149</v>
      </c>
      <c r="AU376" s="17" t="s">
        <v>87</v>
      </c>
    </row>
    <row r="377" spans="1:65" s="14" customFormat="1" ht="11.25">
      <c r="B377" s="231"/>
      <c r="C377" s="232"/>
      <c r="D377" s="217" t="s">
        <v>153</v>
      </c>
      <c r="E377" s="233" t="s">
        <v>1</v>
      </c>
      <c r="F377" s="234" t="s">
        <v>85</v>
      </c>
      <c r="G377" s="232"/>
      <c r="H377" s="235">
        <v>1</v>
      </c>
      <c r="I377" s="236"/>
      <c r="J377" s="232"/>
      <c r="K377" s="232"/>
      <c r="L377" s="237"/>
      <c r="M377" s="238"/>
      <c r="N377" s="239"/>
      <c r="O377" s="239"/>
      <c r="P377" s="239"/>
      <c r="Q377" s="239"/>
      <c r="R377" s="239"/>
      <c r="S377" s="239"/>
      <c r="T377" s="240"/>
      <c r="AT377" s="241" t="s">
        <v>153</v>
      </c>
      <c r="AU377" s="241" t="s">
        <v>87</v>
      </c>
      <c r="AV377" s="14" t="s">
        <v>87</v>
      </c>
      <c r="AW377" s="14" t="s">
        <v>33</v>
      </c>
      <c r="AX377" s="14" t="s">
        <v>85</v>
      </c>
      <c r="AY377" s="241" t="s">
        <v>141</v>
      </c>
    </row>
    <row r="378" spans="1:65" s="2" customFormat="1" ht="24" customHeight="1">
      <c r="A378" s="34"/>
      <c r="B378" s="35"/>
      <c r="C378" s="253" t="s">
        <v>467</v>
      </c>
      <c r="D378" s="253" t="s">
        <v>223</v>
      </c>
      <c r="E378" s="254" t="s">
        <v>722</v>
      </c>
      <c r="F378" s="255" t="s">
        <v>723</v>
      </c>
      <c r="G378" s="256" t="s">
        <v>390</v>
      </c>
      <c r="H378" s="257">
        <v>1</v>
      </c>
      <c r="I378" s="258"/>
      <c r="J378" s="259">
        <f>ROUND(I378*H378,2)</f>
        <v>0</v>
      </c>
      <c r="K378" s="255" t="s">
        <v>1</v>
      </c>
      <c r="L378" s="260"/>
      <c r="M378" s="261" t="s">
        <v>1</v>
      </c>
      <c r="N378" s="262" t="s">
        <v>42</v>
      </c>
      <c r="O378" s="71"/>
      <c r="P378" s="213">
        <f>O378*H378</f>
        <v>0</v>
      </c>
      <c r="Q378" s="213">
        <v>2.5999999999999999E-3</v>
      </c>
      <c r="R378" s="213">
        <f>Q378*H378</f>
        <v>2.5999999999999999E-3</v>
      </c>
      <c r="S378" s="213">
        <v>0</v>
      </c>
      <c r="T378" s="214">
        <f>S378*H378</f>
        <v>0</v>
      </c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R378" s="215" t="s">
        <v>187</v>
      </c>
      <c r="AT378" s="215" t="s">
        <v>223</v>
      </c>
      <c r="AU378" s="215" t="s">
        <v>87</v>
      </c>
      <c r="AY378" s="17" t="s">
        <v>141</v>
      </c>
      <c r="BE378" s="216">
        <f>IF(N378="základní",J378,0)</f>
        <v>0</v>
      </c>
      <c r="BF378" s="216">
        <f>IF(N378="snížená",J378,0)</f>
        <v>0</v>
      </c>
      <c r="BG378" s="216">
        <f>IF(N378="zákl. přenesená",J378,0)</f>
        <v>0</v>
      </c>
      <c r="BH378" s="216">
        <f>IF(N378="sníž. přenesená",J378,0)</f>
        <v>0</v>
      </c>
      <c r="BI378" s="216">
        <f>IF(N378="nulová",J378,0)</f>
        <v>0</v>
      </c>
      <c r="BJ378" s="17" t="s">
        <v>85</v>
      </c>
      <c r="BK378" s="216">
        <f>ROUND(I378*H378,2)</f>
        <v>0</v>
      </c>
      <c r="BL378" s="17" t="s">
        <v>147</v>
      </c>
      <c r="BM378" s="215" t="s">
        <v>724</v>
      </c>
    </row>
    <row r="379" spans="1:65" s="2" customFormat="1" ht="19.5">
      <c r="A379" s="34"/>
      <c r="B379" s="35"/>
      <c r="C379" s="36"/>
      <c r="D379" s="217" t="s">
        <v>149</v>
      </c>
      <c r="E379" s="36"/>
      <c r="F379" s="218" t="s">
        <v>723</v>
      </c>
      <c r="G379" s="36"/>
      <c r="H379" s="36"/>
      <c r="I379" s="116"/>
      <c r="J379" s="36"/>
      <c r="K379" s="36"/>
      <c r="L379" s="39"/>
      <c r="M379" s="219"/>
      <c r="N379" s="220"/>
      <c r="O379" s="71"/>
      <c r="P379" s="71"/>
      <c r="Q379" s="71"/>
      <c r="R379" s="71"/>
      <c r="S379" s="71"/>
      <c r="T379" s="72"/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T379" s="17" t="s">
        <v>149</v>
      </c>
      <c r="AU379" s="17" t="s">
        <v>87</v>
      </c>
    </row>
    <row r="380" spans="1:65" s="2" customFormat="1" ht="16.5" customHeight="1">
      <c r="A380" s="34"/>
      <c r="B380" s="35"/>
      <c r="C380" s="253" t="s">
        <v>473</v>
      </c>
      <c r="D380" s="253" t="s">
        <v>223</v>
      </c>
      <c r="E380" s="254" t="s">
        <v>452</v>
      </c>
      <c r="F380" s="255" t="s">
        <v>453</v>
      </c>
      <c r="G380" s="256" t="s">
        <v>390</v>
      </c>
      <c r="H380" s="257">
        <v>3</v>
      </c>
      <c r="I380" s="258"/>
      <c r="J380" s="259">
        <f>ROUND(I380*H380,2)</f>
        <v>0</v>
      </c>
      <c r="K380" s="255" t="s">
        <v>1</v>
      </c>
      <c r="L380" s="260"/>
      <c r="M380" s="261" t="s">
        <v>1</v>
      </c>
      <c r="N380" s="262" t="s">
        <v>42</v>
      </c>
      <c r="O380" s="71"/>
      <c r="P380" s="213">
        <f>O380*H380</f>
        <v>0</v>
      </c>
      <c r="Q380" s="213">
        <v>6.1000000000000004E-3</v>
      </c>
      <c r="R380" s="213">
        <f>Q380*H380</f>
        <v>1.83E-2</v>
      </c>
      <c r="S380" s="213">
        <v>0</v>
      </c>
      <c r="T380" s="214">
        <f>S380*H380</f>
        <v>0</v>
      </c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R380" s="215" t="s">
        <v>187</v>
      </c>
      <c r="AT380" s="215" t="s">
        <v>223</v>
      </c>
      <c r="AU380" s="215" t="s">
        <v>87</v>
      </c>
      <c r="AY380" s="17" t="s">
        <v>141</v>
      </c>
      <c r="BE380" s="216">
        <f>IF(N380="základní",J380,0)</f>
        <v>0</v>
      </c>
      <c r="BF380" s="216">
        <f>IF(N380="snížená",J380,0)</f>
        <v>0</v>
      </c>
      <c r="BG380" s="216">
        <f>IF(N380="zákl. přenesená",J380,0)</f>
        <v>0</v>
      </c>
      <c r="BH380" s="216">
        <f>IF(N380="sníž. přenesená",J380,0)</f>
        <v>0</v>
      </c>
      <c r="BI380" s="216">
        <f>IF(N380="nulová",J380,0)</f>
        <v>0</v>
      </c>
      <c r="BJ380" s="17" t="s">
        <v>85</v>
      </c>
      <c r="BK380" s="216">
        <f>ROUND(I380*H380,2)</f>
        <v>0</v>
      </c>
      <c r="BL380" s="17" t="s">
        <v>147</v>
      </c>
      <c r="BM380" s="215" t="s">
        <v>725</v>
      </c>
    </row>
    <row r="381" spans="1:65" s="2" customFormat="1" ht="11.25">
      <c r="A381" s="34"/>
      <c r="B381" s="35"/>
      <c r="C381" s="36"/>
      <c r="D381" s="217" t="s">
        <v>149</v>
      </c>
      <c r="E381" s="36"/>
      <c r="F381" s="218" t="s">
        <v>453</v>
      </c>
      <c r="G381" s="36"/>
      <c r="H381" s="36"/>
      <c r="I381" s="116"/>
      <c r="J381" s="36"/>
      <c r="K381" s="36"/>
      <c r="L381" s="39"/>
      <c r="M381" s="219"/>
      <c r="N381" s="220"/>
      <c r="O381" s="71"/>
      <c r="P381" s="71"/>
      <c r="Q381" s="71"/>
      <c r="R381" s="71"/>
      <c r="S381" s="71"/>
      <c r="T381" s="72"/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T381" s="17" t="s">
        <v>149</v>
      </c>
      <c r="AU381" s="17" t="s">
        <v>87</v>
      </c>
    </row>
    <row r="382" spans="1:65" s="2" customFormat="1" ht="16.5" customHeight="1">
      <c r="A382" s="34"/>
      <c r="B382" s="35"/>
      <c r="C382" s="253" t="s">
        <v>477</v>
      </c>
      <c r="D382" s="253" t="s">
        <v>223</v>
      </c>
      <c r="E382" s="254" t="s">
        <v>460</v>
      </c>
      <c r="F382" s="255" t="s">
        <v>461</v>
      </c>
      <c r="G382" s="256" t="s">
        <v>390</v>
      </c>
      <c r="H382" s="257">
        <v>3</v>
      </c>
      <c r="I382" s="258"/>
      <c r="J382" s="259">
        <f>ROUND(I382*H382,2)</f>
        <v>0</v>
      </c>
      <c r="K382" s="255" t="s">
        <v>1</v>
      </c>
      <c r="L382" s="260"/>
      <c r="M382" s="261" t="s">
        <v>1</v>
      </c>
      <c r="N382" s="262" t="s">
        <v>42</v>
      </c>
      <c r="O382" s="71"/>
      <c r="P382" s="213">
        <f>O382*H382</f>
        <v>0</v>
      </c>
      <c r="Q382" s="213">
        <v>1E-4</v>
      </c>
      <c r="R382" s="213">
        <f>Q382*H382</f>
        <v>3.0000000000000003E-4</v>
      </c>
      <c r="S382" s="213">
        <v>0</v>
      </c>
      <c r="T382" s="214">
        <f>S382*H382</f>
        <v>0</v>
      </c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R382" s="215" t="s">
        <v>187</v>
      </c>
      <c r="AT382" s="215" t="s">
        <v>223</v>
      </c>
      <c r="AU382" s="215" t="s">
        <v>87</v>
      </c>
      <c r="AY382" s="17" t="s">
        <v>141</v>
      </c>
      <c r="BE382" s="216">
        <f>IF(N382="základní",J382,0)</f>
        <v>0</v>
      </c>
      <c r="BF382" s="216">
        <f>IF(N382="snížená",J382,0)</f>
        <v>0</v>
      </c>
      <c r="BG382" s="216">
        <f>IF(N382="zákl. přenesená",J382,0)</f>
        <v>0</v>
      </c>
      <c r="BH382" s="216">
        <f>IF(N382="sníž. přenesená",J382,0)</f>
        <v>0</v>
      </c>
      <c r="BI382" s="216">
        <f>IF(N382="nulová",J382,0)</f>
        <v>0</v>
      </c>
      <c r="BJ382" s="17" t="s">
        <v>85</v>
      </c>
      <c r="BK382" s="216">
        <f>ROUND(I382*H382,2)</f>
        <v>0</v>
      </c>
      <c r="BL382" s="17" t="s">
        <v>147</v>
      </c>
      <c r="BM382" s="215" t="s">
        <v>726</v>
      </c>
    </row>
    <row r="383" spans="1:65" s="2" customFormat="1" ht="11.25">
      <c r="A383" s="34"/>
      <c r="B383" s="35"/>
      <c r="C383" s="36"/>
      <c r="D383" s="217" t="s">
        <v>149</v>
      </c>
      <c r="E383" s="36"/>
      <c r="F383" s="218" t="s">
        <v>461</v>
      </c>
      <c r="G383" s="36"/>
      <c r="H383" s="36"/>
      <c r="I383" s="116"/>
      <c r="J383" s="36"/>
      <c r="K383" s="36"/>
      <c r="L383" s="39"/>
      <c r="M383" s="219"/>
      <c r="N383" s="220"/>
      <c r="O383" s="71"/>
      <c r="P383" s="71"/>
      <c r="Q383" s="71"/>
      <c r="R383" s="71"/>
      <c r="S383" s="71"/>
      <c r="T383" s="72"/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T383" s="17" t="s">
        <v>149</v>
      </c>
      <c r="AU383" s="17" t="s">
        <v>87</v>
      </c>
    </row>
    <row r="384" spans="1:65" s="2" customFormat="1" ht="24" customHeight="1">
      <c r="A384" s="34"/>
      <c r="B384" s="35"/>
      <c r="C384" s="204" t="s">
        <v>482</v>
      </c>
      <c r="D384" s="204" t="s">
        <v>143</v>
      </c>
      <c r="E384" s="205" t="s">
        <v>464</v>
      </c>
      <c r="F384" s="206" t="s">
        <v>465</v>
      </c>
      <c r="G384" s="207" t="s">
        <v>390</v>
      </c>
      <c r="H384" s="208">
        <v>3</v>
      </c>
      <c r="I384" s="209"/>
      <c r="J384" s="210">
        <f>ROUND(I384*H384,2)</f>
        <v>0</v>
      </c>
      <c r="K384" s="206" t="s">
        <v>1</v>
      </c>
      <c r="L384" s="39"/>
      <c r="M384" s="211" t="s">
        <v>1</v>
      </c>
      <c r="N384" s="212" t="s">
        <v>42</v>
      </c>
      <c r="O384" s="71"/>
      <c r="P384" s="213">
        <f>O384*H384</f>
        <v>0</v>
      </c>
      <c r="Q384" s="213">
        <v>0.11241</v>
      </c>
      <c r="R384" s="213">
        <f>Q384*H384</f>
        <v>0.33722999999999997</v>
      </c>
      <c r="S384" s="213">
        <v>0</v>
      </c>
      <c r="T384" s="214">
        <f>S384*H384</f>
        <v>0</v>
      </c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R384" s="215" t="s">
        <v>147</v>
      </c>
      <c r="AT384" s="215" t="s">
        <v>143</v>
      </c>
      <c r="AU384" s="215" t="s">
        <v>87</v>
      </c>
      <c r="AY384" s="17" t="s">
        <v>141</v>
      </c>
      <c r="BE384" s="216">
        <f>IF(N384="základní",J384,0)</f>
        <v>0</v>
      </c>
      <c r="BF384" s="216">
        <f>IF(N384="snížená",J384,0)</f>
        <v>0</v>
      </c>
      <c r="BG384" s="216">
        <f>IF(N384="zákl. přenesená",J384,0)</f>
        <v>0</v>
      </c>
      <c r="BH384" s="216">
        <f>IF(N384="sníž. přenesená",J384,0)</f>
        <v>0</v>
      </c>
      <c r="BI384" s="216">
        <f>IF(N384="nulová",J384,0)</f>
        <v>0</v>
      </c>
      <c r="BJ384" s="17" t="s">
        <v>85</v>
      </c>
      <c r="BK384" s="216">
        <f>ROUND(I384*H384,2)</f>
        <v>0</v>
      </c>
      <c r="BL384" s="17" t="s">
        <v>147</v>
      </c>
      <c r="BM384" s="215" t="s">
        <v>727</v>
      </c>
    </row>
    <row r="385" spans="1:65" s="2" customFormat="1" ht="19.5">
      <c r="A385" s="34"/>
      <c r="B385" s="35"/>
      <c r="C385" s="36"/>
      <c r="D385" s="217" t="s">
        <v>149</v>
      </c>
      <c r="E385" s="36"/>
      <c r="F385" s="218" t="s">
        <v>465</v>
      </c>
      <c r="G385" s="36"/>
      <c r="H385" s="36"/>
      <c r="I385" s="116"/>
      <c r="J385" s="36"/>
      <c r="K385" s="36"/>
      <c r="L385" s="39"/>
      <c r="M385" s="219"/>
      <c r="N385" s="220"/>
      <c r="O385" s="71"/>
      <c r="P385" s="71"/>
      <c r="Q385" s="71"/>
      <c r="R385" s="71"/>
      <c r="S385" s="71"/>
      <c r="T385" s="72"/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T385" s="17" t="s">
        <v>149</v>
      </c>
      <c r="AU385" s="17" t="s">
        <v>87</v>
      </c>
    </row>
    <row r="386" spans="1:65" s="2" customFormat="1" ht="24" customHeight="1">
      <c r="A386" s="34"/>
      <c r="B386" s="35"/>
      <c r="C386" s="204" t="s">
        <v>487</v>
      </c>
      <c r="D386" s="204" t="s">
        <v>143</v>
      </c>
      <c r="E386" s="205" t="s">
        <v>478</v>
      </c>
      <c r="F386" s="206" t="s">
        <v>479</v>
      </c>
      <c r="G386" s="207" t="s">
        <v>195</v>
      </c>
      <c r="H386" s="208">
        <v>269</v>
      </c>
      <c r="I386" s="209"/>
      <c r="J386" s="210">
        <f>ROUND(I386*H386,2)</f>
        <v>0</v>
      </c>
      <c r="K386" s="206" t="s">
        <v>1</v>
      </c>
      <c r="L386" s="39"/>
      <c r="M386" s="211" t="s">
        <v>1</v>
      </c>
      <c r="N386" s="212" t="s">
        <v>42</v>
      </c>
      <c r="O386" s="71"/>
      <c r="P386" s="213">
        <f>O386*H386</f>
        <v>0</v>
      </c>
      <c r="Q386" s="213">
        <v>0.15540000000000001</v>
      </c>
      <c r="R386" s="213">
        <f>Q386*H386</f>
        <v>41.802600000000005</v>
      </c>
      <c r="S386" s="213">
        <v>0</v>
      </c>
      <c r="T386" s="214">
        <f>S386*H386</f>
        <v>0</v>
      </c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R386" s="215" t="s">
        <v>147</v>
      </c>
      <c r="AT386" s="215" t="s">
        <v>143</v>
      </c>
      <c r="AU386" s="215" t="s">
        <v>87</v>
      </c>
      <c r="AY386" s="17" t="s">
        <v>141</v>
      </c>
      <c r="BE386" s="216">
        <f>IF(N386="základní",J386,0)</f>
        <v>0</v>
      </c>
      <c r="BF386" s="216">
        <f>IF(N386="snížená",J386,0)</f>
        <v>0</v>
      </c>
      <c r="BG386" s="216">
        <f>IF(N386="zákl. přenesená",J386,0)</f>
        <v>0</v>
      </c>
      <c r="BH386" s="216">
        <f>IF(N386="sníž. přenesená",J386,0)</f>
        <v>0</v>
      </c>
      <c r="BI386" s="216">
        <f>IF(N386="nulová",J386,0)</f>
        <v>0</v>
      </c>
      <c r="BJ386" s="17" t="s">
        <v>85</v>
      </c>
      <c r="BK386" s="216">
        <f>ROUND(I386*H386,2)</f>
        <v>0</v>
      </c>
      <c r="BL386" s="17" t="s">
        <v>147</v>
      </c>
      <c r="BM386" s="215" t="s">
        <v>728</v>
      </c>
    </row>
    <row r="387" spans="1:65" s="2" customFormat="1" ht="19.5">
      <c r="A387" s="34"/>
      <c r="B387" s="35"/>
      <c r="C387" s="36"/>
      <c r="D387" s="217" t="s">
        <v>149</v>
      </c>
      <c r="E387" s="36"/>
      <c r="F387" s="218" t="s">
        <v>479</v>
      </c>
      <c r="G387" s="36"/>
      <c r="H387" s="36"/>
      <c r="I387" s="116"/>
      <c r="J387" s="36"/>
      <c r="K387" s="36"/>
      <c r="L387" s="39"/>
      <c r="M387" s="219"/>
      <c r="N387" s="220"/>
      <c r="O387" s="71"/>
      <c r="P387" s="71"/>
      <c r="Q387" s="71"/>
      <c r="R387" s="71"/>
      <c r="S387" s="71"/>
      <c r="T387" s="72"/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T387" s="17" t="s">
        <v>149</v>
      </c>
      <c r="AU387" s="17" t="s">
        <v>87</v>
      </c>
    </row>
    <row r="388" spans="1:65" s="14" customFormat="1" ht="11.25">
      <c r="B388" s="231"/>
      <c r="C388" s="232"/>
      <c r="D388" s="217" t="s">
        <v>153</v>
      </c>
      <c r="E388" s="233" t="s">
        <v>1</v>
      </c>
      <c r="F388" s="234" t="s">
        <v>729</v>
      </c>
      <c r="G388" s="232"/>
      <c r="H388" s="235">
        <v>269</v>
      </c>
      <c r="I388" s="236"/>
      <c r="J388" s="232"/>
      <c r="K388" s="232"/>
      <c r="L388" s="237"/>
      <c r="M388" s="238"/>
      <c r="N388" s="239"/>
      <c r="O388" s="239"/>
      <c r="P388" s="239"/>
      <c r="Q388" s="239"/>
      <c r="R388" s="239"/>
      <c r="S388" s="239"/>
      <c r="T388" s="240"/>
      <c r="AT388" s="241" t="s">
        <v>153</v>
      </c>
      <c r="AU388" s="241" t="s">
        <v>87</v>
      </c>
      <c r="AV388" s="14" t="s">
        <v>87</v>
      </c>
      <c r="AW388" s="14" t="s">
        <v>33</v>
      </c>
      <c r="AX388" s="14" t="s">
        <v>85</v>
      </c>
      <c r="AY388" s="241" t="s">
        <v>141</v>
      </c>
    </row>
    <row r="389" spans="1:65" s="2" customFormat="1" ht="16.5" customHeight="1">
      <c r="A389" s="34"/>
      <c r="B389" s="35"/>
      <c r="C389" s="253" t="s">
        <v>492</v>
      </c>
      <c r="D389" s="253" t="s">
        <v>223</v>
      </c>
      <c r="E389" s="254" t="s">
        <v>483</v>
      </c>
      <c r="F389" s="255" t="s">
        <v>484</v>
      </c>
      <c r="G389" s="256" t="s">
        <v>195</v>
      </c>
      <c r="H389" s="257">
        <v>161.16</v>
      </c>
      <c r="I389" s="258"/>
      <c r="J389" s="259">
        <f>ROUND(I389*H389,2)</f>
        <v>0</v>
      </c>
      <c r="K389" s="255" t="s">
        <v>1</v>
      </c>
      <c r="L389" s="260"/>
      <c r="M389" s="261" t="s">
        <v>1</v>
      </c>
      <c r="N389" s="262" t="s">
        <v>42</v>
      </c>
      <c r="O389" s="71"/>
      <c r="P389" s="213">
        <f>O389*H389</f>
        <v>0</v>
      </c>
      <c r="Q389" s="213">
        <v>0.08</v>
      </c>
      <c r="R389" s="213">
        <f>Q389*H389</f>
        <v>12.892799999999999</v>
      </c>
      <c r="S389" s="213">
        <v>0</v>
      </c>
      <c r="T389" s="214">
        <f>S389*H389</f>
        <v>0</v>
      </c>
      <c r="U389" s="34"/>
      <c r="V389" s="34"/>
      <c r="W389" s="34"/>
      <c r="X389" s="34"/>
      <c r="Y389" s="34"/>
      <c r="Z389" s="34"/>
      <c r="AA389" s="34"/>
      <c r="AB389" s="34"/>
      <c r="AC389" s="34"/>
      <c r="AD389" s="34"/>
      <c r="AE389" s="34"/>
      <c r="AR389" s="215" t="s">
        <v>187</v>
      </c>
      <c r="AT389" s="215" t="s">
        <v>223</v>
      </c>
      <c r="AU389" s="215" t="s">
        <v>87</v>
      </c>
      <c r="AY389" s="17" t="s">
        <v>141</v>
      </c>
      <c r="BE389" s="216">
        <f>IF(N389="základní",J389,0)</f>
        <v>0</v>
      </c>
      <c r="BF389" s="216">
        <f>IF(N389="snížená",J389,0)</f>
        <v>0</v>
      </c>
      <c r="BG389" s="216">
        <f>IF(N389="zákl. přenesená",J389,0)</f>
        <v>0</v>
      </c>
      <c r="BH389" s="216">
        <f>IF(N389="sníž. přenesená",J389,0)</f>
        <v>0</v>
      </c>
      <c r="BI389" s="216">
        <f>IF(N389="nulová",J389,0)</f>
        <v>0</v>
      </c>
      <c r="BJ389" s="17" t="s">
        <v>85</v>
      </c>
      <c r="BK389" s="216">
        <f>ROUND(I389*H389,2)</f>
        <v>0</v>
      </c>
      <c r="BL389" s="17" t="s">
        <v>147</v>
      </c>
      <c r="BM389" s="215" t="s">
        <v>730</v>
      </c>
    </row>
    <row r="390" spans="1:65" s="2" customFormat="1" ht="11.25">
      <c r="A390" s="34"/>
      <c r="B390" s="35"/>
      <c r="C390" s="36"/>
      <c r="D390" s="217" t="s">
        <v>149</v>
      </c>
      <c r="E390" s="36"/>
      <c r="F390" s="218" t="s">
        <v>484</v>
      </c>
      <c r="G390" s="36"/>
      <c r="H390" s="36"/>
      <c r="I390" s="116"/>
      <c r="J390" s="36"/>
      <c r="K390" s="36"/>
      <c r="L390" s="39"/>
      <c r="M390" s="219"/>
      <c r="N390" s="220"/>
      <c r="O390" s="71"/>
      <c r="P390" s="71"/>
      <c r="Q390" s="71"/>
      <c r="R390" s="71"/>
      <c r="S390" s="71"/>
      <c r="T390" s="72"/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T390" s="17" t="s">
        <v>149</v>
      </c>
      <c r="AU390" s="17" t="s">
        <v>87</v>
      </c>
    </row>
    <row r="391" spans="1:65" s="14" customFormat="1" ht="11.25">
      <c r="B391" s="231"/>
      <c r="C391" s="232"/>
      <c r="D391" s="217" t="s">
        <v>153</v>
      </c>
      <c r="E391" s="233" t="s">
        <v>1</v>
      </c>
      <c r="F391" s="234" t="s">
        <v>731</v>
      </c>
      <c r="G391" s="232"/>
      <c r="H391" s="235">
        <v>161.16</v>
      </c>
      <c r="I391" s="236"/>
      <c r="J391" s="232"/>
      <c r="K391" s="232"/>
      <c r="L391" s="237"/>
      <c r="M391" s="238"/>
      <c r="N391" s="239"/>
      <c r="O391" s="239"/>
      <c r="P391" s="239"/>
      <c r="Q391" s="239"/>
      <c r="R391" s="239"/>
      <c r="S391" s="239"/>
      <c r="T391" s="240"/>
      <c r="AT391" s="241" t="s">
        <v>153</v>
      </c>
      <c r="AU391" s="241" t="s">
        <v>87</v>
      </c>
      <c r="AV391" s="14" t="s">
        <v>87</v>
      </c>
      <c r="AW391" s="14" t="s">
        <v>33</v>
      </c>
      <c r="AX391" s="14" t="s">
        <v>85</v>
      </c>
      <c r="AY391" s="241" t="s">
        <v>141</v>
      </c>
    </row>
    <row r="392" spans="1:65" s="2" customFormat="1" ht="24" customHeight="1">
      <c r="A392" s="34"/>
      <c r="B392" s="35"/>
      <c r="C392" s="253" t="s">
        <v>497</v>
      </c>
      <c r="D392" s="253" t="s">
        <v>223</v>
      </c>
      <c r="E392" s="254" t="s">
        <v>488</v>
      </c>
      <c r="F392" s="255" t="s">
        <v>489</v>
      </c>
      <c r="G392" s="256" t="s">
        <v>195</v>
      </c>
      <c r="H392" s="257">
        <v>94.86</v>
      </c>
      <c r="I392" s="258"/>
      <c r="J392" s="259">
        <f>ROUND(I392*H392,2)</f>
        <v>0</v>
      </c>
      <c r="K392" s="255" t="s">
        <v>1</v>
      </c>
      <c r="L392" s="260"/>
      <c r="M392" s="261" t="s">
        <v>1</v>
      </c>
      <c r="N392" s="262" t="s">
        <v>42</v>
      </c>
      <c r="O392" s="71"/>
      <c r="P392" s="213">
        <f>O392*H392</f>
        <v>0</v>
      </c>
      <c r="Q392" s="213">
        <v>4.8300000000000003E-2</v>
      </c>
      <c r="R392" s="213">
        <f>Q392*H392</f>
        <v>4.5817380000000005</v>
      </c>
      <c r="S392" s="213">
        <v>0</v>
      </c>
      <c r="T392" s="214">
        <f>S392*H392</f>
        <v>0</v>
      </c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  <c r="AR392" s="215" t="s">
        <v>187</v>
      </c>
      <c r="AT392" s="215" t="s">
        <v>223</v>
      </c>
      <c r="AU392" s="215" t="s">
        <v>87</v>
      </c>
      <c r="AY392" s="17" t="s">
        <v>141</v>
      </c>
      <c r="BE392" s="216">
        <f>IF(N392="základní",J392,0)</f>
        <v>0</v>
      </c>
      <c r="BF392" s="216">
        <f>IF(N392="snížená",J392,0)</f>
        <v>0</v>
      </c>
      <c r="BG392" s="216">
        <f>IF(N392="zákl. přenesená",J392,0)</f>
        <v>0</v>
      </c>
      <c r="BH392" s="216">
        <f>IF(N392="sníž. přenesená",J392,0)</f>
        <v>0</v>
      </c>
      <c r="BI392" s="216">
        <f>IF(N392="nulová",J392,0)</f>
        <v>0</v>
      </c>
      <c r="BJ392" s="17" t="s">
        <v>85</v>
      </c>
      <c r="BK392" s="216">
        <f>ROUND(I392*H392,2)</f>
        <v>0</v>
      </c>
      <c r="BL392" s="17" t="s">
        <v>147</v>
      </c>
      <c r="BM392" s="215" t="s">
        <v>732</v>
      </c>
    </row>
    <row r="393" spans="1:65" s="2" customFormat="1" ht="11.25">
      <c r="A393" s="34"/>
      <c r="B393" s="35"/>
      <c r="C393" s="36"/>
      <c r="D393" s="217" t="s">
        <v>149</v>
      </c>
      <c r="E393" s="36"/>
      <c r="F393" s="218" t="s">
        <v>489</v>
      </c>
      <c r="G393" s="36"/>
      <c r="H393" s="36"/>
      <c r="I393" s="116"/>
      <c r="J393" s="36"/>
      <c r="K393" s="36"/>
      <c r="L393" s="39"/>
      <c r="M393" s="219"/>
      <c r="N393" s="220"/>
      <c r="O393" s="71"/>
      <c r="P393" s="71"/>
      <c r="Q393" s="71"/>
      <c r="R393" s="71"/>
      <c r="S393" s="71"/>
      <c r="T393" s="72"/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T393" s="17" t="s">
        <v>149</v>
      </c>
      <c r="AU393" s="17" t="s">
        <v>87</v>
      </c>
    </row>
    <row r="394" spans="1:65" s="14" customFormat="1" ht="11.25">
      <c r="B394" s="231"/>
      <c r="C394" s="232"/>
      <c r="D394" s="217" t="s">
        <v>153</v>
      </c>
      <c r="E394" s="233" t="s">
        <v>1</v>
      </c>
      <c r="F394" s="234" t="s">
        <v>733</v>
      </c>
      <c r="G394" s="232"/>
      <c r="H394" s="235">
        <v>94.86</v>
      </c>
      <c r="I394" s="236"/>
      <c r="J394" s="232"/>
      <c r="K394" s="232"/>
      <c r="L394" s="237"/>
      <c r="M394" s="238"/>
      <c r="N394" s="239"/>
      <c r="O394" s="239"/>
      <c r="P394" s="239"/>
      <c r="Q394" s="239"/>
      <c r="R394" s="239"/>
      <c r="S394" s="239"/>
      <c r="T394" s="240"/>
      <c r="AT394" s="241" t="s">
        <v>153</v>
      </c>
      <c r="AU394" s="241" t="s">
        <v>87</v>
      </c>
      <c r="AV394" s="14" t="s">
        <v>87</v>
      </c>
      <c r="AW394" s="14" t="s">
        <v>33</v>
      </c>
      <c r="AX394" s="14" t="s">
        <v>85</v>
      </c>
      <c r="AY394" s="241" t="s">
        <v>141</v>
      </c>
    </row>
    <row r="395" spans="1:65" s="2" customFormat="1" ht="24" customHeight="1">
      <c r="A395" s="34"/>
      <c r="B395" s="35"/>
      <c r="C395" s="253" t="s">
        <v>502</v>
      </c>
      <c r="D395" s="253" t="s">
        <v>223</v>
      </c>
      <c r="E395" s="254" t="s">
        <v>493</v>
      </c>
      <c r="F395" s="255" t="s">
        <v>494</v>
      </c>
      <c r="G395" s="256" t="s">
        <v>195</v>
      </c>
      <c r="H395" s="257">
        <v>18.36</v>
      </c>
      <c r="I395" s="258"/>
      <c r="J395" s="259">
        <f>ROUND(I395*H395,2)</f>
        <v>0</v>
      </c>
      <c r="K395" s="255" t="s">
        <v>1</v>
      </c>
      <c r="L395" s="260"/>
      <c r="M395" s="261" t="s">
        <v>1</v>
      </c>
      <c r="N395" s="262" t="s">
        <v>42</v>
      </c>
      <c r="O395" s="71"/>
      <c r="P395" s="213">
        <f>O395*H395</f>
        <v>0</v>
      </c>
      <c r="Q395" s="213">
        <v>6.5670000000000006E-2</v>
      </c>
      <c r="R395" s="213">
        <f>Q395*H395</f>
        <v>1.2057012</v>
      </c>
      <c r="S395" s="213">
        <v>0</v>
      </c>
      <c r="T395" s="214">
        <f>S395*H395</f>
        <v>0</v>
      </c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R395" s="215" t="s">
        <v>187</v>
      </c>
      <c r="AT395" s="215" t="s">
        <v>223</v>
      </c>
      <c r="AU395" s="215" t="s">
        <v>87</v>
      </c>
      <c r="AY395" s="17" t="s">
        <v>141</v>
      </c>
      <c r="BE395" s="216">
        <f>IF(N395="základní",J395,0)</f>
        <v>0</v>
      </c>
      <c r="BF395" s="216">
        <f>IF(N395="snížená",J395,0)</f>
        <v>0</v>
      </c>
      <c r="BG395" s="216">
        <f>IF(N395="zákl. přenesená",J395,0)</f>
        <v>0</v>
      </c>
      <c r="BH395" s="216">
        <f>IF(N395="sníž. přenesená",J395,0)</f>
        <v>0</v>
      </c>
      <c r="BI395" s="216">
        <f>IF(N395="nulová",J395,0)</f>
        <v>0</v>
      </c>
      <c r="BJ395" s="17" t="s">
        <v>85</v>
      </c>
      <c r="BK395" s="216">
        <f>ROUND(I395*H395,2)</f>
        <v>0</v>
      </c>
      <c r="BL395" s="17" t="s">
        <v>147</v>
      </c>
      <c r="BM395" s="215" t="s">
        <v>734</v>
      </c>
    </row>
    <row r="396" spans="1:65" s="2" customFormat="1" ht="11.25">
      <c r="A396" s="34"/>
      <c r="B396" s="35"/>
      <c r="C396" s="36"/>
      <c r="D396" s="217" t="s">
        <v>149</v>
      </c>
      <c r="E396" s="36"/>
      <c r="F396" s="218" t="s">
        <v>494</v>
      </c>
      <c r="G396" s="36"/>
      <c r="H396" s="36"/>
      <c r="I396" s="116"/>
      <c r="J396" s="36"/>
      <c r="K396" s="36"/>
      <c r="L396" s="39"/>
      <c r="M396" s="219"/>
      <c r="N396" s="220"/>
      <c r="O396" s="71"/>
      <c r="P396" s="71"/>
      <c r="Q396" s="71"/>
      <c r="R396" s="71"/>
      <c r="S396" s="71"/>
      <c r="T396" s="72"/>
      <c r="U396" s="34"/>
      <c r="V396" s="34"/>
      <c r="W396" s="34"/>
      <c r="X396" s="34"/>
      <c r="Y396" s="34"/>
      <c r="Z396" s="34"/>
      <c r="AA396" s="34"/>
      <c r="AB396" s="34"/>
      <c r="AC396" s="34"/>
      <c r="AD396" s="34"/>
      <c r="AE396" s="34"/>
      <c r="AT396" s="17" t="s">
        <v>149</v>
      </c>
      <c r="AU396" s="17" t="s">
        <v>87</v>
      </c>
    </row>
    <row r="397" spans="1:65" s="14" customFormat="1" ht="11.25">
      <c r="B397" s="231"/>
      <c r="C397" s="232"/>
      <c r="D397" s="217" t="s">
        <v>153</v>
      </c>
      <c r="E397" s="233" t="s">
        <v>1</v>
      </c>
      <c r="F397" s="234" t="s">
        <v>735</v>
      </c>
      <c r="G397" s="232"/>
      <c r="H397" s="235">
        <v>18.36</v>
      </c>
      <c r="I397" s="236"/>
      <c r="J397" s="232"/>
      <c r="K397" s="232"/>
      <c r="L397" s="237"/>
      <c r="M397" s="238"/>
      <c r="N397" s="239"/>
      <c r="O397" s="239"/>
      <c r="P397" s="239"/>
      <c r="Q397" s="239"/>
      <c r="R397" s="239"/>
      <c r="S397" s="239"/>
      <c r="T397" s="240"/>
      <c r="AT397" s="241" t="s">
        <v>153</v>
      </c>
      <c r="AU397" s="241" t="s">
        <v>87</v>
      </c>
      <c r="AV397" s="14" t="s">
        <v>87</v>
      </c>
      <c r="AW397" s="14" t="s">
        <v>33</v>
      </c>
      <c r="AX397" s="14" t="s">
        <v>85</v>
      </c>
      <c r="AY397" s="241" t="s">
        <v>141</v>
      </c>
    </row>
    <row r="398" spans="1:65" s="2" customFormat="1" ht="24" customHeight="1">
      <c r="A398" s="34"/>
      <c r="B398" s="35"/>
      <c r="C398" s="204" t="s">
        <v>507</v>
      </c>
      <c r="D398" s="204" t="s">
        <v>143</v>
      </c>
      <c r="E398" s="205" t="s">
        <v>498</v>
      </c>
      <c r="F398" s="206" t="s">
        <v>499</v>
      </c>
      <c r="G398" s="207" t="s">
        <v>195</v>
      </c>
      <c r="H398" s="208">
        <v>118</v>
      </c>
      <c r="I398" s="209"/>
      <c r="J398" s="210">
        <f>ROUND(I398*H398,2)</f>
        <v>0</v>
      </c>
      <c r="K398" s="206" t="s">
        <v>1</v>
      </c>
      <c r="L398" s="39"/>
      <c r="M398" s="211" t="s">
        <v>1</v>
      </c>
      <c r="N398" s="212" t="s">
        <v>42</v>
      </c>
      <c r="O398" s="71"/>
      <c r="P398" s="213">
        <f>O398*H398</f>
        <v>0</v>
      </c>
      <c r="Q398" s="213">
        <v>0.1295</v>
      </c>
      <c r="R398" s="213">
        <f>Q398*H398</f>
        <v>15.281000000000001</v>
      </c>
      <c r="S398" s="213">
        <v>0</v>
      </c>
      <c r="T398" s="214">
        <f>S398*H398</f>
        <v>0</v>
      </c>
      <c r="U398" s="34"/>
      <c r="V398" s="34"/>
      <c r="W398" s="34"/>
      <c r="X398" s="34"/>
      <c r="Y398" s="34"/>
      <c r="Z398" s="34"/>
      <c r="AA398" s="34"/>
      <c r="AB398" s="34"/>
      <c r="AC398" s="34"/>
      <c r="AD398" s="34"/>
      <c r="AE398" s="34"/>
      <c r="AR398" s="215" t="s">
        <v>147</v>
      </c>
      <c r="AT398" s="215" t="s">
        <v>143</v>
      </c>
      <c r="AU398" s="215" t="s">
        <v>87</v>
      </c>
      <c r="AY398" s="17" t="s">
        <v>141</v>
      </c>
      <c r="BE398" s="216">
        <f>IF(N398="základní",J398,0)</f>
        <v>0</v>
      </c>
      <c r="BF398" s="216">
        <f>IF(N398="snížená",J398,0)</f>
        <v>0</v>
      </c>
      <c r="BG398" s="216">
        <f>IF(N398="zákl. přenesená",J398,0)</f>
        <v>0</v>
      </c>
      <c r="BH398" s="216">
        <f>IF(N398="sníž. přenesená",J398,0)</f>
        <v>0</v>
      </c>
      <c r="BI398" s="216">
        <f>IF(N398="nulová",J398,0)</f>
        <v>0</v>
      </c>
      <c r="BJ398" s="17" t="s">
        <v>85</v>
      </c>
      <c r="BK398" s="216">
        <f>ROUND(I398*H398,2)</f>
        <v>0</v>
      </c>
      <c r="BL398" s="17" t="s">
        <v>147</v>
      </c>
      <c r="BM398" s="215" t="s">
        <v>736</v>
      </c>
    </row>
    <row r="399" spans="1:65" s="2" customFormat="1" ht="19.5">
      <c r="A399" s="34"/>
      <c r="B399" s="35"/>
      <c r="C399" s="36"/>
      <c r="D399" s="217" t="s">
        <v>149</v>
      </c>
      <c r="E399" s="36"/>
      <c r="F399" s="218" t="s">
        <v>499</v>
      </c>
      <c r="G399" s="36"/>
      <c r="H399" s="36"/>
      <c r="I399" s="116"/>
      <c r="J399" s="36"/>
      <c r="K399" s="36"/>
      <c r="L399" s="39"/>
      <c r="M399" s="219"/>
      <c r="N399" s="220"/>
      <c r="O399" s="71"/>
      <c r="P399" s="71"/>
      <c r="Q399" s="71"/>
      <c r="R399" s="71"/>
      <c r="S399" s="71"/>
      <c r="T399" s="72"/>
      <c r="U399" s="34"/>
      <c r="V399" s="34"/>
      <c r="W399" s="34"/>
      <c r="X399" s="34"/>
      <c r="Y399" s="34"/>
      <c r="Z399" s="34"/>
      <c r="AA399" s="34"/>
      <c r="AB399" s="34"/>
      <c r="AC399" s="34"/>
      <c r="AD399" s="34"/>
      <c r="AE399" s="34"/>
      <c r="AT399" s="17" t="s">
        <v>149</v>
      </c>
      <c r="AU399" s="17" t="s">
        <v>87</v>
      </c>
    </row>
    <row r="400" spans="1:65" s="14" customFormat="1" ht="11.25">
      <c r="B400" s="231"/>
      <c r="C400" s="232"/>
      <c r="D400" s="217" t="s">
        <v>153</v>
      </c>
      <c r="E400" s="233" t="s">
        <v>1</v>
      </c>
      <c r="F400" s="234" t="s">
        <v>737</v>
      </c>
      <c r="G400" s="232"/>
      <c r="H400" s="235">
        <v>118</v>
      </c>
      <c r="I400" s="236"/>
      <c r="J400" s="232"/>
      <c r="K400" s="232"/>
      <c r="L400" s="237"/>
      <c r="M400" s="238"/>
      <c r="N400" s="239"/>
      <c r="O400" s="239"/>
      <c r="P400" s="239"/>
      <c r="Q400" s="239"/>
      <c r="R400" s="239"/>
      <c r="S400" s="239"/>
      <c r="T400" s="240"/>
      <c r="AT400" s="241" t="s">
        <v>153</v>
      </c>
      <c r="AU400" s="241" t="s">
        <v>87</v>
      </c>
      <c r="AV400" s="14" t="s">
        <v>87</v>
      </c>
      <c r="AW400" s="14" t="s">
        <v>33</v>
      </c>
      <c r="AX400" s="14" t="s">
        <v>85</v>
      </c>
      <c r="AY400" s="241" t="s">
        <v>141</v>
      </c>
    </row>
    <row r="401" spans="1:65" s="2" customFormat="1" ht="16.5" customHeight="1">
      <c r="A401" s="34"/>
      <c r="B401" s="35"/>
      <c r="C401" s="253" t="s">
        <v>512</v>
      </c>
      <c r="D401" s="253" t="s">
        <v>223</v>
      </c>
      <c r="E401" s="254" t="s">
        <v>503</v>
      </c>
      <c r="F401" s="255" t="s">
        <v>504</v>
      </c>
      <c r="G401" s="256" t="s">
        <v>195</v>
      </c>
      <c r="H401" s="257">
        <v>97.92</v>
      </c>
      <c r="I401" s="258"/>
      <c r="J401" s="259">
        <f>ROUND(I401*H401,2)</f>
        <v>0</v>
      </c>
      <c r="K401" s="255" t="s">
        <v>1</v>
      </c>
      <c r="L401" s="260"/>
      <c r="M401" s="261" t="s">
        <v>1</v>
      </c>
      <c r="N401" s="262" t="s">
        <v>42</v>
      </c>
      <c r="O401" s="71"/>
      <c r="P401" s="213">
        <f>O401*H401</f>
        <v>0</v>
      </c>
      <c r="Q401" s="213">
        <v>5.6120000000000003E-2</v>
      </c>
      <c r="R401" s="213">
        <f>Q401*H401</f>
        <v>5.4952704000000008</v>
      </c>
      <c r="S401" s="213">
        <v>0</v>
      </c>
      <c r="T401" s="214">
        <f>S401*H401</f>
        <v>0</v>
      </c>
      <c r="U401" s="34"/>
      <c r="V401" s="34"/>
      <c r="W401" s="34"/>
      <c r="X401" s="34"/>
      <c r="Y401" s="34"/>
      <c r="Z401" s="34"/>
      <c r="AA401" s="34"/>
      <c r="AB401" s="34"/>
      <c r="AC401" s="34"/>
      <c r="AD401" s="34"/>
      <c r="AE401" s="34"/>
      <c r="AR401" s="215" t="s">
        <v>187</v>
      </c>
      <c r="AT401" s="215" t="s">
        <v>223</v>
      </c>
      <c r="AU401" s="215" t="s">
        <v>87</v>
      </c>
      <c r="AY401" s="17" t="s">
        <v>141</v>
      </c>
      <c r="BE401" s="216">
        <f>IF(N401="základní",J401,0)</f>
        <v>0</v>
      </c>
      <c r="BF401" s="216">
        <f>IF(N401="snížená",J401,0)</f>
        <v>0</v>
      </c>
      <c r="BG401" s="216">
        <f>IF(N401="zákl. přenesená",J401,0)</f>
        <v>0</v>
      </c>
      <c r="BH401" s="216">
        <f>IF(N401="sníž. přenesená",J401,0)</f>
        <v>0</v>
      </c>
      <c r="BI401" s="216">
        <f>IF(N401="nulová",J401,0)</f>
        <v>0</v>
      </c>
      <c r="BJ401" s="17" t="s">
        <v>85</v>
      </c>
      <c r="BK401" s="216">
        <f>ROUND(I401*H401,2)</f>
        <v>0</v>
      </c>
      <c r="BL401" s="17" t="s">
        <v>147</v>
      </c>
      <c r="BM401" s="215" t="s">
        <v>738</v>
      </c>
    </row>
    <row r="402" spans="1:65" s="2" customFormat="1" ht="11.25">
      <c r="A402" s="34"/>
      <c r="B402" s="35"/>
      <c r="C402" s="36"/>
      <c r="D402" s="217" t="s">
        <v>149</v>
      </c>
      <c r="E402" s="36"/>
      <c r="F402" s="218" t="s">
        <v>504</v>
      </c>
      <c r="G402" s="36"/>
      <c r="H402" s="36"/>
      <c r="I402" s="116"/>
      <c r="J402" s="36"/>
      <c r="K402" s="36"/>
      <c r="L402" s="39"/>
      <c r="M402" s="219"/>
      <c r="N402" s="220"/>
      <c r="O402" s="71"/>
      <c r="P402" s="71"/>
      <c r="Q402" s="71"/>
      <c r="R402" s="71"/>
      <c r="S402" s="71"/>
      <c r="T402" s="72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T402" s="17" t="s">
        <v>149</v>
      </c>
      <c r="AU402" s="17" t="s">
        <v>87</v>
      </c>
    </row>
    <row r="403" spans="1:65" s="14" customFormat="1" ht="11.25">
      <c r="B403" s="231"/>
      <c r="C403" s="232"/>
      <c r="D403" s="217" t="s">
        <v>153</v>
      </c>
      <c r="E403" s="233" t="s">
        <v>1</v>
      </c>
      <c r="F403" s="234" t="s">
        <v>739</v>
      </c>
      <c r="G403" s="232"/>
      <c r="H403" s="235">
        <v>97.92</v>
      </c>
      <c r="I403" s="236"/>
      <c r="J403" s="232"/>
      <c r="K403" s="232"/>
      <c r="L403" s="237"/>
      <c r="M403" s="238"/>
      <c r="N403" s="239"/>
      <c r="O403" s="239"/>
      <c r="P403" s="239"/>
      <c r="Q403" s="239"/>
      <c r="R403" s="239"/>
      <c r="S403" s="239"/>
      <c r="T403" s="240"/>
      <c r="AT403" s="241" t="s">
        <v>153</v>
      </c>
      <c r="AU403" s="241" t="s">
        <v>87</v>
      </c>
      <c r="AV403" s="14" t="s">
        <v>87</v>
      </c>
      <c r="AW403" s="14" t="s">
        <v>33</v>
      </c>
      <c r="AX403" s="14" t="s">
        <v>85</v>
      </c>
      <c r="AY403" s="241" t="s">
        <v>141</v>
      </c>
    </row>
    <row r="404" spans="1:65" s="2" customFormat="1" ht="16.5" customHeight="1">
      <c r="A404" s="34"/>
      <c r="B404" s="35"/>
      <c r="C404" s="253" t="s">
        <v>516</v>
      </c>
      <c r="D404" s="253" t="s">
        <v>223</v>
      </c>
      <c r="E404" s="254" t="s">
        <v>508</v>
      </c>
      <c r="F404" s="255" t="s">
        <v>509</v>
      </c>
      <c r="G404" s="256" t="s">
        <v>195</v>
      </c>
      <c r="H404" s="257">
        <v>22.44</v>
      </c>
      <c r="I404" s="258"/>
      <c r="J404" s="259">
        <f>ROUND(I404*H404,2)</f>
        <v>0</v>
      </c>
      <c r="K404" s="255" t="s">
        <v>1</v>
      </c>
      <c r="L404" s="260"/>
      <c r="M404" s="261" t="s">
        <v>1</v>
      </c>
      <c r="N404" s="262" t="s">
        <v>42</v>
      </c>
      <c r="O404" s="71"/>
      <c r="P404" s="213">
        <f>O404*H404</f>
        <v>0</v>
      </c>
      <c r="Q404" s="213">
        <v>4.4999999999999998E-2</v>
      </c>
      <c r="R404" s="213">
        <f>Q404*H404</f>
        <v>1.0098</v>
      </c>
      <c r="S404" s="213">
        <v>0</v>
      </c>
      <c r="T404" s="214">
        <f>S404*H404</f>
        <v>0</v>
      </c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R404" s="215" t="s">
        <v>187</v>
      </c>
      <c r="AT404" s="215" t="s">
        <v>223</v>
      </c>
      <c r="AU404" s="215" t="s">
        <v>87</v>
      </c>
      <c r="AY404" s="17" t="s">
        <v>141</v>
      </c>
      <c r="BE404" s="216">
        <f>IF(N404="základní",J404,0)</f>
        <v>0</v>
      </c>
      <c r="BF404" s="216">
        <f>IF(N404="snížená",J404,0)</f>
        <v>0</v>
      </c>
      <c r="BG404" s="216">
        <f>IF(N404="zákl. přenesená",J404,0)</f>
        <v>0</v>
      </c>
      <c r="BH404" s="216">
        <f>IF(N404="sníž. přenesená",J404,0)</f>
        <v>0</v>
      </c>
      <c r="BI404" s="216">
        <f>IF(N404="nulová",J404,0)</f>
        <v>0</v>
      </c>
      <c r="BJ404" s="17" t="s">
        <v>85</v>
      </c>
      <c r="BK404" s="216">
        <f>ROUND(I404*H404,2)</f>
        <v>0</v>
      </c>
      <c r="BL404" s="17" t="s">
        <v>147</v>
      </c>
      <c r="BM404" s="215" t="s">
        <v>740</v>
      </c>
    </row>
    <row r="405" spans="1:65" s="2" customFormat="1" ht="11.25">
      <c r="A405" s="34"/>
      <c r="B405" s="35"/>
      <c r="C405" s="36"/>
      <c r="D405" s="217" t="s">
        <v>149</v>
      </c>
      <c r="E405" s="36"/>
      <c r="F405" s="218" t="s">
        <v>509</v>
      </c>
      <c r="G405" s="36"/>
      <c r="H405" s="36"/>
      <c r="I405" s="116"/>
      <c r="J405" s="36"/>
      <c r="K405" s="36"/>
      <c r="L405" s="39"/>
      <c r="M405" s="219"/>
      <c r="N405" s="220"/>
      <c r="O405" s="71"/>
      <c r="P405" s="71"/>
      <c r="Q405" s="71"/>
      <c r="R405" s="71"/>
      <c r="S405" s="71"/>
      <c r="T405" s="72"/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T405" s="17" t="s">
        <v>149</v>
      </c>
      <c r="AU405" s="17" t="s">
        <v>87</v>
      </c>
    </row>
    <row r="406" spans="1:65" s="14" customFormat="1" ht="11.25">
      <c r="B406" s="231"/>
      <c r="C406" s="232"/>
      <c r="D406" s="217" t="s">
        <v>153</v>
      </c>
      <c r="E406" s="233" t="s">
        <v>1</v>
      </c>
      <c r="F406" s="234" t="s">
        <v>741</v>
      </c>
      <c r="G406" s="232"/>
      <c r="H406" s="235">
        <v>22.44</v>
      </c>
      <c r="I406" s="236"/>
      <c r="J406" s="232"/>
      <c r="K406" s="232"/>
      <c r="L406" s="237"/>
      <c r="M406" s="238"/>
      <c r="N406" s="239"/>
      <c r="O406" s="239"/>
      <c r="P406" s="239"/>
      <c r="Q406" s="239"/>
      <c r="R406" s="239"/>
      <c r="S406" s="239"/>
      <c r="T406" s="240"/>
      <c r="AT406" s="241" t="s">
        <v>153</v>
      </c>
      <c r="AU406" s="241" t="s">
        <v>87</v>
      </c>
      <c r="AV406" s="14" t="s">
        <v>87</v>
      </c>
      <c r="AW406" s="14" t="s">
        <v>33</v>
      </c>
      <c r="AX406" s="14" t="s">
        <v>85</v>
      </c>
      <c r="AY406" s="241" t="s">
        <v>141</v>
      </c>
    </row>
    <row r="407" spans="1:65" s="2" customFormat="1" ht="24" customHeight="1">
      <c r="A407" s="34"/>
      <c r="B407" s="35"/>
      <c r="C407" s="204" t="s">
        <v>521</v>
      </c>
      <c r="D407" s="204" t="s">
        <v>143</v>
      </c>
      <c r="E407" s="205" t="s">
        <v>513</v>
      </c>
      <c r="F407" s="206" t="s">
        <v>514</v>
      </c>
      <c r="G407" s="207" t="s">
        <v>195</v>
      </c>
      <c r="H407" s="208">
        <v>16</v>
      </c>
      <c r="I407" s="209"/>
      <c r="J407" s="210">
        <f>ROUND(I407*H407,2)</f>
        <v>0</v>
      </c>
      <c r="K407" s="206" t="s">
        <v>1</v>
      </c>
      <c r="L407" s="39"/>
      <c r="M407" s="211" t="s">
        <v>1</v>
      </c>
      <c r="N407" s="212" t="s">
        <v>42</v>
      </c>
      <c r="O407" s="71"/>
      <c r="P407" s="213">
        <f>O407*H407</f>
        <v>0</v>
      </c>
      <c r="Q407" s="213">
        <v>2.7999999999999998E-4</v>
      </c>
      <c r="R407" s="213">
        <f>Q407*H407</f>
        <v>4.4799999999999996E-3</v>
      </c>
      <c r="S407" s="213">
        <v>0</v>
      </c>
      <c r="T407" s="214">
        <f>S407*H407</f>
        <v>0</v>
      </c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R407" s="215" t="s">
        <v>147</v>
      </c>
      <c r="AT407" s="215" t="s">
        <v>143</v>
      </c>
      <c r="AU407" s="215" t="s">
        <v>87</v>
      </c>
      <c r="AY407" s="17" t="s">
        <v>141</v>
      </c>
      <c r="BE407" s="216">
        <f>IF(N407="základní",J407,0)</f>
        <v>0</v>
      </c>
      <c r="BF407" s="216">
        <f>IF(N407="snížená",J407,0)</f>
        <v>0</v>
      </c>
      <c r="BG407" s="216">
        <f>IF(N407="zákl. přenesená",J407,0)</f>
        <v>0</v>
      </c>
      <c r="BH407" s="216">
        <f>IF(N407="sníž. přenesená",J407,0)</f>
        <v>0</v>
      </c>
      <c r="BI407" s="216">
        <f>IF(N407="nulová",J407,0)</f>
        <v>0</v>
      </c>
      <c r="BJ407" s="17" t="s">
        <v>85</v>
      </c>
      <c r="BK407" s="216">
        <f>ROUND(I407*H407,2)</f>
        <v>0</v>
      </c>
      <c r="BL407" s="17" t="s">
        <v>147</v>
      </c>
      <c r="BM407" s="215" t="s">
        <v>742</v>
      </c>
    </row>
    <row r="408" spans="1:65" s="2" customFormat="1" ht="19.5">
      <c r="A408" s="34"/>
      <c r="B408" s="35"/>
      <c r="C408" s="36"/>
      <c r="D408" s="217" t="s">
        <v>149</v>
      </c>
      <c r="E408" s="36"/>
      <c r="F408" s="218" t="s">
        <v>514</v>
      </c>
      <c r="G408" s="36"/>
      <c r="H408" s="36"/>
      <c r="I408" s="116"/>
      <c r="J408" s="36"/>
      <c r="K408" s="36"/>
      <c r="L408" s="39"/>
      <c r="M408" s="219"/>
      <c r="N408" s="220"/>
      <c r="O408" s="71"/>
      <c r="P408" s="71"/>
      <c r="Q408" s="71"/>
      <c r="R408" s="71"/>
      <c r="S408" s="71"/>
      <c r="T408" s="72"/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T408" s="17" t="s">
        <v>149</v>
      </c>
      <c r="AU408" s="17" t="s">
        <v>87</v>
      </c>
    </row>
    <row r="409" spans="1:65" s="14" customFormat="1" ht="11.25">
      <c r="B409" s="231"/>
      <c r="C409" s="232"/>
      <c r="D409" s="217" t="s">
        <v>153</v>
      </c>
      <c r="E409" s="233" t="s">
        <v>1</v>
      </c>
      <c r="F409" s="234" t="s">
        <v>235</v>
      </c>
      <c r="G409" s="232"/>
      <c r="H409" s="235">
        <v>16</v>
      </c>
      <c r="I409" s="236"/>
      <c r="J409" s="232"/>
      <c r="K409" s="232"/>
      <c r="L409" s="237"/>
      <c r="M409" s="238"/>
      <c r="N409" s="239"/>
      <c r="O409" s="239"/>
      <c r="P409" s="239"/>
      <c r="Q409" s="239"/>
      <c r="R409" s="239"/>
      <c r="S409" s="239"/>
      <c r="T409" s="240"/>
      <c r="AT409" s="241" t="s">
        <v>153</v>
      </c>
      <c r="AU409" s="241" t="s">
        <v>87</v>
      </c>
      <c r="AV409" s="14" t="s">
        <v>87</v>
      </c>
      <c r="AW409" s="14" t="s">
        <v>33</v>
      </c>
      <c r="AX409" s="14" t="s">
        <v>85</v>
      </c>
      <c r="AY409" s="241" t="s">
        <v>141</v>
      </c>
    </row>
    <row r="410" spans="1:65" s="2" customFormat="1" ht="16.5" customHeight="1">
      <c r="A410" s="34"/>
      <c r="B410" s="35"/>
      <c r="C410" s="204" t="s">
        <v>527</v>
      </c>
      <c r="D410" s="204" t="s">
        <v>143</v>
      </c>
      <c r="E410" s="205" t="s">
        <v>517</v>
      </c>
      <c r="F410" s="206" t="s">
        <v>518</v>
      </c>
      <c r="G410" s="207" t="s">
        <v>195</v>
      </c>
      <c r="H410" s="208">
        <v>16</v>
      </c>
      <c r="I410" s="209"/>
      <c r="J410" s="210">
        <f>ROUND(I410*H410,2)</f>
        <v>0</v>
      </c>
      <c r="K410" s="206" t="s">
        <v>1</v>
      </c>
      <c r="L410" s="39"/>
      <c r="M410" s="211" t="s">
        <v>1</v>
      </c>
      <c r="N410" s="212" t="s">
        <v>42</v>
      </c>
      <c r="O410" s="71"/>
      <c r="P410" s="213">
        <f>O410*H410</f>
        <v>0</v>
      </c>
      <c r="Q410" s="213">
        <v>0</v>
      </c>
      <c r="R410" s="213">
        <f>Q410*H410</f>
        <v>0</v>
      </c>
      <c r="S410" s="213">
        <v>0</v>
      </c>
      <c r="T410" s="214">
        <f>S410*H410</f>
        <v>0</v>
      </c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R410" s="215" t="s">
        <v>147</v>
      </c>
      <c r="AT410" s="215" t="s">
        <v>143</v>
      </c>
      <c r="AU410" s="215" t="s">
        <v>87</v>
      </c>
      <c r="AY410" s="17" t="s">
        <v>141</v>
      </c>
      <c r="BE410" s="216">
        <f>IF(N410="základní",J410,0)</f>
        <v>0</v>
      </c>
      <c r="BF410" s="216">
        <f>IF(N410="snížená",J410,0)</f>
        <v>0</v>
      </c>
      <c r="BG410" s="216">
        <f>IF(N410="zákl. přenesená",J410,0)</f>
        <v>0</v>
      </c>
      <c r="BH410" s="216">
        <f>IF(N410="sníž. přenesená",J410,0)</f>
        <v>0</v>
      </c>
      <c r="BI410" s="216">
        <f>IF(N410="nulová",J410,0)</f>
        <v>0</v>
      </c>
      <c r="BJ410" s="17" t="s">
        <v>85</v>
      </c>
      <c r="BK410" s="216">
        <f>ROUND(I410*H410,2)</f>
        <v>0</v>
      </c>
      <c r="BL410" s="17" t="s">
        <v>147</v>
      </c>
      <c r="BM410" s="215" t="s">
        <v>743</v>
      </c>
    </row>
    <row r="411" spans="1:65" s="2" customFormat="1" ht="11.25">
      <c r="A411" s="34"/>
      <c r="B411" s="35"/>
      <c r="C411" s="36"/>
      <c r="D411" s="217" t="s">
        <v>149</v>
      </c>
      <c r="E411" s="36"/>
      <c r="F411" s="218" t="s">
        <v>518</v>
      </c>
      <c r="G411" s="36"/>
      <c r="H411" s="36"/>
      <c r="I411" s="116"/>
      <c r="J411" s="36"/>
      <c r="K411" s="36"/>
      <c r="L411" s="39"/>
      <c r="M411" s="219"/>
      <c r="N411" s="220"/>
      <c r="O411" s="71"/>
      <c r="P411" s="71"/>
      <c r="Q411" s="71"/>
      <c r="R411" s="71"/>
      <c r="S411" s="71"/>
      <c r="T411" s="72"/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T411" s="17" t="s">
        <v>149</v>
      </c>
      <c r="AU411" s="17" t="s">
        <v>87</v>
      </c>
    </row>
    <row r="412" spans="1:65" s="13" customFormat="1" ht="11.25">
      <c r="B412" s="221"/>
      <c r="C412" s="222"/>
      <c r="D412" s="217" t="s">
        <v>153</v>
      </c>
      <c r="E412" s="223" t="s">
        <v>1</v>
      </c>
      <c r="F412" s="224" t="s">
        <v>520</v>
      </c>
      <c r="G412" s="222"/>
      <c r="H412" s="223" t="s">
        <v>1</v>
      </c>
      <c r="I412" s="225"/>
      <c r="J412" s="222"/>
      <c r="K412" s="222"/>
      <c r="L412" s="226"/>
      <c r="M412" s="227"/>
      <c r="N412" s="228"/>
      <c r="O412" s="228"/>
      <c r="P412" s="228"/>
      <c r="Q412" s="228"/>
      <c r="R412" s="228"/>
      <c r="S412" s="228"/>
      <c r="T412" s="229"/>
      <c r="AT412" s="230" t="s">
        <v>153</v>
      </c>
      <c r="AU412" s="230" t="s">
        <v>87</v>
      </c>
      <c r="AV412" s="13" t="s">
        <v>85</v>
      </c>
      <c r="AW412" s="13" t="s">
        <v>33</v>
      </c>
      <c r="AX412" s="13" t="s">
        <v>77</v>
      </c>
      <c r="AY412" s="230" t="s">
        <v>141</v>
      </c>
    </row>
    <row r="413" spans="1:65" s="14" customFormat="1" ht="11.25">
      <c r="B413" s="231"/>
      <c r="C413" s="232"/>
      <c r="D413" s="217" t="s">
        <v>153</v>
      </c>
      <c r="E413" s="233" t="s">
        <v>1</v>
      </c>
      <c r="F413" s="234" t="s">
        <v>235</v>
      </c>
      <c r="G413" s="232"/>
      <c r="H413" s="235">
        <v>16</v>
      </c>
      <c r="I413" s="236"/>
      <c r="J413" s="232"/>
      <c r="K413" s="232"/>
      <c r="L413" s="237"/>
      <c r="M413" s="238"/>
      <c r="N413" s="239"/>
      <c r="O413" s="239"/>
      <c r="P413" s="239"/>
      <c r="Q413" s="239"/>
      <c r="R413" s="239"/>
      <c r="S413" s="239"/>
      <c r="T413" s="240"/>
      <c r="AT413" s="241" t="s">
        <v>153</v>
      </c>
      <c r="AU413" s="241" t="s">
        <v>87</v>
      </c>
      <c r="AV413" s="14" t="s">
        <v>87</v>
      </c>
      <c r="AW413" s="14" t="s">
        <v>33</v>
      </c>
      <c r="AX413" s="14" t="s">
        <v>85</v>
      </c>
      <c r="AY413" s="241" t="s">
        <v>141</v>
      </c>
    </row>
    <row r="414" spans="1:65" s="2" customFormat="1" ht="24" customHeight="1">
      <c r="A414" s="34"/>
      <c r="B414" s="35"/>
      <c r="C414" s="204" t="s">
        <v>533</v>
      </c>
      <c r="D414" s="204" t="s">
        <v>143</v>
      </c>
      <c r="E414" s="205" t="s">
        <v>744</v>
      </c>
      <c r="F414" s="206" t="s">
        <v>745</v>
      </c>
      <c r="G414" s="207" t="s">
        <v>195</v>
      </c>
      <c r="H414" s="208">
        <v>14</v>
      </c>
      <c r="I414" s="209"/>
      <c r="J414" s="210">
        <f>ROUND(I414*H414,2)</f>
        <v>0</v>
      </c>
      <c r="K414" s="206" t="s">
        <v>1</v>
      </c>
      <c r="L414" s="39"/>
      <c r="M414" s="211" t="s">
        <v>1</v>
      </c>
      <c r="N414" s="212" t="s">
        <v>42</v>
      </c>
      <c r="O414" s="71"/>
      <c r="P414" s="213">
        <f>O414*H414</f>
        <v>0</v>
      </c>
      <c r="Q414" s="213">
        <v>0.11808</v>
      </c>
      <c r="R414" s="213">
        <f>Q414*H414</f>
        <v>1.6531200000000001</v>
      </c>
      <c r="S414" s="213">
        <v>0</v>
      </c>
      <c r="T414" s="214">
        <f>S414*H414</f>
        <v>0</v>
      </c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R414" s="215" t="s">
        <v>147</v>
      </c>
      <c r="AT414" s="215" t="s">
        <v>143</v>
      </c>
      <c r="AU414" s="215" t="s">
        <v>87</v>
      </c>
      <c r="AY414" s="17" t="s">
        <v>141</v>
      </c>
      <c r="BE414" s="216">
        <f>IF(N414="základní",J414,0)</f>
        <v>0</v>
      </c>
      <c r="BF414" s="216">
        <f>IF(N414="snížená",J414,0)</f>
        <v>0</v>
      </c>
      <c r="BG414" s="216">
        <f>IF(N414="zákl. přenesená",J414,0)</f>
        <v>0</v>
      </c>
      <c r="BH414" s="216">
        <f>IF(N414="sníž. přenesená",J414,0)</f>
        <v>0</v>
      </c>
      <c r="BI414" s="216">
        <f>IF(N414="nulová",J414,0)</f>
        <v>0</v>
      </c>
      <c r="BJ414" s="17" t="s">
        <v>85</v>
      </c>
      <c r="BK414" s="216">
        <f>ROUND(I414*H414,2)</f>
        <v>0</v>
      </c>
      <c r="BL414" s="17" t="s">
        <v>147</v>
      </c>
      <c r="BM414" s="215" t="s">
        <v>746</v>
      </c>
    </row>
    <row r="415" spans="1:65" s="2" customFormat="1" ht="19.5">
      <c r="A415" s="34"/>
      <c r="B415" s="35"/>
      <c r="C415" s="36"/>
      <c r="D415" s="217" t="s">
        <v>149</v>
      </c>
      <c r="E415" s="36"/>
      <c r="F415" s="218" t="s">
        <v>745</v>
      </c>
      <c r="G415" s="36"/>
      <c r="H415" s="36"/>
      <c r="I415" s="116"/>
      <c r="J415" s="36"/>
      <c r="K415" s="36"/>
      <c r="L415" s="39"/>
      <c r="M415" s="219"/>
      <c r="N415" s="220"/>
      <c r="O415" s="71"/>
      <c r="P415" s="71"/>
      <c r="Q415" s="71"/>
      <c r="R415" s="71"/>
      <c r="S415" s="71"/>
      <c r="T415" s="72"/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T415" s="17" t="s">
        <v>149</v>
      </c>
      <c r="AU415" s="17" t="s">
        <v>87</v>
      </c>
    </row>
    <row r="416" spans="1:65" s="14" customFormat="1" ht="11.25">
      <c r="B416" s="231"/>
      <c r="C416" s="232"/>
      <c r="D416" s="217" t="s">
        <v>153</v>
      </c>
      <c r="E416" s="233" t="s">
        <v>1</v>
      </c>
      <c r="F416" s="234" t="s">
        <v>222</v>
      </c>
      <c r="G416" s="232"/>
      <c r="H416" s="235">
        <v>14</v>
      </c>
      <c r="I416" s="236"/>
      <c r="J416" s="232"/>
      <c r="K416" s="232"/>
      <c r="L416" s="237"/>
      <c r="M416" s="238"/>
      <c r="N416" s="239"/>
      <c r="O416" s="239"/>
      <c r="P416" s="239"/>
      <c r="Q416" s="239"/>
      <c r="R416" s="239"/>
      <c r="S416" s="239"/>
      <c r="T416" s="240"/>
      <c r="AT416" s="241" t="s">
        <v>153</v>
      </c>
      <c r="AU416" s="241" t="s">
        <v>87</v>
      </c>
      <c r="AV416" s="14" t="s">
        <v>87</v>
      </c>
      <c r="AW416" s="14" t="s">
        <v>33</v>
      </c>
      <c r="AX416" s="14" t="s">
        <v>85</v>
      </c>
      <c r="AY416" s="241" t="s">
        <v>141</v>
      </c>
    </row>
    <row r="417" spans="1:65" s="2" customFormat="1" ht="24" customHeight="1">
      <c r="A417" s="34"/>
      <c r="B417" s="35"/>
      <c r="C417" s="253" t="s">
        <v>539</v>
      </c>
      <c r="D417" s="253" t="s">
        <v>223</v>
      </c>
      <c r="E417" s="254" t="s">
        <v>747</v>
      </c>
      <c r="F417" s="255" t="s">
        <v>748</v>
      </c>
      <c r="G417" s="256" t="s">
        <v>390</v>
      </c>
      <c r="H417" s="257">
        <v>70</v>
      </c>
      <c r="I417" s="258"/>
      <c r="J417" s="259">
        <f>ROUND(I417*H417,2)</f>
        <v>0</v>
      </c>
      <c r="K417" s="255" t="s">
        <v>1</v>
      </c>
      <c r="L417" s="260"/>
      <c r="M417" s="261" t="s">
        <v>1</v>
      </c>
      <c r="N417" s="262" t="s">
        <v>42</v>
      </c>
      <c r="O417" s="71"/>
      <c r="P417" s="213">
        <f>O417*H417</f>
        <v>0</v>
      </c>
      <c r="Q417" s="213">
        <v>9.4999999999999998E-3</v>
      </c>
      <c r="R417" s="213">
        <f>Q417*H417</f>
        <v>0.66500000000000004</v>
      </c>
      <c r="S417" s="213">
        <v>0</v>
      </c>
      <c r="T417" s="214">
        <f>S417*H417</f>
        <v>0</v>
      </c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R417" s="215" t="s">
        <v>187</v>
      </c>
      <c r="AT417" s="215" t="s">
        <v>223</v>
      </c>
      <c r="AU417" s="215" t="s">
        <v>87</v>
      </c>
      <c r="AY417" s="17" t="s">
        <v>141</v>
      </c>
      <c r="BE417" s="216">
        <f>IF(N417="základní",J417,0)</f>
        <v>0</v>
      </c>
      <c r="BF417" s="216">
        <f>IF(N417="snížená",J417,0)</f>
        <v>0</v>
      </c>
      <c r="BG417" s="216">
        <f>IF(N417="zákl. přenesená",J417,0)</f>
        <v>0</v>
      </c>
      <c r="BH417" s="216">
        <f>IF(N417="sníž. přenesená",J417,0)</f>
        <v>0</v>
      </c>
      <c r="BI417" s="216">
        <f>IF(N417="nulová",J417,0)</f>
        <v>0</v>
      </c>
      <c r="BJ417" s="17" t="s">
        <v>85</v>
      </c>
      <c r="BK417" s="216">
        <f>ROUND(I417*H417,2)</f>
        <v>0</v>
      </c>
      <c r="BL417" s="17" t="s">
        <v>147</v>
      </c>
      <c r="BM417" s="215" t="s">
        <v>749</v>
      </c>
    </row>
    <row r="418" spans="1:65" s="2" customFormat="1" ht="19.5">
      <c r="A418" s="34"/>
      <c r="B418" s="35"/>
      <c r="C418" s="36"/>
      <c r="D418" s="217" t="s">
        <v>149</v>
      </c>
      <c r="E418" s="36"/>
      <c r="F418" s="218" t="s">
        <v>748</v>
      </c>
      <c r="G418" s="36"/>
      <c r="H418" s="36"/>
      <c r="I418" s="116"/>
      <c r="J418" s="36"/>
      <c r="K418" s="36"/>
      <c r="L418" s="39"/>
      <c r="M418" s="219"/>
      <c r="N418" s="220"/>
      <c r="O418" s="71"/>
      <c r="P418" s="71"/>
      <c r="Q418" s="71"/>
      <c r="R418" s="71"/>
      <c r="S418" s="71"/>
      <c r="T418" s="72"/>
      <c r="U418" s="34"/>
      <c r="V418" s="34"/>
      <c r="W418" s="34"/>
      <c r="X418" s="34"/>
      <c r="Y418" s="34"/>
      <c r="Z418" s="34"/>
      <c r="AA418" s="34"/>
      <c r="AB418" s="34"/>
      <c r="AC418" s="34"/>
      <c r="AD418" s="34"/>
      <c r="AE418" s="34"/>
      <c r="AT418" s="17" t="s">
        <v>149</v>
      </c>
      <c r="AU418" s="17" t="s">
        <v>87</v>
      </c>
    </row>
    <row r="419" spans="1:65" s="14" customFormat="1" ht="11.25">
      <c r="B419" s="231"/>
      <c r="C419" s="232"/>
      <c r="D419" s="217" t="s">
        <v>153</v>
      </c>
      <c r="E419" s="233" t="s">
        <v>1</v>
      </c>
      <c r="F419" s="234" t="s">
        <v>750</v>
      </c>
      <c r="G419" s="232"/>
      <c r="H419" s="235">
        <v>70</v>
      </c>
      <c r="I419" s="236"/>
      <c r="J419" s="232"/>
      <c r="K419" s="232"/>
      <c r="L419" s="237"/>
      <c r="M419" s="238"/>
      <c r="N419" s="239"/>
      <c r="O419" s="239"/>
      <c r="P419" s="239"/>
      <c r="Q419" s="239"/>
      <c r="R419" s="239"/>
      <c r="S419" s="239"/>
      <c r="T419" s="240"/>
      <c r="AT419" s="241" t="s">
        <v>153</v>
      </c>
      <c r="AU419" s="241" t="s">
        <v>87</v>
      </c>
      <c r="AV419" s="14" t="s">
        <v>87</v>
      </c>
      <c r="AW419" s="14" t="s">
        <v>33</v>
      </c>
      <c r="AX419" s="14" t="s">
        <v>85</v>
      </c>
      <c r="AY419" s="241" t="s">
        <v>141</v>
      </c>
    </row>
    <row r="420" spans="1:65" s="2" customFormat="1" ht="24" customHeight="1">
      <c r="A420" s="34"/>
      <c r="B420" s="35"/>
      <c r="C420" s="204" t="s">
        <v>543</v>
      </c>
      <c r="D420" s="204" t="s">
        <v>143</v>
      </c>
      <c r="E420" s="205" t="s">
        <v>751</v>
      </c>
      <c r="F420" s="206" t="s">
        <v>752</v>
      </c>
      <c r="G420" s="207" t="s">
        <v>200</v>
      </c>
      <c r="H420" s="208">
        <v>3</v>
      </c>
      <c r="I420" s="209"/>
      <c r="J420" s="210">
        <f>ROUND(I420*H420,2)</f>
        <v>0</v>
      </c>
      <c r="K420" s="206" t="s">
        <v>1</v>
      </c>
      <c r="L420" s="39"/>
      <c r="M420" s="211" t="s">
        <v>1</v>
      </c>
      <c r="N420" s="212" t="s">
        <v>42</v>
      </c>
      <c r="O420" s="71"/>
      <c r="P420" s="213">
        <f>O420*H420</f>
        <v>0</v>
      </c>
      <c r="Q420" s="213">
        <v>0</v>
      </c>
      <c r="R420" s="213">
        <f>Q420*H420</f>
        <v>0</v>
      </c>
      <c r="S420" s="213">
        <v>2.5</v>
      </c>
      <c r="T420" s="214">
        <f>S420*H420</f>
        <v>7.5</v>
      </c>
      <c r="U420" s="34"/>
      <c r="V420" s="34"/>
      <c r="W420" s="34"/>
      <c r="X420" s="34"/>
      <c r="Y420" s="34"/>
      <c r="Z420" s="34"/>
      <c r="AA420" s="34"/>
      <c r="AB420" s="34"/>
      <c r="AC420" s="34"/>
      <c r="AD420" s="34"/>
      <c r="AE420" s="34"/>
      <c r="AR420" s="215" t="s">
        <v>147</v>
      </c>
      <c r="AT420" s="215" t="s">
        <v>143</v>
      </c>
      <c r="AU420" s="215" t="s">
        <v>87</v>
      </c>
      <c r="AY420" s="17" t="s">
        <v>141</v>
      </c>
      <c r="BE420" s="216">
        <f>IF(N420="základní",J420,0)</f>
        <v>0</v>
      </c>
      <c r="BF420" s="216">
        <f>IF(N420="snížená",J420,0)</f>
        <v>0</v>
      </c>
      <c r="BG420" s="216">
        <f>IF(N420="zákl. přenesená",J420,0)</f>
        <v>0</v>
      </c>
      <c r="BH420" s="216">
        <f>IF(N420="sníž. přenesená",J420,0)</f>
        <v>0</v>
      </c>
      <c r="BI420" s="216">
        <f>IF(N420="nulová",J420,0)</f>
        <v>0</v>
      </c>
      <c r="BJ420" s="17" t="s">
        <v>85</v>
      </c>
      <c r="BK420" s="216">
        <f>ROUND(I420*H420,2)</f>
        <v>0</v>
      </c>
      <c r="BL420" s="17" t="s">
        <v>147</v>
      </c>
      <c r="BM420" s="215" t="s">
        <v>753</v>
      </c>
    </row>
    <row r="421" spans="1:65" s="2" customFormat="1" ht="19.5">
      <c r="A421" s="34"/>
      <c r="B421" s="35"/>
      <c r="C421" s="36"/>
      <c r="D421" s="217" t="s">
        <v>149</v>
      </c>
      <c r="E421" s="36"/>
      <c r="F421" s="218" t="s">
        <v>752</v>
      </c>
      <c r="G421" s="36"/>
      <c r="H421" s="36"/>
      <c r="I421" s="116"/>
      <c r="J421" s="36"/>
      <c r="K421" s="36"/>
      <c r="L421" s="39"/>
      <c r="M421" s="219"/>
      <c r="N421" s="220"/>
      <c r="O421" s="71"/>
      <c r="P421" s="71"/>
      <c r="Q421" s="71"/>
      <c r="R421" s="71"/>
      <c r="S421" s="71"/>
      <c r="T421" s="72"/>
      <c r="U421" s="34"/>
      <c r="V421" s="34"/>
      <c r="W421" s="34"/>
      <c r="X421" s="34"/>
      <c r="Y421" s="34"/>
      <c r="Z421" s="34"/>
      <c r="AA421" s="34"/>
      <c r="AB421" s="34"/>
      <c r="AC421" s="34"/>
      <c r="AD421" s="34"/>
      <c r="AE421" s="34"/>
      <c r="AT421" s="17" t="s">
        <v>149</v>
      </c>
      <c r="AU421" s="17" t="s">
        <v>87</v>
      </c>
    </row>
    <row r="422" spans="1:65" s="12" customFormat="1" ht="22.9" customHeight="1">
      <c r="B422" s="188"/>
      <c r="C422" s="189"/>
      <c r="D422" s="190" t="s">
        <v>76</v>
      </c>
      <c r="E422" s="202" t="s">
        <v>525</v>
      </c>
      <c r="F422" s="202" t="s">
        <v>526</v>
      </c>
      <c r="G422" s="189"/>
      <c r="H422" s="189"/>
      <c r="I422" s="192"/>
      <c r="J422" s="203">
        <f>BK422</f>
        <v>0</v>
      </c>
      <c r="K422" s="189"/>
      <c r="L422" s="194"/>
      <c r="M422" s="195"/>
      <c r="N422" s="196"/>
      <c r="O422" s="196"/>
      <c r="P422" s="197">
        <f>SUM(P423:P424)</f>
        <v>0</v>
      </c>
      <c r="Q422" s="196"/>
      <c r="R422" s="197">
        <f>SUM(R423:R424)</f>
        <v>0</v>
      </c>
      <c r="S422" s="196"/>
      <c r="T422" s="198">
        <f>SUM(T423:T424)</f>
        <v>0</v>
      </c>
      <c r="AR422" s="199" t="s">
        <v>85</v>
      </c>
      <c r="AT422" s="200" t="s">
        <v>76</v>
      </c>
      <c r="AU422" s="200" t="s">
        <v>85</v>
      </c>
      <c r="AY422" s="199" t="s">
        <v>141</v>
      </c>
      <c r="BK422" s="201">
        <f>SUM(BK423:BK424)</f>
        <v>0</v>
      </c>
    </row>
    <row r="423" spans="1:65" s="2" customFormat="1" ht="24" customHeight="1">
      <c r="A423" s="34"/>
      <c r="B423" s="35"/>
      <c r="C423" s="204" t="s">
        <v>547</v>
      </c>
      <c r="D423" s="204" t="s">
        <v>143</v>
      </c>
      <c r="E423" s="205" t="s">
        <v>528</v>
      </c>
      <c r="F423" s="206" t="s">
        <v>529</v>
      </c>
      <c r="G423" s="207" t="s">
        <v>226</v>
      </c>
      <c r="H423" s="208">
        <v>1256.7260000000001</v>
      </c>
      <c r="I423" s="209"/>
      <c r="J423" s="210">
        <f>ROUND(I423*H423,2)</f>
        <v>0</v>
      </c>
      <c r="K423" s="206" t="s">
        <v>1</v>
      </c>
      <c r="L423" s="39"/>
      <c r="M423" s="211" t="s">
        <v>1</v>
      </c>
      <c r="N423" s="212" t="s">
        <v>42</v>
      </c>
      <c r="O423" s="71"/>
      <c r="P423" s="213">
        <f>O423*H423</f>
        <v>0</v>
      </c>
      <c r="Q423" s="213">
        <v>0</v>
      </c>
      <c r="R423" s="213">
        <f>Q423*H423</f>
        <v>0</v>
      </c>
      <c r="S423" s="213">
        <v>0</v>
      </c>
      <c r="T423" s="214">
        <f>S423*H423</f>
        <v>0</v>
      </c>
      <c r="U423" s="34"/>
      <c r="V423" s="34"/>
      <c r="W423" s="34"/>
      <c r="X423" s="34"/>
      <c r="Y423" s="34"/>
      <c r="Z423" s="34"/>
      <c r="AA423" s="34"/>
      <c r="AB423" s="34"/>
      <c r="AC423" s="34"/>
      <c r="AD423" s="34"/>
      <c r="AE423" s="34"/>
      <c r="AR423" s="215" t="s">
        <v>147</v>
      </c>
      <c r="AT423" s="215" t="s">
        <v>143</v>
      </c>
      <c r="AU423" s="215" t="s">
        <v>87</v>
      </c>
      <c r="AY423" s="17" t="s">
        <v>141</v>
      </c>
      <c r="BE423" s="216">
        <f>IF(N423="základní",J423,0)</f>
        <v>0</v>
      </c>
      <c r="BF423" s="216">
        <f>IF(N423="snížená",J423,0)</f>
        <v>0</v>
      </c>
      <c r="BG423" s="216">
        <f>IF(N423="zákl. přenesená",J423,0)</f>
        <v>0</v>
      </c>
      <c r="BH423" s="216">
        <f>IF(N423="sníž. přenesená",J423,0)</f>
        <v>0</v>
      </c>
      <c r="BI423" s="216">
        <f>IF(N423="nulová",J423,0)</f>
        <v>0</v>
      </c>
      <c r="BJ423" s="17" t="s">
        <v>85</v>
      </c>
      <c r="BK423" s="216">
        <f>ROUND(I423*H423,2)</f>
        <v>0</v>
      </c>
      <c r="BL423" s="17" t="s">
        <v>147</v>
      </c>
      <c r="BM423" s="215" t="s">
        <v>754</v>
      </c>
    </row>
    <row r="424" spans="1:65" s="2" customFormat="1" ht="11.25">
      <c r="A424" s="34"/>
      <c r="B424" s="35"/>
      <c r="C424" s="36"/>
      <c r="D424" s="217" t="s">
        <v>149</v>
      </c>
      <c r="E424" s="36"/>
      <c r="F424" s="218" t="s">
        <v>529</v>
      </c>
      <c r="G424" s="36"/>
      <c r="H424" s="36"/>
      <c r="I424" s="116"/>
      <c r="J424" s="36"/>
      <c r="K424" s="36"/>
      <c r="L424" s="39"/>
      <c r="M424" s="219"/>
      <c r="N424" s="220"/>
      <c r="O424" s="71"/>
      <c r="P424" s="71"/>
      <c r="Q424" s="71"/>
      <c r="R424" s="71"/>
      <c r="S424" s="71"/>
      <c r="T424" s="72"/>
      <c r="U424" s="34"/>
      <c r="V424" s="34"/>
      <c r="W424" s="34"/>
      <c r="X424" s="34"/>
      <c r="Y424" s="34"/>
      <c r="Z424" s="34"/>
      <c r="AA424" s="34"/>
      <c r="AB424" s="34"/>
      <c r="AC424" s="34"/>
      <c r="AD424" s="34"/>
      <c r="AE424" s="34"/>
      <c r="AT424" s="17" t="s">
        <v>149</v>
      </c>
      <c r="AU424" s="17" t="s">
        <v>87</v>
      </c>
    </row>
    <row r="425" spans="1:65" s="12" customFormat="1" ht="22.9" customHeight="1">
      <c r="B425" s="188"/>
      <c r="C425" s="189"/>
      <c r="D425" s="190" t="s">
        <v>76</v>
      </c>
      <c r="E425" s="202" t="s">
        <v>531</v>
      </c>
      <c r="F425" s="202" t="s">
        <v>532</v>
      </c>
      <c r="G425" s="189"/>
      <c r="H425" s="189"/>
      <c r="I425" s="192"/>
      <c r="J425" s="203">
        <f>BK425</f>
        <v>0</v>
      </c>
      <c r="K425" s="189"/>
      <c r="L425" s="194"/>
      <c r="M425" s="195"/>
      <c r="N425" s="196"/>
      <c r="O425" s="196"/>
      <c r="P425" s="197">
        <f>P426+SUM(P427:P438)+P445</f>
        <v>0</v>
      </c>
      <c r="Q425" s="196"/>
      <c r="R425" s="197">
        <f>R426+SUM(R427:R438)+R445</f>
        <v>0</v>
      </c>
      <c r="S425" s="196"/>
      <c r="T425" s="198">
        <f>T426+SUM(T427:T438)+T445</f>
        <v>0</v>
      </c>
      <c r="AR425" s="199" t="s">
        <v>172</v>
      </c>
      <c r="AT425" s="200" t="s">
        <v>76</v>
      </c>
      <c r="AU425" s="200" t="s">
        <v>85</v>
      </c>
      <c r="AY425" s="199" t="s">
        <v>141</v>
      </c>
      <c r="BK425" s="201">
        <f>BK426+SUM(BK427:BK438)+BK445</f>
        <v>0</v>
      </c>
    </row>
    <row r="426" spans="1:65" s="2" customFormat="1" ht="16.5" customHeight="1">
      <c r="A426" s="34"/>
      <c r="B426" s="35"/>
      <c r="C426" s="204" t="s">
        <v>551</v>
      </c>
      <c r="D426" s="204" t="s">
        <v>143</v>
      </c>
      <c r="E426" s="205" t="s">
        <v>534</v>
      </c>
      <c r="F426" s="206" t="s">
        <v>535</v>
      </c>
      <c r="G426" s="207" t="s">
        <v>536</v>
      </c>
      <c r="H426" s="208">
        <v>1</v>
      </c>
      <c r="I426" s="209"/>
      <c r="J426" s="210">
        <f>ROUND(I426*H426,2)</f>
        <v>0</v>
      </c>
      <c r="K426" s="206" t="s">
        <v>1</v>
      </c>
      <c r="L426" s="39"/>
      <c r="M426" s="211" t="s">
        <v>1</v>
      </c>
      <c r="N426" s="212" t="s">
        <v>42</v>
      </c>
      <c r="O426" s="71"/>
      <c r="P426" s="213">
        <f>O426*H426</f>
        <v>0</v>
      </c>
      <c r="Q426" s="213">
        <v>0</v>
      </c>
      <c r="R426" s="213">
        <f>Q426*H426</f>
        <v>0</v>
      </c>
      <c r="S426" s="213">
        <v>0</v>
      </c>
      <c r="T426" s="214">
        <f>S426*H426</f>
        <v>0</v>
      </c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R426" s="215" t="s">
        <v>537</v>
      </c>
      <c r="AT426" s="215" t="s">
        <v>143</v>
      </c>
      <c r="AU426" s="215" t="s">
        <v>87</v>
      </c>
      <c r="AY426" s="17" t="s">
        <v>141</v>
      </c>
      <c r="BE426" s="216">
        <f>IF(N426="základní",J426,0)</f>
        <v>0</v>
      </c>
      <c r="BF426" s="216">
        <f>IF(N426="snížená",J426,0)</f>
        <v>0</v>
      </c>
      <c r="BG426" s="216">
        <f>IF(N426="zákl. přenesená",J426,0)</f>
        <v>0</v>
      </c>
      <c r="BH426" s="216">
        <f>IF(N426="sníž. přenesená",J426,0)</f>
        <v>0</v>
      </c>
      <c r="BI426" s="216">
        <f>IF(N426="nulová",J426,0)</f>
        <v>0</v>
      </c>
      <c r="BJ426" s="17" t="s">
        <v>85</v>
      </c>
      <c r="BK426" s="216">
        <f>ROUND(I426*H426,2)</f>
        <v>0</v>
      </c>
      <c r="BL426" s="17" t="s">
        <v>537</v>
      </c>
      <c r="BM426" s="215" t="s">
        <v>755</v>
      </c>
    </row>
    <row r="427" spans="1:65" s="2" customFormat="1" ht="11.25">
      <c r="A427" s="34"/>
      <c r="B427" s="35"/>
      <c r="C427" s="36"/>
      <c r="D427" s="217" t="s">
        <v>149</v>
      </c>
      <c r="E427" s="36"/>
      <c r="F427" s="218" t="s">
        <v>535</v>
      </c>
      <c r="G427" s="36"/>
      <c r="H427" s="36"/>
      <c r="I427" s="116"/>
      <c r="J427" s="36"/>
      <c r="K427" s="36"/>
      <c r="L427" s="39"/>
      <c r="M427" s="219"/>
      <c r="N427" s="220"/>
      <c r="O427" s="71"/>
      <c r="P427" s="71"/>
      <c r="Q427" s="71"/>
      <c r="R427" s="71"/>
      <c r="S427" s="71"/>
      <c r="T427" s="72"/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T427" s="17" t="s">
        <v>149</v>
      </c>
      <c r="AU427" s="17" t="s">
        <v>87</v>
      </c>
    </row>
    <row r="428" spans="1:65" s="2" customFormat="1" ht="16.5" customHeight="1">
      <c r="A428" s="34"/>
      <c r="B428" s="35"/>
      <c r="C428" s="204" t="s">
        <v>555</v>
      </c>
      <c r="D428" s="204" t="s">
        <v>143</v>
      </c>
      <c r="E428" s="205" t="s">
        <v>540</v>
      </c>
      <c r="F428" s="206" t="s">
        <v>541</v>
      </c>
      <c r="G428" s="207" t="s">
        <v>536</v>
      </c>
      <c r="H428" s="208">
        <v>1</v>
      </c>
      <c r="I428" s="209"/>
      <c r="J428" s="210">
        <f>ROUND(I428*H428,2)</f>
        <v>0</v>
      </c>
      <c r="K428" s="206" t="s">
        <v>1</v>
      </c>
      <c r="L428" s="39"/>
      <c r="M428" s="211" t="s">
        <v>1</v>
      </c>
      <c r="N428" s="212" t="s">
        <v>42</v>
      </c>
      <c r="O428" s="71"/>
      <c r="P428" s="213">
        <f>O428*H428</f>
        <v>0</v>
      </c>
      <c r="Q428" s="213">
        <v>0</v>
      </c>
      <c r="R428" s="213">
        <f>Q428*H428</f>
        <v>0</v>
      </c>
      <c r="S428" s="213">
        <v>0</v>
      </c>
      <c r="T428" s="214">
        <f>S428*H428</f>
        <v>0</v>
      </c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  <c r="AR428" s="215" t="s">
        <v>537</v>
      </c>
      <c r="AT428" s="215" t="s">
        <v>143</v>
      </c>
      <c r="AU428" s="215" t="s">
        <v>87</v>
      </c>
      <c r="AY428" s="17" t="s">
        <v>141</v>
      </c>
      <c r="BE428" s="216">
        <f>IF(N428="základní",J428,0)</f>
        <v>0</v>
      </c>
      <c r="BF428" s="216">
        <f>IF(N428="snížená",J428,0)</f>
        <v>0</v>
      </c>
      <c r="BG428" s="216">
        <f>IF(N428="zákl. přenesená",J428,0)</f>
        <v>0</v>
      </c>
      <c r="BH428" s="216">
        <f>IF(N428="sníž. přenesená",J428,0)</f>
        <v>0</v>
      </c>
      <c r="BI428" s="216">
        <f>IF(N428="nulová",J428,0)</f>
        <v>0</v>
      </c>
      <c r="BJ428" s="17" t="s">
        <v>85</v>
      </c>
      <c r="BK428" s="216">
        <f>ROUND(I428*H428,2)</f>
        <v>0</v>
      </c>
      <c r="BL428" s="17" t="s">
        <v>537</v>
      </c>
      <c r="BM428" s="215" t="s">
        <v>756</v>
      </c>
    </row>
    <row r="429" spans="1:65" s="2" customFormat="1" ht="11.25">
      <c r="A429" s="34"/>
      <c r="B429" s="35"/>
      <c r="C429" s="36"/>
      <c r="D429" s="217" t="s">
        <v>149</v>
      </c>
      <c r="E429" s="36"/>
      <c r="F429" s="218" t="s">
        <v>541</v>
      </c>
      <c r="G429" s="36"/>
      <c r="H429" s="36"/>
      <c r="I429" s="116"/>
      <c r="J429" s="36"/>
      <c r="K429" s="36"/>
      <c r="L429" s="39"/>
      <c r="M429" s="219"/>
      <c r="N429" s="220"/>
      <c r="O429" s="71"/>
      <c r="P429" s="71"/>
      <c r="Q429" s="71"/>
      <c r="R429" s="71"/>
      <c r="S429" s="71"/>
      <c r="T429" s="72"/>
      <c r="U429" s="34"/>
      <c r="V429" s="34"/>
      <c r="W429" s="34"/>
      <c r="X429" s="34"/>
      <c r="Y429" s="34"/>
      <c r="Z429" s="34"/>
      <c r="AA429" s="34"/>
      <c r="AB429" s="34"/>
      <c r="AC429" s="34"/>
      <c r="AD429" s="34"/>
      <c r="AE429" s="34"/>
      <c r="AT429" s="17" t="s">
        <v>149</v>
      </c>
      <c r="AU429" s="17" t="s">
        <v>87</v>
      </c>
    </row>
    <row r="430" spans="1:65" s="2" customFormat="1" ht="16.5" customHeight="1">
      <c r="A430" s="34"/>
      <c r="B430" s="35"/>
      <c r="C430" s="204" t="s">
        <v>561</v>
      </c>
      <c r="D430" s="204" t="s">
        <v>143</v>
      </c>
      <c r="E430" s="205" t="s">
        <v>544</v>
      </c>
      <c r="F430" s="206" t="s">
        <v>545</v>
      </c>
      <c r="G430" s="207" t="s">
        <v>536</v>
      </c>
      <c r="H430" s="208">
        <v>1</v>
      </c>
      <c r="I430" s="209"/>
      <c r="J430" s="210">
        <f>ROUND(I430*H430,2)</f>
        <v>0</v>
      </c>
      <c r="K430" s="206" t="s">
        <v>1</v>
      </c>
      <c r="L430" s="39"/>
      <c r="M430" s="211" t="s">
        <v>1</v>
      </c>
      <c r="N430" s="212" t="s">
        <v>42</v>
      </c>
      <c r="O430" s="71"/>
      <c r="P430" s="213">
        <f>O430*H430</f>
        <v>0</v>
      </c>
      <c r="Q430" s="213">
        <v>0</v>
      </c>
      <c r="R430" s="213">
        <f>Q430*H430</f>
        <v>0</v>
      </c>
      <c r="S430" s="213">
        <v>0</v>
      </c>
      <c r="T430" s="214">
        <f>S430*H430</f>
        <v>0</v>
      </c>
      <c r="U430" s="34"/>
      <c r="V430" s="34"/>
      <c r="W430" s="34"/>
      <c r="X430" s="34"/>
      <c r="Y430" s="34"/>
      <c r="Z430" s="34"/>
      <c r="AA430" s="34"/>
      <c r="AB430" s="34"/>
      <c r="AC430" s="34"/>
      <c r="AD430" s="34"/>
      <c r="AE430" s="34"/>
      <c r="AR430" s="215" t="s">
        <v>537</v>
      </c>
      <c r="AT430" s="215" t="s">
        <v>143</v>
      </c>
      <c r="AU430" s="215" t="s">
        <v>87</v>
      </c>
      <c r="AY430" s="17" t="s">
        <v>141</v>
      </c>
      <c r="BE430" s="216">
        <f>IF(N430="základní",J430,0)</f>
        <v>0</v>
      </c>
      <c r="BF430" s="216">
        <f>IF(N430="snížená",J430,0)</f>
        <v>0</v>
      </c>
      <c r="BG430" s="216">
        <f>IF(N430="zákl. přenesená",J430,0)</f>
        <v>0</v>
      </c>
      <c r="BH430" s="216">
        <f>IF(N430="sníž. přenesená",J430,0)</f>
        <v>0</v>
      </c>
      <c r="BI430" s="216">
        <f>IF(N430="nulová",J430,0)</f>
        <v>0</v>
      </c>
      <c r="BJ430" s="17" t="s">
        <v>85</v>
      </c>
      <c r="BK430" s="216">
        <f>ROUND(I430*H430,2)</f>
        <v>0</v>
      </c>
      <c r="BL430" s="17" t="s">
        <v>537</v>
      </c>
      <c r="BM430" s="215" t="s">
        <v>757</v>
      </c>
    </row>
    <row r="431" spans="1:65" s="2" customFormat="1" ht="11.25">
      <c r="A431" s="34"/>
      <c r="B431" s="35"/>
      <c r="C431" s="36"/>
      <c r="D431" s="217" t="s">
        <v>149</v>
      </c>
      <c r="E431" s="36"/>
      <c r="F431" s="218" t="s">
        <v>545</v>
      </c>
      <c r="G431" s="36"/>
      <c r="H431" s="36"/>
      <c r="I431" s="116"/>
      <c r="J431" s="36"/>
      <c r="K431" s="36"/>
      <c r="L431" s="39"/>
      <c r="M431" s="219"/>
      <c r="N431" s="220"/>
      <c r="O431" s="71"/>
      <c r="P431" s="71"/>
      <c r="Q431" s="71"/>
      <c r="R431" s="71"/>
      <c r="S431" s="71"/>
      <c r="T431" s="72"/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T431" s="17" t="s">
        <v>149</v>
      </c>
      <c r="AU431" s="17" t="s">
        <v>87</v>
      </c>
    </row>
    <row r="432" spans="1:65" s="2" customFormat="1" ht="16.5" customHeight="1">
      <c r="A432" s="34"/>
      <c r="B432" s="35"/>
      <c r="C432" s="204" t="s">
        <v>565</v>
      </c>
      <c r="D432" s="204" t="s">
        <v>143</v>
      </c>
      <c r="E432" s="205" t="s">
        <v>548</v>
      </c>
      <c r="F432" s="206" t="s">
        <v>549</v>
      </c>
      <c r="G432" s="207" t="s">
        <v>536</v>
      </c>
      <c r="H432" s="208">
        <v>1</v>
      </c>
      <c r="I432" s="209"/>
      <c r="J432" s="210">
        <f>ROUND(I432*H432,2)</f>
        <v>0</v>
      </c>
      <c r="K432" s="206" t="s">
        <v>1</v>
      </c>
      <c r="L432" s="39"/>
      <c r="M432" s="211" t="s">
        <v>1</v>
      </c>
      <c r="N432" s="212" t="s">
        <v>42</v>
      </c>
      <c r="O432" s="71"/>
      <c r="P432" s="213">
        <f>O432*H432</f>
        <v>0</v>
      </c>
      <c r="Q432" s="213">
        <v>0</v>
      </c>
      <c r="R432" s="213">
        <f>Q432*H432</f>
        <v>0</v>
      </c>
      <c r="S432" s="213">
        <v>0</v>
      </c>
      <c r="T432" s="214">
        <f>S432*H432</f>
        <v>0</v>
      </c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R432" s="215" t="s">
        <v>537</v>
      </c>
      <c r="AT432" s="215" t="s">
        <v>143</v>
      </c>
      <c r="AU432" s="215" t="s">
        <v>87</v>
      </c>
      <c r="AY432" s="17" t="s">
        <v>141</v>
      </c>
      <c r="BE432" s="216">
        <f>IF(N432="základní",J432,0)</f>
        <v>0</v>
      </c>
      <c r="BF432" s="216">
        <f>IF(N432="snížená",J432,0)</f>
        <v>0</v>
      </c>
      <c r="BG432" s="216">
        <f>IF(N432="zákl. přenesená",J432,0)</f>
        <v>0</v>
      </c>
      <c r="BH432" s="216">
        <f>IF(N432="sníž. přenesená",J432,0)</f>
        <v>0</v>
      </c>
      <c r="BI432" s="216">
        <f>IF(N432="nulová",J432,0)</f>
        <v>0</v>
      </c>
      <c r="BJ432" s="17" t="s">
        <v>85</v>
      </c>
      <c r="BK432" s="216">
        <f>ROUND(I432*H432,2)</f>
        <v>0</v>
      </c>
      <c r="BL432" s="17" t="s">
        <v>537</v>
      </c>
      <c r="BM432" s="215" t="s">
        <v>758</v>
      </c>
    </row>
    <row r="433" spans="1:65" s="2" customFormat="1" ht="11.25">
      <c r="A433" s="34"/>
      <c r="B433" s="35"/>
      <c r="C433" s="36"/>
      <c r="D433" s="217" t="s">
        <v>149</v>
      </c>
      <c r="E433" s="36"/>
      <c r="F433" s="218" t="s">
        <v>549</v>
      </c>
      <c r="G433" s="36"/>
      <c r="H433" s="36"/>
      <c r="I433" s="116"/>
      <c r="J433" s="36"/>
      <c r="K433" s="36"/>
      <c r="L433" s="39"/>
      <c r="M433" s="219"/>
      <c r="N433" s="220"/>
      <c r="O433" s="71"/>
      <c r="P433" s="71"/>
      <c r="Q433" s="71"/>
      <c r="R433" s="71"/>
      <c r="S433" s="71"/>
      <c r="T433" s="72"/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T433" s="17" t="s">
        <v>149</v>
      </c>
      <c r="AU433" s="17" t="s">
        <v>87</v>
      </c>
    </row>
    <row r="434" spans="1:65" s="2" customFormat="1" ht="16.5" customHeight="1">
      <c r="A434" s="34"/>
      <c r="B434" s="35"/>
      <c r="C434" s="204" t="s">
        <v>569</v>
      </c>
      <c r="D434" s="204" t="s">
        <v>143</v>
      </c>
      <c r="E434" s="205" t="s">
        <v>552</v>
      </c>
      <c r="F434" s="206" t="s">
        <v>553</v>
      </c>
      <c r="G434" s="207" t="s">
        <v>536</v>
      </c>
      <c r="H434" s="208">
        <v>1</v>
      </c>
      <c r="I434" s="209"/>
      <c r="J434" s="210">
        <f>ROUND(I434*H434,2)</f>
        <v>0</v>
      </c>
      <c r="K434" s="206" t="s">
        <v>1</v>
      </c>
      <c r="L434" s="39"/>
      <c r="M434" s="211" t="s">
        <v>1</v>
      </c>
      <c r="N434" s="212" t="s">
        <v>42</v>
      </c>
      <c r="O434" s="71"/>
      <c r="P434" s="213">
        <f>O434*H434</f>
        <v>0</v>
      </c>
      <c r="Q434" s="213">
        <v>0</v>
      </c>
      <c r="R434" s="213">
        <f>Q434*H434</f>
        <v>0</v>
      </c>
      <c r="S434" s="213">
        <v>0</v>
      </c>
      <c r="T434" s="214">
        <f>S434*H434</f>
        <v>0</v>
      </c>
      <c r="U434" s="34"/>
      <c r="V434" s="34"/>
      <c r="W434" s="34"/>
      <c r="X434" s="34"/>
      <c r="Y434" s="34"/>
      <c r="Z434" s="34"/>
      <c r="AA434" s="34"/>
      <c r="AB434" s="34"/>
      <c r="AC434" s="34"/>
      <c r="AD434" s="34"/>
      <c r="AE434" s="34"/>
      <c r="AR434" s="215" t="s">
        <v>537</v>
      </c>
      <c r="AT434" s="215" t="s">
        <v>143</v>
      </c>
      <c r="AU434" s="215" t="s">
        <v>87</v>
      </c>
      <c r="AY434" s="17" t="s">
        <v>141</v>
      </c>
      <c r="BE434" s="216">
        <f>IF(N434="základní",J434,0)</f>
        <v>0</v>
      </c>
      <c r="BF434" s="216">
        <f>IF(N434="snížená",J434,0)</f>
        <v>0</v>
      </c>
      <c r="BG434" s="216">
        <f>IF(N434="zákl. přenesená",J434,0)</f>
        <v>0</v>
      </c>
      <c r="BH434" s="216">
        <f>IF(N434="sníž. přenesená",J434,0)</f>
        <v>0</v>
      </c>
      <c r="BI434" s="216">
        <f>IF(N434="nulová",J434,0)</f>
        <v>0</v>
      </c>
      <c r="BJ434" s="17" t="s">
        <v>85</v>
      </c>
      <c r="BK434" s="216">
        <f>ROUND(I434*H434,2)</f>
        <v>0</v>
      </c>
      <c r="BL434" s="17" t="s">
        <v>537</v>
      </c>
      <c r="BM434" s="215" t="s">
        <v>759</v>
      </c>
    </row>
    <row r="435" spans="1:65" s="2" customFormat="1" ht="11.25">
      <c r="A435" s="34"/>
      <c r="B435" s="35"/>
      <c r="C435" s="36"/>
      <c r="D435" s="217" t="s">
        <v>149</v>
      </c>
      <c r="E435" s="36"/>
      <c r="F435" s="218" t="s">
        <v>553</v>
      </c>
      <c r="G435" s="36"/>
      <c r="H435" s="36"/>
      <c r="I435" s="116"/>
      <c r="J435" s="36"/>
      <c r="K435" s="36"/>
      <c r="L435" s="39"/>
      <c r="M435" s="219"/>
      <c r="N435" s="220"/>
      <c r="O435" s="71"/>
      <c r="P435" s="71"/>
      <c r="Q435" s="71"/>
      <c r="R435" s="71"/>
      <c r="S435" s="71"/>
      <c r="T435" s="72"/>
      <c r="U435" s="34"/>
      <c r="V435" s="34"/>
      <c r="W435" s="34"/>
      <c r="X435" s="34"/>
      <c r="Y435" s="34"/>
      <c r="Z435" s="34"/>
      <c r="AA435" s="34"/>
      <c r="AB435" s="34"/>
      <c r="AC435" s="34"/>
      <c r="AD435" s="34"/>
      <c r="AE435" s="34"/>
      <c r="AT435" s="17" t="s">
        <v>149</v>
      </c>
      <c r="AU435" s="17" t="s">
        <v>87</v>
      </c>
    </row>
    <row r="436" spans="1:65" s="2" customFormat="1" ht="16.5" customHeight="1">
      <c r="A436" s="34"/>
      <c r="B436" s="35"/>
      <c r="C436" s="204" t="s">
        <v>575</v>
      </c>
      <c r="D436" s="204" t="s">
        <v>143</v>
      </c>
      <c r="E436" s="205" t="s">
        <v>556</v>
      </c>
      <c r="F436" s="206" t="s">
        <v>557</v>
      </c>
      <c r="G436" s="207" t="s">
        <v>536</v>
      </c>
      <c r="H436" s="208">
        <v>1</v>
      </c>
      <c r="I436" s="209"/>
      <c r="J436" s="210">
        <f>ROUND(I436*H436,2)</f>
        <v>0</v>
      </c>
      <c r="K436" s="206" t="s">
        <v>1</v>
      </c>
      <c r="L436" s="39"/>
      <c r="M436" s="211" t="s">
        <v>1</v>
      </c>
      <c r="N436" s="212" t="s">
        <v>42</v>
      </c>
      <c r="O436" s="71"/>
      <c r="P436" s="213">
        <f>O436*H436</f>
        <v>0</v>
      </c>
      <c r="Q436" s="213">
        <v>0</v>
      </c>
      <c r="R436" s="213">
        <f>Q436*H436</f>
        <v>0</v>
      </c>
      <c r="S436" s="213">
        <v>0</v>
      </c>
      <c r="T436" s="214">
        <f>S436*H436</f>
        <v>0</v>
      </c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R436" s="215" t="s">
        <v>537</v>
      </c>
      <c r="AT436" s="215" t="s">
        <v>143</v>
      </c>
      <c r="AU436" s="215" t="s">
        <v>87</v>
      </c>
      <c r="AY436" s="17" t="s">
        <v>141</v>
      </c>
      <c r="BE436" s="216">
        <f>IF(N436="základní",J436,0)</f>
        <v>0</v>
      </c>
      <c r="BF436" s="216">
        <f>IF(N436="snížená",J436,0)</f>
        <v>0</v>
      </c>
      <c r="BG436" s="216">
        <f>IF(N436="zákl. přenesená",J436,0)</f>
        <v>0</v>
      </c>
      <c r="BH436" s="216">
        <f>IF(N436="sníž. přenesená",J436,0)</f>
        <v>0</v>
      </c>
      <c r="BI436" s="216">
        <f>IF(N436="nulová",J436,0)</f>
        <v>0</v>
      </c>
      <c r="BJ436" s="17" t="s">
        <v>85</v>
      </c>
      <c r="BK436" s="216">
        <f>ROUND(I436*H436,2)</f>
        <v>0</v>
      </c>
      <c r="BL436" s="17" t="s">
        <v>537</v>
      </c>
      <c r="BM436" s="215" t="s">
        <v>760</v>
      </c>
    </row>
    <row r="437" spans="1:65" s="2" customFormat="1" ht="11.25">
      <c r="A437" s="34"/>
      <c r="B437" s="35"/>
      <c r="C437" s="36"/>
      <c r="D437" s="217" t="s">
        <v>149</v>
      </c>
      <c r="E437" s="36"/>
      <c r="F437" s="218" t="s">
        <v>557</v>
      </c>
      <c r="G437" s="36"/>
      <c r="H437" s="36"/>
      <c r="I437" s="116"/>
      <c r="J437" s="36"/>
      <c r="K437" s="36"/>
      <c r="L437" s="39"/>
      <c r="M437" s="219"/>
      <c r="N437" s="220"/>
      <c r="O437" s="71"/>
      <c r="P437" s="71"/>
      <c r="Q437" s="71"/>
      <c r="R437" s="71"/>
      <c r="S437" s="71"/>
      <c r="T437" s="72"/>
      <c r="U437" s="34"/>
      <c r="V437" s="34"/>
      <c r="W437" s="34"/>
      <c r="X437" s="34"/>
      <c r="Y437" s="34"/>
      <c r="Z437" s="34"/>
      <c r="AA437" s="34"/>
      <c r="AB437" s="34"/>
      <c r="AC437" s="34"/>
      <c r="AD437" s="34"/>
      <c r="AE437" s="34"/>
      <c r="AT437" s="17" t="s">
        <v>149</v>
      </c>
      <c r="AU437" s="17" t="s">
        <v>87</v>
      </c>
    </row>
    <row r="438" spans="1:65" s="12" customFormat="1" ht="20.85" customHeight="1">
      <c r="B438" s="188"/>
      <c r="C438" s="189"/>
      <c r="D438" s="190" t="s">
        <v>76</v>
      </c>
      <c r="E438" s="202" t="s">
        <v>559</v>
      </c>
      <c r="F438" s="202" t="s">
        <v>560</v>
      </c>
      <c r="G438" s="189"/>
      <c r="H438" s="189"/>
      <c r="I438" s="192"/>
      <c r="J438" s="203">
        <f>BK438</f>
        <v>0</v>
      </c>
      <c r="K438" s="189"/>
      <c r="L438" s="194"/>
      <c r="M438" s="195"/>
      <c r="N438" s="196"/>
      <c r="O438" s="196"/>
      <c r="P438" s="197">
        <f>SUM(P439:P444)</f>
        <v>0</v>
      </c>
      <c r="Q438" s="196"/>
      <c r="R438" s="197">
        <f>SUM(R439:R444)</f>
        <v>0</v>
      </c>
      <c r="S438" s="196"/>
      <c r="T438" s="198">
        <f>SUM(T439:T444)</f>
        <v>0</v>
      </c>
      <c r="AR438" s="199" t="s">
        <v>172</v>
      </c>
      <c r="AT438" s="200" t="s">
        <v>76</v>
      </c>
      <c r="AU438" s="200" t="s">
        <v>87</v>
      </c>
      <c r="AY438" s="199" t="s">
        <v>141</v>
      </c>
      <c r="BK438" s="201">
        <f>SUM(BK439:BK444)</f>
        <v>0</v>
      </c>
    </row>
    <row r="439" spans="1:65" s="2" customFormat="1" ht="16.5" customHeight="1">
      <c r="A439" s="34"/>
      <c r="B439" s="35"/>
      <c r="C439" s="204" t="s">
        <v>583</v>
      </c>
      <c r="D439" s="204" t="s">
        <v>143</v>
      </c>
      <c r="E439" s="205" t="s">
        <v>562</v>
      </c>
      <c r="F439" s="206" t="s">
        <v>563</v>
      </c>
      <c r="G439" s="207" t="s">
        <v>536</v>
      </c>
      <c r="H439" s="208">
        <v>1</v>
      </c>
      <c r="I439" s="209"/>
      <c r="J439" s="210">
        <f>ROUND(I439*H439,2)</f>
        <v>0</v>
      </c>
      <c r="K439" s="206" t="s">
        <v>1</v>
      </c>
      <c r="L439" s="39"/>
      <c r="M439" s="211" t="s">
        <v>1</v>
      </c>
      <c r="N439" s="212" t="s">
        <v>42</v>
      </c>
      <c r="O439" s="71"/>
      <c r="P439" s="213">
        <f>O439*H439</f>
        <v>0</v>
      </c>
      <c r="Q439" s="213">
        <v>0</v>
      </c>
      <c r="R439" s="213">
        <f>Q439*H439</f>
        <v>0</v>
      </c>
      <c r="S439" s="213">
        <v>0</v>
      </c>
      <c r="T439" s="214">
        <f>S439*H439</f>
        <v>0</v>
      </c>
      <c r="U439" s="34"/>
      <c r="V439" s="34"/>
      <c r="W439" s="34"/>
      <c r="X439" s="34"/>
      <c r="Y439" s="34"/>
      <c r="Z439" s="34"/>
      <c r="AA439" s="34"/>
      <c r="AB439" s="34"/>
      <c r="AC439" s="34"/>
      <c r="AD439" s="34"/>
      <c r="AE439" s="34"/>
      <c r="AR439" s="215" t="s">
        <v>537</v>
      </c>
      <c r="AT439" s="215" t="s">
        <v>143</v>
      </c>
      <c r="AU439" s="215" t="s">
        <v>156</v>
      </c>
      <c r="AY439" s="17" t="s">
        <v>141</v>
      </c>
      <c r="BE439" s="216">
        <f>IF(N439="základní",J439,0)</f>
        <v>0</v>
      </c>
      <c r="BF439" s="216">
        <f>IF(N439="snížená",J439,0)</f>
        <v>0</v>
      </c>
      <c r="BG439" s="216">
        <f>IF(N439="zákl. přenesená",J439,0)</f>
        <v>0</v>
      </c>
      <c r="BH439" s="216">
        <f>IF(N439="sníž. přenesená",J439,0)</f>
        <v>0</v>
      </c>
      <c r="BI439" s="216">
        <f>IF(N439="nulová",J439,0)</f>
        <v>0</v>
      </c>
      <c r="BJ439" s="17" t="s">
        <v>85</v>
      </c>
      <c r="BK439" s="216">
        <f>ROUND(I439*H439,2)</f>
        <v>0</v>
      </c>
      <c r="BL439" s="17" t="s">
        <v>537</v>
      </c>
      <c r="BM439" s="215" t="s">
        <v>761</v>
      </c>
    </row>
    <row r="440" spans="1:65" s="2" customFormat="1" ht="11.25">
      <c r="A440" s="34"/>
      <c r="B440" s="35"/>
      <c r="C440" s="36"/>
      <c r="D440" s="217" t="s">
        <v>149</v>
      </c>
      <c r="E440" s="36"/>
      <c r="F440" s="218" t="s">
        <v>563</v>
      </c>
      <c r="G440" s="36"/>
      <c r="H440" s="36"/>
      <c r="I440" s="116"/>
      <c r="J440" s="36"/>
      <c r="K440" s="36"/>
      <c r="L440" s="39"/>
      <c r="M440" s="219"/>
      <c r="N440" s="220"/>
      <c r="O440" s="71"/>
      <c r="P440" s="71"/>
      <c r="Q440" s="71"/>
      <c r="R440" s="71"/>
      <c r="S440" s="71"/>
      <c r="T440" s="72"/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T440" s="17" t="s">
        <v>149</v>
      </c>
      <c r="AU440" s="17" t="s">
        <v>156</v>
      </c>
    </row>
    <row r="441" spans="1:65" s="2" customFormat="1" ht="16.5" customHeight="1">
      <c r="A441" s="34"/>
      <c r="B441" s="35"/>
      <c r="C441" s="204" t="s">
        <v>590</v>
      </c>
      <c r="D441" s="204" t="s">
        <v>143</v>
      </c>
      <c r="E441" s="205" t="s">
        <v>566</v>
      </c>
      <c r="F441" s="206" t="s">
        <v>567</v>
      </c>
      <c r="G441" s="207" t="s">
        <v>536</v>
      </c>
      <c r="H441" s="208">
        <v>1</v>
      </c>
      <c r="I441" s="209"/>
      <c r="J441" s="210">
        <f>ROUND(I441*H441,2)</f>
        <v>0</v>
      </c>
      <c r="K441" s="206" t="s">
        <v>1</v>
      </c>
      <c r="L441" s="39"/>
      <c r="M441" s="211" t="s">
        <v>1</v>
      </c>
      <c r="N441" s="212" t="s">
        <v>42</v>
      </c>
      <c r="O441" s="71"/>
      <c r="P441" s="213">
        <f>O441*H441</f>
        <v>0</v>
      </c>
      <c r="Q441" s="213">
        <v>0</v>
      </c>
      <c r="R441" s="213">
        <f>Q441*H441</f>
        <v>0</v>
      </c>
      <c r="S441" s="213">
        <v>0</v>
      </c>
      <c r="T441" s="214">
        <f>S441*H441</f>
        <v>0</v>
      </c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  <c r="AR441" s="215" t="s">
        <v>537</v>
      </c>
      <c r="AT441" s="215" t="s">
        <v>143</v>
      </c>
      <c r="AU441" s="215" t="s">
        <v>156</v>
      </c>
      <c r="AY441" s="17" t="s">
        <v>141</v>
      </c>
      <c r="BE441" s="216">
        <f>IF(N441="základní",J441,0)</f>
        <v>0</v>
      </c>
      <c r="BF441" s="216">
        <f>IF(N441="snížená",J441,0)</f>
        <v>0</v>
      </c>
      <c r="BG441" s="216">
        <f>IF(N441="zákl. přenesená",J441,0)</f>
        <v>0</v>
      </c>
      <c r="BH441" s="216">
        <f>IF(N441="sníž. přenesená",J441,0)</f>
        <v>0</v>
      </c>
      <c r="BI441" s="216">
        <f>IF(N441="nulová",J441,0)</f>
        <v>0</v>
      </c>
      <c r="BJ441" s="17" t="s">
        <v>85</v>
      </c>
      <c r="BK441" s="216">
        <f>ROUND(I441*H441,2)</f>
        <v>0</v>
      </c>
      <c r="BL441" s="17" t="s">
        <v>537</v>
      </c>
      <c r="BM441" s="215" t="s">
        <v>762</v>
      </c>
    </row>
    <row r="442" spans="1:65" s="2" customFormat="1" ht="11.25">
      <c r="A442" s="34"/>
      <c r="B442" s="35"/>
      <c r="C442" s="36"/>
      <c r="D442" s="217" t="s">
        <v>149</v>
      </c>
      <c r="E442" s="36"/>
      <c r="F442" s="218" t="s">
        <v>567</v>
      </c>
      <c r="G442" s="36"/>
      <c r="H442" s="36"/>
      <c r="I442" s="116"/>
      <c r="J442" s="36"/>
      <c r="K442" s="36"/>
      <c r="L442" s="39"/>
      <c r="M442" s="219"/>
      <c r="N442" s="220"/>
      <c r="O442" s="71"/>
      <c r="P442" s="71"/>
      <c r="Q442" s="71"/>
      <c r="R442" s="71"/>
      <c r="S442" s="71"/>
      <c r="T442" s="72"/>
      <c r="U442" s="34"/>
      <c r="V442" s="34"/>
      <c r="W442" s="34"/>
      <c r="X442" s="34"/>
      <c r="Y442" s="34"/>
      <c r="Z442" s="34"/>
      <c r="AA442" s="34"/>
      <c r="AB442" s="34"/>
      <c r="AC442" s="34"/>
      <c r="AD442" s="34"/>
      <c r="AE442" s="34"/>
      <c r="AT442" s="17" t="s">
        <v>149</v>
      </c>
      <c r="AU442" s="17" t="s">
        <v>156</v>
      </c>
    </row>
    <row r="443" spans="1:65" s="2" customFormat="1" ht="16.5" customHeight="1">
      <c r="A443" s="34"/>
      <c r="B443" s="35"/>
      <c r="C443" s="204" t="s">
        <v>763</v>
      </c>
      <c r="D443" s="204" t="s">
        <v>143</v>
      </c>
      <c r="E443" s="205" t="s">
        <v>570</v>
      </c>
      <c r="F443" s="206" t="s">
        <v>571</v>
      </c>
      <c r="G443" s="207" t="s">
        <v>536</v>
      </c>
      <c r="H443" s="208">
        <v>1</v>
      </c>
      <c r="I443" s="209"/>
      <c r="J443" s="210">
        <f>ROUND(I443*H443,2)</f>
        <v>0</v>
      </c>
      <c r="K443" s="206" t="s">
        <v>1</v>
      </c>
      <c r="L443" s="39"/>
      <c r="M443" s="211" t="s">
        <v>1</v>
      </c>
      <c r="N443" s="212" t="s">
        <v>42</v>
      </c>
      <c r="O443" s="71"/>
      <c r="P443" s="213">
        <f>O443*H443</f>
        <v>0</v>
      </c>
      <c r="Q443" s="213">
        <v>0</v>
      </c>
      <c r="R443" s="213">
        <f>Q443*H443</f>
        <v>0</v>
      </c>
      <c r="S443" s="213">
        <v>0</v>
      </c>
      <c r="T443" s="214">
        <f>S443*H443</f>
        <v>0</v>
      </c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R443" s="215" t="s">
        <v>537</v>
      </c>
      <c r="AT443" s="215" t="s">
        <v>143</v>
      </c>
      <c r="AU443" s="215" t="s">
        <v>156</v>
      </c>
      <c r="AY443" s="17" t="s">
        <v>141</v>
      </c>
      <c r="BE443" s="216">
        <f>IF(N443="základní",J443,0)</f>
        <v>0</v>
      </c>
      <c r="BF443" s="216">
        <f>IF(N443="snížená",J443,0)</f>
        <v>0</v>
      </c>
      <c r="BG443" s="216">
        <f>IF(N443="zákl. přenesená",J443,0)</f>
        <v>0</v>
      </c>
      <c r="BH443" s="216">
        <f>IF(N443="sníž. přenesená",J443,0)</f>
        <v>0</v>
      </c>
      <c r="BI443" s="216">
        <f>IF(N443="nulová",J443,0)</f>
        <v>0</v>
      </c>
      <c r="BJ443" s="17" t="s">
        <v>85</v>
      </c>
      <c r="BK443" s="216">
        <f>ROUND(I443*H443,2)</f>
        <v>0</v>
      </c>
      <c r="BL443" s="17" t="s">
        <v>537</v>
      </c>
      <c r="BM443" s="215" t="s">
        <v>764</v>
      </c>
    </row>
    <row r="444" spans="1:65" s="2" customFormat="1" ht="11.25">
      <c r="A444" s="34"/>
      <c r="B444" s="35"/>
      <c r="C444" s="36"/>
      <c r="D444" s="217" t="s">
        <v>149</v>
      </c>
      <c r="E444" s="36"/>
      <c r="F444" s="218" t="s">
        <v>571</v>
      </c>
      <c r="G444" s="36"/>
      <c r="H444" s="36"/>
      <c r="I444" s="116"/>
      <c r="J444" s="36"/>
      <c r="K444" s="36"/>
      <c r="L444" s="39"/>
      <c r="M444" s="219"/>
      <c r="N444" s="220"/>
      <c r="O444" s="71"/>
      <c r="P444" s="71"/>
      <c r="Q444" s="71"/>
      <c r="R444" s="71"/>
      <c r="S444" s="71"/>
      <c r="T444" s="72"/>
      <c r="U444" s="34"/>
      <c r="V444" s="34"/>
      <c r="W444" s="34"/>
      <c r="X444" s="34"/>
      <c r="Y444" s="34"/>
      <c r="Z444" s="34"/>
      <c r="AA444" s="34"/>
      <c r="AB444" s="34"/>
      <c r="AC444" s="34"/>
      <c r="AD444" s="34"/>
      <c r="AE444" s="34"/>
      <c r="AT444" s="17" t="s">
        <v>149</v>
      </c>
      <c r="AU444" s="17" t="s">
        <v>156</v>
      </c>
    </row>
    <row r="445" spans="1:65" s="12" customFormat="1" ht="20.85" customHeight="1">
      <c r="B445" s="188"/>
      <c r="C445" s="189"/>
      <c r="D445" s="190" t="s">
        <v>76</v>
      </c>
      <c r="E445" s="202" t="s">
        <v>573</v>
      </c>
      <c r="F445" s="202" t="s">
        <v>574</v>
      </c>
      <c r="G445" s="189"/>
      <c r="H445" s="189"/>
      <c r="I445" s="192"/>
      <c r="J445" s="203">
        <f>BK445</f>
        <v>0</v>
      </c>
      <c r="K445" s="189"/>
      <c r="L445" s="194"/>
      <c r="M445" s="195"/>
      <c r="N445" s="196"/>
      <c r="O445" s="196"/>
      <c r="P445" s="197">
        <f>SUM(P446:P448)</f>
        <v>0</v>
      </c>
      <c r="Q445" s="196"/>
      <c r="R445" s="197">
        <f>SUM(R446:R448)</f>
        <v>0</v>
      </c>
      <c r="S445" s="196"/>
      <c r="T445" s="198">
        <f>SUM(T446:T448)</f>
        <v>0</v>
      </c>
      <c r="AR445" s="199" t="s">
        <v>172</v>
      </c>
      <c r="AT445" s="200" t="s">
        <v>76</v>
      </c>
      <c r="AU445" s="200" t="s">
        <v>87</v>
      </c>
      <c r="AY445" s="199" t="s">
        <v>141</v>
      </c>
      <c r="BK445" s="201">
        <f>SUM(BK446:BK448)</f>
        <v>0</v>
      </c>
    </row>
    <row r="446" spans="1:65" s="2" customFormat="1" ht="16.5" customHeight="1">
      <c r="A446" s="34"/>
      <c r="B446" s="35"/>
      <c r="C446" s="204" t="s">
        <v>765</v>
      </c>
      <c r="D446" s="204" t="s">
        <v>143</v>
      </c>
      <c r="E446" s="205" t="s">
        <v>576</v>
      </c>
      <c r="F446" s="206" t="s">
        <v>577</v>
      </c>
      <c r="G446" s="207" t="s">
        <v>536</v>
      </c>
      <c r="H446" s="208">
        <v>3</v>
      </c>
      <c r="I446" s="209"/>
      <c r="J446" s="210">
        <f>ROUND(I446*H446,2)</f>
        <v>0</v>
      </c>
      <c r="K446" s="206" t="s">
        <v>1</v>
      </c>
      <c r="L446" s="39"/>
      <c r="M446" s="211" t="s">
        <v>1</v>
      </c>
      <c r="N446" s="212" t="s">
        <v>42</v>
      </c>
      <c r="O446" s="71"/>
      <c r="P446" s="213">
        <f>O446*H446</f>
        <v>0</v>
      </c>
      <c r="Q446" s="213">
        <v>0</v>
      </c>
      <c r="R446" s="213">
        <f>Q446*H446</f>
        <v>0</v>
      </c>
      <c r="S446" s="213">
        <v>0</v>
      </c>
      <c r="T446" s="214">
        <f>S446*H446</f>
        <v>0</v>
      </c>
      <c r="U446" s="34"/>
      <c r="V446" s="34"/>
      <c r="W446" s="34"/>
      <c r="X446" s="34"/>
      <c r="Y446" s="34"/>
      <c r="Z446" s="34"/>
      <c r="AA446" s="34"/>
      <c r="AB446" s="34"/>
      <c r="AC446" s="34"/>
      <c r="AD446" s="34"/>
      <c r="AE446" s="34"/>
      <c r="AR446" s="215" t="s">
        <v>537</v>
      </c>
      <c r="AT446" s="215" t="s">
        <v>143</v>
      </c>
      <c r="AU446" s="215" t="s">
        <v>156</v>
      </c>
      <c r="AY446" s="17" t="s">
        <v>141</v>
      </c>
      <c r="BE446" s="216">
        <f>IF(N446="základní",J446,0)</f>
        <v>0</v>
      </c>
      <c r="BF446" s="216">
        <f>IF(N446="snížená",J446,0)</f>
        <v>0</v>
      </c>
      <c r="BG446" s="216">
        <f>IF(N446="zákl. přenesená",J446,0)</f>
        <v>0</v>
      </c>
      <c r="BH446" s="216">
        <f>IF(N446="sníž. přenesená",J446,0)</f>
        <v>0</v>
      </c>
      <c r="BI446" s="216">
        <f>IF(N446="nulová",J446,0)</f>
        <v>0</v>
      </c>
      <c r="BJ446" s="17" t="s">
        <v>85</v>
      </c>
      <c r="BK446" s="216">
        <f>ROUND(I446*H446,2)</f>
        <v>0</v>
      </c>
      <c r="BL446" s="17" t="s">
        <v>537</v>
      </c>
      <c r="BM446" s="215" t="s">
        <v>766</v>
      </c>
    </row>
    <row r="447" spans="1:65" s="2" customFormat="1" ht="11.25">
      <c r="A447" s="34"/>
      <c r="B447" s="35"/>
      <c r="C447" s="36"/>
      <c r="D447" s="217" t="s">
        <v>149</v>
      </c>
      <c r="E447" s="36"/>
      <c r="F447" s="218" t="s">
        <v>577</v>
      </c>
      <c r="G447" s="36"/>
      <c r="H447" s="36"/>
      <c r="I447" s="116"/>
      <c r="J447" s="36"/>
      <c r="K447" s="36"/>
      <c r="L447" s="39"/>
      <c r="M447" s="219"/>
      <c r="N447" s="220"/>
      <c r="O447" s="71"/>
      <c r="P447" s="71"/>
      <c r="Q447" s="71"/>
      <c r="R447" s="71"/>
      <c r="S447" s="71"/>
      <c r="T447" s="72"/>
      <c r="U447" s="34"/>
      <c r="V447" s="34"/>
      <c r="W447" s="34"/>
      <c r="X447" s="34"/>
      <c r="Y447" s="34"/>
      <c r="Z447" s="34"/>
      <c r="AA447" s="34"/>
      <c r="AB447" s="34"/>
      <c r="AC447" s="34"/>
      <c r="AD447" s="34"/>
      <c r="AE447" s="34"/>
      <c r="AT447" s="17" t="s">
        <v>149</v>
      </c>
      <c r="AU447" s="17" t="s">
        <v>156</v>
      </c>
    </row>
    <row r="448" spans="1:65" s="14" customFormat="1" ht="11.25">
      <c r="B448" s="231"/>
      <c r="C448" s="232"/>
      <c r="D448" s="217" t="s">
        <v>153</v>
      </c>
      <c r="E448" s="233" t="s">
        <v>1</v>
      </c>
      <c r="F448" s="234" t="s">
        <v>156</v>
      </c>
      <c r="G448" s="232"/>
      <c r="H448" s="235">
        <v>3</v>
      </c>
      <c r="I448" s="236"/>
      <c r="J448" s="232"/>
      <c r="K448" s="232"/>
      <c r="L448" s="237"/>
      <c r="M448" s="238"/>
      <c r="N448" s="239"/>
      <c r="O448" s="239"/>
      <c r="P448" s="239"/>
      <c r="Q448" s="239"/>
      <c r="R448" s="239"/>
      <c r="S448" s="239"/>
      <c r="T448" s="240"/>
      <c r="AT448" s="241" t="s">
        <v>153</v>
      </c>
      <c r="AU448" s="241" t="s">
        <v>156</v>
      </c>
      <c r="AV448" s="14" t="s">
        <v>87</v>
      </c>
      <c r="AW448" s="14" t="s">
        <v>33</v>
      </c>
      <c r="AX448" s="14" t="s">
        <v>85</v>
      </c>
      <c r="AY448" s="241" t="s">
        <v>141</v>
      </c>
    </row>
    <row r="449" spans="1:65" s="12" customFormat="1" ht="25.9" customHeight="1">
      <c r="B449" s="188"/>
      <c r="C449" s="189"/>
      <c r="D449" s="190" t="s">
        <v>76</v>
      </c>
      <c r="E449" s="191" t="s">
        <v>579</v>
      </c>
      <c r="F449" s="191" t="s">
        <v>580</v>
      </c>
      <c r="G449" s="189"/>
      <c r="H449" s="189"/>
      <c r="I449" s="192"/>
      <c r="J449" s="193">
        <f>BK449</f>
        <v>0</v>
      </c>
      <c r="K449" s="189"/>
      <c r="L449" s="194"/>
      <c r="M449" s="195"/>
      <c r="N449" s="196"/>
      <c r="O449" s="196"/>
      <c r="P449" s="197">
        <f>P450+P454</f>
        <v>0</v>
      </c>
      <c r="Q449" s="196"/>
      <c r="R449" s="197">
        <f>R450+R454</f>
        <v>2.7650000000000001E-2</v>
      </c>
      <c r="S449" s="196"/>
      <c r="T449" s="198">
        <f>T450+T454</f>
        <v>0</v>
      </c>
      <c r="AR449" s="199" t="s">
        <v>87</v>
      </c>
      <c r="AT449" s="200" t="s">
        <v>76</v>
      </c>
      <c r="AU449" s="200" t="s">
        <v>77</v>
      </c>
      <c r="AY449" s="199" t="s">
        <v>141</v>
      </c>
      <c r="BK449" s="201">
        <f>BK450+BK454</f>
        <v>0</v>
      </c>
    </row>
    <row r="450" spans="1:65" s="12" customFormat="1" ht="22.9" customHeight="1">
      <c r="B450" s="188"/>
      <c r="C450" s="189"/>
      <c r="D450" s="190" t="s">
        <v>76</v>
      </c>
      <c r="E450" s="202" t="s">
        <v>581</v>
      </c>
      <c r="F450" s="202" t="s">
        <v>582</v>
      </c>
      <c r="G450" s="189"/>
      <c r="H450" s="189"/>
      <c r="I450" s="192"/>
      <c r="J450" s="203">
        <f>BK450</f>
        <v>0</v>
      </c>
      <c r="K450" s="189"/>
      <c r="L450" s="194"/>
      <c r="M450" s="195"/>
      <c r="N450" s="196"/>
      <c r="O450" s="196"/>
      <c r="P450" s="197">
        <f>SUM(P451:P453)</f>
        <v>0</v>
      </c>
      <c r="Q450" s="196"/>
      <c r="R450" s="197">
        <f>SUM(R451:R453)</f>
        <v>2.6550000000000001E-2</v>
      </c>
      <c r="S450" s="196"/>
      <c r="T450" s="198">
        <f>SUM(T451:T453)</f>
        <v>0</v>
      </c>
      <c r="AR450" s="199" t="s">
        <v>87</v>
      </c>
      <c r="AT450" s="200" t="s">
        <v>76</v>
      </c>
      <c r="AU450" s="200" t="s">
        <v>85</v>
      </c>
      <c r="AY450" s="199" t="s">
        <v>141</v>
      </c>
      <c r="BK450" s="201">
        <f>SUM(BK451:BK453)</f>
        <v>0</v>
      </c>
    </row>
    <row r="451" spans="1:65" s="2" customFormat="1" ht="36" customHeight="1">
      <c r="A451" s="34"/>
      <c r="B451" s="35"/>
      <c r="C451" s="204" t="s">
        <v>767</v>
      </c>
      <c r="D451" s="204" t="s">
        <v>143</v>
      </c>
      <c r="E451" s="205" t="s">
        <v>584</v>
      </c>
      <c r="F451" s="206" t="s">
        <v>585</v>
      </c>
      <c r="G451" s="207" t="s">
        <v>146</v>
      </c>
      <c r="H451" s="208">
        <v>45</v>
      </c>
      <c r="I451" s="209"/>
      <c r="J451" s="210">
        <f>ROUND(I451*H451,2)</f>
        <v>0</v>
      </c>
      <c r="K451" s="206" t="s">
        <v>1</v>
      </c>
      <c r="L451" s="39"/>
      <c r="M451" s="211" t="s">
        <v>1</v>
      </c>
      <c r="N451" s="212" t="s">
        <v>42</v>
      </c>
      <c r="O451" s="71"/>
      <c r="P451" s="213">
        <f>O451*H451</f>
        <v>0</v>
      </c>
      <c r="Q451" s="213">
        <v>5.9000000000000003E-4</v>
      </c>
      <c r="R451" s="213">
        <f>Q451*H451</f>
        <v>2.6550000000000001E-2</v>
      </c>
      <c r="S451" s="213">
        <v>0</v>
      </c>
      <c r="T451" s="214">
        <f>S451*H451</f>
        <v>0</v>
      </c>
      <c r="U451" s="34"/>
      <c r="V451" s="34"/>
      <c r="W451" s="34"/>
      <c r="X451" s="34"/>
      <c r="Y451" s="34"/>
      <c r="Z451" s="34"/>
      <c r="AA451" s="34"/>
      <c r="AB451" s="34"/>
      <c r="AC451" s="34"/>
      <c r="AD451" s="34"/>
      <c r="AE451" s="34"/>
      <c r="AR451" s="215" t="s">
        <v>235</v>
      </c>
      <c r="AT451" s="215" t="s">
        <v>143</v>
      </c>
      <c r="AU451" s="215" t="s">
        <v>87</v>
      </c>
      <c r="AY451" s="17" t="s">
        <v>141</v>
      </c>
      <c r="BE451" s="216">
        <f>IF(N451="základní",J451,0)</f>
        <v>0</v>
      </c>
      <c r="BF451" s="216">
        <f>IF(N451="snížená",J451,0)</f>
        <v>0</v>
      </c>
      <c r="BG451" s="216">
        <f>IF(N451="zákl. přenesená",J451,0)</f>
        <v>0</v>
      </c>
      <c r="BH451" s="216">
        <f>IF(N451="sníž. přenesená",J451,0)</f>
        <v>0</v>
      </c>
      <c r="BI451" s="216">
        <f>IF(N451="nulová",J451,0)</f>
        <v>0</v>
      </c>
      <c r="BJ451" s="17" t="s">
        <v>85</v>
      </c>
      <c r="BK451" s="216">
        <f>ROUND(I451*H451,2)</f>
        <v>0</v>
      </c>
      <c r="BL451" s="17" t="s">
        <v>235</v>
      </c>
      <c r="BM451" s="215" t="s">
        <v>768</v>
      </c>
    </row>
    <row r="452" spans="1:65" s="2" customFormat="1" ht="19.5">
      <c r="A452" s="34"/>
      <c r="B452" s="35"/>
      <c r="C452" s="36"/>
      <c r="D452" s="217" t="s">
        <v>149</v>
      </c>
      <c r="E452" s="36"/>
      <c r="F452" s="218" t="s">
        <v>585</v>
      </c>
      <c r="G452" s="36"/>
      <c r="H452" s="36"/>
      <c r="I452" s="116"/>
      <c r="J452" s="36"/>
      <c r="K452" s="36"/>
      <c r="L452" s="39"/>
      <c r="M452" s="219"/>
      <c r="N452" s="220"/>
      <c r="O452" s="71"/>
      <c r="P452" s="71"/>
      <c r="Q452" s="71"/>
      <c r="R452" s="71"/>
      <c r="S452" s="71"/>
      <c r="T452" s="72"/>
      <c r="U452" s="34"/>
      <c r="V452" s="34"/>
      <c r="W452" s="34"/>
      <c r="X452" s="34"/>
      <c r="Y452" s="34"/>
      <c r="Z452" s="34"/>
      <c r="AA452" s="34"/>
      <c r="AB452" s="34"/>
      <c r="AC452" s="34"/>
      <c r="AD452" s="34"/>
      <c r="AE452" s="34"/>
      <c r="AT452" s="17" t="s">
        <v>149</v>
      </c>
      <c r="AU452" s="17" t="s">
        <v>87</v>
      </c>
    </row>
    <row r="453" spans="1:65" s="14" customFormat="1" ht="11.25">
      <c r="B453" s="231"/>
      <c r="C453" s="232"/>
      <c r="D453" s="217" t="s">
        <v>153</v>
      </c>
      <c r="E453" s="233" t="s">
        <v>1</v>
      </c>
      <c r="F453" s="234" t="s">
        <v>769</v>
      </c>
      <c r="G453" s="232"/>
      <c r="H453" s="235">
        <v>45</v>
      </c>
      <c r="I453" s="236"/>
      <c r="J453" s="232"/>
      <c r="K453" s="232"/>
      <c r="L453" s="237"/>
      <c r="M453" s="238"/>
      <c r="N453" s="239"/>
      <c r="O453" s="239"/>
      <c r="P453" s="239"/>
      <c r="Q453" s="239"/>
      <c r="R453" s="239"/>
      <c r="S453" s="239"/>
      <c r="T453" s="240"/>
      <c r="AT453" s="241" t="s">
        <v>153</v>
      </c>
      <c r="AU453" s="241" t="s">
        <v>87</v>
      </c>
      <c r="AV453" s="14" t="s">
        <v>87</v>
      </c>
      <c r="AW453" s="14" t="s">
        <v>33</v>
      </c>
      <c r="AX453" s="14" t="s">
        <v>85</v>
      </c>
      <c r="AY453" s="241" t="s">
        <v>141</v>
      </c>
    </row>
    <row r="454" spans="1:65" s="12" customFormat="1" ht="22.9" customHeight="1">
      <c r="B454" s="188"/>
      <c r="C454" s="189"/>
      <c r="D454" s="190" t="s">
        <v>76</v>
      </c>
      <c r="E454" s="202" t="s">
        <v>588</v>
      </c>
      <c r="F454" s="202" t="s">
        <v>589</v>
      </c>
      <c r="G454" s="189"/>
      <c r="H454" s="189"/>
      <c r="I454" s="192"/>
      <c r="J454" s="203">
        <f>BK454</f>
        <v>0</v>
      </c>
      <c r="K454" s="189"/>
      <c r="L454" s="194"/>
      <c r="M454" s="195"/>
      <c r="N454" s="196"/>
      <c r="O454" s="196"/>
      <c r="P454" s="197">
        <f>SUM(P455:P456)</f>
        <v>0</v>
      </c>
      <c r="Q454" s="196"/>
      <c r="R454" s="197">
        <f>SUM(R455:R456)</f>
        <v>1.1000000000000001E-3</v>
      </c>
      <c r="S454" s="196"/>
      <c r="T454" s="198">
        <f>SUM(T455:T456)</f>
        <v>0</v>
      </c>
      <c r="AR454" s="199" t="s">
        <v>87</v>
      </c>
      <c r="AT454" s="200" t="s">
        <v>76</v>
      </c>
      <c r="AU454" s="200" t="s">
        <v>85</v>
      </c>
      <c r="AY454" s="199" t="s">
        <v>141</v>
      </c>
      <c r="BK454" s="201">
        <f>SUM(BK455:BK456)</f>
        <v>0</v>
      </c>
    </row>
    <row r="455" spans="1:65" s="2" customFormat="1" ht="24" customHeight="1">
      <c r="A455" s="34"/>
      <c r="B455" s="35"/>
      <c r="C455" s="204" t="s">
        <v>770</v>
      </c>
      <c r="D455" s="204" t="s">
        <v>143</v>
      </c>
      <c r="E455" s="205" t="s">
        <v>591</v>
      </c>
      <c r="F455" s="206" t="s">
        <v>592</v>
      </c>
      <c r="G455" s="207" t="s">
        <v>390</v>
      </c>
      <c r="H455" s="208">
        <v>1</v>
      </c>
      <c r="I455" s="209"/>
      <c r="J455" s="210">
        <f>ROUND(I455*H455,2)</f>
        <v>0</v>
      </c>
      <c r="K455" s="206" t="s">
        <v>1</v>
      </c>
      <c r="L455" s="39"/>
      <c r="M455" s="211" t="s">
        <v>1</v>
      </c>
      <c r="N455" s="212" t="s">
        <v>42</v>
      </c>
      <c r="O455" s="71"/>
      <c r="P455" s="213">
        <f>O455*H455</f>
        <v>0</v>
      </c>
      <c r="Q455" s="213">
        <v>1.1000000000000001E-3</v>
      </c>
      <c r="R455" s="213">
        <f>Q455*H455</f>
        <v>1.1000000000000001E-3</v>
      </c>
      <c r="S455" s="213">
        <v>0</v>
      </c>
      <c r="T455" s="214">
        <f>S455*H455</f>
        <v>0</v>
      </c>
      <c r="U455" s="34"/>
      <c r="V455" s="34"/>
      <c r="W455" s="34"/>
      <c r="X455" s="34"/>
      <c r="Y455" s="34"/>
      <c r="Z455" s="34"/>
      <c r="AA455" s="34"/>
      <c r="AB455" s="34"/>
      <c r="AC455" s="34"/>
      <c r="AD455" s="34"/>
      <c r="AE455" s="34"/>
      <c r="AR455" s="215" t="s">
        <v>235</v>
      </c>
      <c r="AT455" s="215" t="s">
        <v>143</v>
      </c>
      <c r="AU455" s="215" t="s">
        <v>87</v>
      </c>
      <c r="AY455" s="17" t="s">
        <v>141</v>
      </c>
      <c r="BE455" s="216">
        <f>IF(N455="základní",J455,0)</f>
        <v>0</v>
      </c>
      <c r="BF455" s="216">
        <f>IF(N455="snížená",J455,0)</f>
        <v>0</v>
      </c>
      <c r="BG455" s="216">
        <f>IF(N455="zákl. přenesená",J455,0)</f>
        <v>0</v>
      </c>
      <c r="BH455" s="216">
        <f>IF(N455="sníž. přenesená",J455,0)</f>
        <v>0</v>
      </c>
      <c r="BI455" s="216">
        <f>IF(N455="nulová",J455,0)</f>
        <v>0</v>
      </c>
      <c r="BJ455" s="17" t="s">
        <v>85</v>
      </c>
      <c r="BK455" s="216">
        <f>ROUND(I455*H455,2)</f>
        <v>0</v>
      </c>
      <c r="BL455" s="17" t="s">
        <v>235</v>
      </c>
      <c r="BM455" s="215" t="s">
        <v>771</v>
      </c>
    </row>
    <row r="456" spans="1:65" s="2" customFormat="1" ht="19.5">
      <c r="A456" s="34"/>
      <c r="B456" s="35"/>
      <c r="C456" s="36"/>
      <c r="D456" s="217" t="s">
        <v>149</v>
      </c>
      <c r="E456" s="36"/>
      <c r="F456" s="218" t="s">
        <v>592</v>
      </c>
      <c r="G456" s="36"/>
      <c r="H456" s="36"/>
      <c r="I456" s="116"/>
      <c r="J456" s="36"/>
      <c r="K456" s="36"/>
      <c r="L456" s="39"/>
      <c r="M456" s="263"/>
      <c r="N456" s="264"/>
      <c r="O456" s="265"/>
      <c r="P456" s="265"/>
      <c r="Q456" s="265"/>
      <c r="R456" s="265"/>
      <c r="S456" s="265"/>
      <c r="T456" s="266"/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T456" s="17" t="s">
        <v>149</v>
      </c>
      <c r="AU456" s="17" t="s">
        <v>87</v>
      </c>
    </row>
    <row r="457" spans="1:65" s="2" customFormat="1" ht="6.95" customHeight="1">
      <c r="A457" s="34"/>
      <c r="B457" s="54"/>
      <c r="C457" s="55"/>
      <c r="D457" s="55"/>
      <c r="E457" s="55"/>
      <c r="F457" s="55"/>
      <c r="G457" s="55"/>
      <c r="H457" s="55"/>
      <c r="I457" s="153"/>
      <c r="J457" s="55"/>
      <c r="K457" s="55"/>
      <c r="L457" s="39"/>
      <c r="M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  <c r="AB457" s="34"/>
      <c r="AC457" s="34"/>
      <c r="AD457" s="34"/>
      <c r="AE457" s="34"/>
    </row>
  </sheetData>
  <sheetProtection algorithmName="SHA-512" hashValue="05ojm3yHczBsNp/iCatuzgxSGMqBVQ4AK62Bv2a0/6OYFwceMvXxwHbyjJzcEhZJJmGEa5tjIYayHfRTRWYk0A==" saltValue="vt9IH+ZiXXAoFE6Qm/DjMQmlehP6NHkjNEZps/oZGRTnr3vxdL3r3fCRO450srEqSxIHDgQrg9eNYz7LoGH3xA==" spinCount="100000" sheet="1" objects="1" scenarios="1" formatColumns="0" formatRows="0" autoFilter="0"/>
  <autoFilter ref="C129:K456" xr:uid="{00000000-0009-0000-0000-000002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392"/>
  <sheetViews>
    <sheetView showGridLines="0" topLeftCell="A4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08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I2" s="10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AT2" s="17" t="s">
        <v>93</v>
      </c>
      <c r="AZ2" s="109" t="s">
        <v>96</v>
      </c>
      <c r="BA2" s="109" t="s">
        <v>1</v>
      </c>
      <c r="BB2" s="109" t="s">
        <v>1</v>
      </c>
      <c r="BC2" s="109" t="s">
        <v>772</v>
      </c>
      <c r="BD2" s="109" t="s">
        <v>87</v>
      </c>
    </row>
    <row r="3" spans="1:56" s="1" customFormat="1" ht="6.95" customHeight="1">
      <c r="B3" s="110"/>
      <c r="C3" s="111"/>
      <c r="D3" s="111"/>
      <c r="E3" s="111"/>
      <c r="F3" s="111"/>
      <c r="G3" s="111"/>
      <c r="H3" s="111"/>
      <c r="I3" s="112"/>
      <c r="J3" s="111"/>
      <c r="K3" s="111"/>
      <c r="L3" s="20"/>
      <c r="AT3" s="17" t="s">
        <v>87</v>
      </c>
      <c r="AZ3" s="109" t="s">
        <v>99</v>
      </c>
      <c r="BA3" s="109" t="s">
        <v>1</v>
      </c>
      <c r="BB3" s="109" t="s">
        <v>1</v>
      </c>
      <c r="BC3" s="109" t="s">
        <v>773</v>
      </c>
      <c r="BD3" s="109" t="s">
        <v>87</v>
      </c>
    </row>
    <row r="4" spans="1:56" s="1" customFormat="1" ht="24.95" customHeight="1">
      <c r="B4" s="20"/>
      <c r="D4" s="113" t="s">
        <v>98</v>
      </c>
      <c r="I4" s="108"/>
      <c r="L4" s="20"/>
      <c r="M4" s="114" t="s">
        <v>10</v>
      </c>
      <c r="AT4" s="17" t="s">
        <v>4</v>
      </c>
      <c r="AZ4" s="109" t="s">
        <v>101</v>
      </c>
      <c r="BA4" s="109" t="s">
        <v>1</v>
      </c>
      <c r="BB4" s="109" t="s">
        <v>1</v>
      </c>
      <c r="BC4" s="109" t="s">
        <v>774</v>
      </c>
      <c r="BD4" s="109" t="s">
        <v>87</v>
      </c>
    </row>
    <row r="5" spans="1:56" s="1" customFormat="1" ht="6.95" customHeight="1">
      <c r="B5" s="20"/>
      <c r="I5" s="108"/>
      <c r="L5" s="20"/>
      <c r="AZ5" s="109" t="s">
        <v>103</v>
      </c>
      <c r="BA5" s="109" t="s">
        <v>1</v>
      </c>
      <c r="BB5" s="109" t="s">
        <v>1</v>
      </c>
      <c r="BC5" s="109" t="s">
        <v>775</v>
      </c>
      <c r="BD5" s="109" t="s">
        <v>87</v>
      </c>
    </row>
    <row r="6" spans="1:56" s="1" customFormat="1" ht="12" customHeight="1">
      <c r="B6" s="20"/>
      <c r="D6" s="115" t="s">
        <v>16</v>
      </c>
      <c r="I6" s="108"/>
      <c r="L6" s="20"/>
      <c r="AZ6" s="109" t="s">
        <v>776</v>
      </c>
      <c r="BA6" s="109" t="s">
        <v>1</v>
      </c>
      <c r="BB6" s="109" t="s">
        <v>1</v>
      </c>
      <c r="BC6" s="109" t="s">
        <v>147</v>
      </c>
      <c r="BD6" s="109" t="s">
        <v>87</v>
      </c>
    </row>
    <row r="7" spans="1:56" s="1" customFormat="1" ht="16.5" customHeight="1">
      <c r="B7" s="20"/>
      <c r="E7" s="308" t="str">
        <f>'Rekapitulace stavby'!K6</f>
        <v>Kamenné Žehrovice, rekonstrukce MK</v>
      </c>
      <c r="F7" s="309"/>
      <c r="G7" s="309"/>
      <c r="H7" s="309"/>
      <c r="I7" s="108"/>
      <c r="L7" s="20"/>
      <c r="AZ7" s="109" t="s">
        <v>105</v>
      </c>
      <c r="BA7" s="109" t="s">
        <v>1</v>
      </c>
      <c r="BB7" s="109" t="s">
        <v>1</v>
      </c>
      <c r="BC7" s="109" t="s">
        <v>425</v>
      </c>
      <c r="BD7" s="109" t="s">
        <v>87</v>
      </c>
    </row>
    <row r="8" spans="1:56" s="2" customFormat="1" ht="12" customHeight="1">
      <c r="A8" s="34"/>
      <c r="B8" s="39"/>
      <c r="C8" s="34"/>
      <c r="D8" s="115" t="s">
        <v>107</v>
      </c>
      <c r="E8" s="34"/>
      <c r="F8" s="34"/>
      <c r="G8" s="34"/>
      <c r="H8" s="34"/>
      <c r="I8" s="116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56" s="2" customFormat="1" ht="27" customHeight="1">
      <c r="A9" s="34"/>
      <c r="B9" s="39"/>
      <c r="C9" s="34"/>
      <c r="D9" s="34"/>
      <c r="E9" s="310" t="s">
        <v>777</v>
      </c>
      <c r="F9" s="311"/>
      <c r="G9" s="311"/>
      <c r="H9" s="311"/>
      <c r="I9" s="116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56" s="2" customFormat="1" ht="11.25">
      <c r="A10" s="34"/>
      <c r="B10" s="39"/>
      <c r="C10" s="34"/>
      <c r="D10" s="34"/>
      <c r="E10" s="34"/>
      <c r="F10" s="34"/>
      <c r="G10" s="34"/>
      <c r="H10" s="34"/>
      <c r="I10" s="116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56" s="2" customFormat="1" ht="12" customHeight="1">
      <c r="A11" s="34"/>
      <c r="B11" s="39"/>
      <c r="C11" s="34"/>
      <c r="D11" s="115" t="s">
        <v>18</v>
      </c>
      <c r="E11" s="34"/>
      <c r="F11" s="117" t="s">
        <v>1</v>
      </c>
      <c r="G11" s="34"/>
      <c r="H11" s="34"/>
      <c r="I11" s="118" t="s">
        <v>19</v>
      </c>
      <c r="J11" s="117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56" s="2" customFormat="1" ht="12" customHeight="1">
      <c r="A12" s="34"/>
      <c r="B12" s="39"/>
      <c r="C12" s="34"/>
      <c r="D12" s="115" t="s">
        <v>20</v>
      </c>
      <c r="E12" s="34"/>
      <c r="F12" s="117" t="s">
        <v>21</v>
      </c>
      <c r="G12" s="34"/>
      <c r="H12" s="34"/>
      <c r="I12" s="118" t="s">
        <v>22</v>
      </c>
      <c r="J12" s="119" t="str">
        <f>'Rekapitulace stavby'!AN8</f>
        <v>7. 1. 2022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5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116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56" s="2" customFormat="1" ht="12" customHeight="1">
      <c r="A14" s="34"/>
      <c r="B14" s="39"/>
      <c r="C14" s="34"/>
      <c r="D14" s="115" t="s">
        <v>24</v>
      </c>
      <c r="E14" s="34"/>
      <c r="F14" s="34"/>
      <c r="G14" s="34"/>
      <c r="H14" s="34"/>
      <c r="I14" s="118" t="s">
        <v>25</v>
      </c>
      <c r="J14" s="117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56" s="2" customFormat="1" ht="18" customHeight="1">
      <c r="A15" s="34"/>
      <c r="B15" s="39"/>
      <c r="C15" s="34"/>
      <c r="D15" s="34"/>
      <c r="E15" s="117" t="s">
        <v>26</v>
      </c>
      <c r="F15" s="34"/>
      <c r="G15" s="34"/>
      <c r="H15" s="34"/>
      <c r="I15" s="118" t="s">
        <v>27</v>
      </c>
      <c r="J15" s="117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5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116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5" t="s">
        <v>28</v>
      </c>
      <c r="E17" s="34"/>
      <c r="F17" s="34"/>
      <c r="G17" s="34"/>
      <c r="H17" s="34"/>
      <c r="I17" s="118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12" t="str">
        <f>'Rekapitulace stavby'!E14</f>
        <v>Vyplň údaj</v>
      </c>
      <c r="F18" s="313"/>
      <c r="G18" s="313"/>
      <c r="H18" s="313"/>
      <c r="I18" s="118" t="s">
        <v>27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116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5" t="s">
        <v>30</v>
      </c>
      <c r="E20" s="34"/>
      <c r="F20" s="34"/>
      <c r="G20" s="34"/>
      <c r="H20" s="34"/>
      <c r="I20" s="118" t="s">
        <v>25</v>
      </c>
      <c r="J20" s="117" t="s">
        <v>31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7" t="s">
        <v>32</v>
      </c>
      <c r="F21" s="34"/>
      <c r="G21" s="34"/>
      <c r="H21" s="34"/>
      <c r="I21" s="118" t="s">
        <v>27</v>
      </c>
      <c r="J21" s="117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116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5" t="s">
        <v>34</v>
      </c>
      <c r="E23" s="34"/>
      <c r="F23" s="34"/>
      <c r="G23" s="34"/>
      <c r="H23" s="34"/>
      <c r="I23" s="118" t="s">
        <v>25</v>
      </c>
      <c r="J23" s="117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7" t="s">
        <v>35</v>
      </c>
      <c r="F24" s="34"/>
      <c r="G24" s="34"/>
      <c r="H24" s="34"/>
      <c r="I24" s="118" t="s">
        <v>27</v>
      </c>
      <c r="J24" s="117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116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5" t="s">
        <v>36</v>
      </c>
      <c r="E26" s="34"/>
      <c r="F26" s="34"/>
      <c r="G26" s="34"/>
      <c r="H26" s="34"/>
      <c r="I26" s="116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20"/>
      <c r="B27" s="121"/>
      <c r="C27" s="120"/>
      <c r="D27" s="120"/>
      <c r="E27" s="314" t="s">
        <v>1</v>
      </c>
      <c r="F27" s="314"/>
      <c r="G27" s="314"/>
      <c r="H27" s="314"/>
      <c r="I27" s="122"/>
      <c r="J27" s="120"/>
      <c r="K27" s="120"/>
      <c r="L27" s="123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116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24"/>
      <c r="E29" s="124"/>
      <c r="F29" s="124"/>
      <c r="G29" s="124"/>
      <c r="H29" s="124"/>
      <c r="I29" s="125"/>
      <c r="J29" s="124"/>
      <c r="K29" s="124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26" t="s">
        <v>37</v>
      </c>
      <c r="E30" s="34"/>
      <c r="F30" s="34"/>
      <c r="G30" s="34"/>
      <c r="H30" s="34"/>
      <c r="I30" s="116"/>
      <c r="J30" s="127">
        <f>ROUND(J128,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24"/>
      <c r="E31" s="124"/>
      <c r="F31" s="124"/>
      <c r="G31" s="124"/>
      <c r="H31" s="124"/>
      <c r="I31" s="125"/>
      <c r="J31" s="124"/>
      <c r="K31" s="124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8" t="s">
        <v>39</v>
      </c>
      <c r="G32" s="34"/>
      <c r="H32" s="34"/>
      <c r="I32" s="129" t="s">
        <v>38</v>
      </c>
      <c r="J32" s="128" t="s">
        <v>40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30" t="s">
        <v>41</v>
      </c>
      <c r="E33" s="115" t="s">
        <v>42</v>
      </c>
      <c r="F33" s="131">
        <f>ROUND((SUM(BE128:BE391)),  2)</f>
        <v>0</v>
      </c>
      <c r="G33" s="34"/>
      <c r="H33" s="34"/>
      <c r="I33" s="132">
        <v>0.21</v>
      </c>
      <c r="J33" s="131">
        <f>ROUND(((SUM(BE128:BE391))*I33),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5" t="s">
        <v>43</v>
      </c>
      <c r="F34" s="131">
        <f>ROUND((SUM(BF128:BF391)),  2)</f>
        <v>0</v>
      </c>
      <c r="G34" s="34"/>
      <c r="H34" s="34"/>
      <c r="I34" s="132">
        <v>0.15</v>
      </c>
      <c r="J34" s="131">
        <f>ROUND(((SUM(BF128:BF391))*I34),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5" t="s">
        <v>44</v>
      </c>
      <c r="F35" s="131">
        <f>ROUND((SUM(BG128:BG391)),  2)</f>
        <v>0</v>
      </c>
      <c r="G35" s="34"/>
      <c r="H35" s="34"/>
      <c r="I35" s="132">
        <v>0.21</v>
      </c>
      <c r="J35" s="131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5" t="s">
        <v>45</v>
      </c>
      <c r="F36" s="131">
        <f>ROUND((SUM(BH128:BH391)),  2)</f>
        <v>0</v>
      </c>
      <c r="G36" s="34"/>
      <c r="H36" s="34"/>
      <c r="I36" s="132">
        <v>0.15</v>
      </c>
      <c r="J36" s="131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5" t="s">
        <v>46</v>
      </c>
      <c r="F37" s="131">
        <f>ROUND((SUM(BI128:BI391)),  2)</f>
        <v>0</v>
      </c>
      <c r="G37" s="34"/>
      <c r="H37" s="34"/>
      <c r="I37" s="132">
        <v>0</v>
      </c>
      <c r="J37" s="131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116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33"/>
      <c r="D39" s="134" t="s">
        <v>47</v>
      </c>
      <c r="E39" s="135"/>
      <c r="F39" s="135"/>
      <c r="G39" s="136" t="s">
        <v>48</v>
      </c>
      <c r="H39" s="137" t="s">
        <v>49</v>
      </c>
      <c r="I39" s="138"/>
      <c r="J39" s="139">
        <f>SUM(J30:J37)</f>
        <v>0</v>
      </c>
      <c r="K39" s="140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116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I41" s="108"/>
      <c r="L41" s="20"/>
    </row>
    <row r="42" spans="1:31" s="1" customFormat="1" ht="14.45" customHeight="1">
      <c r="B42" s="20"/>
      <c r="I42" s="108"/>
      <c r="L42" s="20"/>
    </row>
    <row r="43" spans="1:31" s="1" customFormat="1" ht="14.45" customHeight="1">
      <c r="B43" s="20"/>
      <c r="I43" s="108"/>
      <c r="L43" s="20"/>
    </row>
    <row r="44" spans="1:31" s="1" customFormat="1" ht="14.45" customHeight="1">
      <c r="B44" s="20"/>
      <c r="I44" s="108"/>
      <c r="L44" s="20"/>
    </row>
    <row r="45" spans="1:31" s="1" customFormat="1" ht="14.45" customHeight="1">
      <c r="B45" s="20"/>
      <c r="I45" s="108"/>
      <c r="L45" s="20"/>
    </row>
    <row r="46" spans="1:31" s="1" customFormat="1" ht="14.45" customHeight="1">
      <c r="B46" s="20"/>
      <c r="I46" s="108"/>
      <c r="L46" s="20"/>
    </row>
    <row r="47" spans="1:31" s="1" customFormat="1" ht="14.45" customHeight="1">
      <c r="B47" s="20"/>
      <c r="I47" s="108"/>
      <c r="L47" s="20"/>
    </row>
    <row r="48" spans="1:31" s="1" customFormat="1" ht="14.45" customHeight="1">
      <c r="B48" s="20"/>
      <c r="I48" s="108"/>
      <c r="L48" s="20"/>
    </row>
    <row r="49" spans="1:31" s="1" customFormat="1" ht="14.45" customHeight="1">
      <c r="B49" s="20"/>
      <c r="I49" s="108"/>
      <c r="L49" s="20"/>
    </row>
    <row r="50" spans="1:31" s="2" customFormat="1" ht="14.45" customHeight="1">
      <c r="B50" s="51"/>
      <c r="D50" s="141" t="s">
        <v>50</v>
      </c>
      <c r="E50" s="142"/>
      <c r="F50" s="142"/>
      <c r="G50" s="141" t="s">
        <v>51</v>
      </c>
      <c r="H50" s="142"/>
      <c r="I50" s="143"/>
      <c r="J50" s="142"/>
      <c r="K50" s="142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44" t="s">
        <v>52</v>
      </c>
      <c r="E61" s="145"/>
      <c r="F61" s="146" t="s">
        <v>53</v>
      </c>
      <c r="G61" s="144" t="s">
        <v>52</v>
      </c>
      <c r="H61" s="145"/>
      <c r="I61" s="147"/>
      <c r="J61" s="148" t="s">
        <v>53</v>
      </c>
      <c r="K61" s="14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41" t="s">
        <v>54</v>
      </c>
      <c r="E65" s="149"/>
      <c r="F65" s="149"/>
      <c r="G65" s="141" t="s">
        <v>55</v>
      </c>
      <c r="H65" s="149"/>
      <c r="I65" s="150"/>
      <c r="J65" s="149"/>
      <c r="K65" s="149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44" t="s">
        <v>52</v>
      </c>
      <c r="E76" s="145"/>
      <c r="F76" s="146" t="s">
        <v>53</v>
      </c>
      <c r="G76" s="144" t="s">
        <v>52</v>
      </c>
      <c r="H76" s="145"/>
      <c r="I76" s="147"/>
      <c r="J76" s="148" t="s">
        <v>53</v>
      </c>
      <c r="K76" s="14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51"/>
      <c r="C77" s="152"/>
      <c r="D77" s="152"/>
      <c r="E77" s="152"/>
      <c r="F77" s="152"/>
      <c r="G77" s="152"/>
      <c r="H77" s="152"/>
      <c r="I77" s="153"/>
      <c r="J77" s="152"/>
      <c r="K77" s="152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54"/>
      <c r="C81" s="155"/>
      <c r="D81" s="155"/>
      <c r="E81" s="155"/>
      <c r="F81" s="155"/>
      <c r="G81" s="155"/>
      <c r="H81" s="155"/>
      <c r="I81" s="156"/>
      <c r="J81" s="155"/>
      <c r="K81" s="155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109</v>
      </c>
      <c r="D82" s="36"/>
      <c r="E82" s="36"/>
      <c r="F82" s="36"/>
      <c r="G82" s="36"/>
      <c r="H82" s="36"/>
      <c r="I82" s="11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11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11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315" t="str">
        <f>E7</f>
        <v>Kamenné Žehrovice, rekonstrukce MK</v>
      </c>
      <c r="F85" s="316"/>
      <c r="G85" s="316"/>
      <c r="H85" s="316"/>
      <c r="I85" s="11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107</v>
      </c>
      <c r="D86" s="36"/>
      <c r="E86" s="36"/>
      <c r="F86" s="36"/>
      <c r="G86" s="36"/>
      <c r="H86" s="36"/>
      <c r="I86" s="11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27" customHeight="1">
      <c r="A87" s="34"/>
      <c r="B87" s="35"/>
      <c r="C87" s="36"/>
      <c r="D87" s="36"/>
      <c r="E87" s="287" t="str">
        <f>E9</f>
        <v>SO 103 - Komunikace a zpevněné plochy - ulice Sv.Čecha a S.K.Neumanna</v>
      </c>
      <c r="F87" s="317"/>
      <c r="G87" s="317"/>
      <c r="H87" s="317"/>
      <c r="I87" s="11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11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>Kamenné Žehrovice</v>
      </c>
      <c r="G89" s="36"/>
      <c r="H89" s="36"/>
      <c r="I89" s="118" t="s">
        <v>22</v>
      </c>
      <c r="J89" s="66" t="str">
        <f>IF(J12="","",J12)</f>
        <v>7. 1. 2022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11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9" t="s">
        <v>24</v>
      </c>
      <c r="D91" s="36"/>
      <c r="E91" s="36"/>
      <c r="F91" s="27" t="str">
        <f>E15</f>
        <v>Obec Kamenné Žehrovice</v>
      </c>
      <c r="G91" s="36"/>
      <c r="H91" s="36"/>
      <c r="I91" s="118" t="s">
        <v>30</v>
      </c>
      <c r="J91" s="32" t="str">
        <f>E21</f>
        <v>PFProjekt s.r.o.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28</v>
      </c>
      <c r="D92" s="36"/>
      <c r="E92" s="36"/>
      <c r="F92" s="27" t="str">
        <f>IF(E18="","",E18)</f>
        <v>Vyplň údaj</v>
      </c>
      <c r="G92" s="36"/>
      <c r="H92" s="36"/>
      <c r="I92" s="118" t="s">
        <v>34</v>
      </c>
      <c r="J92" s="32" t="str">
        <f>E24</f>
        <v xml:space="preserve"> 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11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57" t="s">
        <v>110</v>
      </c>
      <c r="D94" s="158"/>
      <c r="E94" s="158"/>
      <c r="F94" s="158"/>
      <c r="G94" s="158"/>
      <c r="H94" s="158"/>
      <c r="I94" s="159"/>
      <c r="J94" s="160" t="s">
        <v>111</v>
      </c>
      <c r="K94" s="158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11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61" t="s">
        <v>112</v>
      </c>
      <c r="D96" s="36"/>
      <c r="E96" s="36"/>
      <c r="F96" s="36"/>
      <c r="G96" s="36"/>
      <c r="H96" s="36"/>
      <c r="I96" s="116"/>
      <c r="J96" s="84">
        <f>J128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113</v>
      </c>
    </row>
    <row r="97" spans="1:31" s="9" customFormat="1" ht="24.95" customHeight="1">
      <c r="B97" s="162"/>
      <c r="C97" s="163"/>
      <c r="D97" s="164" t="s">
        <v>114</v>
      </c>
      <c r="E97" s="165"/>
      <c r="F97" s="165"/>
      <c r="G97" s="165"/>
      <c r="H97" s="165"/>
      <c r="I97" s="166"/>
      <c r="J97" s="167">
        <f>J129</f>
        <v>0</v>
      </c>
      <c r="K97" s="163"/>
      <c r="L97" s="168"/>
    </row>
    <row r="98" spans="1:31" s="10" customFormat="1" ht="19.899999999999999" customHeight="1">
      <c r="B98" s="169"/>
      <c r="C98" s="170"/>
      <c r="D98" s="171" t="s">
        <v>115</v>
      </c>
      <c r="E98" s="172"/>
      <c r="F98" s="172"/>
      <c r="G98" s="172"/>
      <c r="H98" s="172"/>
      <c r="I98" s="173"/>
      <c r="J98" s="174">
        <f>J130</f>
        <v>0</v>
      </c>
      <c r="K98" s="170"/>
      <c r="L98" s="175"/>
    </row>
    <row r="99" spans="1:31" s="10" customFormat="1" ht="19.899999999999999" customHeight="1">
      <c r="B99" s="169"/>
      <c r="C99" s="170"/>
      <c r="D99" s="171" t="s">
        <v>116</v>
      </c>
      <c r="E99" s="172"/>
      <c r="F99" s="172"/>
      <c r="G99" s="172"/>
      <c r="H99" s="172"/>
      <c r="I99" s="173"/>
      <c r="J99" s="174">
        <f>J212</f>
        <v>0</v>
      </c>
      <c r="K99" s="170"/>
      <c r="L99" s="175"/>
    </row>
    <row r="100" spans="1:31" s="10" customFormat="1" ht="19.899999999999999" customHeight="1">
      <c r="B100" s="169"/>
      <c r="C100" s="170"/>
      <c r="D100" s="171" t="s">
        <v>117</v>
      </c>
      <c r="E100" s="172"/>
      <c r="F100" s="172"/>
      <c r="G100" s="172"/>
      <c r="H100" s="172"/>
      <c r="I100" s="173"/>
      <c r="J100" s="174">
        <f>J271</f>
        <v>0</v>
      </c>
      <c r="K100" s="170"/>
      <c r="L100" s="175"/>
    </row>
    <row r="101" spans="1:31" s="10" customFormat="1" ht="19.899999999999999" customHeight="1">
      <c r="B101" s="169"/>
      <c r="C101" s="170"/>
      <c r="D101" s="171" t="s">
        <v>118</v>
      </c>
      <c r="E101" s="172"/>
      <c r="F101" s="172"/>
      <c r="G101" s="172"/>
      <c r="H101" s="172"/>
      <c r="I101" s="173"/>
      <c r="J101" s="174">
        <f>J312</f>
        <v>0</v>
      </c>
      <c r="K101" s="170"/>
      <c r="L101" s="175"/>
    </row>
    <row r="102" spans="1:31" s="10" customFormat="1" ht="19.899999999999999" customHeight="1">
      <c r="B102" s="169"/>
      <c r="C102" s="170"/>
      <c r="D102" s="171" t="s">
        <v>119</v>
      </c>
      <c r="E102" s="172"/>
      <c r="F102" s="172"/>
      <c r="G102" s="172"/>
      <c r="H102" s="172"/>
      <c r="I102" s="173"/>
      <c r="J102" s="174">
        <f>J357</f>
        <v>0</v>
      </c>
      <c r="K102" s="170"/>
      <c r="L102" s="175"/>
    </row>
    <row r="103" spans="1:31" s="10" customFormat="1" ht="19.899999999999999" customHeight="1">
      <c r="B103" s="169"/>
      <c r="C103" s="170"/>
      <c r="D103" s="171" t="s">
        <v>120</v>
      </c>
      <c r="E103" s="172"/>
      <c r="F103" s="172"/>
      <c r="G103" s="172"/>
      <c r="H103" s="172"/>
      <c r="I103" s="173"/>
      <c r="J103" s="174">
        <f>J360</f>
        <v>0</v>
      </c>
      <c r="K103" s="170"/>
      <c r="L103" s="175"/>
    </row>
    <row r="104" spans="1:31" s="10" customFormat="1" ht="14.85" customHeight="1">
      <c r="B104" s="169"/>
      <c r="C104" s="170"/>
      <c r="D104" s="171" t="s">
        <v>121</v>
      </c>
      <c r="E104" s="172"/>
      <c r="F104" s="172"/>
      <c r="G104" s="172"/>
      <c r="H104" s="172"/>
      <c r="I104" s="173"/>
      <c r="J104" s="174">
        <f>J373</f>
        <v>0</v>
      </c>
      <c r="K104" s="170"/>
      <c r="L104" s="175"/>
    </row>
    <row r="105" spans="1:31" s="10" customFormat="1" ht="14.85" customHeight="1">
      <c r="B105" s="169"/>
      <c r="C105" s="170"/>
      <c r="D105" s="171" t="s">
        <v>122</v>
      </c>
      <c r="E105" s="172"/>
      <c r="F105" s="172"/>
      <c r="G105" s="172"/>
      <c r="H105" s="172"/>
      <c r="I105" s="173"/>
      <c r="J105" s="174">
        <f>J380</f>
        <v>0</v>
      </c>
      <c r="K105" s="170"/>
      <c r="L105" s="175"/>
    </row>
    <row r="106" spans="1:31" s="9" customFormat="1" ht="24.95" customHeight="1">
      <c r="B106" s="162"/>
      <c r="C106" s="163"/>
      <c r="D106" s="164" t="s">
        <v>123</v>
      </c>
      <c r="E106" s="165"/>
      <c r="F106" s="165"/>
      <c r="G106" s="165"/>
      <c r="H106" s="165"/>
      <c r="I106" s="166"/>
      <c r="J106" s="167">
        <f>J384</f>
        <v>0</v>
      </c>
      <c r="K106" s="163"/>
      <c r="L106" s="168"/>
    </row>
    <row r="107" spans="1:31" s="10" customFormat="1" ht="19.899999999999999" customHeight="1">
      <c r="B107" s="169"/>
      <c r="C107" s="170"/>
      <c r="D107" s="171" t="s">
        <v>124</v>
      </c>
      <c r="E107" s="172"/>
      <c r="F107" s="172"/>
      <c r="G107" s="172"/>
      <c r="H107" s="172"/>
      <c r="I107" s="173"/>
      <c r="J107" s="174">
        <f>J385</f>
        <v>0</v>
      </c>
      <c r="K107" s="170"/>
      <c r="L107" s="175"/>
    </row>
    <row r="108" spans="1:31" s="10" customFormat="1" ht="19.899999999999999" customHeight="1">
      <c r="B108" s="169"/>
      <c r="C108" s="170"/>
      <c r="D108" s="171" t="s">
        <v>125</v>
      </c>
      <c r="E108" s="172"/>
      <c r="F108" s="172"/>
      <c r="G108" s="172"/>
      <c r="H108" s="172"/>
      <c r="I108" s="173"/>
      <c r="J108" s="174">
        <f>J389</f>
        <v>0</v>
      </c>
      <c r="K108" s="170"/>
      <c r="L108" s="175"/>
    </row>
    <row r="109" spans="1:31" s="2" customFormat="1" ht="21.75" customHeight="1">
      <c r="A109" s="34"/>
      <c r="B109" s="35"/>
      <c r="C109" s="36"/>
      <c r="D109" s="36"/>
      <c r="E109" s="36"/>
      <c r="F109" s="36"/>
      <c r="G109" s="36"/>
      <c r="H109" s="36"/>
      <c r="I109" s="11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6.95" customHeight="1">
      <c r="A110" s="34"/>
      <c r="B110" s="54"/>
      <c r="C110" s="55"/>
      <c r="D110" s="55"/>
      <c r="E110" s="55"/>
      <c r="F110" s="55"/>
      <c r="G110" s="55"/>
      <c r="H110" s="55"/>
      <c r="I110" s="153"/>
      <c r="J110" s="55"/>
      <c r="K110" s="55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4" spans="1:63" s="2" customFormat="1" ht="6.95" customHeight="1">
      <c r="A114" s="34"/>
      <c r="B114" s="56"/>
      <c r="C114" s="57"/>
      <c r="D114" s="57"/>
      <c r="E114" s="57"/>
      <c r="F114" s="57"/>
      <c r="G114" s="57"/>
      <c r="H114" s="57"/>
      <c r="I114" s="156"/>
      <c r="J114" s="57"/>
      <c r="K114" s="57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3" s="2" customFormat="1" ht="24.95" customHeight="1">
      <c r="A115" s="34"/>
      <c r="B115" s="35"/>
      <c r="C115" s="23" t="s">
        <v>126</v>
      </c>
      <c r="D115" s="36"/>
      <c r="E115" s="36"/>
      <c r="F115" s="36"/>
      <c r="G115" s="36"/>
      <c r="H115" s="36"/>
      <c r="I115" s="11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3" s="2" customFormat="1" ht="6.95" customHeight="1">
      <c r="A116" s="34"/>
      <c r="B116" s="35"/>
      <c r="C116" s="36"/>
      <c r="D116" s="36"/>
      <c r="E116" s="36"/>
      <c r="F116" s="36"/>
      <c r="G116" s="36"/>
      <c r="H116" s="36"/>
      <c r="I116" s="11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3" s="2" customFormat="1" ht="12" customHeight="1">
      <c r="A117" s="34"/>
      <c r="B117" s="35"/>
      <c r="C117" s="29" t="s">
        <v>16</v>
      </c>
      <c r="D117" s="36"/>
      <c r="E117" s="36"/>
      <c r="F117" s="36"/>
      <c r="G117" s="36"/>
      <c r="H117" s="36"/>
      <c r="I117" s="11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3" s="2" customFormat="1" ht="16.5" customHeight="1">
      <c r="A118" s="34"/>
      <c r="B118" s="35"/>
      <c r="C118" s="36"/>
      <c r="D118" s="36"/>
      <c r="E118" s="315" t="str">
        <f>E7</f>
        <v>Kamenné Žehrovice, rekonstrukce MK</v>
      </c>
      <c r="F118" s="316"/>
      <c r="G118" s="316"/>
      <c r="H118" s="316"/>
      <c r="I118" s="11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3" s="2" customFormat="1" ht="12" customHeight="1">
      <c r="A119" s="34"/>
      <c r="B119" s="35"/>
      <c r="C119" s="29" t="s">
        <v>107</v>
      </c>
      <c r="D119" s="36"/>
      <c r="E119" s="36"/>
      <c r="F119" s="36"/>
      <c r="G119" s="36"/>
      <c r="H119" s="36"/>
      <c r="I119" s="11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3" s="2" customFormat="1" ht="27" customHeight="1">
      <c r="A120" s="34"/>
      <c r="B120" s="35"/>
      <c r="C120" s="36"/>
      <c r="D120" s="36"/>
      <c r="E120" s="287" t="str">
        <f>E9</f>
        <v>SO 103 - Komunikace a zpevněné plochy - ulice Sv.Čecha a S.K.Neumanna</v>
      </c>
      <c r="F120" s="317"/>
      <c r="G120" s="317"/>
      <c r="H120" s="317"/>
      <c r="I120" s="11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3" s="2" customFormat="1" ht="6.95" customHeight="1">
      <c r="A121" s="34"/>
      <c r="B121" s="35"/>
      <c r="C121" s="36"/>
      <c r="D121" s="36"/>
      <c r="E121" s="36"/>
      <c r="F121" s="36"/>
      <c r="G121" s="36"/>
      <c r="H121" s="36"/>
      <c r="I121" s="116"/>
      <c r="J121" s="36"/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3" s="2" customFormat="1" ht="12" customHeight="1">
      <c r="A122" s="34"/>
      <c r="B122" s="35"/>
      <c r="C122" s="29" t="s">
        <v>20</v>
      </c>
      <c r="D122" s="36"/>
      <c r="E122" s="36"/>
      <c r="F122" s="27" t="str">
        <f>F12</f>
        <v>Kamenné Žehrovice</v>
      </c>
      <c r="G122" s="36"/>
      <c r="H122" s="36"/>
      <c r="I122" s="118" t="s">
        <v>22</v>
      </c>
      <c r="J122" s="66" t="str">
        <f>IF(J12="","",J12)</f>
        <v>7. 1. 2022</v>
      </c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63" s="2" customFormat="1" ht="6.95" customHeight="1">
      <c r="A123" s="34"/>
      <c r="B123" s="35"/>
      <c r="C123" s="36"/>
      <c r="D123" s="36"/>
      <c r="E123" s="36"/>
      <c r="F123" s="36"/>
      <c r="G123" s="36"/>
      <c r="H123" s="36"/>
      <c r="I123" s="116"/>
      <c r="J123" s="36"/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63" s="2" customFormat="1" ht="15.2" customHeight="1">
      <c r="A124" s="34"/>
      <c r="B124" s="35"/>
      <c r="C124" s="29" t="s">
        <v>24</v>
      </c>
      <c r="D124" s="36"/>
      <c r="E124" s="36"/>
      <c r="F124" s="27" t="str">
        <f>E15</f>
        <v>Obec Kamenné Žehrovice</v>
      </c>
      <c r="G124" s="36"/>
      <c r="H124" s="36"/>
      <c r="I124" s="118" t="s">
        <v>30</v>
      </c>
      <c r="J124" s="32" t="str">
        <f>E21</f>
        <v>PFProjekt s.r.o.</v>
      </c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63" s="2" customFormat="1" ht="15.2" customHeight="1">
      <c r="A125" s="34"/>
      <c r="B125" s="35"/>
      <c r="C125" s="29" t="s">
        <v>28</v>
      </c>
      <c r="D125" s="36"/>
      <c r="E125" s="36"/>
      <c r="F125" s="27" t="str">
        <f>IF(E18="","",E18)</f>
        <v>Vyplň údaj</v>
      </c>
      <c r="G125" s="36"/>
      <c r="H125" s="36"/>
      <c r="I125" s="118" t="s">
        <v>34</v>
      </c>
      <c r="J125" s="32" t="str">
        <f>E24</f>
        <v xml:space="preserve"> </v>
      </c>
      <c r="K125" s="36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63" s="2" customFormat="1" ht="10.35" customHeight="1">
      <c r="A126" s="34"/>
      <c r="B126" s="35"/>
      <c r="C126" s="36"/>
      <c r="D126" s="36"/>
      <c r="E126" s="36"/>
      <c r="F126" s="36"/>
      <c r="G126" s="36"/>
      <c r="H126" s="36"/>
      <c r="I126" s="116"/>
      <c r="J126" s="36"/>
      <c r="K126" s="36"/>
      <c r="L126" s="51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pans="1:63" s="11" customFormat="1" ht="29.25" customHeight="1">
      <c r="A127" s="176"/>
      <c r="B127" s="177"/>
      <c r="C127" s="178" t="s">
        <v>127</v>
      </c>
      <c r="D127" s="179" t="s">
        <v>62</v>
      </c>
      <c r="E127" s="179" t="s">
        <v>58</v>
      </c>
      <c r="F127" s="179" t="s">
        <v>59</v>
      </c>
      <c r="G127" s="179" t="s">
        <v>128</v>
      </c>
      <c r="H127" s="179" t="s">
        <v>129</v>
      </c>
      <c r="I127" s="180" t="s">
        <v>130</v>
      </c>
      <c r="J127" s="179" t="s">
        <v>111</v>
      </c>
      <c r="K127" s="181" t="s">
        <v>131</v>
      </c>
      <c r="L127" s="182"/>
      <c r="M127" s="75" t="s">
        <v>1</v>
      </c>
      <c r="N127" s="76" t="s">
        <v>41</v>
      </c>
      <c r="O127" s="76" t="s">
        <v>132</v>
      </c>
      <c r="P127" s="76" t="s">
        <v>133</v>
      </c>
      <c r="Q127" s="76" t="s">
        <v>134</v>
      </c>
      <c r="R127" s="76" t="s">
        <v>135</v>
      </c>
      <c r="S127" s="76" t="s">
        <v>136</v>
      </c>
      <c r="T127" s="77" t="s">
        <v>137</v>
      </c>
      <c r="U127" s="176"/>
      <c r="V127" s="176"/>
      <c r="W127" s="176"/>
      <c r="X127" s="176"/>
      <c r="Y127" s="176"/>
      <c r="Z127" s="176"/>
      <c r="AA127" s="176"/>
      <c r="AB127" s="176"/>
      <c r="AC127" s="176"/>
      <c r="AD127" s="176"/>
      <c r="AE127" s="176"/>
    </row>
    <row r="128" spans="1:63" s="2" customFormat="1" ht="22.9" customHeight="1">
      <c r="A128" s="34"/>
      <c r="B128" s="35"/>
      <c r="C128" s="82" t="s">
        <v>138</v>
      </c>
      <c r="D128" s="36"/>
      <c r="E128" s="36"/>
      <c r="F128" s="36"/>
      <c r="G128" s="36"/>
      <c r="H128" s="36"/>
      <c r="I128" s="116"/>
      <c r="J128" s="183">
        <f>BK128</f>
        <v>0</v>
      </c>
      <c r="K128" s="36"/>
      <c r="L128" s="39"/>
      <c r="M128" s="78"/>
      <c r="N128" s="184"/>
      <c r="O128" s="79"/>
      <c r="P128" s="185">
        <f>P129+P384</f>
        <v>0</v>
      </c>
      <c r="Q128" s="79"/>
      <c r="R128" s="185">
        <f>R129+R384</f>
        <v>742.77400419999981</v>
      </c>
      <c r="S128" s="79"/>
      <c r="T128" s="186">
        <f>T129+T384</f>
        <v>341.48799999999994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7" t="s">
        <v>76</v>
      </c>
      <c r="AU128" s="17" t="s">
        <v>113</v>
      </c>
      <c r="BK128" s="187">
        <f>BK129+BK384</f>
        <v>0</v>
      </c>
    </row>
    <row r="129" spans="1:65" s="12" customFormat="1" ht="25.9" customHeight="1">
      <c r="B129" s="188"/>
      <c r="C129" s="189"/>
      <c r="D129" s="190" t="s">
        <v>76</v>
      </c>
      <c r="E129" s="191" t="s">
        <v>139</v>
      </c>
      <c r="F129" s="191" t="s">
        <v>140</v>
      </c>
      <c r="G129" s="189"/>
      <c r="H129" s="189"/>
      <c r="I129" s="192"/>
      <c r="J129" s="193">
        <f>BK129</f>
        <v>0</v>
      </c>
      <c r="K129" s="189"/>
      <c r="L129" s="194"/>
      <c r="M129" s="195"/>
      <c r="N129" s="196"/>
      <c r="O129" s="196"/>
      <c r="P129" s="197">
        <f>P130+P212+P271+P312+P357+P360</f>
        <v>0</v>
      </c>
      <c r="Q129" s="196"/>
      <c r="R129" s="197">
        <f>R130+R212+R271+R312+R357+R360</f>
        <v>742.75107419999983</v>
      </c>
      <c r="S129" s="196"/>
      <c r="T129" s="198">
        <f>T130+T212+T271+T312+T357+T360</f>
        <v>341.48799999999994</v>
      </c>
      <c r="AR129" s="199" t="s">
        <v>85</v>
      </c>
      <c r="AT129" s="200" t="s">
        <v>76</v>
      </c>
      <c r="AU129" s="200" t="s">
        <v>77</v>
      </c>
      <c r="AY129" s="199" t="s">
        <v>141</v>
      </c>
      <c r="BK129" s="201">
        <f>BK130+BK212+BK271+BK312+BK357+BK360</f>
        <v>0</v>
      </c>
    </row>
    <row r="130" spans="1:65" s="12" customFormat="1" ht="22.9" customHeight="1">
      <c r="B130" s="188"/>
      <c r="C130" s="189"/>
      <c r="D130" s="190" t="s">
        <v>76</v>
      </c>
      <c r="E130" s="202" t="s">
        <v>85</v>
      </c>
      <c r="F130" s="202" t="s">
        <v>142</v>
      </c>
      <c r="G130" s="189"/>
      <c r="H130" s="189"/>
      <c r="I130" s="192"/>
      <c r="J130" s="203">
        <f>BK130</f>
        <v>0</v>
      </c>
      <c r="K130" s="189"/>
      <c r="L130" s="194"/>
      <c r="M130" s="195"/>
      <c r="N130" s="196"/>
      <c r="O130" s="196"/>
      <c r="P130" s="197">
        <f>SUM(P131:P211)</f>
        <v>0</v>
      </c>
      <c r="Q130" s="196"/>
      <c r="R130" s="197">
        <f>SUM(R131:R211)</f>
        <v>0</v>
      </c>
      <c r="S130" s="196"/>
      <c r="T130" s="198">
        <f>SUM(T131:T211)</f>
        <v>341.40599999999995</v>
      </c>
      <c r="AR130" s="199" t="s">
        <v>85</v>
      </c>
      <c r="AT130" s="200" t="s">
        <v>76</v>
      </c>
      <c r="AU130" s="200" t="s">
        <v>85</v>
      </c>
      <c r="AY130" s="199" t="s">
        <v>141</v>
      </c>
      <c r="BK130" s="201">
        <f>SUM(BK131:BK211)</f>
        <v>0</v>
      </c>
    </row>
    <row r="131" spans="1:65" s="2" customFormat="1" ht="24" customHeight="1">
      <c r="A131" s="34"/>
      <c r="B131" s="35"/>
      <c r="C131" s="204" t="s">
        <v>85</v>
      </c>
      <c r="D131" s="204" t="s">
        <v>143</v>
      </c>
      <c r="E131" s="205" t="s">
        <v>144</v>
      </c>
      <c r="F131" s="206" t="s">
        <v>145</v>
      </c>
      <c r="G131" s="207" t="s">
        <v>146</v>
      </c>
      <c r="H131" s="208">
        <v>74.8</v>
      </c>
      <c r="I131" s="209"/>
      <c r="J131" s="210">
        <f>ROUND(I131*H131,2)</f>
        <v>0</v>
      </c>
      <c r="K131" s="206" t="s">
        <v>1</v>
      </c>
      <c r="L131" s="39"/>
      <c r="M131" s="211" t="s">
        <v>1</v>
      </c>
      <c r="N131" s="212" t="s">
        <v>42</v>
      </c>
      <c r="O131" s="71"/>
      <c r="P131" s="213">
        <f>O131*H131</f>
        <v>0</v>
      </c>
      <c r="Q131" s="213">
        <v>0</v>
      </c>
      <c r="R131" s="213">
        <f>Q131*H131</f>
        <v>0</v>
      </c>
      <c r="S131" s="213">
        <v>0.26</v>
      </c>
      <c r="T131" s="214">
        <f>S131*H131</f>
        <v>19.448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215" t="s">
        <v>147</v>
      </c>
      <c r="AT131" s="215" t="s">
        <v>143</v>
      </c>
      <c r="AU131" s="215" t="s">
        <v>87</v>
      </c>
      <c r="AY131" s="17" t="s">
        <v>141</v>
      </c>
      <c r="BE131" s="216">
        <f>IF(N131="základní",J131,0)</f>
        <v>0</v>
      </c>
      <c r="BF131" s="216">
        <f>IF(N131="snížená",J131,0)</f>
        <v>0</v>
      </c>
      <c r="BG131" s="216">
        <f>IF(N131="zákl. přenesená",J131,0)</f>
        <v>0</v>
      </c>
      <c r="BH131" s="216">
        <f>IF(N131="sníž. přenesená",J131,0)</f>
        <v>0</v>
      </c>
      <c r="BI131" s="216">
        <f>IF(N131="nulová",J131,0)</f>
        <v>0</v>
      </c>
      <c r="BJ131" s="17" t="s">
        <v>85</v>
      </c>
      <c r="BK131" s="216">
        <f>ROUND(I131*H131,2)</f>
        <v>0</v>
      </c>
      <c r="BL131" s="17" t="s">
        <v>147</v>
      </c>
      <c r="BM131" s="215" t="s">
        <v>778</v>
      </c>
    </row>
    <row r="132" spans="1:65" s="2" customFormat="1" ht="11.25">
      <c r="A132" s="34"/>
      <c r="B132" s="35"/>
      <c r="C132" s="36"/>
      <c r="D132" s="217" t="s">
        <v>149</v>
      </c>
      <c r="E132" s="36"/>
      <c r="F132" s="218" t="s">
        <v>145</v>
      </c>
      <c r="G132" s="36"/>
      <c r="H132" s="36"/>
      <c r="I132" s="116"/>
      <c r="J132" s="36"/>
      <c r="K132" s="36"/>
      <c r="L132" s="39"/>
      <c r="M132" s="219"/>
      <c r="N132" s="220"/>
      <c r="O132" s="71"/>
      <c r="P132" s="71"/>
      <c r="Q132" s="71"/>
      <c r="R132" s="71"/>
      <c r="S132" s="71"/>
      <c r="T132" s="72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T132" s="17" t="s">
        <v>149</v>
      </c>
      <c r="AU132" s="17" t="s">
        <v>87</v>
      </c>
    </row>
    <row r="133" spans="1:65" s="13" customFormat="1" ht="11.25">
      <c r="B133" s="221"/>
      <c r="C133" s="222"/>
      <c r="D133" s="217" t="s">
        <v>153</v>
      </c>
      <c r="E133" s="223" t="s">
        <v>1</v>
      </c>
      <c r="F133" s="224" t="s">
        <v>168</v>
      </c>
      <c r="G133" s="222"/>
      <c r="H133" s="223" t="s">
        <v>1</v>
      </c>
      <c r="I133" s="225"/>
      <c r="J133" s="222"/>
      <c r="K133" s="222"/>
      <c r="L133" s="226"/>
      <c r="M133" s="227"/>
      <c r="N133" s="228"/>
      <c r="O133" s="228"/>
      <c r="P133" s="228"/>
      <c r="Q133" s="228"/>
      <c r="R133" s="228"/>
      <c r="S133" s="228"/>
      <c r="T133" s="229"/>
      <c r="AT133" s="230" t="s">
        <v>153</v>
      </c>
      <c r="AU133" s="230" t="s">
        <v>87</v>
      </c>
      <c r="AV133" s="13" t="s">
        <v>85</v>
      </c>
      <c r="AW133" s="13" t="s">
        <v>33</v>
      </c>
      <c r="AX133" s="13" t="s">
        <v>77</v>
      </c>
      <c r="AY133" s="230" t="s">
        <v>141</v>
      </c>
    </row>
    <row r="134" spans="1:65" s="14" customFormat="1" ht="11.25">
      <c r="B134" s="231"/>
      <c r="C134" s="232"/>
      <c r="D134" s="217" t="s">
        <v>153</v>
      </c>
      <c r="E134" s="233" t="s">
        <v>1</v>
      </c>
      <c r="F134" s="234" t="s">
        <v>779</v>
      </c>
      <c r="G134" s="232"/>
      <c r="H134" s="235">
        <v>74.8</v>
      </c>
      <c r="I134" s="236"/>
      <c r="J134" s="232"/>
      <c r="K134" s="232"/>
      <c r="L134" s="237"/>
      <c r="M134" s="238"/>
      <c r="N134" s="239"/>
      <c r="O134" s="239"/>
      <c r="P134" s="239"/>
      <c r="Q134" s="239"/>
      <c r="R134" s="239"/>
      <c r="S134" s="239"/>
      <c r="T134" s="240"/>
      <c r="AT134" s="241" t="s">
        <v>153</v>
      </c>
      <c r="AU134" s="241" t="s">
        <v>87</v>
      </c>
      <c r="AV134" s="14" t="s">
        <v>87</v>
      </c>
      <c r="AW134" s="14" t="s">
        <v>33</v>
      </c>
      <c r="AX134" s="14" t="s">
        <v>85</v>
      </c>
      <c r="AY134" s="241" t="s">
        <v>141</v>
      </c>
    </row>
    <row r="135" spans="1:65" s="2" customFormat="1" ht="24" customHeight="1">
      <c r="A135" s="34"/>
      <c r="B135" s="35"/>
      <c r="C135" s="204" t="s">
        <v>87</v>
      </c>
      <c r="D135" s="204" t="s">
        <v>143</v>
      </c>
      <c r="E135" s="205" t="s">
        <v>150</v>
      </c>
      <c r="F135" s="206" t="s">
        <v>151</v>
      </c>
      <c r="G135" s="207" t="s">
        <v>146</v>
      </c>
      <c r="H135" s="208">
        <v>77.8</v>
      </c>
      <c r="I135" s="209"/>
      <c r="J135" s="210">
        <f>ROUND(I135*H135,2)</f>
        <v>0</v>
      </c>
      <c r="K135" s="206" t="s">
        <v>1</v>
      </c>
      <c r="L135" s="39"/>
      <c r="M135" s="211" t="s">
        <v>1</v>
      </c>
      <c r="N135" s="212" t="s">
        <v>42</v>
      </c>
      <c r="O135" s="71"/>
      <c r="P135" s="213">
        <f>O135*H135</f>
        <v>0</v>
      </c>
      <c r="Q135" s="213">
        <v>0</v>
      </c>
      <c r="R135" s="213">
        <f>Q135*H135</f>
        <v>0</v>
      </c>
      <c r="S135" s="213">
        <v>0.28999999999999998</v>
      </c>
      <c r="T135" s="214">
        <f>S135*H135</f>
        <v>22.561999999999998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215" t="s">
        <v>147</v>
      </c>
      <c r="AT135" s="215" t="s">
        <v>143</v>
      </c>
      <c r="AU135" s="215" t="s">
        <v>87</v>
      </c>
      <c r="AY135" s="17" t="s">
        <v>141</v>
      </c>
      <c r="BE135" s="216">
        <f>IF(N135="základní",J135,0)</f>
        <v>0</v>
      </c>
      <c r="BF135" s="216">
        <f>IF(N135="snížená",J135,0)</f>
        <v>0</v>
      </c>
      <c r="BG135" s="216">
        <f>IF(N135="zákl. přenesená",J135,0)</f>
        <v>0</v>
      </c>
      <c r="BH135" s="216">
        <f>IF(N135="sníž. přenesená",J135,0)</f>
        <v>0</v>
      </c>
      <c r="BI135" s="216">
        <f>IF(N135="nulová",J135,0)</f>
        <v>0</v>
      </c>
      <c r="BJ135" s="17" t="s">
        <v>85</v>
      </c>
      <c r="BK135" s="216">
        <f>ROUND(I135*H135,2)</f>
        <v>0</v>
      </c>
      <c r="BL135" s="17" t="s">
        <v>147</v>
      </c>
      <c r="BM135" s="215" t="s">
        <v>780</v>
      </c>
    </row>
    <row r="136" spans="1:65" s="2" customFormat="1" ht="19.5">
      <c r="A136" s="34"/>
      <c r="B136" s="35"/>
      <c r="C136" s="36"/>
      <c r="D136" s="217" t="s">
        <v>149</v>
      </c>
      <c r="E136" s="36"/>
      <c r="F136" s="218" t="s">
        <v>151</v>
      </c>
      <c r="G136" s="36"/>
      <c r="H136" s="36"/>
      <c r="I136" s="116"/>
      <c r="J136" s="36"/>
      <c r="K136" s="36"/>
      <c r="L136" s="39"/>
      <c r="M136" s="219"/>
      <c r="N136" s="220"/>
      <c r="O136" s="71"/>
      <c r="P136" s="71"/>
      <c r="Q136" s="71"/>
      <c r="R136" s="71"/>
      <c r="S136" s="71"/>
      <c r="T136" s="72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T136" s="17" t="s">
        <v>149</v>
      </c>
      <c r="AU136" s="17" t="s">
        <v>87</v>
      </c>
    </row>
    <row r="137" spans="1:65" s="13" customFormat="1" ht="11.25">
      <c r="B137" s="221"/>
      <c r="C137" s="222"/>
      <c r="D137" s="217" t="s">
        <v>153</v>
      </c>
      <c r="E137" s="223" t="s">
        <v>1</v>
      </c>
      <c r="F137" s="224" t="s">
        <v>154</v>
      </c>
      <c r="G137" s="222"/>
      <c r="H137" s="223" t="s">
        <v>1</v>
      </c>
      <c r="I137" s="225"/>
      <c r="J137" s="222"/>
      <c r="K137" s="222"/>
      <c r="L137" s="226"/>
      <c r="M137" s="227"/>
      <c r="N137" s="228"/>
      <c r="O137" s="228"/>
      <c r="P137" s="228"/>
      <c r="Q137" s="228"/>
      <c r="R137" s="228"/>
      <c r="S137" s="228"/>
      <c r="T137" s="229"/>
      <c r="AT137" s="230" t="s">
        <v>153</v>
      </c>
      <c r="AU137" s="230" t="s">
        <v>87</v>
      </c>
      <c r="AV137" s="13" t="s">
        <v>85</v>
      </c>
      <c r="AW137" s="13" t="s">
        <v>33</v>
      </c>
      <c r="AX137" s="13" t="s">
        <v>77</v>
      </c>
      <c r="AY137" s="230" t="s">
        <v>141</v>
      </c>
    </row>
    <row r="138" spans="1:65" s="14" customFormat="1" ht="11.25">
      <c r="B138" s="231"/>
      <c r="C138" s="232"/>
      <c r="D138" s="217" t="s">
        <v>153</v>
      </c>
      <c r="E138" s="233" t="s">
        <v>1</v>
      </c>
      <c r="F138" s="234" t="s">
        <v>781</v>
      </c>
      <c r="G138" s="232"/>
      <c r="H138" s="235">
        <v>77.8</v>
      </c>
      <c r="I138" s="236"/>
      <c r="J138" s="232"/>
      <c r="K138" s="232"/>
      <c r="L138" s="237"/>
      <c r="M138" s="238"/>
      <c r="N138" s="239"/>
      <c r="O138" s="239"/>
      <c r="P138" s="239"/>
      <c r="Q138" s="239"/>
      <c r="R138" s="239"/>
      <c r="S138" s="239"/>
      <c r="T138" s="240"/>
      <c r="AT138" s="241" t="s">
        <v>153</v>
      </c>
      <c r="AU138" s="241" t="s">
        <v>87</v>
      </c>
      <c r="AV138" s="14" t="s">
        <v>87</v>
      </c>
      <c r="AW138" s="14" t="s">
        <v>33</v>
      </c>
      <c r="AX138" s="14" t="s">
        <v>85</v>
      </c>
      <c r="AY138" s="241" t="s">
        <v>141</v>
      </c>
    </row>
    <row r="139" spans="1:65" s="2" customFormat="1" ht="24" customHeight="1">
      <c r="A139" s="34"/>
      <c r="B139" s="35"/>
      <c r="C139" s="204" t="s">
        <v>156</v>
      </c>
      <c r="D139" s="204" t="s">
        <v>143</v>
      </c>
      <c r="E139" s="205" t="s">
        <v>157</v>
      </c>
      <c r="F139" s="206" t="s">
        <v>158</v>
      </c>
      <c r="G139" s="207" t="s">
        <v>146</v>
      </c>
      <c r="H139" s="208">
        <v>504</v>
      </c>
      <c r="I139" s="209"/>
      <c r="J139" s="210">
        <f>ROUND(I139*H139,2)</f>
        <v>0</v>
      </c>
      <c r="K139" s="206" t="s">
        <v>1</v>
      </c>
      <c r="L139" s="39"/>
      <c r="M139" s="211" t="s">
        <v>1</v>
      </c>
      <c r="N139" s="212" t="s">
        <v>42</v>
      </c>
      <c r="O139" s="71"/>
      <c r="P139" s="213">
        <f>O139*H139</f>
        <v>0</v>
      </c>
      <c r="Q139" s="213">
        <v>0</v>
      </c>
      <c r="R139" s="213">
        <f>Q139*H139</f>
        <v>0</v>
      </c>
      <c r="S139" s="213">
        <v>0.44</v>
      </c>
      <c r="T139" s="214">
        <f>S139*H139</f>
        <v>221.76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215" t="s">
        <v>147</v>
      </c>
      <c r="AT139" s="215" t="s">
        <v>143</v>
      </c>
      <c r="AU139" s="215" t="s">
        <v>87</v>
      </c>
      <c r="AY139" s="17" t="s">
        <v>141</v>
      </c>
      <c r="BE139" s="216">
        <f>IF(N139="základní",J139,0)</f>
        <v>0</v>
      </c>
      <c r="BF139" s="216">
        <f>IF(N139="snížená",J139,0)</f>
        <v>0</v>
      </c>
      <c r="BG139" s="216">
        <f>IF(N139="zákl. přenesená",J139,0)</f>
        <v>0</v>
      </c>
      <c r="BH139" s="216">
        <f>IF(N139="sníž. přenesená",J139,0)</f>
        <v>0</v>
      </c>
      <c r="BI139" s="216">
        <f>IF(N139="nulová",J139,0)</f>
        <v>0</v>
      </c>
      <c r="BJ139" s="17" t="s">
        <v>85</v>
      </c>
      <c r="BK139" s="216">
        <f>ROUND(I139*H139,2)</f>
        <v>0</v>
      </c>
      <c r="BL139" s="17" t="s">
        <v>147</v>
      </c>
      <c r="BM139" s="215" t="s">
        <v>782</v>
      </c>
    </row>
    <row r="140" spans="1:65" s="2" customFormat="1" ht="19.5">
      <c r="A140" s="34"/>
      <c r="B140" s="35"/>
      <c r="C140" s="36"/>
      <c r="D140" s="217" t="s">
        <v>149</v>
      </c>
      <c r="E140" s="36"/>
      <c r="F140" s="218" t="s">
        <v>158</v>
      </c>
      <c r="G140" s="36"/>
      <c r="H140" s="36"/>
      <c r="I140" s="116"/>
      <c r="J140" s="36"/>
      <c r="K140" s="36"/>
      <c r="L140" s="39"/>
      <c r="M140" s="219"/>
      <c r="N140" s="220"/>
      <c r="O140" s="71"/>
      <c r="P140" s="71"/>
      <c r="Q140" s="71"/>
      <c r="R140" s="71"/>
      <c r="S140" s="71"/>
      <c r="T140" s="72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T140" s="17" t="s">
        <v>149</v>
      </c>
      <c r="AU140" s="17" t="s">
        <v>87</v>
      </c>
    </row>
    <row r="141" spans="1:65" s="13" customFormat="1" ht="11.25">
      <c r="B141" s="221"/>
      <c r="C141" s="222"/>
      <c r="D141" s="217" t="s">
        <v>153</v>
      </c>
      <c r="E141" s="223" t="s">
        <v>1</v>
      </c>
      <c r="F141" s="224" t="s">
        <v>160</v>
      </c>
      <c r="G141" s="222"/>
      <c r="H141" s="223" t="s">
        <v>1</v>
      </c>
      <c r="I141" s="225"/>
      <c r="J141" s="222"/>
      <c r="K141" s="222"/>
      <c r="L141" s="226"/>
      <c r="M141" s="227"/>
      <c r="N141" s="228"/>
      <c r="O141" s="228"/>
      <c r="P141" s="228"/>
      <c r="Q141" s="228"/>
      <c r="R141" s="228"/>
      <c r="S141" s="228"/>
      <c r="T141" s="229"/>
      <c r="AT141" s="230" t="s">
        <v>153</v>
      </c>
      <c r="AU141" s="230" t="s">
        <v>87</v>
      </c>
      <c r="AV141" s="13" t="s">
        <v>85</v>
      </c>
      <c r="AW141" s="13" t="s">
        <v>33</v>
      </c>
      <c r="AX141" s="13" t="s">
        <v>77</v>
      </c>
      <c r="AY141" s="230" t="s">
        <v>141</v>
      </c>
    </row>
    <row r="142" spans="1:65" s="14" customFormat="1" ht="11.25">
      <c r="B142" s="231"/>
      <c r="C142" s="232"/>
      <c r="D142" s="217" t="s">
        <v>153</v>
      </c>
      <c r="E142" s="233" t="s">
        <v>1</v>
      </c>
      <c r="F142" s="234" t="s">
        <v>783</v>
      </c>
      <c r="G142" s="232"/>
      <c r="H142" s="235">
        <v>288</v>
      </c>
      <c r="I142" s="236"/>
      <c r="J142" s="232"/>
      <c r="K142" s="232"/>
      <c r="L142" s="237"/>
      <c r="M142" s="238"/>
      <c r="N142" s="239"/>
      <c r="O142" s="239"/>
      <c r="P142" s="239"/>
      <c r="Q142" s="239"/>
      <c r="R142" s="239"/>
      <c r="S142" s="239"/>
      <c r="T142" s="240"/>
      <c r="AT142" s="241" t="s">
        <v>153</v>
      </c>
      <c r="AU142" s="241" t="s">
        <v>87</v>
      </c>
      <c r="AV142" s="14" t="s">
        <v>87</v>
      </c>
      <c r="AW142" s="14" t="s">
        <v>33</v>
      </c>
      <c r="AX142" s="14" t="s">
        <v>77</v>
      </c>
      <c r="AY142" s="241" t="s">
        <v>141</v>
      </c>
    </row>
    <row r="143" spans="1:65" s="13" customFormat="1" ht="11.25">
      <c r="B143" s="221"/>
      <c r="C143" s="222"/>
      <c r="D143" s="217" t="s">
        <v>153</v>
      </c>
      <c r="E143" s="223" t="s">
        <v>1</v>
      </c>
      <c r="F143" s="224" t="s">
        <v>607</v>
      </c>
      <c r="G143" s="222"/>
      <c r="H143" s="223" t="s">
        <v>1</v>
      </c>
      <c r="I143" s="225"/>
      <c r="J143" s="222"/>
      <c r="K143" s="222"/>
      <c r="L143" s="226"/>
      <c r="M143" s="227"/>
      <c r="N143" s="228"/>
      <c r="O143" s="228"/>
      <c r="P143" s="228"/>
      <c r="Q143" s="228"/>
      <c r="R143" s="228"/>
      <c r="S143" s="228"/>
      <c r="T143" s="229"/>
      <c r="AT143" s="230" t="s">
        <v>153</v>
      </c>
      <c r="AU143" s="230" t="s">
        <v>87</v>
      </c>
      <c r="AV143" s="13" t="s">
        <v>85</v>
      </c>
      <c r="AW143" s="13" t="s">
        <v>33</v>
      </c>
      <c r="AX143" s="13" t="s">
        <v>77</v>
      </c>
      <c r="AY143" s="230" t="s">
        <v>141</v>
      </c>
    </row>
    <row r="144" spans="1:65" s="14" customFormat="1" ht="11.25">
      <c r="B144" s="231"/>
      <c r="C144" s="232"/>
      <c r="D144" s="217" t="s">
        <v>153</v>
      </c>
      <c r="E144" s="233" t="s">
        <v>1</v>
      </c>
      <c r="F144" s="234" t="s">
        <v>784</v>
      </c>
      <c r="G144" s="232"/>
      <c r="H144" s="235">
        <v>216</v>
      </c>
      <c r="I144" s="236"/>
      <c r="J144" s="232"/>
      <c r="K144" s="232"/>
      <c r="L144" s="237"/>
      <c r="M144" s="238"/>
      <c r="N144" s="239"/>
      <c r="O144" s="239"/>
      <c r="P144" s="239"/>
      <c r="Q144" s="239"/>
      <c r="R144" s="239"/>
      <c r="S144" s="239"/>
      <c r="T144" s="240"/>
      <c r="AT144" s="241" t="s">
        <v>153</v>
      </c>
      <c r="AU144" s="241" t="s">
        <v>87</v>
      </c>
      <c r="AV144" s="14" t="s">
        <v>87</v>
      </c>
      <c r="AW144" s="14" t="s">
        <v>33</v>
      </c>
      <c r="AX144" s="14" t="s">
        <v>77</v>
      </c>
      <c r="AY144" s="241" t="s">
        <v>141</v>
      </c>
    </row>
    <row r="145" spans="1:65" s="15" customFormat="1" ht="11.25">
      <c r="B145" s="242"/>
      <c r="C145" s="243"/>
      <c r="D145" s="217" t="s">
        <v>153</v>
      </c>
      <c r="E145" s="244" t="s">
        <v>1</v>
      </c>
      <c r="F145" s="245" t="s">
        <v>164</v>
      </c>
      <c r="G145" s="243"/>
      <c r="H145" s="246">
        <v>504</v>
      </c>
      <c r="I145" s="247"/>
      <c r="J145" s="243"/>
      <c r="K145" s="243"/>
      <c r="L145" s="248"/>
      <c r="M145" s="249"/>
      <c r="N145" s="250"/>
      <c r="O145" s="250"/>
      <c r="P145" s="250"/>
      <c r="Q145" s="250"/>
      <c r="R145" s="250"/>
      <c r="S145" s="250"/>
      <c r="T145" s="251"/>
      <c r="AT145" s="252" t="s">
        <v>153</v>
      </c>
      <c r="AU145" s="252" t="s">
        <v>87</v>
      </c>
      <c r="AV145" s="15" t="s">
        <v>147</v>
      </c>
      <c r="AW145" s="15" t="s">
        <v>33</v>
      </c>
      <c r="AX145" s="15" t="s">
        <v>85</v>
      </c>
      <c r="AY145" s="252" t="s">
        <v>141</v>
      </c>
    </row>
    <row r="146" spans="1:65" s="2" customFormat="1" ht="24" customHeight="1">
      <c r="A146" s="34"/>
      <c r="B146" s="35"/>
      <c r="C146" s="204" t="s">
        <v>147</v>
      </c>
      <c r="D146" s="204" t="s">
        <v>143</v>
      </c>
      <c r="E146" s="205" t="s">
        <v>179</v>
      </c>
      <c r="F146" s="206" t="s">
        <v>180</v>
      </c>
      <c r="G146" s="207" t="s">
        <v>146</v>
      </c>
      <c r="H146" s="208">
        <v>216</v>
      </c>
      <c r="I146" s="209"/>
      <c r="J146" s="210">
        <f>ROUND(I146*H146,2)</f>
        <v>0</v>
      </c>
      <c r="K146" s="206" t="s">
        <v>1</v>
      </c>
      <c r="L146" s="39"/>
      <c r="M146" s="211" t="s">
        <v>1</v>
      </c>
      <c r="N146" s="212" t="s">
        <v>42</v>
      </c>
      <c r="O146" s="71"/>
      <c r="P146" s="213">
        <f>O146*H146</f>
        <v>0</v>
      </c>
      <c r="Q146" s="213">
        <v>0</v>
      </c>
      <c r="R146" s="213">
        <f>Q146*H146</f>
        <v>0</v>
      </c>
      <c r="S146" s="213">
        <v>0.316</v>
      </c>
      <c r="T146" s="214">
        <f>S146*H146</f>
        <v>68.256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215" t="s">
        <v>147</v>
      </c>
      <c r="AT146" s="215" t="s">
        <v>143</v>
      </c>
      <c r="AU146" s="215" t="s">
        <v>87</v>
      </c>
      <c r="AY146" s="17" t="s">
        <v>141</v>
      </c>
      <c r="BE146" s="216">
        <f>IF(N146="základní",J146,0)</f>
        <v>0</v>
      </c>
      <c r="BF146" s="216">
        <f>IF(N146="snížená",J146,0)</f>
        <v>0</v>
      </c>
      <c r="BG146" s="216">
        <f>IF(N146="zákl. přenesená",J146,0)</f>
        <v>0</v>
      </c>
      <c r="BH146" s="216">
        <f>IF(N146="sníž. přenesená",J146,0)</f>
        <v>0</v>
      </c>
      <c r="BI146" s="216">
        <f>IF(N146="nulová",J146,0)</f>
        <v>0</v>
      </c>
      <c r="BJ146" s="17" t="s">
        <v>85</v>
      </c>
      <c r="BK146" s="216">
        <f>ROUND(I146*H146,2)</f>
        <v>0</v>
      </c>
      <c r="BL146" s="17" t="s">
        <v>147</v>
      </c>
      <c r="BM146" s="215" t="s">
        <v>785</v>
      </c>
    </row>
    <row r="147" spans="1:65" s="2" customFormat="1" ht="11.25">
      <c r="A147" s="34"/>
      <c r="B147" s="35"/>
      <c r="C147" s="36"/>
      <c r="D147" s="217" t="s">
        <v>149</v>
      </c>
      <c r="E147" s="36"/>
      <c r="F147" s="218" t="s">
        <v>180</v>
      </c>
      <c r="G147" s="36"/>
      <c r="H147" s="36"/>
      <c r="I147" s="116"/>
      <c r="J147" s="36"/>
      <c r="K147" s="36"/>
      <c r="L147" s="39"/>
      <c r="M147" s="219"/>
      <c r="N147" s="220"/>
      <c r="O147" s="71"/>
      <c r="P147" s="71"/>
      <c r="Q147" s="71"/>
      <c r="R147" s="71"/>
      <c r="S147" s="71"/>
      <c r="T147" s="72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T147" s="17" t="s">
        <v>149</v>
      </c>
      <c r="AU147" s="17" t="s">
        <v>87</v>
      </c>
    </row>
    <row r="148" spans="1:65" s="13" customFormat="1" ht="11.25">
      <c r="B148" s="221"/>
      <c r="C148" s="222"/>
      <c r="D148" s="217" t="s">
        <v>153</v>
      </c>
      <c r="E148" s="223" t="s">
        <v>1</v>
      </c>
      <c r="F148" s="224" t="s">
        <v>182</v>
      </c>
      <c r="G148" s="222"/>
      <c r="H148" s="223" t="s">
        <v>1</v>
      </c>
      <c r="I148" s="225"/>
      <c r="J148" s="222"/>
      <c r="K148" s="222"/>
      <c r="L148" s="226"/>
      <c r="M148" s="227"/>
      <c r="N148" s="228"/>
      <c r="O148" s="228"/>
      <c r="P148" s="228"/>
      <c r="Q148" s="228"/>
      <c r="R148" s="228"/>
      <c r="S148" s="228"/>
      <c r="T148" s="229"/>
      <c r="AT148" s="230" t="s">
        <v>153</v>
      </c>
      <c r="AU148" s="230" t="s">
        <v>87</v>
      </c>
      <c r="AV148" s="13" t="s">
        <v>85</v>
      </c>
      <c r="AW148" s="13" t="s">
        <v>33</v>
      </c>
      <c r="AX148" s="13" t="s">
        <v>77</v>
      </c>
      <c r="AY148" s="230" t="s">
        <v>141</v>
      </c>
    </row>
    <row r="149" spans="1:65" s="14" customFormat="1" ht="11.25">
      <c r="B149" s="231"/>
      <c r="C149" s="232"/>
      <c r="D149" s="217" t="s">
        <v>153</v>
      </c>
      <c r="E149" s="233" t="s">
        <v>1</v>
      </c>
      <c r="F149" s="234" t="s">
        <v>784</v>
      </c>
      <c r="G149" s="232"/>
      <c r="H149" s="235">
        <v>216</v>
      </c>
      <c r="I149" s="236"/>
      <c r="J149" s="232"/>
      <c r="K149" s="232"/>
      <c r="L149" s="237"/>
      <c r="M149" s="238"/>
      <c r="N149" s="239"/>
      <c r="O149" s="239"/>
      <c r="P149" s="239"/>
      <c r="Q149" s="239"/>
      <c r="R149" s="239"/>
      <c r="S149" s="239"/>
      <c r="T149" s="240"/>
      <c r="AT149" s="241" t="s">
        <v>153</v>
      </c>
      <c r="AU149" s="241" t="s">
        <v>87</v>
      </c>
      <c r="AV149" s="14" t="s">
        <v>87</v>
      </c>
      <c r="AW149" s="14" t="s">
        <v>33</v>
      </c>
      <c r="AX149" s="14" t="s">
        <v>85</v>
      </c>
      <c r="AY149" s="241" t="s">
        <v>141</v>
      </c>
    </row>
    <row r="150" spans="1:65" s="2" customFormat="1" ht="24" customHeight="1">
      <c r="A150" s="34"/>
      <c r="B150" s="35"/>
      <c r="C150" s="204" t="s">
        <v>172</v>
      </c>
      <c r="D150" s="204" t="s">
        <v>143</v>
      </c>
      <c r="E150" s="205" t="s">
        <v>184</v>
      </c>
      <c r="F150" s="206" t="s">
        <v>185</v>
      </c>
      <c r="G150" s="207" t="s">
        <v>146</v>
      </c>
      <c r="H150" s="208">
        <v>3</v>
      </c>
      <c r="I150" s="209"/>
      <c r="J150" s="210">
        <f>ROUND(I150*H150,2)</f>
        <v>0</v>
      </c>
      <c r="K150" s="206" t="s">
        <v>1</v>
      </c>
      <c r="L150" s="39"/>
      <c r="M150" s="211" t="s">
        <v>1</v>
      </c>
      <c r="N150" s="212" t="s">
        <v>42</v>
      </c>
      <c r="O150" s="71"/>
      <c r="P150" s="213">
        <f>O150*H150</f>
        <v>0</v>
      </c>
      <c r="Q150" s="213">
        <v>0</v>
      </c>
      <c r="R150" s="213">
        <f>Q150*H150</f>
        <v>0</v>
      </c>
      <c r="S150" s="213">
        <v>0.32500000000000001</v>
      </c>
      <c r="T150" s="214">
        <f>S150*H150</f>
        <v>0.97500000000000009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215" t="s">
        <v>147</v>
      </c>
      <c r="AT150" s="215" t="s">
        <v>143</v>
      </c>
      <c r="AU150" s="215" t="s">
        <v>87</v>
      </c>
      <c r="AY150" s="17" t="s">
        <v>141</v>
      </c>
      <c r="BE150" s="216">
        <f>IF(N150="základní",J150,0)</f>
        <v>0</v>
      </c>
      <c r="BF150" s="216">
        <f>IF(N150="snížená",J150,0)</f>
        <v>0</v>
      </c>
      <c r="BG150" s="216">
        <f>IF(N150="zákl. přenesená",J150,0)</f>
        <v>0</v>
      </c>
      <c r="BH150" s="216">
        <f>IF(N150="sníž. přenesená",J150,0)</f>
        <v>0</v>
      </c>
      <c r="BI150" s="216">
        <f>IF(N150="nulová",J150,0)</f>
        <v>0</v>
      </c>
      <c r="BJ150" s="17" t="s">
        <v>85</v>
      </c>
      <c r="BK150" s="216">
        <f>ROUND(I150*H150,2)</f>
        <v>0</v>
      </c>
      <c r="BL150" s="17" t="s">
        <v>147</v>
      </c>
      <c r="BM150" s="215" t="s">
        <v>786</v>
      </c>
    </row>
    <row r="151" spans="1:65" s="2" customFormat="1" ht="19.5">
      <c r="A151" s="34"/>
      <c r="B151" s="35"/>
      <c r="C151" s="36"/>
      <c r="D151" s="217" t="s">
        <v>149</v>
      </c>
      <c r="E151" s="36"/>
      <c r="F151" s="218" t="s">
        <v>185</v>
      </c>
      <c r="G151" s="36"/>
      <c r="H151" s="36"/>
      <c r="I151" s="116"/>
      <c r="J151" s="36"/>
      <c r="K151" s="36"/>
      <c r="L151" s="39"/>
      <c r="M151" s="219"/>
      <c r="N151" s="220"/>
      <c r="O151" s="71"/>
      <c r="P151" s="71"/>
      <c r="Q151" s="71"/>
      <c r="R151" s="71"/>
      <c r="S151" s="71"/>
      <c r="T151" s="72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T151" s="17" t="s">
        <v>149</v>
      </c>
      <c r="AU151" s="17" t="s">
        <v>87</v>
      </c>
    </row>
    <row r="152" spans="1:65" s="14" customFormat="1" ht="11.25">
      <c r="B152" s="231"/>
      <c r="C152" s="232"/>
      <c r="D152" s="217" t="s">
        <v>153</v>
      </c>
      <c r="E152" s="233" t="s">
        <v>1</v>
      </c>
      <c r="F152" s="234" t="s">
        <v>156</v>
      </c>
      <c r="G152" s="232"/>
      <c r="H152" s="235">
        <v>3</v>
      </c>
      <c r="I152" s="236"/>
      <c r="J152" s="232"/>
      <c r="K152" s="232"/>
      <c r="L152" s="237"/>
      <c r="M152" s="238"/>
      <c r="N152" s="239"/>
      <c r="O152" s="239"/>
      <c r="P152" s="239"/>
      <c r="Q152" s="239"/>
      <c r="R152" s="239"/>
      <c r="S152" s="239"/>
      <c r="T152" s="240"/>
      <c r="AT152" s="241" t="s">
        <v>153</v>
      </c>
      <c r="AU152" s="241" t="s">
        <v>87</v>
      </c>
      <c r="AV152" s="14" t="s">
        <v>87</v>
      </c>
      <c r="AW152" s="14" t="s">
        <v>33</v>
      </c>
      <c r="AX152" s="14" t="s">
        <v>85</v>
      </c>
      <c r="AY152" s="241" t="s">
        <v>141</v>
      </c>
    </row>
    <row r="153" spans="1:65" s="2" customFormat="1" ht="16.5" customHeight="1">
      <c r="A153" s="34"/>
      <c r="B153" s="35"/>
      <c r="C153" s="204" t="s">
        <v>178</v>
      </c>
      <c r="D153" s="204" t="s">
        <v>143</v>
      </c>
      <c r="E153" s="205" t="s">
        <v>193</v>
      </c>
      <c r="F153" s="206" t="s">
        <v>194</v>
      </c>
      <c r="G153" s="207" t="s">
        <v>195</v>
      </c>
      <c r="H153" s="208">
        <v>41</v>
      </c>
      <c r="I153" s="209"/>
      <c r="J153" s="210">
        <f>ROUND(I153*H153,2)</f>
        <v>0</v>
      </c>
      <c r="K153" s="206" t="s">
        <v>1</v>
      </c>
      <c r="L153" s="39"/>
      <c r="M153" s="211" t="s">
        <v>1</v>
      </c>
      <c r="N153" s="212" t="s">
        <v>42</v>
      </c>
      <c r="O153" s="71"/>
      <c r="P153" s="213">
        <f>O153*H153</f>
        <v>0</v>
      </c>
      <c r="Q153" s="213">
        <v>0</v>
      </c>
      <c r="R153" s="213">
        <f>Q153*H153</f>
        <v>0</v>
      </c>
      <c r="S153" s="213">
        <v>0.20499999999999999</v>
      </c>
      <c r="T153" s="214">
        <f>S153*H153</f>
        <v>8.4049999999999994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215" t="s">
        <v>147</v>
      </c>
      <c r="AT153" s="215" t="s">
        <v>143</v>
      </c>
      <c r="AU153" s="215" t="s">
        <v>87</v>
      </c>
      <c r="AY153" s="17" t="s">
        <v>141</v>
      </c>
      <c r="BE153" s="216">
        <f>IF(N153="základní",J153,0)</f>
        <v>0</v>
      </c>
      <c r="BF153" s="216">
        <f>IF(N153="snížená",J153,0)</f>
        <v>0</v>
      </c>
      <c r="BG153" s="216">
        <f>IF(N153="zákl. přenesená",J153,0)</f>
        <v>0</v>
      </c>
      <c r="BH153" s="216">
        <f>IF(N153="sníž. přenesená",J153,0)</f>
        <v>0</v>
      </c>
      <c r="BI153" s="216">
        <f>IF(N153="nulová",J153,0)</f>
        <v>0</v>
      </c>
      <c r="BJ153" s="17" t="s">
        <v>85</v>
      </c>
      <c r="BK153" s="216">
        <f>ROUND(I153*H153,2)</f>
        <v>0</v>
      </c>
      <c r="BL153" s="17" t="s">
        <v>147</v>
      </c>
      <c r="BM153" s="215" t="s">
        <v>787</v>
      </c>
    </row>
    <row r="154" spans="1:65" s="2" customFormat="1" ht="11.25">
      <c r="A154" s="34"/>
      <c r="B154" s="35"/>
      <c r="C154" s="36"/>
      <c r="D154" s="217" t="s">
        <v>149</v>
      </c>
      <c r="E154" s="36"/>
      <c r="F154" s="218" t="s">
        <v>194</v>
      </c>
      <c r="G154" s="36"/>
      <c r="H154" s="36"/>
      <c r="I154" s="116"/>
      <c r="J154" s="36"/>
      <c r="K154" s="36"/>
      <c r="L154" s="39"/>
      <c r="M154" s="219"/>
      <c r="N154" s="220"/>
      <c r="O154" s="71"/>
      <c r="P154" s="71"/>
      <c r="Q154" s="71"/>
      <c r="R154" s="71"/>
      <c r="S154" s="71"/>
      <c r="T154" s="72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T154" s="17" t="s">
        <v>149</v>
      </c>
      <c r="AU154" s="17" t="s">
        <v>87</v>
      </c>
    </row>
    <row r="155" spans="1:65" s="13" customFormat="1" ht="11.25">
      <c r="B155" s="221"/>
      <c r="C155" s="222"/>
      <c r="D155" s="217" t="s">
        <v>153</v>
      </c>
      <c r="E155" s="223" t="s">
        <v>1</v>
      </c>
      <c r="F155" s="224" t="s">
        <v>168</v>
      </c>
      <c r="G155" s="222"/>
      <c r="H155" s="223" t="s">
        <v>1</v>
      </c>
      <c r="I155" s="225"/>
      <c r="J155" s="222"/>
      <c r="K155" s="222"/>
      <c r="L155" s="226"/>
      <c r="M155" s="227"/>
      <c r="N155" s="228"/>
      <c r="O155" s="228"/>
      <c r="P155" s="228"/>
      <c r="Q155" s="228"/>
      <c r="R155" s="228"/>
      <c r="S155" s="228"/>
      <c r="T155" s="229"/>
      <c r="AT155" s="230" t="s">
        <v>153</v>
      </c>
      <c r="AU155" s="230" t="s">
        <v>87</v>
      </c>
      <c r="AV155" s="13" t="s">
        <v>85</v>
      </c>
      <c r="AW155" s="13" t="s">
        <v>33</v>
      </c>
      <c r="AX155" s="13" t="s">
        <v>77</v>
      </c>
      <c r="AY155" s="230" t="s">
        <v>141</v>
      </c>
    </row>
    <row r="156" spans="1:65" s="14" customFormat="1" ht="11.25">
      <c r="B156" s="231"/>
      <c r="C156" s="232"/>
      <c r="D156" s="217" t="s">
        <v>153</v>
      </c>
      <c r="E156" s="233" t="s">
        <v>1</v>
      </c>
      <c r="F156" s="234" t="s">
        <v>292</v>
      </c>
      <c r="G156" s="232"/>
      <c r="H156" s="235">
        <v>41</v>
      </c>
      <c r="I156" s="236"/>
      <c r="J156" s="232"/>
      <c r="K156" s="232"/>
      <c r="L156" s="237"/>
      <c r="M156" s="238"/>
      <c r="N156" s="239"/>
      <c r="O156" s="239"/>
      <c r="P156" s="239"/>
      <c r="Q156" s="239"/>
      <c r="R156" s="239"/>
      <c r="S156" s="239"/>
      <c r="T156" s="240"/>
      <c r="AT156" s="241" t="s">
        <v>153</v>
      </c>
      <c r="AU156" s="241" t="s">
        <v>87</v>
      </c>
      <c r="AV156" s="14" t="s">
        <v>87</v>
      </c>
      <c r="AW156" s="14" t="s">
        <v>33</v>
      </c>
      <c r="AX156" s="14" t="s">
        <v>85</v>
      </c>
      <c r="AY156" s="241" t="s">
        <v>141</v>
      </c>
    </row>
    <row r="157" spans="1:65" s="2" customFormat="1" ht="36" customHeight="1">
      <c r="A157" s="34"/>
      <c r="B157" s="35"/>
      <c r="C157" s="204" t="s">
        <v>183</v>
      </c>
      <c r="D157" s="204" t="s">
        <v>143</v>
      </c>
      <c r="E157" s="205" t="s">
        <v>198</v>
      </c>
      <c r="F157" s="206" t="s">
        <v>199</v>
      </c>
      <c r="G157" s="207" t="s">
        <v>200</v>
      </c>
      <c r="H157" s="208">
        <v>387.26299999999998</v>
      </c>
      <c r="I157" s="209"/>
      <c r="J157" s="210">
        <f>ROUND(I157*H157,2)</f>
        <v>0</v>
      </c>
      <c r="K157" s="206" t="s">
        <v>1</v>
      </c>
      <c r="L157" s="39"/>
      <c r="M157" s="211" t="s">
        <v>1</v>
      </c>
      <c r="N157" s="212" t="s">
        <v>42</v>
      </c>
      <c r="O157" s="71"/>
      <c r="P157" s="213">
        <f>O157*H157</f>
        <v>0</v>
      </c>
      <c r="Q157" s="213">
        <v>0</v>
      </c>
      <c r="R157" s="213">
        <f>Q157*H157</f>
        <v>0</v>
      </c>
      <c r="S157" s="213">
        <v>0</v>
      </c>
      <c r="T157" s="214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215" t="s">
        <v>147</v>
      </c>
      <c r="AT157" s="215" t="s">
        <v>143</v>
      </c>
      <c r="AU157" s="215" t="s">
        <v>87</v>
      </c>
      <c r="AY157" s="17" t="s">
        <v>141</v>
      </c>
      <c r="BE157" s="216">
        <f>IF(N157="základní",J157,0)</f>
        <v>0</v>
      </c>
      <c r="BF157" s="216">
        <f>IF(N157="snížená",J157,0)</f>
        <v>0</v>
      </c>
      <c r="BG157" s="216">
        <f>IF(N157="zákl. přenesená",J157,0)</f>
        <v>0</v>
      </c>
      <c r="BH157" s="216">
        <f>IF(N157="sníž. přenesená",J157,0)</f>
        <v>0</v>
      </c>
      <c r="BI157" s="216">
        <f>IF(N157="nulová",J157,0)</f>
        <v>0</v>
      </c>
      <c r="BJ157" s="17" t="s">
        <v>85</v>
      </c>
      <c r="BK157" s="216">
        <f>ROUND(I157*H157,2)</f>
        <v>0</v>
      </c>
      <c r="BL157" s="17" t="s">
        <v>147</v>
      </c>
      <c r="BM157" s="215" t="s">
        <v>788</v>
      </c>
    </row>
    <row r="158" spans="1:65" s="2" customFormat="1" ht="19.5">
      <c r="A158" s="34"/>
      <c r="B158" s="35"/>
      <c r="C158" s="36"/>
      <c r="D158" s="217" t="s">
        <v>149</v>
      </c>
      <c r="E158" s="36"/>
      <c r="F158" s="218" t="s">
        <v>199</v>
      </c>
      <c r="G158" s="36"/>
      <c r="H158" s="36"/>
      <c r="I158" s="116"/>
      <c r="J158" s="36"/>
      <c r="K158" s="36"/>
      <c r="L158" s="39"/>
      <c r="M158" s="219"/>
      <c r="N158" s="220"/>
      <c r="O158" s="71"/>
      <c r="P158" s="71"/>
      <c r="Q158" s="71"/>
      <c r="R158" s="71"/>
      <c r="S158" s="71"/>
      <c r="T158" s="72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T158" s="17" t="s">
        <v>149</v>
      </c>
      <c r="AU158" s="17" t="s">
        <v>87</v>
      </c>
    </row>
    <row r="159" spans="1:65" s="13" customFormat="1" ht="22.5">
      <c r="B159" s="221"/>
      <c r="C159" s="222"/>
      <c r="D159" s="217" t="s">
        <v>153</v>
      </c>
      <c r="E159" s="223" t="s">
        <v>1</v>
      </c>
      <c r="F159" s="224" t="s">
        <v>202</v>
      </c>
      <c r="G159" s="222"/>
      <c r="H159" s="223" t="s">
        <v>1</v>
      </c>
      <c r="I159" s="225"/>
      <c r="J159" s="222"/>
      <c r="K159" s="222"/>
      <c r="L159" s="226"/>
      <c r="M159" s="227"/>
      <c r="N159" s="228"/>
      <c r="O159" s="228"/>
      <c r="P159" s="228"/>
      <c r="Q159" s="228"/>
      <c r="R159" s="228"/>
      <c r="S159" s="228"/>
      <c r="T159" s="229"/>
      <c r="AT159" s="230" t="s">
        <v>153</v>
      </c>
      <c r="AU159" s="230" t="s">
        <v>87</v>
      </c>
      <c r="AV159" s="13" t="s">
        <v>85</v>
      </c>
      <c r="AW159" s="13" t="s">
        <v>33</v>
      </c>
      <c r="AX159" s="13" t="s">
        <v>77</v>
      </c>
      <c r="AY159" s="230" t="s">
        <v>141</v>
      </c>
    </row>
    <row r="160" spans="1:65" s="14" customFormat="1" ht="11.25">
      <c r="B160" s="231"/>
      <c r="C160" s="232"/>
      <c r="D160" s="217" t="s">
        <v>153</v>
      </c>
      <c r="E160" s="233" t="s">
        <v>1</v>
      </c>
      <c r="F160" s="234" t="s">
        <v>789</v>
      </c>
      <c r="G160" s="232"/>
      <c r="H160" s="235">
        <v>13.95</v>
      </c>
      <c r="I160" s="236"/>
      <c r="J160" s="232"/>
      <c r="K160" s="232"/>
      <c r="L160" s="237"/>
      <c r="M160" s="238"/>
      <c r="N160" s="239"/>
      <c r="O160" s="239"/>
      <c r="P160" s="239"/>
      <c r="Q160" s="239"/>
      <c r="R160" s="239"/>
      <c r="S160" s="239"/>
      <c r="T160" s="240"/>
      <c r="AT160" s="241" t="s">
        <v>153</v>
      </c>
      <c r="AU160" s="241" t="s">
        <v>87</v>
      </c>
      <c r="AV160" s="14" t="s">
        <v>87</v>
      </c>
      <c r="AW160" s="14" t="s">
        <v>33</v>
      </c>
      <c r="AX160" s="14" t="s">
        <v>77</v>
      </c>
      <c r="AY160" s="241" t="s">
        <v>141</v>
      </c>
    </row>
    <row r="161" spans="1:65" s="13" customFormat="1" ht="22.5">
      <c r="B161" s="221"/>
      <c r="C161" s="222"/>
      <c r="D161" s="217" t="s">
        <v>153</v>
      </c>
      <c r="E161" s="223" t="s">
        <v>1</v>
      </c>
      <c r="F161" s="224" t="s">
        <v>790</v>
      </c>
      <c r="G161" s="222"/>
      <c r="H161" s="223" t="s">
        <v>1</v>
      </c>
      <c r="I161" s="225"/>
      <c r="J161" s="222"/>
      <c r="K161" s="222"/>
      <c r="L161" s="226"/>
      <c r="M161" s="227"/>
      <c r="N161" s="228"/>
      <c r="O161" s="228"/>
      <c r="P161" s="228"/>
      <c r="Q161" s="228"/>
      <c r="R161" s="228"/>
      <c r="S161" s="228"/>
      <c r="T161" s="229"/>
      <c r="AT161" s="230" t="s">
        <v>153</v>
      </c>
      <c r="AU161" s="230" t="s">
        <v>87</v>
      </c>
      <c r="AV161" s="13" t="s">
        <v>85</v>
      </c>
      <c r="AW161" s="13" t="s">
        <v>33</v>
      </c>
      <c r="AX161" s="13" t="s">
        <v>77</v>
      </c>
      <c r="AY161" s="230" t="s">
        <v>141</v>
      </c>
    </row>
    <row r="162" spans="1:65" s="14" customFormat="1" ht="11.25">
      <c r="B162" s="231"/>
      <c r="C162" s="232"/>
      <c r="D162" s="217" t="s">
        <v>153</v>
      </c>
      <c r="E162" s="233" t="s">
        <v>1</v>
      </c>
      <c r="F162" s="234" t="s">
        <v>791</v>
      </c>
      <c r="G162" s="232"/>
      <c r="H162" s="235">
        <v>322.8</v>
      </c>
      <c r="I162" s="236"/>
      <c r="J162" s="232"/>
      <c r="K162" s="232"/>
      <c r="L162" s="237"/>
      <c r="M162" s="238"/>
      <c r="N162" s="239"/>
      <c r="O162" s="239"/>
      <c r="P162" s="239"/>
      <c r="Q162" s="239"/>
      <c r="R162" s="239"/>
      <c r="S162" s="239"/>
      <c r="T162" s="240"/>
      <c r="AT162" s="241" t="s">
        <v>153</v>
      </c>
      <c r="AU162" s="241" t="s">
        <v>87</v>
      </c>
      <c r="AV162" s="14" t="s">
        <v>87</v>
      </c>
      <c r="AW162" s="14" t="s">
        <v>33</v>
      </c>
      <c r="AX162" s="14" t="s">
        <v>77</v>
      </c>
      <c r="AY162" s="241" t="s">
        <v>141</v>
      </c>
    </row>
    <row r="163" spans="1:65" s="15" customFormat="1" ht="11.25">
      <c r="B163" s="242"/>
      <c r="C163" s="243"/>
      <c r="D163" s="217" t="s">
        <v>153</v>
      </c>
      <c r="E163" s="244" t="s">
        <v>1</v>
      </c>
      <c r="F163" s="245" t="s">
        <v>164</v>
      </c>
      <c r="G163" s="243"/>
      <c r="H163" s="246">
        <v>336.75</v>
      </c>
      <c r="I163" s="247"/>
      <c r="J163" s="243"/>
      <c r="K163" s="243"/>
      <c r="L163" s="248"/>
      <c r="M163" s="249"/>
      <c r="N163" s="250"/>
      <c r="O163" s="250"/>
      <c r="P163" s="250"/>
      <c r="Q163" s="250"/>
      <c r="R163" s="250"/>
      <c r="S163" s="250"/>
      <c r="T163" s="251"/>
      <c r="AT163" s="252" t="s">
        <v>153</v>
      </c>
      <c r="AU163" s="252" t="s">
        <v>87</v>
      </c>
      <c r="AV163" s="15" t="s">
        <v>147</v>
      </c>
      <c r="AW163" s="15" t="s">
        <v>33</v>
      </c>
      <c r="AX163" s="15" t="s">
        <v>77</v>
      </c>
      <c r="AY163" s="252" t="s">
        <v>141</v>
      </c>
    </row>
    <row r="164" spans="1:65" s="13" customFormat="1" ht="11.25">
      <c r="B164" s="221"/>
      <c r="C164" s="222"/>
      <c r="D164" s="217" t="s">
        <v>153</v>
      </c>
      <c r="E164" s="223" t="s">
        <v>1</v>
      </c>
      <c r="F164" s="224" t="s">
        <v>170</v>
      </c>
      <c r="G164" s="222"/>
      <c r="H164" s="223" t="s">
        <v>1</v>
      </c>
      <c r="I164" s="225"/>
      <c r="J164" s="222"/>
      <c r="K164" s="222"/>
      <c r="L164" s="226"/>
      <c r="M164" s="227"/>
      <c r="N164" s="228"/>
      <c r="O164" s="228"/>
      <c r="P164" s="228"/>
      <c r="Q164" s="228"/>
      <c r="R164" s="228"/>
      <c r="S164" s="228"/>
      <c r="T164" s="229"/>
      <c r="AT164" s="230" t="s">
        <v>153</v>
      </c>
      <c r="AU164" s="230" t="s">
        <v>87</v>
      </c>
      <c r="AV164" s="13" t="s">
        <v>85</v>
      </c>
      <c r="AW164" s="13" t="s">
        <v>33</v>
      </c>
      <c r="AX164" s="13" t="s">
        <v>77</v>
      </c>
      <c r="AY164" s="230" t="s">
        <v>141</v>
      </c>
    </row>
    <row r="165" spans="1:65" s="14" customFormat="1" ht="11.25">
      <c r="B165" s="231"/>
      <c r="C165" s="232"/>
      <c r="D165" s="217" t="s">
        <v>153</v>
      </c>
      <c r="E165" s="233" t="s">
        <v>1</v>
      </c>
      <c r="F165" s="234" t="s">
        <v>792</v>
      </c>
      <c r="G165" s="232"/>
      <c r="H165" s="235">
        <v>387.26299999999998</v>
      </c>
      <c r="I165" s="236"/>
      <c r="J165" s="232"/>
      <c r="K165" s="232"/>
      <c r="L165" s="237"/>
      <c r="M165" s="238"/>
      <c r="N165" s="239"/>
      <c r="O165" s="239"/>
      <c r="P165" s="239"/>
      <c r="Q165" s="239"/>
      <c r="R165" s="239"/>
      <c r="S165" s="239"/>
      <c r="T165" s="240"/>
      <c r="AT165" s="241" t="s">
        <v>153</v>
      </c>
      <c r="AU165" s="241" t="s">
        <v>87</v>
      </c>
      <c r="AV165" s="14" t="s">
        <v>87</v>
      </c>
      <c r="AW165" s="14" t="s">
        <v>33</v>
      </c>
      <c r="AX165" s="14" t="s">
        <v>85</v>
      </c>
      <c r="AY165" s="241" t="s">
        <v>141</v>
      </c>
    </row>
    <row r="166" spans="1:65" s="2" customFormat="1" ht="36" customHeight="1">
      <c r="A166" s="34"/>
      <c r="B166" s="35"/>
      <c r="C166" s="204" t="s">
        <v>187</v>
      </c>
      <c r="D166" s="204" t="s">
        <v>143</v>
      </c>
      <c r="E166" s="205" t="s">
        <v>206</v>
      </c>
      <c r="F166" s="206" t="s">
        <v>207</v>
      </c>
      <c r="G166" s="207" t="s">
        <v>200</v>
      </c>
      <c r="H166" s="208">
        <v>387.26299999999998</v>
      </c>
      <c r="I166" s="209"/>
      <c r="J166" s="210">
        <f>ROUND(I166*H166,2)</f>
        <v>0</v>
      </c>
      <c r="K166" s="206" t="s">
        <v>1</v>
      </c>
      <c r="L166" s="39"/>
      <c r="M166" s="211" t="s">
        <v>1</v>
      </c>
      <c r="N166" s="212" t="s">
        <v>42</v>
      </c>
      <c r="O166" s="71"/>
      <c r="P166" s="213">
        <f>O166*H166</f>
        <v>0</v>
      </c>
      <c r="Q166" s="213">
        <v>0</v>
      </c>
      <c r="R166" s="213">
        <f>Q166*H166</f>
        <v>0</v>
      </c>
      <c r="S166" s="213">
        <v>0</v>
      </c>
      <c r="T166" s="214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215" t="s">
        <v>147</v>
      </c>
      <c r="AT166" s="215" t="s">
        <v>143</v>
      </c>
      <c r="AU166" s="215" t="s">
        <v>87</v>
      </c>
      <c r="AY166" s="17" t="s">
        <v>141</v>
      </c>
      <c r="BE166" s="216">
        <f>IF(N166="základní",J166,0)</f>
        <v>0</v>
      </c>
      <c r="BF166" s="216">
        <f>IF(N166="snížená",J166,0)</f>
        <v>0</v>
      </c>
      <c r="BG166" s="216">
        <f>IF(N166="zákl. přenesená",J166,0)</f>
        <v>0</v>
      </c>
      <c r="BH166" s="216">
        <f>IF(N166="sníž. přenesená",J166,0)</f>
        <v>0</v>
      </c>
      <c r="BI166" s="216">
        <f>IF(N166="nulová",J166,0)</f>
        <v>0</v>
      </c>
      <c r="BJ166" s="17" t="s">
        <v>85</v>
      </c>
      <c r="BK166" s="216">
        <f>ROUND(I166*H166,2)</f>
        <v>0</v>
      </c>
      <c r="BL166" s="17" t="s">
        <v>147</v>
      </c>
      <c r="BM166" s="215" t="s">
        <v>793</v>
      </c>
    </row>
    <row r="167" spans="1:65" s="2" customFormat="1" ht="19.5">
      <c r="A167" s="34"/>
      <c r="B167" s="35"/>
      <c r="C167" s="36"/>
      <c r="D167" s="217" t="s">
        <v>149</v>
      </c>
      <c r="E167" s="36"/>
      <c r="F167" s="218" t="s">
        <v>207</v>
      </c>
      <c r="G167" s="36"/>
      <c r="H167" s="36"/>
      <c r="I167" s="116"/>
      <c r="J167" s="36"/>
      <c r="K167" s="36"/>
      <c r="L167" s="39"/>
      <c r="M167" s="219"/>
      <c r="N167" s="220"/>
      <c r="O167" s="71"/>
      <c r="P167" s="71"/>
      <c r="Q167" s="71"/>
      <c r="R167" s="71"/>
      <c r="S167" s="71"/>
      <c r="T167" s="72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T167" s="17" t="s">
        <v>149</v>
      </c>
      <c r="AU167" s="17" t="s">
        <v>87</v>
      </c>
    </row>
    <row r="168" spans="1:65" s="13" customFormat="1" ht="11.25">
      <c r="B168" s="221"/>
      <c r="C168" s="222"/>
      <c r="D168" s="217" t="s">
        <v>153</v>
      </c>
      <c r="E168" s="223" t="s">
        <v>1</v>
      </c>
      <c r="F168" s="224" t="s">
        <v>209</v>
      </c>
      <c r="G168" s="222"/>
      <c r="H168" s="223" t="s">
        <v>1</v>
      </c>
      <c r="I168" s="225"/>
      <c r="J168" s="222"/>
      <c r="K168" s="222"/>
      <c r="L168" s="226"/>
      <c r="M168" s="227"/>
      <c r="N168" s="228"/>
      <c r="O168" s="228"/>
      <c r="P168" s="228"/>
      <c r="Q168" s="228"/>
      <c r="R168" s="228"/>
      <c r="S168" s="228"/>
      <c r="T168" s="229"/>
      <c r="AT168" s="230" t="s">
        <v>153</v>
      </c>
      <c r="AU168" s="230" t="s">
        <v>87</v>
      </c>
      <c r="AV168" s="13" t="s">
        <v>85</v>
      </c>
      <c r="AW168" s="13" t="s">
        <v>33</v>
      </c>
      <c r="AX168" s="13" t="s">
        <v>77</v>
      </c>
      <c r="AY168" s="230" t="s">
        <v>141</v>
      </c>
    </row>
    <row r="169" spans="1:65" s="14" customFormat="1" ht="11.25">
      <c r="B169" s="231"/>
      <c r="C169" s="232"/>
      <c r="D169" s="217" t="s">
        <v>153</v>
      </c>
      <c r="E169" s="233" t="s">
        <v>1</v>
      </c>
      <c r="F169" s="234" t="s">
        <v>101</v>
      </c>
      <c r="G169" s="232"/>
      <c r="H169" s="235">
        <v>387.26299999999998</v>
      </c>
      <c r="I169" s="236"/>
      <c r="J169" s="232"/>
      <c r="K169" s="232"/>
      <c r="L169" s="237"/>
      <c r="M169" s="238"/>
      <c r="N169" s="239"/>
      <c r="O169" s="239"/>
      <c r="P169" s="239"/>
      <c r="Q169" s="239"/>
      <c r="R169" s="239"/>
      <c r="S169" s="239"/>
      <c r="T169" s="240"/>
      <c r="AT169" s="241" t="s">
        <v>153</v>
      </c>
      <c r="AU169" s="241" t="s">
        <v>87</v>
      </c>
      <c r="AV169" s="14" t="s">
        <v>87</v>
      </c>
      <c r="AW169" s="14" t="s">
        <v>33</v>
      </c>
      <c r="AX169" s="14" t="s">
        <v>85</v>
      </c>
      <c r="AY169" s="241" t="s">
        <v>141</v>
      </c>
    </row>
    <row r="170" spans="1:65" s="2" customFormat="1" ht="36" customHeight="1">
      <c r="A170" s="34"/>
      <c r="B170" s="35"/>
      <c r="C170" s="204" t="s">
        <v>192</v>
      </c>
      <c r="D170" s="204" t="s">
        <v>143</v>
      </c>
      <c r="E170" s="205" t="s">
        <v>212</v>
      </c>
      <c r="F170" s="206" t="s">
        <v>213</v>
      </c>
      <c r="G170" s="207" t="s">
        <v>200</v>
      </c>
      <c r="H170" s="208">
        <v>554.02300000000002</v>
      </c>
      <c r="I170" s="209"/>
      <c r="J170" s="210">
        <f>ROUND(I170*H170,2)</f>
        <v>0</v>
      </c>
      <c r="K170" s="206" t="s">
        <v>1</v>
      </c>
      <c r="L170" s="39"/>
      <c r="M170" s="211" t="s">
        <v>1</v>
      </c>
      <c r="N170" s="212" t="s">
        <v>42</v>
      </c>
      <c r="O170" s="71"/>
      <c r="P170" s="213">
        <f>O170*H170</f>
        <v>0</v>
      </c>
      <c r="Q170" s="213">
        <v>0</v>
      </c>
      <c r="R170" s="213">
        <f>Q170*H170</f>
        <v>0</v>
      </c>
      <c r="S170" s="213">
        <v>0</v>
      </c>
      <c r="T170" s="214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215" t="s">
        <v>147</v>
      </c>
      <c r="AT170" s="215" t="s">
        <v>143</v>
      </c>
      <c r="AU170" s="215" t="s">
        <v>87</v>
      </c>
      <c r="AY170" s="17" t="s">
        <v>141</v>
      </c>
      <c r="BE170" s="216">
        <f>IF(N170="základní",J170,0)</f>
        <v>0</v>
      </c>
      <c r="BF170" s="216">
        <f>IF(N170="snížená",J170,0)</f>
        <v>0</v>
      </c>
      <c r="BG170" s="216">
        <f>IF(N170="zákl. přenesená",J170,0)</f>
        <v>0</v>
      </c>
      <c r="BH170" s="216">
        <f>IF(N170="sníž. přenesená",J170,0)</f>
        <v>0</v>
      </c>
      <c r="BI170" s="216">
        <f>IF(N170="nulová",J170,0)</f>
        <v>0</v>
      </c>
      <c r="BJ170" s="17" t="s">
        <v>85</v>
      </c>
      <c r="BK170" s="216">
        <f>ROUND(I170*H170,2)</f>
        <v>0</v>
      </c>
      <c r="BL170" s="17" t="s">
        <v>147</v>
      </c>
      <c r="BM170" s="215" t="s">
        <v>794</v>
      </c>
    </row>
    <row r="171" spans="1:65" s="2" customFormat="1" ht="19.5">
      <c r="A171" s="34"/>
      <c r="B171" s="35"/>
      <c r="C171" s="36"/>
      <c r="D171" s="217" t="s">
        <v>149</v>
      </c>
      <c r="E171" s="36"/>
      <c r="F171" s="218" t="s">
        <v>213</v>
      </c>
      <c r="G171" s="36"/>
      <c r="H171" s="36"/>
      <c r="I171" s="116"/>
      <c r="J171" s="36"/>
      <c r="K171" s="36"/>
      <c r="L171" s="39"/>
      <c r="M171" s="219"/>
      <c r="N171" s="220"/>
      <c r="O171" s="71"/>
      <c r="P171" s="71"/>
      <c r="Q171" s="71"/>
      <c r="R171" s="71"/>
      <c r="S171" s="71"/>
      <c r="T171" s="72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T171" s="17" t="s">
        <v>149</v>
      </c>
      <c r="AU171" s="17" t="s">
        <v>87</v>
      </c>
    </row>
    <row r="172" spans="1:65" s="13" customFormat="1" ht="22.5">
      <c r="B172" s="221"/>
      <c r="C172" s="222"/>
      <c r="D172" s="217" t="s">
        <v>153</v>
      </c>
      <c r="E172" s="223" t="s">
        <v>1</v>
      </c>
      <c r="F172" s="224" t="s">
        <v>215</v>
      </c>
      <c r="G172" s="222"/>
      <c r="H172" s="223" t="s">
        <v>1</v>
      </c>
      <c r="I172" s="225"/>
      <c r="J172" s="222"/>
      <c r="K172" s="222"/>
      <c r="L172" s="226"/>
      <c r="M172" s="227"/>
      <c r="N172" s="228"/>
      <c r="O172" s="228"/>
      <c r="P172" s="228"/>
      <c r="Q172" s="228"/>
      <c r="R172" s="228"/>
      <c r="S172" s="228"/>
      <c r="T172" s="229"/>
      <c r="AT172" s="230" t="s">
        <v>153</v>
      </c>
      <c r="AU172" s="230" t="s">
        <v>87</v>
      </c>
      <c r="AV172" s="13" t="s">
        <v>85</v>
      </c>
      <c r="AW172" s="13" t="s">
        <v>33</v>
      </c>
      <c r="AX172" s="13" t="s">
        <v>77</v>
      </c>
      <c r="AY172" s="230" t="s">
        <v>141</v>
      </c>
    </row>
    <row r="173" spans="1:65" s="14" customFormat="1" ht="11.25">
      <c r="B173" s="231"/>
      <c r="C173" s="232"/>
      <c r="D173" s="217" t="s">
        <v>153</v>
      </c>
      <c r="E173" s="233" t="s">
        <v>1</v>
      </c>
      <c r="F173" s="234" t="s">
        <v>795</v>
      </c>
      <c r="G173" s="232"/>
      <c r="H173" s="235">
        <v>554.02300000000002</v>
      </c>
      <c r="I173" s="236"/>
      <c r="J173" s="232"/>
      <c r="K173" s="232"/>
      <c r="L173" s="237"/>
      <c r="M173" s="238"/>
      <c r="N173" s="239"/>
      <c r="O173" s="239"/>
      <c r="P173" s="239"/>
      <c r="Q173" s="239"/>
      <c r="R173" s="239"/>
      <c r="S173" s="239"/>
      <c r="T173" s="240"/>
      <c r="AT173" s="241" t="s">
        <v>153</v>
      </c>
      <c r="AU173" s="241" t="s">
        <v>87</v>
      </c>
      <c r="AV173" s="14" t="s">
        <v>87</v>
      </c>
      <c r="AW173" s="14" t="s">
        <v>33</v>
      </c>
      <c r="AX173" s="14" t="s">
        <v>77</v>
      </c>
      <c r="AY173" s="241" t="s">
        <v>141</v>
      </c>
    </row>
    <row r="174" spans="1:65" s="15" customFormat="1" ht="11.25">
      <c r="B174" s="242"/>
      <c r="C174" s="243"/>
      <c r="D174" s="217" t="s">
        <v>153</v>
      </c>
      <c r="E174" s="244" t="s">
        <v>1</v>
      </c>
      <c r="F174" s="245" t="s">
        <v>164</v>
      </c>
      <c r="G174" s="243"/>
      <c r="H174" s="246">
        <v>554.02300000000002</v>
      </c>
      <c r="I174" s="247"/>
      <c r="J174" s="243"/>
      <c r="K174" s="243"/>
      <c r="L174" s="248"/>
      <c r="M174" s="249"/>
      <c r="N174" s="250"/>
      <c r="O174" s="250"/>
      <c r="P174" s="250"/>
      <c r="Q174" s="250"/>
      <c r="R174" s="250"/>
      <c r="S174" s="250"/>
      <c r="T174" s="251"/>
      <c r="AT174" s="252" t="s">
        <v>153</v>
      </c>
      <c r="AU174" s="252" t="s">
        <v>87</v>
      </c>
      <c r="AV174" s="15" t="s">
        <v>147</v>
      </c>
      <c r="AW174" s="15" t="s">
        <v>33</v>
      </c>
      <c r="AX174" s="15" t="s">
        <v>85</v>
      </c>
      <c r="AY174" s="252" t="s">
        <v>141</v>
      </c>
    </row>
    <row r="175" spans="1:65" s="2" customFormat="1" ht="36" customHeight="1">
      <c r="A175" s="34"/>
      <c r="B175" s="35"/>
      <c r="C175" s="204" t="s">
        <v>191</v>
      </c>
      <c r="D175" s="204" t="s">
        <v>143</v>
      </c>
      <c r="E175" s="205" t="s">
        <v>218</v>
      </c>
      <c r="F175" s="206" t="s">
        <v>219</v>
      </c>
      <c r="G175" s="207" t="s">
        <v>200</v>
      </c>
      <c r="H175" s="208">
        <v>1108.046</v>
      </c>
      <c r="I175" s="209"/>
      <c r="J175" s="210">
        <f>ROUND(I175*H175,2)</f>
        <v>0</v>
      </c>
      <c r="K175" s="206" t="s">
        <v>1</v>
      </c>
      <c r="L175" s="39"/>
      <c r="M175" s="211" t="s">
        <v>1</v>
      </c>
      <c r="N175" s="212" t="s">
        <v>42</v>
      </c>
      <c r="O175" s="71"/>
      <c r="P175" s="213">
        <f>O175*H175</f>
        <v>0</v>
      </c>
      <c r="Q175" s="213">
        <v>0</v>
      </c>
      <c r="R175" s="213">
        <f>Q175*H175</f>
        <v>0</v>
      </c>
      <c r="S175" s="213">
        <v>0</v>
      </c>
      <c r="T175" s="214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215" t="s">
        <v>147</v>
      </c>
      <c r="AT175" s="215" t="s">
        <v>143</v>
      </c>
      <c r="AU175" s="215" t="s">
        <v>87</v>
      </c>
      <c r="AY175" s="17" t="s">
        <v>141</v>
      </c>
      <c r="BE175" s="216">
        <f>IF(N175="základní",J175,0)</f>
        <v>0</v>
      </c>
      <c r="BF175" s="216">
        <f>IF(N175="snížená",J175,0)</f>
        <v>0</v>
      </c>
      <c r="BG175" s="216">
        <f>IF(N175="zákl. přenesená",J175,0)</f>
        <v>0</v>
      </c>
      <c r="BH175" s="216">
        <f>IF(N175="sníž. přenesená",J175,0)</f>
        <v>0</v>
      </c>
      <c r="BI175" s="216">
        <f>IF(N175="nulová",J175,0)</f>
        <v>0</v>
      </c>
      <c r="BJ175" s="17" t="s">
        <v>85</v>
      </c>
      <c r="BK175" s="216">
        <f>ROUND(I175*H175,2)</f>
        <v>0</v>
      </c>
      <c r="BL175" s="17" t="s">
        <v>147</v>
      </c>
      <c r="BM175" s="215" t="s">
        <v>796</v>
      </c>
    </row>
    <row r="176" spans="1:65" s="2" customFormat="1" ht="19.5">
      <c r="A176" s="34"/>
      <c r="B176" s="35"/>
      <c r="C176" s="36"/>
      <c r="D176" s="217" t="s">
        <v>149</v>
      </c>
      <c r="E176" s="36"/>
      <c r="F176" s="218" t="s">
        <v>219</v>
      </c>
      <c r="G176" s="36"/>
      <c r="H176" s="36"/>
      <c r="I176" s="116"/>
      <c r="J176" s="36"/>
      <c r="K176" s="36"/>
      <c r="L176" s="39"/>
      <c r="M176" s="219"/>
      <c r="N176" s="220"/>
      <c r="O176" s="71"/>
      <c r="P176" s="71"/>
      <c r="Q176" s="71"/>
      <c r="R176" s="71"/>
      <c r="S176" s="71"/>
      <c r="T176" s="72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T176" s="17" t="s">
        <v>149</v>
      </c>
      <c r="AU176" s="17" t="s">
        <v>87</v>
      </c>
    </row>
    <row r="177" spans="1:65" s="14" customFormat="1" ht="11.25">
      <c r="B177" s="231"/>
      <c r="C177" s="232"/>
      <c r="D177" s="217" t="s">
        <v>153</v>
      </c>
      <c r="E177" s="233" t="s">
        <v>1</v>
      </c>
      <c r="F177" s="234" t="s">
        <v>221</v>
      </c>
      <c r="G177" s="232"/>
      <c r="H177" s="235">
        <v>1108.046</v>
      </c>
      <c r="I177" s="236"/>
      <c r="J177" s="232"/>
      <c r="K177" s="232"/>
      <c r="L177" s="237"/>
      <c r="M177" s="238"/>
      <c r="N177" s="239"/>
      <c r="O177" s="239"/>
      <c r="P177" s="239"/>
      <c r="Q177" s="239"/>
      <c r="R177" s="239"/>
      <c r="S177" s="239"/>
      <c r="T177" s="240"/>
      <c r="AT177" s="241" t="s">
        <v>153</v>
      </c>
      <c r="AU177" s="241" t="s">
        <v>87</v>
      </c>
      <c r="AV177" s="14" t="s">
        <v>87</v>
      </c>
      <c r="AW177" s="14" t="s">
        <v>33</v>
      </c>
      <c r="AX177" s="14" t="s">
        <v>85</v>
      </c>
      <c r="AY177" s="241" t="s">
        <v>141</v>
      </c>
    </row>
    <row r="178" spans="1:65" s="2" customFormat="1" ht="24" customHeight="1">
      <c r="A178" s="34"/>
      <c r="B178" s="35"/>
      <c r="C178" s="204" t="s">
        <v>205</v>
      </c>
      <c r="D178" s="204" t="s">
        <v>143</v>
      </c>
      <c r="E178" s="205" t="s">
        <v>229</v>
      </c>
      <c r="F178" s="206" t="s">
        <v>230</v>
      </c>
      <c r="G178" s="207" t="s">
        <v>200</v>
      </c>
      <c r="H178" s="208">
        <v>7</v>
      </c>
      <c r="I178" s="209"/>
      <c r="J178" s="210">
        <f>ROUND(I178*H178,2)</f>
        <v>0</v>
      </c>
      <c r="K178" s="206" t="s">
        <v>1</v>
      </c>
      <c r="L178" s="39"/>
      <c r="M178" s="211" t="s">
        <v>1</v>
      </c>
      <c r="N178" s="212" t="s">
        <v>42</v>
      </c>
      <c r="O178" s="71"/>
      <c r="P178" s="213">
        <f>O178*H178</f>
        <v>0</v>
      </c>
      <c r="Q178" s="213">
        <v>0</v>
      </c>
      <c r="R178" s="213">
        <f>Q178*H178</f>
        <v>0</v>
      </c>
      <c r="S178" s="213">
        <v>0</v>
      </c>
      <c r="T178" s="214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215" t="s">
        <v>147</v>
      </c>
      <c r="AT178" s="215" t="s">
        <v>143</v>
      </c>
      <c r="AU178" s="215" t="s">
        <v>87</v>
      </c>
      <c r="AY178" s="17" t="s">
        <v>141</v>
      </c>
      <c r="BE178" s="216">
        <f>IF(N178="základní",J178,0)</f>
        <v>0</v>
      </c>
      <c r="BF178" s="216">
        <f>IF(N178="snížená",J178,0)</f>
        <v>0</v>
      </c>
      <c r="BG178" s="216">
        <f>IF(N178="zákl. přenesená",J178,0)</f>
        <v>0</v>
      </c>
      <c r="BH178" s="216">
        <f>IF(N178="sníž. přenesená",J178,0)</f>
        <v>0</v>
      </c>
      <c r="BI178" s="216">
        <f>IF(N178="nulová",J178,0)</f>
        <v>0</v>
      </c>
      <c r="BJ178" s="17" t="s">
        <v>85</v>
      </c>
      <c r="BK178" s="216">
        <f>ROUND(I178*H178,2)</f>
        <v>0</v>
      </c>
      <c r="BL178" s="17" t="s">
        <v>147</v>
      </c>
      <c r="BM178" s="215" t="s">
        <v>797</v>
      </c>
    </row>
    <row r="179" spans="1:65" s="2" customFormat="1" ht="19.5">
      <c r="A179" s="34"/>
      <c r="B179" s="35"/>
      <c r="C179" s="36"/>
      <c r="D179" s="217" t="s">
        <v>149</v>
      </c>
      <c r="E179" s="36"/>
      <c r="F179" s="218" t="s">
        <v>230</v>
      </c>
      <c r="G179" s="36"/>
      <c r="H179" s="36"/>
      <c r="I179" s="116"/>
      <c r="J179" s="36"/>
      <c r="K179" s="36"/>
      <c r="L179" s="39"/>
      <c r="M179" s="219"/>
      <c r="N179" s="220"/>
      <c r="O179" s="71"/>
      <c r="P179" s="71"/>
      <c r="Q179" s="71"/>
      <c r="R179" s="71"/>
      <c r="S179" s="71"/>
      <c r="T179" s="72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T179" s="17" t="s">
        <v>149</v>
      </c>
      <c r="AU179" s="17" t="s">
        <v>87</v>
      </c>
    </row>
    <row r="180" spans="1:65" s="14" customFormat="1" ht="11.25">
      <c r="B180" s="231"/>
      <c r="C180" s="232"/>
      <c r="D180" s="217" t="s">
        <v>153</v>
      </c>
      <c r="E180" s="233" t="s">
        <v>1</v>
      </c>
      <c r="F180" s="234" t="s">
        <v>183</v>
      </c>
      <c r="G180" s="232"/>
      <c r="H180" s="235">
        <v>7</v>
      </c>
      <c r="I180" s="236"/>
      <c r="J180" s="232"/>
      <c r="K180" s="232"/>
      <c r="L180" s="237"/>
      <c r="M180" s="238"/>
      <c r="N180" s="239"/>
      <c r="O180" s="239"/>
      <c r="P180" s="239"/>
      <c r="Q180" s="239"/>
      <c r="R180" s="239"/>
      <c r="S180" s="239"/>
      <c r="T180" s="240"/>
      <c r="AT180" s="241" t="s">
        <v>153</v>
      </c>
      <c r="AU180" s="241" t="s">
        <v>87</v>
      </c>
      <c r="AV180" s="14" t="s">
        <v>87</v>
      </c>
      <c r="AW180" s="14" t="s">
        <v>33</v>
      </c>
      <c r="AX180" s="14" t="s">
        <v>85</v>
      </c>
      <c r="AY180" s="241" t="s">
        <v>141</v>
      </c>
    </row>
    <row r="181" spans="1:65" s="2" customFormat="1" ht="24" customHeight="1">
      <c r="A181" s="34"/>
      <c r="B181" s="35"/>
      <c r="C181" s="204" t="s">
        <v>211</v>
      </c>
      <c r="D181" s="204" t="s">
        <v>143</v>
      </c>
      <c r="E181" s="205" t="s">
        <v>236</v>
      </c>
      <c r="F181" s="206" t="s">
        <v>237</v>
      </c>
      <c r="G181" s="207" t="s">
        <v>146</v>
      </c>
      <c r="H181" s="208">
        <v>795.91499999999996</v>
      </c>
      <c r="I181" s="209"/>
      <c r="J181" s="210">
        <f>ROUND(I181*H181,2)</f>
        <v>0</v>
      </c>
      <c r="K181" s="206" t="s">
        <v>1</v>
      </c>
      <c r="L181" s="39"/>
      <c r="M181" s="211" t="s">
        <v>1</v>
      </c>
      <c r="N181" s="212" t="s">
        <v>42</v>
      </c>
      <c r="O181" s="71"/>
      <c r="P181" s="213">
        <f>O181*H181</f>
        <v>0</v>
      </c>
      <c r="Q181" s="213">
        <v>0</v>
      </c>
      <c r="R181" s="213">
        <f>Q181*H181</f>
        <v>0</v>
      </c>
      <c r="S181" s="213">
        <v>0</v>
      </c>
      <c r="T181" s="214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215" t="s">
        <v>147</v>
      </c>
      <c r="AT181" s="215" t="s">
        <v>143</v>
      </c>
      <c r="AU181" s="215" t="s">
        <v>87</v>
      </c>
      <c r="AY181" s="17" t="s">
        <v>141</v>
      </c>
      <c r="BE181" s="216">
        <f>IF(N181="základní",J181,0)</f>
        <v>0</v>
      </c>
      <c r="BF181" s="216">
        <f>IF(N181="snížená",J181,0)</f>
        <v>0</v>
      </c>
      <c r="BG181" s="216">
        <f>IF(N181="zákl. přenesená",J181,0)</f>
        <v>0</v>
      </c>
      <c r="BH181" s="216">
        <f>IF(N181="sníž. přenesená",J181,0)</f>
        <v>0</v>
      </c>
      <c r="BI181" s="216">
        <f>IF(N181="nulová",J181,0)</f>
        <v>0</v>
      </c>
      <c r="BJ181" s="17" t="s">
        <v>85</v>
      </c>
      <c r="BK181" s="216">
        <f>ROUND(I181*H181,2)</f>
        <v>0</v>
      </c>
      <c r="BL181" s="17" t="s">
        <v>147</v>
      </c>
      <c r="BM181" s="215" t="s">
        <v>798</v>
      </c>
    </row>
    <row r="182" spans="1:65" s="2" customFormat="1" ht="11.25">
      <c r="A182" s="34"/>
      <c r="B182" s="35"/>
      <c r="C182" s="36"/>
      <c r="D182" s="217" t="s">
        <v>149</v>
      </c>
      <c r="E182" s="36"/>
      <c r="F182" s="218" t="s">
        <v>237</v>
      </c>
      <c r="G182" s="36"/>
      <c r="H182" s="36"/>
      <c r="I182" s="116"/>
      <c r="J182" s="36"/>
      <c r="K182" s="36"/>
      <c r="L182" s="39"/>
      <c r="M182" s="219"/>
      <c r="N182" s="220"/>
      <c r="O182" s="71"/>
      <c r="P182" s="71"/>
      <c r="Q182" s="71"/>
      <c r="R182" s="71"/>
      <c r="S182" s="71"/>
      <c r="T182" s="72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T182" s="17" t="s">
        <v>149</v>
      </c>
      <c r="AU182" s="17" t="s">
        <v>87</v>
      </c>
    </row>
    <row r="183" spans="1:65" s="13" customFormat="1" ht="11.25">
      <c r="B183" s="221"/>
      <c r="C183" s="222"/>
      <c r="D183" s="217" t="s">
        <v>153</v>
      </c>
      <c r="E183" s="223" t="s">
        <v>1</v>
      </c>
      <c r="F183" s="224" t="s">
        <v>168</v>
      </c>
      <c r="G183" s="222"/>
      <c r="H183" s="223" t="s">
        <v>1</v>
      </c>
      <c r="I183" s="225"/>
      <c r="J183" s="222"/>
      <c r="K183" s="222"/>
      <c r="L183" s="226"/>
      <c r="M183" s="227"/>
      <c r="N183" s="228"/>
      <c r="O183" s="228"/>
      <c r="P183" s="228"/>
      <c r="Q183" s="228"/>
      <c r="R183" s="228"/>
      <c r="S183" s="228"/>
      <c r="T183" s="229"/>
      <c r="AT183" s="230" t="s">
        <v>153</v>
      </c>
      <c r="AU183" s="230" t="s">
        <v>87</v>
      </c>
      <c r="AV183" s="13" t="s">
        <v>85</v>
      </c>
      <c r="AW183" s="13" t="s">
        <v>33</v>
      </c>
      <c r="AX183" s="13" t="s">
        <v>77</v>
      </c>
      <c r="AY183" s="230" t="s">
        <v>141</v>
      </c>
    </row>
    <row r="184" spans="1:65" s="14" customFormat="1" ht="11.25">
      <c r="B184" s="231"/>
      <c r="C184" s="232"/>
      <c r="D184" s="217" t="s">
        <v>153</v>
      </c>
      <c r="E184" s="233" t="s">
        <v>1</v>
      </c>
      <c r="F184" s="234" t="s">
        <v>799</v>
      </c>
      <c r="G184" s="232"/>
      <c r="H184" s="235">
        <v>692.1</v>
      </c>
      <c r="I184" s="236"/>
      <c r="J184" s="232"/>
      <c r="K184" s="232"/>
      <c r="L184" s="237"/>
      <c r="M184" s="238"/>
      <c r="N184" s="239"/>
      <c r="O184" s="239"/>
      <c r="P184" s="239"/>
      <c r="Q184" s="239"/>
      <c r="R184" s="239"/>
      <c r="S184" s="239"/>
      <c r="T184" s="240"/>
      <c r="AT184" s="241" t="s">
        <v>153</v>
      </c>
      <c r="AU184" s="241" t="s">
        <v>87</v>
      </c>
      <c r="AV184" s="14" t="s">
        <v>87</v>
      </c>
      <c r="AW184" s="14" t="s">
        <v>33</v>
      </c>
      <c r="AX184" s="14" t="s">
        <v>77</v>
      </c>
      <c r="AY184" s="241" t="s">
        <v>141</v>
      </c>
    </row>
    <row r="185" spans="1:65" s="13" customFormat="1" ht="11.25">
      <c r="B185" s="221"/>
      <c r="C185" s="222"/>
      <c r="D185" s="217" t="s">
        <v>153</v>
      </c>
      <c r="E185" s="223" t="s">
        <v>1</v>
      </c>
      <c r="F185" s="224" t="s">
        <v>170</v>
      </c>
      <c r="G185" s="222"/>
      <c r="H185" s="223" t="s">
        <v>1</v>
      </c>
      <c r="I185" s="225"/>
      <c r="J185" s="222"/>
      <c r="K185" s="222"/>
      <c r="L185" s="226"/>
      <c r="M185" s="227"/>
      <c r="N185" s="228"/>
      <c r="O185" s="228"/>
      <c r="P185" s="228"/>
      <c r="Q185" s="228"/>
      <c r="R185" s="228"/>
      <c r="S185" s="228"/>
      <c r="T185" s="229"/>
      <c r="AT185" s="230" t="s">
        <v>153</v>
      </c>
      <c r="AU185" s="230" t="s">
        <v>87</v>
      </c>
      <c r="AV185" s="13" t="s">
        <v>85</v>
      </c>
      <c r="AW185" s="13" t="s">
        <v>33</v>
      </c>
      <c r="AX185" s="13" t="s">
        <v>77</v>
      </c>
      <c r="AY185" s="230" t="s">
        <v>141</v>
      </c>
    </row>
    <row r="186" spans="1:65" s="14" customFormat="1" ht="11.25">
      <c r="B186" s="231"/>
      <c r="C186" s="232"/>
      <c r="D186" s="217" t="s">
        <v>153</v>
      </c>
      <c r="E186" s="233" t="s">
        <v>1</v>
      </c>
      <c r="F186" s="234" t="s">
        <v>800</v>
      </c>
      <c r="G186" s="232"/>
      <c r="H186" s="235">
        <v>795.91499999999996</v>
      </c>
      <c r="I186" s="236"/>
      <c r="J186" s="232"/>
      <c r="K186" s="232"/>
      <c r="L186" s="237"/>
      <c r="M186" s="238"/>
      <c r="N186" s="239"/>
      <c r="O186" s="239"/>
      <c r="P186" s="239"/>
      <c r="Q186" s="239"/>
      <c r="R186" s="239"/>
      <c r="S186" s="239"/>
      <c r="T186" s="240"/>
      <c r="AT186" s="241" t="s">
        <v>153</v>
      </c>
      <c r="AU186" s="241" t="s">
        <v>87</v>
      </c>
      <c r="AV186" s="14" t="s">
        <v>87</v>
      </c>
      <c r="AW186" s="14" t="s">
        <v>33</v>
      </c>
      <c r="AX186" s="14" t="s">
        <v>85</v>
      </c>
      <c r="AY186" s="241" t="s">
        <v>141</v>
      </c>
    </row>
    <row r="187" spans="1:65" s="2" customFormat="1" ht="16.5" customHeight="1">
      <c r="A187" s="34"/>
      <c r="B187" s="35"/>
      <c r="C187" s="204" t="s">
        <v>217</v>
      </c>
      <c r="D187" s="204" t="s">
        <v>143</v>
      </c>
      <c r="E187" s="205" t="s">
        <v>256</v>
      </c>
      <c r="F187" s="206" t="s">
        <v>257</v>
      </c>
      <c r="G187" s="207" t="s">
        <v>226</v>
      </c>
      <c r="H187" s="208">
        <v>64.864000000000004</v>
      </c>
      <c r="I187" s="209"/>
      <c r="J187" s="210">
        <f>ROUND(I187*H187,2)</f>
        <v>0</v>
      </c>
      <c r="K187" s="206" t="s">
        <v>1</v>
      </c>
      <c r="L187" s="39"/>
      <c r="M187" s="211" t="s">
        <v>1</v>
      </c>
      <c r="N187" s="212" t="s">
        <v>42</v>
      </c>
      <c r="O187" s="71"/>
      <c r="P187" s="213">
        <f>O187*H187</f>
        <v>0</v>
      </c>
      <c r="Q187" s="213">
        <v>0</v>
      </c>
      <c r="R187" s="213">
        <f>Q187*H187</f>
        <v>0</v>
      </c>
      <c r="S187" s="213">
        <v>0</v>
      </c>
      <c r="T187" s="214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215" t="s">
        <v>147</v>
      </c>
      <c r="AT187" s="215" t="s">
        <v>143</v>
      </c>
      <c r="AU187" s="215" t="s">
        <v>87</v>
      </c>
      <c r="AY187" s="17" t="s">
        <v>141</v>
      </c>
      <c r="BE187" s="216">
        <f>IF(N187="základní",J187,0)</f>
        <v>0</v>
      </c>
      <c r="BF187" s="216">
        <f>IF(N187="snížená",J187,0)</f>
        <v>0</v>
      </c>
      <c r="BG187" s="216">
        <f>IF(N187="zákl. přenesená",J187,0)</f>
        <v>0</v>
      </c>
      <c r="BH187" s="216">
        <f>IF(N187="sníž. přenesená",J187,0)</f>
        <v>0</v>
      </c>
      <c r="BI187" s="216">
        <f>IF(N187="nulová",J187,0)</f>
        <v>0</v>
      </c>
      <c r="BJ187" s="17" t="s">
        <v>85</v>
      </c>
      <c r="BK187" s="216">
        <f>ROUND(I187*H187,2)</f>
        <v>0</v>
      </c>
      <c r="BL187" s="17" t="s">
        <v>147</v>
      </c>
      <c r="BM187" s="215" t="s">
        <v>801</v>
      </c>
    </row>
    <row r="188" spans="1:65" s="2" customFormat="1" ht="11.25">
      <c r="A188" s="34"/>
      <c r="B188" s="35"/>
      <c r="C188" s="36"/>
      <c r="D188" s="217" t="s">
        <v>149</v>
      </c>
      <c r="E188" s="36"/>
      <c r="F188" s="218" t="s">
        <v>257</v>
      </c>
      <c r="G188" s="36"/>
      <c r="H188" s="36"/>
      <c r="I188" s="116"/>
      <c r="J188" s="36"/>
      <c r="K188" s="36"/>
      <c r="L188" s="39"/>
      <c r="M188" s="219"/>
      <c r="N188" s="220"/>
      <c r="O188" s="71"/>
      <c r="P188" s="71"/>
      <c r="Q188" s="71"/>
      <c r="R188" s="71"/>
      <c r="S188" s="71"/>
      <c r="T188" s="72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T188" s="17" t="s">
        <v>149</v>
      </c>
      <c r="AU188" s="17" t="s">
        <v>87</v>
      </c>
    </row>
    <row r="189" spans="1:65" s="13" customFormat="1" ht="22.5">
      <c r="B189" s="221"/>
      <c r="C189" s="222"/>
      <c r="D189" s="217" t="s">
        <v>153</v>
      </c>
      <c r="E189" s="223" t="s">
        <v>1</v>
      </c>
      <c r="F189" s="224" t="s">
        <v>259</v>
      </c>
      <c r="G189" s="222"/>
      <c r="H189" s="223" t="s">
        <v>1</v>
      </c>
      <c r="I189" s="225"/>
      <c r="J189" s="222"/>
      <c r="K189" s="222"/>
      <c r="L189" s="226"/>
      <c r="M189" s="227"/>
      <c r="N189" s="228"/>
      <c r="O189" s="228"/>
      <c r="P189" s="228"/>
      <c r="Q189" s="228"/>
      <c r="R189" s="228"/>
      <c r="S189" s="228"/>
      <c r="T189" s="229"/>
      <c r="AT189" s="230" t="s">
        <v>153</v>
      </c>
      <c r="AU189" s="230" t="s">
        <v>87</v>
      </c>
      <c r="AV189" s="13" t="s">
        <v>85</v>
      </c>
      <c r="AW189" s="13" t="s">
        <v>33</v>
      </c>
      <c r="AX189" s="13" t="s">
        <v>77</v>
      </c>
      <c r="AY189" s="230" t="s">
        <v>141</v>
      </c>
    </row>
    <row r="190" spans="1:65" s="13" customFormat="1" ht="11.25">
      <c r="B190" s="221"/>
      <c r="C190" s="222"/>
      <c r="D190" s="217" t="s">
        <v>153</v>
      </c>
      <c r="E190" s="223" t="s">
        <v>1</v>
      </c>
      <c r="F190" s="224" t="s">
        <v>253</v>
      </c>
      <c r="G190" s="222"/>
      <c r="H190" s="223" t="s">
        <v>1</v>
      </c>
      <c r="I190" s="225"/>
      <c r="J190" s="222"/>
      <c r="K190" s="222"/>
      <c r="L190" s="226"/>
      <c r="M190" s="227"/>
      <c r="N190" s="228"/>
      <c r="O190" s="228"/>
      <c r="P190" s="228"/>
      <c r="Q190" s="228"/>
      <c r="R190" s="228"/>
      <c r="S190" s="228"/>
      <c r="T190" s="229"/>
      <c r="AT190" s="230" t="s">
        <v>153</v>
      </c>
      <c r="AU190" s="230" t="s">
        <v>87</v>
      </c>
      <c r="AV190" s="13" t="s">
        <v>85</v>
      </c>
      <c r="AW190" s="13" t="s">
        <v>33</v>
      </c>
      <c r="AX190" s="13" t="s">
        <v>77</v>
      </c>
      <c r="AY190" s="230" t="s">
        <v>141</v>
      </c>
    </row>
    <row r="191" spans="1:65" s="13" customFormat="1" ht="11.25">
      <c r="B191" s="221"/>
      <c r="C191" s="222"/>
      <c r="D191" s="217" t="s">
        <v>153</v>
      </c>
      <c r="E191" s="223" t="s">
        <v>1</v>
      </c>
      <c r="F191" s="224" t="s">
        <v>260</v>
      </c>
      <c r="G191" s="222"/>
      <c r="H191" s="223" t="s">
        <v>1</v>
      </c>
      <c r="I191" s="225"/>
      <c r="J191" s="222"/>
      <c r="K191" s="222"/>
      <c r="L191" s="226"/>
      <c r="M191" s="227"/>
      <c r="N191" s="228"/>
      <c r="O191" s="228"/>
      <c r="P191" s="228"/>
      <c r="Q191" s="228"/>
      <c r="R191" s="228"/>
      <c r="S191" s="228"/>
      <c r="T191" s="229"/>
      <c r="AT191" s="230" t="s">
        <v>153</v>
      </c>
      <c r="AU191" s="230" t="s">
        <v>87</v>
      </c>
      <c r="AV191" s="13" t="s">
        <v>85</v>
      </c>
      <c r="AW191" s="13" t="s">
        <v>33</v>
      </c>
      <c r="AX191" s="13" t="s">
        <v>77</v>
      </c>
      <c r="AY191" s="230" t="s">
        <v>141</v>
      </c>
    </row>
    <row r="192" spans="1:65" s="14" customFormat="1" ht="11.25">
      <c r="B192" s="231"/>
      <c r="C192" s="232"/>
      <c r="D192" s="217" t="s">
        <v>153</v>
      </c>
      <c r="E192" s="233" t="s">
        <v>105</v>
      </c>
      <c r="F192" s="234" t="s">
        <v>802</v>
      </c>
      <c r="G192" s="232"/>
      <c r="H192" s="235">
        <v>54</v>
      </c>
      <c r="I192" s="236"/>
      <c r="J192" s="232"/>
      <c r="K192" s="232"/>
      <c r="L192" s="237"/>
      <c r="M192" s="238"/>
      <c r="N192" s="239"/>
      <c r="O192" s="239"/>
      <c r="P192" s="239"/>
      <c r="Q192" s="239"/>
      <c r="R192" s="239"/>
      <c r="S192" s="239"/>
      <c r="T192" s="240"/>
      <c r="AT192" s="241" t="s">
        <v>153</v>
      </c>
      <c r="AU192" s="241" t="s">
        <v>87</v>
      </c>
      <c r="AV192" s="14" t="s">
        <v>87</v>
      </c>
      <c r="AW192" s="14" t="s">
        <v>33</v>
      </c>
      <c r="AX192" s="14" t="s">
        <v>77</v>
      </c>
      <c r="AY192" s="241" t="s">
        <v>141</v>
      </c>
    </row>
    <row r="193" spans="1:65" s="13" customFormat="1" ht="11.25">
      <c r="B193" s="221"/>
      <c r="C193" s="222"/>
      <c r="D193" s="217" t="s">
        <v>153</v>
      </c>
      <c r="E193" s="223" t="s">
        <v>1</v>
      </c>
      <c r="F193" s="224" t="s">
        <v>637</v>
      </c>
      <c r="G193" s="222"/>
      <c r="H193" s="223" t="s">
        <v>1</v>
      </c>
      <c r="I193" s="225"/>
      <c r="J193" s="222"/>
      <c r="K193" s="222"/>
      <c r="L193" s="226"/>
      <c r="M193" s="227"/>
      <c r="N193" s="228"/>
      <c r="O193" s="228"/>
      <c r="P193" s="228"/>
      <c r="Q193" s="228"/>
      <c r="R193" s="228"/>
      <c r="S193" s="228"/>
      <c r="T193" s="229"/>
      <c r="AT193" s="230" t="s">
        <v>153</v>
      </c>
      <c r="AU193" s="230" t="s">
        <v>87</v>
      </c>
      <c r="AV193" s="13" t="s">
        <v>85</v>
      </c>
      <c r="AW193" s="13" t="s">
        <v>33</v>
      </c>
      <c r="AX193" s="13" t="s">
        <v>77</v>
      </c>
      <c r="AY193" s="230" t="s">
        <v>141</v>
      </c>
    </row>
    <row r="194" spans="1:65" s="14" customFormat="1" ht="11.25">
      <c r="B194" s="231"/>
      <c r="C194" s="232"/>
      <c r="D194" s="217" t="s">
        <v>153</v>
      </c>
      <c r="E194" s="233" t="s">
        <v>96</v>
      </c>
      <c r="F194" s="234" t="s">
        <v>803</v>
      </c>
      <c r="G194" s="232"/>
      <c r="H194" s="235">
        <v>10.864000000000001</v>
      </c>
      <c r="I194" s="236"/>
      <c r="J194" s="232"/>
      <c r="K194" s="232"/>
      <c r="L194" s="237"/>
      <c r="M194" s="238"/>
      <c r="N194" s="239"/>
      <c r="O194" s="239"/>
      <c r="P194" s="239"/>
      <c r="Q194" s="239"/>
      <c r="R194" s="239"/>
      <c r="S194" s="239"/>
      <c r="T194" s="240"/>
      <c r="AT194" s="241" t="s">
        <v>153</v>
      </c>
      <c r="AU194" s="241" t="s">
        <v>87</v>
      </c>
      <c r="AV194" s="14" t="s">
        <v>87</v>
      </c>
      <c r="AW194" s="14" t="s">
        <v>33</v>
      </c>
      <c r="AX194" s="14" t="s">
        <v>77</v>
      </c>
      <c r="AY194" s="241" t="s">
        <v>141</v>
      </c>
    </row>
    <row r="195" spans="1:65" s="15" customFormat="1" ht="11.25">
      <c r="B195" s="242"/>
      <c r="C195" s="243"/>
      <c r="D195" s="217" t="s">
        <v>153</v>
      </c>
      <c r="E195" s="244" t="s">
        <v>99</v>
      </c>
      <c r="F195" s="245" t="s">
        <v>164</v>
      </c>
      <c r="G195" s="243"/>
      <c r="H195" s="246">
        <v>64.864000000000004</v>
      </c>
      <c r="I195" s="247"/>
      <c r="J195" s="243"/>
      <c r="K195" s="243"/>
      <c r="L195" s="248"/>
      <c r="M195" s="249"/>
      <c r="N195" s="250"/>
      <c r="O195" s="250"/>
      <c r="P195" s="250"/>
      <c r="Q195" s="250"/>
      <c r="R195" s="250"/>
      <c r="S195" s="250"/>
      <c r="T195" s="251"/>
      <c r="AT195" s="252" t="s">
        <v>153</v>
      </c>
      <c r="AU195" s="252" t="s">
        <v>87</v>
      </c>
      <c r="AV195" s="15" t="s">
        <v>147</v>
      </c>
      <c r="AW195" s="15" t="s">
        <v>33</v>
      </c>
      <c r="AX195" s="15" t="s">
        <v>85</v>
      </c>
      <c r="AY195" s="252" t="s">
        <v>141</v>
      </c>
    </row>
    <row r="196" spans="1:65" s="2" customFormat="1" ht="24" customHeight="1">
      <c r="A196" s="34"/>
      <c r="B196" s="35"/>
      <c r="C196" s="204" t="s">
        <v>222</v>
      </c>
      <c r="D196" s="204" t="s">
        <v>143</v>
      </c>
      <c r="E196" s="205" t="s">
        <v>264</v>
      </c>
      <c r="F196" s="206" t="s">
        <v>265</v>
      </c>
      <c r="G196" s="207" t="s">
        <v>226</v>
      </c>
      <c r="H196" s="208">
        <v>1232.4159999999999</v>
      </c>
      <c r="I196" s="209"/>
      <c r="J196" s="210">
        <f>ROUND(I196*H196,2)</f>
        <v>0</v>
      </c>
      <c r="K196" s="206" t="s">
        <v>1</v>
      </c>
      <c r="L196" s="39"/>
      <c r="M196" s="211" t="s">
        <v>1</v>
      </c>
      <c r="N196" s="212" t="s">
        <v>42</v>
      </c>
      <c r="O196" s="71"/>
      <c r="P196" s="213">
        <f>O196*H196</f>
        <v>0</v>
      </c>
      <c r="Q196" s="213">
        <v>0</v>
      </c>
      <c r="R196" s="213">
        <f>Q196*H196</f>
        <v>0</v>
      </c>
      <c r="S196" s="213">
        <v>0</v>
      </c>
      <c r="T196" s="214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215" t="s">
        <v>147</v>
      </c>
      <c r="AT196" s="215" t="s">
        <v>143</v>
      </c>
      <c r="AU196" s="215" t="s">
        <v>87</v>
      </c>
      <c r="AY196" s="17" t="s">
        <v>141</v>
      </c>
      <c r="BE196" s="216">
        <f>IF(N196="základní",J196,0)</f>
        <v>0</v>
      </c>
      <c r="BF196" s="216">
        <f>IF(N196="snížená",J196,0)</f>
        <v>0</v>
      </c>
      <c r="BG196" s="216">
        <f>IF(N196="zákl. přenesená",J196,0)</f>
        <v>0</v>
      </c>
      <c r="BH196" s="216">
        <f>IF(N196="sníž. přenesená",J196,0)</f>
        <v>0</v>
      </c>
      <c r="BI196" s="216">
        <f>IF(N196="nulová",J196,0)</f>
        <v>0</v>
      </c>
      <c r="BJ196" s="17" t="s">
        <v>85</v>
      </c>
      <c r="BK196" s="216">
        <f>ROUND(I196*H196,2)</f>
        <v>0</v>
      </c>
      <c r="BL196" s="17" t="s">
        <v>147</v>
      </c>
      <c r="BM196" s="215" t="s">
        <v>804</v>
      </c>
    </row>
    <row r="197" spans="1:65" s="2" customFormat="1" ht="11.25">
      <c r="A197" s="34"/>
      <c r="B197" s="35"/>
      <c r="C197" s="36"/>
      <c r="D197" s="217" t="s">
        <v>149</v>
      </c>
      <c r="E197" s="36"/>
      <c r="F197" s="218" t="s">
        <v>265</v>
      </c>
      <c r="G197" s="36"/>
      <c r="H197" s="36"/>
      <c r="I197" s="116"/>
      <c r="J197" s="36"/>
      <c r="K197" s="36"/>
      <c r="L197" s="39"/>
      <c r="M197" s="219"/>
      <c r="N197" s="220"/>
      <c r="O197" s="71"/>
      <c r="P197" s="71"/>
      <c r="Q197" s="71"/>
      <c r="R197" s="71"/>
      <c r="S197" s="71"/>
      <c r="T197" s="72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T197" s="17" t="s">
        <v>149</v>
      </c>
      <c r="AU197" s="17" t="s">
        <v>87</v>
      </c>
    </row>
    <row r="198" spans="1:65" s="13" customFormat="1" ht="11.25">
      <c r="B198" s="221"/>
      <c r="C198" s="222"/>
      <c r="D198" s="217" t="s">
        <v>153</v>
      </c>
      <c r="E198" s="223" t="s">
        <v>1</v>
      </c>
      <c r="F198" s="224" t="s">
        <v>253</v>
      </c>
      <c r="G198" s="222"/>
      <c r="H198" s="223" t="s">
        <v>1</v>
      </c>
      <c r="I198" s="225"/>
      <c r="J198" s="222"/>
      <c r="K198" s="222"/>
      <c r="L198" s="226"/>
      <c r="M198" s="227"/>
      <c r="N198" s="228"/>
      <c r="O198" s="228"/>
      <c r="P198" s="228"/>
      <c r="Q198" s="228"/>
      <c r="R198" s="228"/>
      <c r="S198" s="228"/>
      <c r="T198" s="229"/>
      <c r="AT198" s="230" t="s">
        <v>153</v>
      </c>
      <c r="AU198" s="230" t="s">
        <v>87</v>
      </c>
      <c r="AV198" s="13" t="s">
        <v>85</v>
      </c>
      <c r="AW198" s="13" t="s">
        <v>33</v>
      </c>
      <c r="AX198" s="13" t="s">
        <v>77</v>
      </c>
      <c r="AY198" s="230" t="s">
        <v>141</v>
      </c>
    </row>
    <row r="199" spans="1:65" s="14" customFormat="1" ht="11.25">
      <c r="B199" s="231"/>
      <c r="C199" s="232"/>
      <c r="D199" s="217" t="s">
        <v>153</v>
      </c>
      <c r="E199" s="233" t="s">
        <v>1</v>
      </c>
      <c r="F199" s="234" t="s">
        <v>267</v>
      </c>
      <c r="G199" s="232"/>
      <c r="H199" s="235">
        <v>1232.4159999999999</v>
      </c>
      <c r="I199" s="236"/>
      <c r="J199" s="232"/>
      <c r="K199" s="232"/>
      <c r="L199" s="237"/>
      <c r="M199" s="238"/>
      <c r="N199" s="239"/>
      <c r="O199" s="239"/>
      <c r="P199" s="239"/>
      <c r="Q199" s="239"/>
      <c r="R199" s="239"/>
      <c r="S199" s="239"/>
      <c r="T199" s="240"/>
      <c r="AT199" s="241" t="s">
        <v>153</v>
      </c>
      <c r="AU199" s="241" t="s">
        <v>87</v>
      </c>
      <c r="AV199" s="14" t="s">
        <v>87</v>
      </c>
      <c r="AW199" s="14" t="s">
        <v>33</v>
      </c>
      <c r="AX199" s="14" t="s">
        <v>85</v>
      </c>
      <c r="AY199" s="241" t="s">
        <v>141</v>
      </c>
    </row>
    <row r="200" spans="1:65" s="2" customFormat="1" ht="24" customHeight="1">
      <c r="A200" s="34"/>
      <c r="B200" s="35"/>
      <c r="C200" s="204" t="s">
        <v>8</v>
      </c>
      <c r="D200" s="204" t="s">
        <v>143</v>
      </c>
      <c r="E200" s="205" t="s">
        <v>269</v>
      </c>
      <c r="F200" s="206" t="s">
        <v>270</v>
      </c>
      <c r="G200" s="207" t="s">
        <v>226</v>
      </c>
      <c r="H200" s="208">
        <v>64.864000000000004</v>
      </c>
      <c r="I200" s="209"/>
      <c r="J200" s="210">
        <f>ROUND(I200*H200,2)</f>
        <v>0</v>
      </c>
      <c r="K200" s="206" t="s">
        <v>1</v>
      </c>
      <c r="L200" s="39"/>
      <c r="M200" s="211" t="s">
        <v>1</v>
      </c>
      <c r="N200" s="212" t="s">
        <v>42</v>
      </c>
      <c r="O200" s="71"/>
      <c r="P200" s="213">
        <f>O200*H200</f>
        <v>0</v>
      </c>
      <c r="Q200" s="213">
        <v>0</v>
      </c>
      <c r="R200" s="213">
        <f>Q200*H200</f>
        <v>0</v>
      </c>
      <c r="S200" s="213">
        <v>0</v>
      </c>
      <c r="T200" s="214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215" t="s">
        <v>147</v>
      </c>
      <c r="AT200" s="215" t="s">
        <v>143</v>
      </c>
      <c r="AU200" s="215" t="s">
        <v>87</v>
      </c>
      <c r="AY200" s="17" t="s">
        <v>141</v>
      </c>
      <c r="BE200" s="216">
        <f>IF(N200="základní",J200,0)</f>
        <v>0</v>
      </c>
      <c r="BF200" s="216">
        <f>IF(N200="snížená",J200,0)</f>
        <v>0</v>
      </c>
      <c r="BG200" s="216">
        <f>IF(N200="zákl. přenesená",J200,0)</f>
        <v>0</v>
      </c>
      <c r="BH200" s="216">
        <f>IF(N200="sníž. přenesená",J200,0)</f>
        <v>0</v>
      </c>
      <c r="BI200" s="216">
        <f>IF(N200="nulová",J200,0)</f>
        <v>0</v>
      </c>
      <c r="BJ200" s="17" t="s">
        <v>85</v>
      </c>
      <c r="BK200" s="216">
        <f>ROUND(I200*H200,2)</f>
        <v>0</v>
      </c>
      <c r="BL200" s="17" t="s">
        <v>147</v>
      </c>
      <c r="BM200" s="215" t="s">
        <v>805</v>
      </c>
    </row>
    <row r="201" spans="1:65" s="2" customFormat="1" ht="19.5">
      <c r="A201" s="34"/>
      <c r="B201" s="35"/>
      <c r="C201" s="36"/>
      <c r="D201" s="217" t="s">
        <v>149</v>
      </c>
      <c r="E201" s="36"/>
      <c r="F201" s="218" t="s">
        <v>270</v>
      </c>
      <c r="G201" s="36"/>
      <c r="H201" s="36"/>
      <c r="I201" s="116"/>
      <c r="J201" s="36"/>
      <c r="K201" s="36"/>
      <c r="L201" s="39"/>
      <c r="M201" s="219"/>
      <c r="N201" s="220"/>
      <c r="O201" s="71"/>
      <c r="P201" s="71"/>
      <c r="Q201" s="71"/>
      <c r="R201" s="71"/>
      <c r="S201" s="71"/>
      <c r="T201" s="72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T201" s="17" t="s">
        <v>149</v>
      </c>
      <c r="AU201" s="17" t="s">
        <v>87</v>
      </c>
    </row>
    <row r="202" spans="1:65" s="14" customFormat="1" ht="11.25">
      <c r="B202" s="231"/>
      <c r="C202" s="232"/>
      <c r="D202" s="217" t="s">
        <v>153</v>
      </c>
      <c r="E202" s="233" t="s">
        <v>1</v>
      </c>
      <c r="F202" s="234" t="s">
        <v>99</v>
      </c>
      <c r="G202" s="232"/>
      <c r="H202" s="235">
        <v>64.864000000000004</v>
      </c>
      <c r="I202" s="236"/>
      <c r="J202" s="232"/>
      <c r="K202" s="232"/>
      <c r="L202" s="237"/>
      <c r="M202" s="238"/>
      <c r="N202" s="239"/>
      <c r="O202" s="239"/>
      <c r="P202" s="239"/>
      <c r="Q202" s="239"/>
      <c r="R202" s="239"/>
      <c r="S202" s="239"/>
      <c r="T202" s="240"/>
      <c r="AT202" s="241" t="s">
        <v>153</v>
      </c>
      <c r="AU202" s="241" t="s">
        <v>87</v>
      </c>
      <c r="AV202" s="14" t="s">
        <v>87</v>
      </c>
      <c r="AW202" s="14" t="s">
        <v>33</v>
      </c>
      <c r="AX202" s="14" t="s">
        <v>85</v>
      </c>
      <c r="AY202" s="241" t="s">
        <v>141</v>
      </c>
    </row>
    <row r="203" spans="1:65" s="2" customFormat="1" ht="24" customHeight="1">
      <c r="A203" s="34"/>
      <c r="B203" s="35"/>
      <c r="C203" s="204" t="s">
        <v>235</v>
      </c>
      <c r="D203" s="204" t="s">
        <v>143</v>
      </c>
      <c r="E203" s="205" t="s">
        <v>273</v>
      </c>
      <c r="F203" s="206" t="s">
        <v>274</v>
      </c>
      <c r="G203" s="207" t="s">
        <v>226</v>
      </c>
      <c r="H203" s="208">
        <v>10.864000000000001</v>
      </c>
      <c r="I203" s="209"/>
      <c r="J203" s="210">
        <f>ROUND(I203*H203,2)</f>
        <v>0</v>
      </c>
      <c r="K203" s="206" t="s">
        <v>1</v>
      </c>
      <c r="L203" s="39"/>
      <c r="M203" s="211" t="s">
        <v>1</v>
      </c>
      <c r="N203" s="212" t="s">
        <v>42</v>
      </c>
      <c r="O203" s="71"/>
      <c r="P203" s="213">
        <f>O203*H203</f>
        <v>0</v>
      </c>
      <c r="Q203" s="213">
        <v>0</v>
      </c>
      <c r="R203" s="213">
        <f>Q203*H203</f>
        <v>0</v>
      </c>
      <c r="S203" s="213">
        <v>0</v>
      </c>
      <c r="T203" s="214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215" t="s">
        <v>147</v>
      </c>
      <c r="AT203" s="215" t="s">
        <v>143</v>
      </c>
      <c r="AU203" s="215" t="s">
        <v>87</v>
      </c>
      <c r="AY203" s="17" t="s">
        <v>141</v>
      </c>
      <c r="BE203" s="216">
        <f>IF(N203="základní",J203,0)</f>
        <v>0</v>
      </c>
      <c r="BF203" s="216">
        <f>IF(N203="snížená",J203,0)</f>
        <v>0</v>
      </c>
      <c r="BG203" s="216">
        <f>IF(N203="zákl. přenesená",J203,0)</f>
        <v>0</v>
      </c>
      <c r="BH203" s="216">
        <f>IF(N203="sníž. přenesená",J203,0)</f>
        <v>0</v>
      </c>
      <c r="BI203" s="216">
        <f>IF(N203="nulová",J203,0)</f>
        <v>0</v>
      </c>
      <c r="BJ203" s="17" t="s">
        <v>85</v>
      </c>
      <c r="BK203" s="216">
        <f>ROUND(I203*H203,2)</f>
        <v>0</v>
      </c>
      <c r="BL203" s="17" t="s">
        <v>147</v>
      </c>
      <c r="BM203" s="215" t="s">
        <v>806</v>
      </c>
    </row>
    <row r="204" spans="1:65" s="2" customFormat="1" ht="19.5">
      <c r="A204" s="34"/>
      <c r="B204" s="35"/>
      <c r="C204" s="36"/>
      <c r="D204" s="217" t="s">
        <v>149</v>
      </c>
      <c r="E204" s="36"/>
      <c r="F204" s="218" t="s">
        <v>274</v>
      </c>
      <c r="G204" s="36"/>
      <c r="H204" s="36"/>
      <c r="I204" s="116"/>
      <c r="J204" s="36"/>
      <c r="K204" s="36"/>
      <c r="L204" s="39"/>
      <c r="M204" s="219"/>
      <c r="N204" s="220"/>
      <c r="O204" s="71"/>
      <c r="P204" s="71"/>
      <c r="Q204" s="71"/>
      <c r="R204" s="71"/>
      <c r="S204" s="71"/>
      <c r="T204" s="72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T204" s="17" t="s">
        <v>149</v>
      </c>
      <c r="AU204" s="17" t="s">
        <v>87</v>
      </c>
    </row>
    <row r="205" spans="1:65" s="14" customFormat="1" ht="11.25">
      <c r="B205" s="231"/>
      <c r="C205" s="232"/>
      <c r="D205" s="217" t="s">
        <v>153</v>
      </c>
      <c r="E205" s="233" t="s">
        <v>1</v>
      </c>
      <c r="F205" s="234" t="s">
        <v>96</v>
      </c>
      <c r="G205" s="232"/>
      <c r="H205" s="235">
        <v>10.864000000000001</v>
      </c>
      <c r="I205" s="236"/>
      <c r="J205" s="232"/>
      <c r="K205" s="232"/>
      <c r="L205" s="237"/>
      <c r="M205" s="238"/>
      <c r="N205" s="239"/>
      <c r="O205" s="239"/>
      <c r="P205" s="239"/>
      <c r="Q205" s="239"/>
      <c r="R205" s="239"/>
      <c r="S205" s="239"/>
      <c r="T205" s="240"/>
      <c r="AT205" s="241" t="s">
        <v>153</v>
      </c>
      <c r="AU205" s="241" t="s">
        <v>87</v>
      </c>
      <c r="AV205" s="14" t="s">
        <v>87</v>
      </c>
      <c r="AW205" s="14" t="s">
        <v>33</v>
      </c>
      <c r="AX205" s="14" t="s">
        <v>85</v>
      </c>
      <c r="AY205" s="241" t="s">
        <v>141</v>
      </c>
    </row>
    <row r="206" spans="1:65" s="2" customFormat="1" ht="24" customHeight="1">
      <c r="A206" s="34"/>
      <c r="B206" s="35"/>
      <c r="C206" s="204" t="s">
        <v>239</v>
      </c>
      <c r="D206" s="204" t="s">
        <v>143</v>
      </c>
      <c r="E206" s="205" t="s">
        <v>277</v>
      </c>
      <c r="F206" s="206" t="s">
        <v>278</v>
      </c>
      <c r="G206" s="207" t="s">
        <v>226</v>
      </c>
      <c r="H206" s="208">
        <v>54</v>
      </c>
      <c r="I206" s="209"/>
      <c r="J206" s="210">
        <f>ROUND(I206*H206,2)</f>
        <v>0</v>
      </c>
      <c r="K206" s="206" t="s">
        <v>1</v>
      </c>
      <c r="L206" s="39"/>
      <c r="M206" s="211" t="s">
        <v>1</v>
      </c>
      <c r="N206" s="212" t="s">
        <v>42</v>
      </c>
      <c r="O206" s="71"/>
      <c r="P206" s="213">
        <f>O206*H206</f>
        <v>0</v>
      </c>
      <c r="Q206" s="213">
        <v>0</v>
      </c>
      <c r="R206" s="213">
        <f>Q206*H206</f>
        <v>0</v>
      </c>
      <c r="S206" s="213">
        <v>0</v>
      </c>
      <c r="T206" s="214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215" t="s">
        <v>147</v>
      </c>
      <c r="AT206" s="215" t="s">
        <v>143</v>
      </c>
      <c r="AU206" s="215" t="s">
        <v>87</v>
      </c>
      <c r="AY206" s="17" t="s">
        <v>141</v>
      </c>
      <c r="BE206" s="216">
        <f>IF(N206="základní",J206,0)</f>
        <v>0</v>
      </c>
      <c r="BF206" s="216">
        <f>IF(N206="snížená",J206,0)</f>
        <v>0</v>
      </c>
      <c r="BG206" s="216">
        <f>IF(N206="zákl. přenesená",J206,0)</f>
        <v>0</v>
      </c>
      <c r="BH206" s="216">
        <f>IF(N206="sníž. přenesená",J206,0)</f>
        <v>0</v>
      </c>
      <c r="BI206" s="216">
        <f>IF(N206="nulová",J206,0)</f>
        <v>0</v>
      </c>
      <c r="BJ206" s="17" t="s">
        <v>85</v>
      </c>
      <c r="BK206" s="216">
        <f>ROUND(I206*H206,2)</f>
        <v>0</v>
      </c>
      <c r="BL206" s="17" t="s">
        <v>147</v>
      </c>
      <c r="BM206" s="215" t="s">
        <v>807</v>
      </c>
    </row>
    <row r="207" spans="1:65" s="2" customFormat="1" ht="19.5">
      <c r="A207" s="34"/>
      <c r="B207" s="35"/>
      <c r="C207" s="36"/>
      <c r="D207" s="217" t="s">
        <v>149</v>
      </c>
      <c r="E207" s="36"/>
      <c r="F207" s="218" t="s">
        <v>278</v>
      </c>
      <c r="G207" s="36"/>
      <c r="H207" s="36"/>
      <c r="I207" s="116"/>
      <c r="J207" s="36"/>
      <c r="K207" s="36"/>
      <c r="L207" s="39"/>
      <c r="M207" s="219"/>
      <c r="N207" s="220"/>
      <c r="O207" s="71"/>
      <c r="P207" s="71"/>
      <c r="Q207" s="71"/>
      <c r="R207" s="71"/>
      <c r="S207" s="71"/>
      <c r="T207" s="72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T207" s="17" t="s">
        <v>149</v>
      </c>
      <c r="AU207" s="17" t="s">
        <v>87</v>
      </c>
    </row>
    <row r="208" spans="1:65" s="14" customFormat="1" ht="11.25">
      <c r="B208" s="231"/>
      <c r="C208" s="232"/>
      <c r="D208" s="217" t="s">
        <v>153</v>
      </c>
      <c r="E208" s="233" t="s">
        <v>1</v>
      </c>
      <c r="F208" s="234" t="s">
        <v>105</v>
      </c>
      <c r="G208" s="232"/>
      <c r="H208" s="235">
        <v>54</v>
      </c>
      <c r="I208" s="236"/>
      <c r="J208" s="232"/>
      <c r="K208" s="232"/>
      <c r="L208" s="237"/>
      <c r="M208" s="238"/>
      <c r="N208" s="239"/>
      <c r="O208" s="239"/>
      <c r="P208" s="239"/>
      <c r="Q208" s="239"/>
      <c r="R208" s="239"/>
      <c r="S208" s="239"/>
      <c r="T208" s="240"/>
      <c r="AT208" s="241" t="s">
        <v>153</v>
      </c>
      <c r="AU208" s="241" t="s">
        <v>87</v>
      </c>
      <c r="AV208" s="14" t="s">
        <v>87</v>
      </c>
      <c r="AW208" s="14" t="s">
        <v>33</v>
      </c>
      <c r="AX208" s="14" t="s">
        <v>85</v>
      </c>
      <c r="AY208" s="241" t="s">
        <v>141</v>
      </c>
    </row>
    <row r="209" spans="1:65" s="2" customFormat="1" ht="24" customHeight="1">
      <c r="A209" s="34"/>
      <c r="B209" s="35"/>
      <c r="C209" s="204" t="s">
        <v>243</v>
      </c>
      <c r="D209" s="204" t="s">
        <v>143</v>
      </c>
      <c r="E209" s="205" t="s">
        <v>282</v>
      </c>
      <c r="F209" s="206" t="s">
        <v>283</v>
      </c>
      <c r="G209" s="207" t="s">
        <v>226</v>
      </c>
      <c r="H209" s="208">
        <v>997.24099999999999</v>
      </c>
      <c r="I209" s="209"/>
      <c r="J209" s="210">
        <f>ROUND(I209*H209,2)</f>
        <v>0</v>
      </c>
      <c r="K209" s="206" t="s">
        <v>1</v>
      </c>
      <c r="L209" s="39"/>
      <c r="M209" s="211" t="s">
        <v>1</v>
      </c>
      <c r="N209" s="212" t="s">
        <v>42</v>
      </c>
      <c r="O209" s="71"/>
      <c r="P209" s="213">
        <f>O209*H209</f>
        <v>0</v>
      </c>
      <c r="Q209" s="213">
        <v>0</v>
      </c>
      <c r="R209" s="213">
        <f>Q209*H209</f>
        <v>0</v>
      </c>
      <c r="S209" s="213">
        <v>0</v>
      </c>
      <c r="T209" s="214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215" t="s">
        <v>147</v>
      </c>
      <c r="AT209" s="215" t="s">
        <v>143</v>
      </c>
      <c r="AU209" s="215" t="s">
        <v>87</v>
      </c>
      <c r="AY209" s="17" t="s">
        <v>141</v>
      </c>
      <c r="BE209" s="216">
        <f>IF(N209="základní",J209,0)</f>
        <v>0</v>
      </c>
      <c r="BF209" s="216">
        <f>IF(N209="snížená",J209,0)</f>
        <v>0</v>
      </c>
      <c r="BG209" s="216">
        <f>IF(N209="zákl. přenesená",J209,0)</f>
        <v>0</v>
      </c>
      <c r="BH209" s="216">
        <f>IF(N209="sníž. přenesená",J209,0)</f>
        <v>0</v>
      </c>
      <c r="BI209" s="216">
        <f>IF(N209="nulová",J209,0)</f>
        <v>0</v>
      </c>
      <c r="BJ209" s="17" t="s">
        <v>85</v>
      </c>
      <c r="BK209" s="216">
        <f>ROUND(I209*H209,2)</f>
        <v>0</v>
      </c>
      <c r="BL209" s="17" t="s">
        <v>147</v>
      </c>
      <c r="BM209" s="215" t="s">
        <v>808</v>
      </c>
    </row>
    <row r="210" spans="1:65" s="2" customFormat="1" ht="19.5">
      <c r="A210" s="34"/>
      <c r="B210" s="35"/>
      <c r="C210" s="36"/>
      <c r="D210" s="217" t="s">
        <v>149</v>
      </c>
      <c r="E210" s="36"/>
      <c r="F210" s="218" t="s">
        <v>283</v>
      </c>
      <c r="G210" s="36"/>
      <c r="H210" s="36"/>
      <c r="I210" s="116"/>
      <c r="J210" s="36"/>
      <c r="K210" s="36"/>
      <c r="L210" s="39"/>
      <c r="M210" s="219"/>
      <c r="N210" s="220"/>
      <c r="O210" s="71"/>
      <c r="P210" s="71"/>
      <c r="Q210" s="71"/>
      <c r="R210" s="71"/>
      <c r="S210" s="71"/>
      <c r="T210" s="72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T210" s="17" t="s">
        <v>149</v>
      </c>
      <c r="AU210" s="17" t="s">
        <v>87</v>
      </c>
    </row>
    <row r="211" spans="1:65" s="14" customFormat="1" ht="11.25">
      <c r="B211" s="231"/>
      <c r="C211" s="232"/>
      <c r="D211" s="217" t="s">
        <v>153</v>
      </c>
      <c r="E211" s="233" t="s">
        <v>1</v>
      </c>
      <c r="F211" s="234" t="s">
        <v>285</v>
      </c>
      <c r="G211" s="232"/>
      <c r="H211" s="235">
        <v>997.24099999999999</v>
      </c>
      <c r="I211" s="236"/>
      <c r="J211" s="232"/>
      <c r="K211" s="232"/>
      <c r="L211" s="237"/>
      <c r="M211" s="238"/>
      <c r="N211" s="239"/>
      <c r="O211" s="239"/>
      <c r="P211" s="239"/>
      <c r="Q211" s="239"/>
      <c r="R211" s="239"/>
      <c r="S211" s="239"/>
      <c r="T211" s="240"/>
      <c r="AT211" s="241" t="s">
        <v>153</v>
      </c>
      <c r="AU211" s="241" t="s">
        <v>87</v>
      </c>
      <c r="AV211" s="14" t="s">
        <v>87</v>
      </c>
      <c r="AW211" s="14" t="s">
        <v>33</v>
      </c>
      <c r="AX211" s="14" t="s">
        <v>85</v>
      </c>
      <c r="AY211" s="241" t="s">
        <v>141</v>
      </c>
    </row>
    <row r="212" spans="1:65" s="12" customFormat="1" ht="22.9" customHeight="1">
      <c r="B212" s="188"/>
      <c r="C212" s="189"/>
      <c r="D212" s="190" t="s">
        <v>76</v>
      </c>
      <c r="E212" s="202" t="s">
        <v>172</v>
      </c>
      <c r="F212" s="202" t="s">
        <v>286</v>
      </c>
      <c r="G212" s="189"/>
      <c r="H212" s="189"/>
      <c r="I212" s="192"/>
      <c r="J212" s="203">
        <f>BK212</f>
        <v>0</v>
      </c>
      <c r="K212" s="189"/>
      <c r="L212" s="194"/>
      <c r="M212" s="195"/>
      <c r="N212" s="196"/>
      <c r="O212" s="196"/>
      <c r="P212" s="197">
        <f>SUM(P213:P270)</f>
        <v>0</v>
      </c>
      <c r="Q212" s="196"/>
      <c r="R212" s="197">
        <f>SUM(R213:R270)</f>
        <v>632.11101499999984</v>
      </c>
      <c r="S212" s="196"/>
      <c r="T212" s="198">
        <f>SUM(T213:T270)</f>
        <v>0</v>
      </c>
      <c r="AR212" s="199" t="s">
        <v>85</v>
      </c>
      <c r="AT212" s="200" t="s">
        <v>76</v>
      </c>
      <c r="AU212" s="200" t="s">
        <v>85</v>
      </c>
      <c r="AY212" s="199" t="s">
        <v>141</v>
      </c>
      <c r="BK212" s="201">
        <f>SUM(BK213:BK270)</f>
        <v>0</v>
      </c>
    </row>
    <row r="213" spans="1:65" s="2" customFormat="1" ht="24" customHeight="1">
      <c r="A213" s="34"/>
      <c r="B213" s="35"/>
      <c r="C213" s="204" t="s">
        <v>249</v>
      </c>
      <c r="D213" s="204" t="s">
        <v>143</v>
      </c>
      <c r="E213" s="205" t="s">
        <v>300</v>
      </c>
      <c r="F213" s="206" t="s">
        <v>301</v>
      </c>
      <c r="G213" s="207" t="s">
        <v>146</v>
      </c>
      <c r="H213" s="208">
        <v>10</v>
      </c>
      <c r="I213" s="209"/>
      <c r="J213" s="210">
        <f>ROUND(I213*H213,2)</f>
        <v>0</v>
      </c>
      <c r="K213" s="206" t="s">
        <v>1</v>
      </c>
      <c r="L213" s="39"/>
      <c r="M213" s="211" t="s">
        <v>1</v>
      </c>
      <c r="N213" s="212" t="s">
        <v>42</v>
      </c>
      <c r="O213" s="71"/>
      <c r="P213" s="213">
        <f>O213*H213</f>
        <v>0</v>
      </c>
      <c r="Q213" s="213">
        <v>0.496</v>
      </c>
      <c r="R213" s="213">
        <f>Q213*H213</f>
        <v>4.96</v>
      </c>
      <c r="S213" s="213">
        <v>0</v>
      </c>
      <c r="T213" s="214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215" t="s">
        <v>147</v>
      </c>
      <c r="AT213" s="215" t="s">
        <v>143</v>
      </c>
      <c r="AU213" s="215" t="s">
        <v>87</v>
      </c>
      <c r="AY213" s="17" t="s">
        <v>141</v>
      </c>
      <c r="BE213" s="216">
        <f>IF(N213="základní",J213,0)</f>
        <v>0</v>
      </c>
      <c r="BF213" s="216">
        <f>IF(N213="snížená",J213,0)</f>
        <v>0</v>
      </c>
      <c r="BG213" s="216">
        <f>IF(N213="zákl. přenesená",J213,0)</f>
        <v>0</v>
      </c>
      <c r="BH213" s="216">
        <f>IF(N213="sníž. přenesená",J213,0)</f>
        <v>0</v>
      </c>
      <c r="BI213" s="216">
        <f>IF(N213="nulová",J213,0)</f>
        <v>0</v>
      </c>
      <c r="BJ213" s="17" t="s">
        <v>85</v>
      </c>
      <c r="BK213" s="216">
        <f>ROUND(I213*H213,2)</f>
        <v>0</v>
      </c>
      <c r="BL213" s="17" t="s">
        <v>147</v>
      </c>
      <c r="BM213" s="215" t="s">
        <v>809</v>
      </c>
    </row>
    <row r="214" spans="1:65" s="2" customFormat="1" ht="11.25">
      <c r="A214" s="34"/>
      <c r="B214" s="35"/>
      <c r="C214" s="36"/>
      <c r="D214" s="217" t="s">
        <v>149</v>
      </c>
      <c r="E214" s="36"/>
      <c r="F214" s="218" t="s">
        <v>301</v>
      </c>
      <c r="G214" s="36"/>
      <c r="H214" s="36"/>
      <c r="I214" s="116"/>
      <c r="J214" s="36"/>
      <c r="K214" s="36"/>
      <c r="L214" s="39"/>
      <c r="M214" s="219"/>
      <c r="N214" s="220"/>
      <c r="O214" s="71"/>
      <c r="P214" s="71"/>
      <c r="Q214" s="71"/>
      <c r="R214" s="71"/>
      <c r="S214" s="71"/>
      <c r="T214" s="72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T214" s="17" t="s">
        <v>149</v>
      </c>
      <c r="AU214" s="17" t="s">
        <v>87</v>
      </c>
    </row>
    <row r="215" spans="1:65" s="13" customFormat="1" ht="11.25">
      <c r="B215" s="221"/>
      <c r="C215" s="222"/>
      <c r="D215" s="217" t="s">
        <v>153</v>
      </c>
      <c r="E215" s="223" t="s">
        <v>1</v>
      </c>
      <c r="F215" s="224" t="s">
        <v>303</v>
      </c>
      <c r="G215" s="222"/>
      <c r="H215" s="223" t="s">
        <v>1</v>
      </c>
      <c r="I215" s="225"/>
      <c r="J215" s="222"/>
      <c r="K215" s="222"/>
      <c r="L215" s="226"/>
      <c r="M215" s="227"/>
      <c r="N215" s="228"/>
      <c r="O215" s="228"/>
      <c r="P215" s="228"/>
      <c r="Q215" s="228"/>
      <c r="R215" s="228"/>
      <c r="S215" s="228"/>
      <c r="T215" s="229"/>
      <c r="AT215" s="230" t="s">
        <v>153</v>
      </c>
      <c r="AU215" s="230" t="s">
        <v>87</v>
      </c>
      <c r="AV215" s="13" t="s">
        <v>85</v>
      </c>
      <c r="AW215" s="13" t="s">
        <v>33</v>
      </c>
      <c r="AX215" s="13" t="s">
        <v>77</v>
      </c>
      <c r="AY215" s="230" t="s">
        <v>141</v>
      </c>
    </row>
    <row r="216" spans="1:65" s="14" customFormat="1" ht="11.25">
      <c r="B216" s="231"/>
      <c r="C216" s="232"/>
      <c r="D216" s="217" t="s">
        <v>153</v>
      </c>
      <c r="E216" s="233" t="s">
        <v>1</v>
      </c>
      <c r="F216" s="234" t="s">
        <v>191</v>
      </c>
      <c r="G216" s="232"/>
      <c r="H216" s="235">
        <v>10</v>
      </c>
      <c r="I216" s="236"/>
      <c r="J216" s="232"/>
      <c r="K216" s="232"/>
      <c r="L216" s="237"/>
      <c r="M216" s="238"/>
      <c r="N216" s="239"/>
      <c r="O216" s="239"/>
      <c r="P216" s="239"/>
      <c r="Q216" s="239"/>
      <c r="R216" s="239"/>
      <c r="S216" s="239"/>
      <c r="T216" s="240"/>
      <c r="AT216" s="241" t="s">
        <v>153</v>
      </c>
      <c r="AU216" s="241" t="s">
        <v>87</v>
      </c>
      <c r="AV216" s="14" t="s">
        <v>87</v>
      </c>
      <c r="AW216" s="14" t="s">
        <v>33</v>
      </c>
      <c r="AX216" s="14" t="s">
        <v>85</v>
      </c>
      <c r="AY216" s="241" t="s">
        <v>141</v>
      </c>
    </row>
    <row r="217" spans="1:65" s="2" customFormat="1" ht="16.5" customHeight="1">
      <c r="A217" s="34"/>
      <c r="B217" s="35"/>
      <c r="C217" s="204" t="s">
        <v>255</v>
      </c>
      <c r="D217" s="204" t="s">
        <v>143</v>
      </c>
      <c r="E217" s="205" t="s">
        <v>305</v>
      </c>
      <c r="F217" s="206" t="s">
        <v>306</v>
      </c>
      <c r="G217" s="207" t="s">
        <v>146</v>
      </c>
      <c r="H217" s="208">
        <v>10</v>
      </c>
      <c r="I217" s="209"/>
      <c r="J217" s="210">
        <f>ROUND(I217*H217,2)</f>
        <v>0</v>
      </c>
      <c r="K217" s="206" t="s">
        <v>1</v>
      </c>
      <c r="L217" s="39"/>
      <c r="M217" s="211" t="s">
        <v>1</v>
      </c>
      <c r="N217" s="212" t="s">
        <v>42</v>
      </c>
      <c r="O217" s="71"/>
      <c r="P217" s="213">
        <f>O217*H217</f>
        <v>0</v>
      </c>
      <c r="Q217" s="213">
        <v>0.115</v>
      </c>
      <c r="R217" s="213">
        <f>Q217*H217</f>
        <v>1.1500000000000001</v>
      </c>
      <c r="S217" s="213">
        <v>0</v>
      </c>
      <c r="T217" s="214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215" t="s">
        <v>147</v>
      </c>
      <c r="AT217" s="215" t="s">
        <v>143</v>
      </c>
      <c r="AU217" s="215" t="s">
        <v>87</v>
      </c>
      <c r="AY217" s="17" t="s">
        <v>141</v>
      </c>
      <c r="BE217" s="216">
        <f>IF(N217="základní",J217,0)</f>
        <v>0</v>
      </c>
      <c r="BF217" s="216">
        <f>IF(N217="snížená",J217,0)</f>
        <v>0</v>
      </c>
      <c r="BG217" s="216">
        <f>IF(N217="zákl. přenesená",J217,0)</f>
        <v>0</v>
      </c>
      <c r="BH217" s="216">
        <f>IF(N217="sníž. přenesená",J217,0)</f>
        <v>0</v>
      </c>
      <c r="BI217" s="216">
        <f>IF(N217="nulová",J217,0)</f>
        <v>0</v>
      </c>
      <c r="BJ217" s="17" t="s">
        <v>85</v>
      </c>
      <c r="BK217" s="216">
        <f>ROUND(I217*H217,2)</f>
        <v>0</v>
      </c>
      <c r="BL217" s="17" t="s">
        <v>147</v>
      </c>
      <c r="BM217" s="215" t="s">
        <v>810</v>
      </c>
    </row>
    <row r="218" spans="1:65" s="2" customFormat="1" ht="11.25">
      <c r="A218" s="34"/>
      <c r="B218" s="35"/>
      <c r="C218" s="36"/>
      <c r="D218" s="217" t="s">
        <v>149</v>
      </c>
      <c r="E218" s="36"/>
      <c r="F218" s="218" t="s">
        <v>306</v>
      </c>
      <c r="G218" s="36"/>
      <c r="H218" s="36"/>
      <c r="I218" s="116"/>
      <c r="J218" s="36"/>
      <c r="K218" s="36"/>
      <c r="L218" s="39"/>
      <c r="M218" s="219"/>
      <c r="N218" s="220"/>
      <c r="O218" s="71"/>
      <c r="P218" s="71"/>
      <c r="Q218" s="71"/>
      <c r="R218" s="71"/>
      <c r="S218" s="71"/>
      <c r="T218" s="72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T218" s="17" t="s">
        <v>149</v>
      </c>
      <c r="AU218" s="17" t="s">
        <v>87</v>
      </c>
    </row>
    <row r="219" spans="1:65" s="13" customFormat="1" ht="11.25">
      <c r="B219" s="221"/>
      <c r="C219" s="222"/>
      <c r="D219" s="217" t="s">
        <v>153</v>
      </c>
      <c r="E219" s="223" t="s">
        <v>1</v>
      </c>
      <c r="F219" s="224" t="s">
        <v>303</v>
      </c>
      <c r="G219" s="222"/>
      <c r="H219" s="223" t="s">
        <v>1</v>
      </c>
      <c r="I219" s="225"/>
      <c r="J219" s="222"/>
      <c r="K219" s="222"/>
      <c r="L219" s="226"/>
      <c r="M219" s="227"/>
      <c r="N219" s="228"/>
      <c r="O219" s="228"/>
      <c r="P219" s="228"/>
      <c r="Q219" s="228"/>
      <c r="R219" s="228"/>
      <c r="S219" s="228"/>
      <c r="T219" s="229"/>
      <c r="AT219" s="230" t="s">
        <v>153</v>
      </c>
      <c r="AU219" s="230" t="s">
        <v>87</v>
      </c>
      <c r="AV219" s="13" t="s">
        <v>85</v>
      </c>
      <c r="AW219" s="13" t="s">
        <v>33</v>
      </c>
      <c r="AX219" s="13" t="s">
        <v>77</v>
      </c>
      <c r="AY219" s="230" t="s">
        <v>141</v>
      </c>
    </row>
    <row r="220" spans="1:65" s="14" customFormat="1" ht="11.25">
      <c r="B220" s="231"/>
      <c r="C220" s="232"/>
      <c r="D220" s="217" t="s">
        <v>153</v>
      </c>
      <c r="E220" s="233" t="s">
        <v>1</v>
      </c>
      <c r="F220" s="234" t="s">
        <v>191</v>
      </c>
      <c r="G220" s="232"/>
      <c r="H220" s="235">
        <v>10</v>
      </c>
      <c r="I220" s="236"/>
      <c r="J220" s="232"/>
      <c r="K220" s="232"/>
      <c r="L220" s="237"/>
      <c r="M220" s="238"/>
      <c r="N220" s="239"/>
      <c r="O220" s="239"/>
      <c r="P220" s="239"/>
      <c r="Q220" s="239"/>
      <c r="R220" s="239"/>
      <c r="S220" s="239"/>
      <c r="T220" s="240"/>
      <c r="AT220" s="241" t="s">
        <v>153</v>
      </c>
      <c r="AU220" s="241" t="s">
        <v>87</v>
      </c>
      <c r="AV220" s="14" t="s">
        <v>87</v>
      </c>
      <c r="AW220" s="14" t="s">
        <v>33</v>
      </c>
      <c r="AX220" s="14" t="s">
        <v>85</v>
      </c>
      <c r="AY220" s="241" t="s">
        <v>141</v>
      </c>
    </row>
    <row r="221" spans="1:65" s="2" customFormat="1" ht="16.5" customHeight="1">
      <c r="A221" s="34"/>
      <c r="B221" s="35"/>
      <c r="C221" s="204" t="s">
        <v>7</v>
      </c>
      <c r="D221" s="204" t="s">
        <v>143</v>
      </c>
      <c r="E221" s="205" t="s">
        <v>309</v>
      </c>
      <c r="F221" s="206" t="s">
        <v>310</v>
      </c>
      <c r="G221" s="207" t="s">
        <v>146</v>
      </c>
      <c r="H221" s="208">
        <v>1053.8</v>
      </c>
      <c r="I221" s="209"/>
      <c r="J221" s="210">
        <f>ROUND(I221*H221,2)</f>
        <v>0</v>
      </c>
      <c r="K221" s="206" t="s">
        <v>1</v>
      </c>
      <c r="L221" s="39"/>
      <c r="M221" s="211" t="s">
        <v>1</v>
      </c>
      <c r="N221" s="212" t="s">
        <v>42</v>
      </c>
      <c r="O221" s="71"/>
      <c r="P221" s="213">
        <f>O221*H221</f>
        <v>0</v>
      </c>
      <c r="Q221" s="213">
        <v>0.34499999999999997</v>
      </c>
      <c r="R221" s="213">
        <f>Q221*H221</f>
        <v>363.56099999999998</v>
      </c>
      <c r="S221" s="213">
        <v>0</v>
      </c>
      <c r="T221" s="214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215" t="s">
        <v>147</v>
      </c>
      <c r="AT221" s="215" t="s">
        <v>143</v>
      </c>
      <c r="AU221" s="215" t="s">
        <v>87</v>
      </c>
      <c r="AY221" s="17" t="s">
        <v>141</v>
      </c>
      <c r="BE221" s="216">
        <f>IF(N221="základní",J221,0)</f>
        <v>0</v>
      </c>
      <c r="BF221" s="216">
        <f>IF(N221="snížená",J221,0)</f>
        <v>0</v>
      </c>
      <c r="BG221" s="216">
        <f>IF(N221="zákl. přenesená",J221,0)</f>
        <v>0</v>
      </c>
      <c r="BH221" s="216">
        <f>IF(N221="sníž. přenesená",J221,0)</f>
        <v>0</v>
      </c>
      <c r="BI221" s="216">
        <f>IF(N221="nulová",J221,0)</f>
        <v>0</v>
      </c>
      <c r="BJ221" s="17" t="s">
        <v>85</v>
      </c>
      <c r="BK221" s="216">
        <f>ROUND(I221*H221,2)</f>
        <v>0</v>
      </c>
      <c r="BL221" s="17" t="s">
        <v>147</v>
      </c>
      <c r="BM221" s="215" t="s">
        <v>811</v>
      </c>
    </row>
    <row r="222" spans="1:65" s="2" customFormat="1" ht="11.25">
      <c r="A222" s="34"/>
      <c r="B222" s="35"/>
      <c r="C222" s="36"/>
      <c r="D222" s="217" t="s">
        <v>149</v>
      </c>
      <c r="E222" s="36"/>
      <c r="F222" s="218" t="s">
        <v>310</v>
      </c>
      <c r="G222" s="36"/>
      <c r="H222" s="36"/>
      <c r="I222" s="116"/>
      <c r="J222" s="36"/>
      <c r="K222" s="36"/>
      <c r="L222" s="39"/>
      <c r="M222" s="219"/>
      <c r="N222" s="220"/>
      <c r="O222" s="71"/>
      <c r="P222" s="71"/>
      <c r="Q222" s="71"/>
      <c r="R222" s="71"/>
      <c r="S222" s="71"/>
      <c r="T222" s="72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T222" s="17" t="s">
        <v>149</v>
      </c>
      <c r="AU222" s="17" t="s">
        <v>87</v>
      </c>
    </row>
    <row r="223" spans="1:65" s="14" customFormat="1" ht="11.25">
      <c r="B223" s="231"/>
      <c r="C223" s="232"/>
      <c r="D223" s="217" t="s">
        <v>153</v>
      </c>
      <c r="E223" s="233" t="s">
        <v>1</v>
      </c>
      <c r="F223" s="234" t="s">
        <v>812</v>
      </c>
      <c r="G223" s="232"/>
      <c r="H223" s="235">
        <v>142</v>
      </c>
      <c r="I223" s="236"/>
      <c r="J223" s="232"/>
      <c r="K223" s="232"/>
      <c r="L223" s="237"/>
      <c r="M223" s="238"/>
      <c r="N223" s="239"/>
      <c r="O223" s="239"/>
      <c r="P223" s="239"/>
      <c r="Q223" s="239"/>
      <c r="R223" s="239"/>
      <c r="S223" s="239"/>
      <c r="T223" s="240"/>
      <c r="AT223" s="241" t="s">
        <v>153</v>
      </c>
      <c r="AU223" s="241" t="s">
        <v>87</v>
      </c>
      <c r="AV223" s="14" t="s">
        <v>87</v>
      </c>
      <c r="AW223" s="14" t="s">
        <v>33</v>
      </c>
      <c r="AX223" s="14" t="s">
        <v>77</v>
      </c>
      <c r="AY223" s="241" t="s">
        <v>141</v>
      </c>
    </row>
    <row r="224" spans="1:65" s="14" customFormat="1" ht="11.25">
      <c r="B224" s="231"/>
      <c r="C224" s="232"/>
      <c r="D224" s="217" t="s">
        <v>153</v>
      </c>
      <c r="E224" s="233" t="s">
        <v>1</v>
      </c>
      <c r="F224" s="234" t="s">
        <v>813</v>
      </c>
      <c r="G224" s="232"/>
      <c r="H224" s="235">
        <v>408</v>
      </c>
      <c r="I224" s="236"/>
      <c r="J224" s="232"/>
      <c r="K224" s="232"/>
      <c r="L224" s="237"/>
      <c r="M224" s="238"/>
      <c r="N224" s="239"/>
      <c r="O224" s="239"/>
      <c r="P224" s="239"/>
      <c r="Q224" s="239"/>
      <c r="R224" s="239"/>
      <c r="S224" s="239"/>
      <c r="T224" s="240"/>
      <c r="AT224" s="241" t="s">
        <v>153</v>
      </c>
      <c r="AU224" s="241" t="s">
        <v>87</v>
      </c>
      <c r="AV224" s="14" t="s">
        <v>87</v>
      </c>
      <c r="AW224" s="14" t="s">
        <v>33</v>
      </c>
      <c r="AX224" s="14" t="s">
        <v>77</v>
      </c>
      <c r="AY224" s="241" t="s">
        <v>141</v>
      </c>
    </row>
    <row r="225" spans="1:65" s="14" customFormat="1" ht="11.25">
      <c r="B225" s="231"/>
      <c r="C225" s="232"/>
      <c r="D225" s="217" t="s">
        <v>153</v>
      </c>
      <c r="E225" s="233" t="s">
        <v>1</v>
      </c>
      <c r="F225" s="234" t="s">
        <v>814</v>
      </c>
      <c r="G225" s="232"/>
      <c r="H225" s="235">
        <v>408</v>
      </c>
      <c r="I225" s="236"/>
      <c r="J225" s="232"/>
      <c r="K225" s="232"/>
      <c r="L225" s="237"/>
      <c r="M225" s="238"/>
      <c r="N225" s="239"/>
      <c r="O225" s="239"/>
      <c r="P225" s="239"/>
      <c r="Q225" s="239"/>
      <c r="R225" s="239"/>
      <c r="S225" s="239"/>
      <c r="T225" s="240"/>
      <c r="AT225" s="241" t="s">
        <v>153</v>
      </c>
      <c r="AU225" s="241" t="s">
        <v>87</v>
      </c>
      <c r="AV225" s="14" t="s">
        <v>87</v>
      </c>
      <c r="AW225" s="14" t="s">
        <v>33</v>
      </c>
      <c r="AX225" s="14" t="s">
        <v>77</v>
      </c>
      <c r="AY225" s="241" t="s">
        <v>141</v>
      </c>
    </row>
    <row r="226" spans="1:65" s="15" customFormat="1" ht="11.25">
      <c r="B226" s="242"/>
      <c r="C226" s="243"/>
      <c r="D226" s="217" t="s">
        <v>153</v>
      </c>
      <c r="E226" s="244" t="s">
        <v>1</v>
      </c>
      <c r="F226" s="245" t="s">
        <v>164</v>
      </c>
      <c r="G226" s="243"/>
      <c r="H226" s="246">
        <v>958</v>
      </c>
      <c r="I226" s="247"/>
      <c r="J226" s="243"/>
      <c r="K226" s="243"/>
      <c r="L226" s="248"/>
      <c r="M226" s="249"/>
      <c r="N226" s="250"/>
      <c r="O226" s="250"/>
      <c r="P226" s="250"/>
      <c r="Q226" s="250"/>
      <c r="R226" s="250"/>
      <c r="S226" s="250"/>
      <c r="T226" s="251"/>
      <c r="AT226" s="252" t="s">
        <v>153</v>
      </c>
      <c r="AU226" s="252" t="s">
        <v>87</v>
      </c>
      <c r="AV226" s="15" t="s">
        <v>147</v>
      </c>
      <c r="AW226" s="15" t="s">
        <v>33</v>
      </c>
      <c r="AX226" s="15" t="s">
        <v>77</v>
      </c>
      <c r="AY226" s="252" t="s">
        <v>141</v>
      </c>
    </row>
    <row r="227" spans="1:65" s="13" customFormat="1" ht="11.25">
      <c r="B227" s="221"/>
      <c r="C227" s="222"/>
      <c r="D227" s="217" t="s">
        <v>153</v>
      </c>
      <c r="E227" s="223" t="s">
        <v>1</v>
      </c>
      <c r="F227" s="224" t="s">
        <v>293</v>
      </c>
      <c r="G227" s="222"/>
      <c r="H227" s="223" t="s">
        <v>1</v>
      </c>
      <c r="I227" s="225"/>
      <c r="J227" s="222"/>
      <c r="K227" s="222"/>
      <c r="L227" s="226"/>
      <c r="M227" s="227"/>
      <c r="N227" s="228"/>
      <c r="O227" s="228"/>
      <c r="P227" s="228"/>
      <c r="Q227" s="228"/>
      <c r="R227" s="228"/>
      <c r="S227" s="228"/>
      <c r="T227" s="229"/>
      <c r="AT227" s="230" t="s">
        <v>153</v>
      </c>
      <c r="AU227" s="230" t="s">
        <v>87</v>
      </c>
      <c r="AV227" s="13" t="s">
        <v>85</v>
      </c>
      <c r="AW227" s="13" t="s">
        <v>33</v>
      </c>
      <c r="AX227" s="13" t="s">
        <v>77</v>
      </c>
      <c r="AY227" s="230" t="s">
        <v>141</v>
      </c>
    </row>
    <row r="228" spans="1:65" s="14" customFormat="1" ht="11.25">
      <c r="B228" s="231"/>
      <c r="C228" s="232"/>
      <c r="D228" s="217" t="s">
        <v>153</v>
      </c>
      <c r="E228" s="233" t="s">
        <v>1</v>
      </c>
      <c r="F228" s="234" t="s">
        <v>815</v>
      </c>
      <c r="G228" s="232"/>
      <c r="H228" s="235">
        <v>1053.8</v>
      </c>
      <c r="I228" s="236"/>
      <c r="J228" s="232"/>
      <c r="K228" s="232"/>
      <c r="L228" s="237"/>
      <c r="M228" s="238"/>
      <c r="N228" s="239"/>
      <c r="O228" s="239"/>
      <c r="P228" s="239"/>
      <c r="Q228" s="239"/>
      <c r="R228" s="239"/>
      <c r="S228" s="239"/>
      <c r="T228" s="240"/>
      <c r="AT228" s="241" t="s">
        <v>153</v>
      </c>
      <c r="AU228" s="241" t="s">
        <v>87</v>
      </c>
      <c r="AV228" s="14" t="s">
        <v>87</v>
      </c>
      <c r="AW228" s="14" t="s">
        <v>33</v>
      </c>
      <c r="AX228" s="14" t="s">
        <v>85</v>
      </c>
      <c r="AY228" s="241" t="s">
        <v>141</v>
      </c>
    </row>
    <row r="229" spans="1:65" s="2" customFormat="1" ht="16.5" customHeight="1">
      <c r="A229" s="34"/>
      <c r="B229" s="35"/>
      <c r="C229" s="204" t="s">
        <v>268</v>
      </c>
      <c r="D229" s="204" t="s">
        <v>143</v>
      </c>
      <c r="E229" s="205" t="s">
        <v>317</v>
      </c>
      <c r="F229" s="206" t="s">
        <v>318</v>
      </c>
      <c r="G229" s="207" t="s">
        <v>146</v>
      </c>
      <c r="H229" s="208">
        <v>207.35</v>
      </c>
      <c r="I229" s="209"/>
      <c r="J229" s="210">
        <f>ROUND(I229*H229,2)</f>
        <v>0</v>
      </c>
      <c r="K229" s="206" t="s">
        <v>1</v>
      </c>
      <c r="L229" s="39"/>
      <c r="M229" s="211" t="s">
        <v>1</v>
      </c>
      <c r="N229" s="212" t="s">
        <v>42</v>
      </c>
      <c r="O229" s="71"/>
      <c r="P229" s="213">
        <f>O229*H229</f>
        <v>0</v>
      </c>
      <c r="Q229" s="213">
        <v>0.46</v>
      </c>
      <c r="R229" s="213">
        <f>Q229*H229</f>
        <v>95.381</v>
      </c>
      <c r="S229" s="213">
        <v>0</v>
      </c>
      <c r="T229" s="214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215" t="s">
        <v>147</v>
      </c>
      <c r="AT229" s="215" t="s">
        <v>143</v>
      </c>
      <c r="AU229" s="215" t="s">
        <v>87</v>
      </c>
      <c r="AY229" s="17" t="s">
        <v>141</v>
      </c>
      <c r="BE229" s="216">
        <f>IF(N229="základní",J229,0)</f>
        <v>0</v>
      </c>
      <c r="BF229" s="216">
        <f>IF(N229="snížená",J229,0)</f>
        <v>0</v>
      </c>
      <c r="BG229" s="216">
        <f>IF(N229="zákl. přenesená",J229,0)</f>
        <v>0</v>
      </c>
      <c r="BH229" s="216">
        <f>IF(N229="sníž. přenesená",J229,0)</f>
        <v>0</v>
      </c>
      <c r="BI229" s="216">
        <f>IF(N229="nulová",J229,0)</f>
        <v>0</v>
      </c>
      <c r="BJ229" s="17" t="s">
        <v>85</v>
      </c>
      <c r="BK229" s="216">
        <f>ROUND(I229*H229,2)</f>
        <v>0</v>
      </c>
      <c r="BL229" s="17" t="s">
        <v>147</v>
      </c>
      <c r="BM229" s="215" t="s">
        <v>816</v>
      </c>
    </row>
    <row r="230" spans="1:65" s="2" customFormat="1" ht="11.25">
      <c r="A230" s="34"/>
      <c r="B230" s="35"/>
      <c r="C230" s="36"/>
      <c r="D230" s="217" t="s">
        <v>149</v>
      </c>
      <c r="E230" s="36"/>
      <c r="F230" s="218" t="s">
        <v>318</v>
      </c>
      <c r="G230" s="36"/>
      <c r="H230" s="36"/>
      <c r="I230" s="116"/>
      <c r="J230" s="36"/>
      <c r="K230" s="36"/>
      <c r="L230" s="39"/>
      <c r="M230" s="219"/>
      <c r="N230" s="220"/>
      <c r="O230" s="71"/>
      <c r="P230" s="71"/>
      <c r="Q230" s="71"/>
      <c r="R230" s="71"/>
      <c r="S230" s="71"/>
      <c r="T230" s="72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T230" s="17" t="s">
        <v>149</v>
      </c>
      <c r="AU230" s="17" t="s">
        <v>87</v>
      </c>
    </row>
    <row r="231" spans="1:65" s="14" customFormat="1" ht="11.25">
      <c r="B231" s="231"/>
      <c r="C231" s="232"/>
      <c r="D231" s="217" t="s">
        <v>153</v>
      </c>
      <c r="E231" s="233" t="s">
        <v>1</v>
      </c>
      <c r="F231" s="234" t="s">
        <v>817</v>
      </c>
      <c r="G231" s="232"/>
      <c r="H231" s="235">
        <v>142</v>
      </c>
      <c r="I231" s="236"/>
      <c r="J231" s="232"/>
      <c r="K231" s="232"/>
      <c r="L231" s="237"/>
      <c r="M231" s="238"/>
      <c r="N231" s="239"/>
      <c r="O231" s="239"/>
      <c r="P231" s="239"/>
      <c r="Q231" s="239"/>
      <c r="R231" s="239"/>
      <c r="S231" s="239"/>
      <c r="T231" s="240"/>
      <c r="AT231" s="241" t="s">
        <v>153</v>
      </c>
      <c r="AU231" s="241" t="s">
        <v>87</v>
      </c>
      <c r="AV231" s="14" t="s">
        <v>87</v>
      </c>
      <c r="AW231" s="14" t="s">
        <v>33</v>
      </c>
      <c r="AX231" s="14" t="s">
        <v>77</v>
      </c>
      <c r="AY231" s="241" t="s">
        <v>141</v>
      </c>
    </row>
    <row r="232" spans="1:65" s="14" customFormat="1" ht="11.25">
      <c r="B232" s="231"/>
      <c r="C232" s="232"/>
      <c r="D232" s="217" t="s">
        <v>153</v>
      </c>
      <c r="E232" s="233" t="s">
        <v>1</v>
      </c>
      <c r="F232" s="234" t="s">
        <v>818</v>
      </c>
      <c r="G232" s="232"/>
      <c r="H232" s="235">
        <v>46.5</v>
      </c>
      <c r="I232" s="236"/>
      <c r="J232" s="232"/>
      <c r="K232" s="232"/>
      <c r="L232" s="237"/>
      <c r="M232" s="238"/>
      <c r="N232" s="239"/>
      <c r="O232" s="239"/>
      <c r="P232" s="239"/>
      <c r="Q232" s="239"/>
      <c r="R232" s="239"/>
      <c r="S232" s="239"/>
      <c r="T232" s="240"/>
      <c r="AT232" s="241" t="s">
        <v>153</v>
      </c>
      <c r="AU232" s="241" t="s">
        <v>87</v>
      </c>
      <c r="AV232" s="14" t="s">
        <v>87</v>
      </c>
      <c r="AW232" s="14" t="s">
        <v>33</v>
      </c>
      <c r="AX232" s="14" t="s">
        <v>77</v>
      </c>
      <c r="AY232" s="241" t="s">
        <v>141</v>
      </c>
    </row>
    <row r="233" spans="1:65" s="15" customFormat="1" ht="11.25">
      <c r="B233" s="242"/>
      <c r="C233" s="243"/>
      <c r="D233" s="217" t="s">
        <v>153</v>
      </c>
      <c r="E233" s="244" t="s">
        <v>1</v>
      </c>
      <c r="F233" s="245" t="s">
        <v>164</v>
      </c>
      <c r="G233" s="243"/>
      <c r="H233" s="246">
        <v>188.5</v>
      </c>
      <c r="I233" s="247"/>
      <c r="J233" s="243"/>
      <c r="K233" s="243"/>
      <c r="L233" s="248"/>
      <c r="M233" s="249"/>
      <c r="N233" s="250"/>
      <c r="O233" s="250"/>
      <c r="P233" s="250"/>
      <c r="Q233" s="250"/>
      <c r="R233" s="250"/>
      <c r="S233" s="250"/>
      <c r="T233" s="251"/>
      <c r="AT233" s="252" t="s">
        <v>153</v>
      </c>
      <c r="AU233" s="252" t="s">
        <v>87</v>
      </c>
      <c r="AV233" s="15" t="s">
        <v>147</v>
      </c>
      <c r="AW233" s="15" t="s">
        <v>33</v>
      </c>
      <c r="AX233" s="15" t="s">
        <v>77</v>
      </c>
      <c r="AY233" s="252" t="s">
        <v>141</v>
      </c>
    </row>
    <row r="234" spans="1:65" s="13" customFormat="1" ht="11.25">
      <c r="B234" s="221"/>
      <c r="C234" s="222"/>
      <c r="D234" s="217" t="s">
        <v>153</v>
      </c>
      <c r="E234" s="223" t="s">
        <v>1</v>
      </c>
      <c r="F234" s="224" t="s">
        <v>293</v>
      </c>
      <c r="G234" s="222"/>
      <c r="H234" s="223" t="s">
        <v>1</v>
      </c>
      <c r="I234" s="225"/>
      <c r="J234" s="222"/>
      <c r="K234" s="222"/>
      <c r="L234" s="226"/>
      <c r="M234" s="227"/>
      <c r="N234" s="228"/>
      <c r="O234" s="228"/>
      <c r="P234" s="228"/>
      <c r="Q234" s="228"/>
      <c r="R234" s="228"/>
      <c r="S234" s="228"/>
      <c r="T234" s="229"/>
      <c r="AT234" s="230" t="s">
        <v>153</v>
      </c>
      <c r="AU234" s="230" t="s">
        <v>87</v>
      </c>
      <c r="AV234" s="13" t="s">
        <v>85</v>
      </c>
      <c r="AW234" s="13" t="s">
        <v>33</v>
      </c>
      <c r="AX234" s="13" t="s">
        <v>77</v>
      </c>
      <c r="AY234" s="230" t="s">
        <v>141</v>
      </c>
    </row>
    <row r="235" spans="1:65" s="14" customFormat="1" ht="11.25">
      <c r="B235" s="231"/>
      <c r="C235" s="232"/>
      <c r="D235" s="217" t="s">
        <v>153</v>
      </c>
      <c r="E235" s="233" t="s">
        <v>1</v>
      </c>
      <c r="F235" s="234" t="s">
        <v>819</v>
      </c>
      <c r="G235" s="232"/>
      <c r="H235" s="235">
        <v>207.35</v>
      </c>
      <c r="I235" s="236"/>
      <c r="J235" s="232"/>
      <c r="K235" s="232"/>
      <c r="L235" s="237"/>
      <c r="M235" s="238"/>
      <c r="N235" s="239"/>
      <c r="O235" s="239"/>
      <c r="P235" s="239"/>
      <c r="Q235" s="239"/>
      <c r="R235" s="239"/>
      <c r="S235" s="239"/>
      <c r="T235" s="240"/>
      <c r="AT235" s="241" t="s">
        <v>153</v>
      </c>
      <c r="AU235" s="241" t="s">
        <v>87</v>
      </c>
      <c r="AV235" s="14" t="s">
        <v>87</v>
      </c>
      <c r="AW235" s="14" t="s">
        <v>33</v>
      </c>
      <c r="AX235" s="14" t="s">
        <v>85</v>
      </c>
      <c r="AY235" s="241" t="s">
        <v>141</v>
      </c>
    </row>
    <row r="236" spans="1:65" s="2" customFormat="1" ht="24" customHeight="1">
      <c r="A236" s="34"/>
      <c r="B236" s="35"/>
      <c r="C236" s="204" t="s">
        <v>272</v>
      </c>
      <c r="D236" s="204" t="s">
        <v>143</v>
      </c>
      <c r="E236" s="205" t="s">
        <v>324</v>
      </c>
      <c r="F236" s="206" t="s">
        <v>325</v>
      </c>
      <c r="G236" s="207" t="s">
        <v>146</v>
      </c>
      <c r="H236" s="208">
        <v>408</v>
      </c>
      <c r="I236" s="209"/>
      <c r="J236" s="210">
        <f>ROUND(I236*H236,2)</f>
        <v>0</v>
      </c>
      <c r="K236" s="206" t="s">
        <v>1</v>
      </c>
      <c r="L236" s="39"/>
      <c r="M236" s="211" t="s">
        <v>1</v>
      </c>
      <c r="N236" s="212" t="s">
        <v>42</v>
      </c>
      <c r="O236" s="71"/>
      <c r="P236" s="213">
        <f>O236*H236</f>
        <v>0</v>
      </c>
      <c r="Q236" s="213">
        <v>0.18462999999999999</v>
      </c>
      <c r="R236" s="213">
        <f>Q236*H236</f>
        <v>75.329039999999992</v>
      </c>
      <c r="S236" s="213">
        <v>0</v>
      </c>
      <c r="T236" s="214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215" t="s">
        <v>147</v>
      </c>
      <c r="AT236" s="215" t="s">
        <v>143</v>
      </c>
      <c r="AU236" s="215" t="s">
        <v>87</v>
      </c>
      <c r="AY236" s="17" t="s">
        <v>141</v>
      </c>
      <c r="BE236" s="216">
        <f>IF(N236="základní",J236,0)</f>
        <v>0</v>
      </c>
      <c r="BF236" s="216">
        <f>IF(N236="snížená",J236,0)</f>
        <v>0</v>
      </c>
      <c r="BG236" s="216">
        <f>IF(N236="zákl. přenesená",J236,0)</f>
        <v>0</v>
      </c>
      <c r="BH236" s="216">
        <f>IF(N236="sníž. přenesená",J236,0)</f>
        <v>0</v>
      </c>
      <c r="BI236" s="216">
        <f>IF(N236="nulová",J236,0)</f>
        <v>0</v>
      </c>
      <c r="BJ236" s="17" t="s">
        <v>85</v>
      </c>
      <c r="BK236" s="216">
        <f>ROUND(I236*H236,2)</f>
        <v>0</v>
      </c>
      <c r="BL236" s="17" t="s">
        <v>147</v>
      </c>
      <c r="BM236" s="215" t="s">
        <v>820</v>
      </c>
    </row>
    <row r="237" spans="1:65" s="2" customFormat="1" ht="19.5">
      <c r="A237" s="34"/>
      <c r="B237" s="35"/>
      <c r="C237" s="36"/>
      <c r="D237" s="217" t="s">
        <v>149</v>
      </c>
      <c r="E237" s="36"/>
      <c r="F237" s="218" t="s">
        <v>325</v>
      </c>
      <c r="G237" s="36"/>
      <c r="H237" s="36"/>
      <c r="I237" s="116"/>
      <c r="J237" s="36"/>
      <c r="K237" s="36"/>
      <c r="L237" s="39"/>
      <c r="M237" s="219"/>
      <c r="N237" s="220"/>
      <c r="O237" s="71"/>
      <c r="P237" s="71"/>
      <c r="Q237" s="71"/>
      <c r="R237" s="71"/>
      <c r="S237" s="71"/>
      <c r="T237" s="72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T237" s="17" t="s">
        <v>149</v>
      </c>
      <c r="AU237" s="17" t="s">
        <v>87</v>
      </c>
    </row>
    <row r="238" spans="1:65" s="14" customFormat="1" ht="11.25">
      <c r="B238" s="231"/>
      <c r="C238" s="232"/>
      <c r="D238" s="217" t="s">
        <v>153</v>
      </c>
      <c r="E238" s="233" t="s">
        <v>1</v>
      </c>
      <c r="F238" s="234" t="s">
        <v>821</v>
      </c>
      <c r="G238" s="232"/>
      <c r="H238" s="235">
        <v>408</v>
      </c>
      <c r="I238" s="236"/>
      <c r="J238" s="232"/>
      <c r="K238" s="232"/>
      <c r="L238" s="237"/>
      <c r="M238" s="238"/>
      <c r="N238" s="239"/>
      <c r="O238" s="239"/>
      <c r="P238" s="239"/>
      <c r="Q238" s="239"/>
      <c r="R238" s="239"/>
      <c r="S238" s="239"/>
      <c r="T238" s="240"/>
      <c r="AT238" s="241" t="s">
        <v>153</v>
      </c>
      <c r="AU238" s="241" t="s">
        <v>87</v>
      </c>
      <c r="AV238" s="14" t="s">
        <v>87</v>
      </c>
      <c r="AW238" s="14" t="s">
        <v>33</v>
      </c>
      <c r="AX238" s="14" t="s">
        <v>85</v>
      </c>
      <c r="AY238" s="241" t="s">
        <v>141</v>
      </c>
    </row>
    <row r="239" spans="1:65" s="2" customFormat="1" ht="24" customHeight="1">
      <c r="A239" s="34"/>
      <c r="B239" s="35"/>
      <c r="C239" s="204" t="s">
        <v>276</v>
      </c>
      <c r="D239" s="204" t="s">
        <v>143</v>
      </c>
      <c r="E239" s="205" t="s">
        <v>328</v>
      </c>
      <c r="F239" s="206" t="s">
        <v>329</v>
      </c>
      <c r="G239" s="207" t="s">
        <v>146</v>
      </c>
      <c r="H239" s="208">
        <v>408</v>
      </c>
      <c r="I239" s="209"/>
      <c r="J239" s="210">
        <f>ROUND(I239*H239,2)</f>
        <v>0</v>
      </c>
      <c r="K239" s="206" t="s">
        <v>1</v>
      </c>
      <c r="L239" s="39"/>
      <c r="M239" s="211" t="s">
        <v>1</v>
      </c>
      <c r="N239" s="212" t="s">
        <v>42</v>
      </c>
      <c r="O239" s="71"/>
      <c r="P239" s="213">
        <f>O239*H239</f>
        <v>0</v>
      </c>
      <c r="Q239" s="213">
        <v>3.1E-4</v>
      </c>
      <c r="R239" s="213">
        <f>Q239*H239</f>
        <v>0.12648000000000001</v>
      </c>
      <c r="S239" s="213">
        <v>0</v>
      </c>
      <c r="T239" s="214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215" t="s">
        <v>147</v>
      </c>
      <c r="AT239" s="215" t="s">
        <v>143</v>
      </c>
      <c r="AU239" s="215" t="s">
        <v>87</v>
      </c>
      <c r="AY239" s="17" t="s">
        <v>141</v>
      </c>
      <c r="BE239" s="216">
        <f>IF(N239="základní",J239,0)</f>
        <v>0</v>
      </c>
      <c r="BF239" s="216">
        <f>IF(N239="snížená",J239,0)</f>
        <v>0</v>
      </c>
      <c r="BG239" s="216">
        <f>IF(N239="zákl. přenesená",J239,0)</f>
        <v>0</v>
      </c>
      <c r="BH239" s="216">
        <f>IF(N239="sníž. přenesená",J239,0)</f>
        <v>0</v>
      </c>
      <c r="BI239" s="216">
        <f>IF(N239="nulová",J239,0)</f>
        <v>0</v>
      </c>
      <c r="BJ239" s="17" t="s">
        <v>85</v>
      </c>
      <c r="BK239" s="216">
        <f>ROUND(I239*H239,2)</f>
        <v>0</v>
      </c>
      <c r="BL239" s="17" t="s">
        <v>147</v>
      </c>
      <c r="BM239" s="215" t="s">
        <v>822</v>
      </c>
    </row>
    <row r="240" spans="1:65" s="2" customFormat="1" ht="11.25">
      <c r="A240" s="34"/>
      <c r="B240" s="35"/>
      <c r="C240" s="36"/>
      <c r="D240" s="217" t="s">
        <v>149</v>
      </c>
      <c r="E240" s="36"/>
      <c r="F240" s="218" t="s">
        <v>329</v>
      </c>
      <c r="G240" s="36"/>
      <c r="H240" s="36"/>
      <c r="I240" s="116"/>
      <c r="J240" s="36"/>
      <c r="K240" s="36"/>
      <c r="L240" s="39"/>
      <c r="M240" s="219"/>
      <c r="N240" s="220"/>
      <c r="O240" s="71"/>
      <c r="P240" s="71"/>
      <c r="Q240" s="71"/>
      <c r="R240" s="71"/>
      <c r="S240" s="71"/>
      <c r="T240" s="72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T240" s="17" t="s">
        <v>149</v>
      </c>
      <c r="AU240" s="17" t="s">
        <v>87</v>
      </c>
    </row>
    <row r="241" spans="1:65" s="14" customFormat="1" ht="11.25">
      <c r="B241" s="231"/>
      <c r="C241" s="232"/>
      <c r="D241" s="217" t="s">
        <v>153</v>
      </c>
      <c r="E241" s="233" t="s">
        <v>1</v>
      </c>
      <c r="F241" s="234" t="s">
        <v>821</v>
      </c>
      <c r="G241" s="232"/>
      <c r="H241" s="235">
        <v>408</v>
      </c>
      <c r="I241" s="236"/>
      <c r="J241" s="232"/>
      <c r="K241" s="232"/>
      <c r="L241" s="237"/>
      <c r="M241" s="238"/>
      <c r="N241" s="239"/>
      <c r="O241" s="239"/>
      <c r="P241" s="239"/>
      <c r="Q241" s="239"/>
      <c r="R241" s="239"/>
      <c r="S241" s="239"/>
      <c r="T241" s="240"/>
      <c r="AT241" s="241" t="s">
        <v>153</v>
      </c>
      <c r="AU241" s="241" t="s">
        <v>87</v>
      </c>
      <c r="AV241" s="14" t="s">
        <v>87</v>
      </c>
      <c r="AW241" s="14" t="s">
        <v>33</v>
      </c>
      <c r="AX241" s="14" t="s">
        <v>85</v>
      </c>
      <c r="AY241" s="241" t="s">
        <v>141</v>
      </c>
    </row>
    <row r="242" spans="1:65" s="2" customFormat="1" ht="24" customHeight="1">
      <c r="A242" s="34"/>
      <c r="B242" s="35"/>
      <c r="C242" s="204" t="s">
        <v>281</v>
      </c>
      <c r="D242" s="204" t="s">
        <v>143</v>
      </c>
      <c r="E242" s="205" t="s">
        <v>332</v>
      </c>
      <c r="F242" s="206" t="s">
        <v>333</v>
      </c>
      <c r="G242" s="207" t="s">
        <v>146</v>
      </c>
      <c r="H242" s="208">
        <v>408</v>
      </c>
      <c r="I242" s="209"/>
      <c r="J242" s="210">
        <f>ROUND(I242*H242,2)</f>
        <v>0</v>
      </c>
      <c r="K242" s="206" t="s">
        <v>1</v>
      </c>
      <c r="L242" s="39"/>
      <c r="M242" s="211" t="s">
        <v>1</v>
      </c>
      <c r="N242" s="212" t="s">
        <v>42</v>
      </c>
      <c r="O242" s="71"/>
      <c r="P242" s="213">
        <f>O242*H242</f>
        <v>0</v>
      </c>
      <c r="Q242" s="213">
        <v>6.0999999999999997E-4</v>
      </c>
      <c r="R242" s="213">
        <f>Q242*H242</f>
        <v>0.24887999999999999</v>
      </c>
      <c r="S242" s="213">
        <v>0</v>
      </c>
      <c r="T242" s="214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215" t="s">
        <v>147</v>
      </c>
      <c r="AT242" s="215" t="s">
        <v>143</v>
      </c>
      <c r="AU242" s="215" t="s">
        <v>87</v>
      </c>
      <c r="AY242" s="17" t="s">
        <v>141</v>
      </c>
      <c r="BE242" s="216">
        <f>IF(N242="základní",J242,0)</f>
        <v>0</v>
      </c>
      <c r="BF242" s="216">
        <f>IF(N242="snížená",J242,0)</f>
        <v>0</v>
      </c>
      <c r="BG242" s="216">
        <f>IF(N242="zákl. přenesená",J242,0)</f>
        <v>0</v>
      </c>
      <c r="BH242" s="216">
        <f>IF(N242="sníž. přenesená",J242,0)</f>
        <v>0</v>
      </c>
      <c r="BI242" s="216">
        <f>IF(N242="nulová",J242,0)</f>
        <v>0</v>
      </c>
      <c r="BJ242" s="17" t="s">
        <v>85</v>
      </c>
      <c r="BK242" s="216">
        <f>ROUND(I242*H242,2)</f>
        <v>0</v>
      </c>
      <c r="BL242" s="17" t="s">
        <v>147</v>
      </c>
      <c r="BM242" s="215" t="s">
        <v>823</v>
      </c>
    </row>
    <row r="243" spans="1:65" s="2" customFormat="1" ht="11.25">
      <c r="A243" s="34"/>
      <c r="B243" s="35"/>
      <c r="C243" s="36"/>
      <c r="D243" s="217" t="s">
        <v>149</v>
      </c>
      <c r="E243" s="36"/>
      <c r="F243" s="218" t="s">
        <v>333</v>
      </c>
      <c r="G243" s="36"/>
      <c r="H243" s="36"/>
      <c r="I243" s="116"/>
      <c r="J243" s="36"/>
      <c r="K243" s="36"/>
      <c r="L243" s="39"/>
      <c r="M243" s="219"/>
      <c r="N243" s="220"/>
      <c r="O243" s="71"/>
      <c r="P243" s="71"/>
      <c r="Q243" s="71"/>
      <c r="R243" s="71"/>
      <c r="S243" s="71"/>
      <c r="T243" s="72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T243" s="17" t="s">
        <v>149</v>
      </c>
      <c r="AU243" s="17" t="s">
        <v>87</v>
      </c>
    </row>
    <row r="244" spans="1:65" s="14" customFormat="1" ht="11.25">
      <c r="B244" s="231"/>
      <c r="C244" s="232"/>
      <c r="D244" s="217" t="s">
        <v>153</v>
      </c>
      <c r="E244" s="233" t="s">
        <v>1</v>
      </c>
      <c r="F244" s="234" t="s">
        <v>821</v>
      </c>
      <c r="G244" s="232"/>
      <c r="H244" s="235">
        <v>408</v>
      </c>
      <c r="I244" s="236"/>
      <c r="J244" s="232"/>
      <c r="K244" s="232"/>
      <c r="L244" s="237"/>
      <c r="M244" s="238"/>
      <c r="N244" s="239"/>
      <c r="O244" s="239"/>
      <c r="P244" s="239"/>
      <c r="Q244" s="239"/>
      <c r="R244" s="239"/>
      <c r="S244" s="239"/>
      <c r="T244" s="240"/>
      <c r="AT244" s="241" t="s">
        <v>153</v>
      </c>
      <c r="AU244" s="241" t="s">
        <v>87</v>
      </c>
      <c r="AV244" s="14" t="s">
        <v>87</v>
      </c>
      <c r="AW244" s="14" t="s">
        <v>33</v>
      </c>
      <c r="AX244" s="14" t="s">
        <v>85</v>
      </c>
      <c r="AY244" s="241" t="s">
        <v>141</v>
      </c>
    </row>
    <row r="245" spans="1:65" s="2" customFormat="1" ht="24" customHeight="1">
      <c r="A245" s="34"/>
      <c r="B245" s="35"/>
      <c r="C245" s="204" t="s">
        <v>287</v>
      </c>
      <c r="D245" s="204" t="s">
        <v>143</v>
      </c>
      <c r="E245" s="205" t="s">
        <v>336</v>
      </c>
      <c r="F245" s="206" t="s">
        <v>337</v>
      </c>
      <c r="G245" s="207" t="s">
        <v>146</v>
      </c>
      <c r="H245" s="208">
        <v>408</v>
      </c>
      <c r="I245" s="209"/>
      <c r="J245" s="210">
        <f>ROUND(I245*H245,2)</f>
        <v>0</v>
      </c>
      <c r="K245" s="206" t="s">
        <v>1</v>
      </c>
      <c r="L245" s="39"/>
      <c r="M245" s="211" t="s">
        <v>1</v>
      </c>
      <c r="N245" s="212" t="s">
        <v>42</v>
      </c>
      <c r="O245" s="71"/>
      <c r="P245" s="213">
        <f>O245*H245</f>
        <v>0</v>
      </c>
      <c r="Q245" s="213">
        <v>0.10373</v>
      </c>
      <c r="R245" s="213">
        <f>Q245*H245</f>
        <v>42.321840000000002</v>
      </c>
      <c r="S245" s="213">
        <v>0</v>
      </c>
      <c r="T245" s="214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215" t="s">
        <v>147</v>
      </c>
      <c r="AT245" s="215" t="s">
        <v>143</v>
      </c>
      <c r="AU245" s="215" t="s">
        <v>87</v>
      </c>
      <c r="AY245" s="17" t="s">
        <v>141</v>
      </c>
      <c r="BE245" s="216">
        <f>IF(N245="základní",J245,0)</f>
        <v>0</v>
      </c>
      <c r="BF245" s="216">
        <f>IF(N245="snížená",J245,0)</f>
        <v>0</v>
      </c>
      <c r="BG245" s="216">
        <f>IF(N245="zákl. přenesená",J245,0)</f>
        <v>0</v>
      </c>
      <c r="BH245" s="216">
        <f>IF(N245="sníž. přenesená",J245,0)</f>
        <v>0</v>
      </c>
      <c r="BI245" s="216">
        <f>IF(N245="nulová",J245,0)</f>
        <v>0</v>
      </c>
      <c r="BJ245" s="17" t="s">
        <v>85</v>
      </c>
      <c r="BK245" s="216">
        <f>ROUND(I245*H245,2)</f>
        <v>0</v>
      </c>
      <c r="BL245" s="17" t="s">
        <v>147</v>
      </c>
      <c r="BM245" s="215" t="s">
        <v>824</v>
      </c>
    </row>
    <row r="246" spans="1:65" s="2" customFormat="1" ht="19.5">
      <c r="A246" s="34"/>
      <c r="B246" s="35"/>
      <c r="C246" s="36"/>
      <c r="D246" s="217" t="s">
        <v>149</v>
      </c>
      <c r="E246" s="36"/>
      <c r="F246" s="218" t="s">
        <v>337</v>
      </c>
      <c r="G246" s="36"/>
      <c r="H246" s="36"/>
      <c r="I246" s="116"/>
      <c r="J246" s="36"/>
      <c r="K246" s="36"/>
      <c r="L246" s="39"/>
      <c r="M246" s="219"/>
      <c r="N246" s="220"/>
      <c r="O246" s="71"/>
      <c r="P246" s="71"/>
      <c r="Q246" s="71"/>
      <c r="R246" s="71"/>
      <c r="S246" s="71"/>
      <c r="T246" s="72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T246" s="17" t="s">
        <v>149</v>
      </c>
      <c r="AU246" s="17" t="s">
        <v>87</v>
      </c>
    </row>
    <row r="247" spans="1:65" s="14" customFormat="1" ht="11.25">
      <c r="B247" s="231"/>
      <c r="C247" s="232"/>
      <c r="D247" s="217" t="s">
        <v>153</v>
      </c>
      <c r="E247" s="233" t="s">
        <v>1</v>
      </c>
      <c r="F247" s="234" t="s">
        <v>821</v>
      </c>
      <c r="G247" s="232"/>
      <c r="H247" s="235">
        <v>408</v>
      </c>
      <c r="I247" s="236"/>
      <c r="J247" s="232"/>
      <c r="K247" s="232"/>
      <c r="L247" s="237"/>
      <c r="M247" s="238"/>
      <c r="N247" s="239"/>
      <c r="O247" s="239"/>
      <c r="P247" s="239"/>
      <c r="Q247" s="239"/>
      <c r="R247" s="239"/>
      <c r="S247" s="239"/>
      <c r="T247" s="240"/>
      <c r="AT247" s="241" t="s">
        <v>153</v>
      </c>
      <c r="AU247" s="241" t="s">
        <v>87</v>
      </c>
      <c r="AV247" s="14" t="s">
        <v>87</v>
      </c>
      <c r="AW247" s="14" t="s">
        <v>33</v>
      </c>
      <c r="AX247" s="14" t="s">
        <v>85</v>
      </c>
      <c r="AY247" s="241" t="s">
        <v>141</v>
      </c>
    </row>
    <row r="248" spans="1:65" s="2" customFormat="1" ht="24" customHeight="1">
      <c r="A248" s="34"/>
      <c r="B248" s="35"/>
      <c r="C248" s="204" t="s">
        <v>295</v>
      </c>
      <c r="D248" s="204" t="s">
        <v>143</v>
      </c>
      <c r="E248" s="205" t="s">
        <v>340</v>
      </c>
      <c r="F248" s="206" t="s">
        <v>341</v>
      </c>
      <c r="G248" s="207" t="s">
        <v>146</v>
      </c>
      <c r="H248" s="208">
        <v>46.5</v>
      </c>
      <c r="I248" s="209"/>
      <c r="J248" s="210">
        <f>ROUND(I248*H248,2)</f>
        <v>0</v>
      </c>
      <c r="K248" s="206" t="s">
        <v>1</v>
      </c>
      <c r="L248" s="39"/>
      <c r="M248" s="211" t="s">
        <v>1</v>
      </c>
      <c r="N248" s="212" t="s">
        <v>42</v>
      </c>
      <c r="O248" s="71"/>
      <c r="P248" s="213">
        <f>O248*H248</f>
        <v>0</v>
      </c>
      <c r="Q248" s="213">
        <v>8.9219999999999994E-2</v>
      </c>
      <c r="R248" s="213">
        <f>Q248*H248</f>
        <v>4.1487299999999996</v>
      </c>
      <c r="S248" s="213">
        <v>0</v>
      </c>
      <c r="T248" s="214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215" t="s">
        <v>147</v>
      </c>
      <c r="AT248" s="215" t="s">
        <v>143</v>
      </c>
      <c r="AU248" s="215" t="s">
        <v>87</v>
      </c>
      <c r="AY248" s="17" t="s">
        <v>141</v>
      </c>
      <c r="BE248" s="216">
        <f>IF(N248="základní",J248,0)</f>
        <v>0</v>
      </c>
      <c r="BF248" s="216">
        <f>IF(N248="snížená",J248,0)</f>
        <v>0</v>
      </c>
      <c r="BG248" s="216">
        <f>IF(N248="zákl. přenesená",J248,0)</f>
        <v>0</v>
      </c>
      <c r="BH248" s="216">
        <f>IF(N248="sníž. přenesená",J248,0)</f>
        <v>0</v>
      </c>
      <c r="BI248" s="216">
        <f>IF(N248="nulová",J248,0)</f>
        <v>0</v>
      </c>
      <c r="BJ248" s="17" t="s">
        <v>85</v>
      </c>
      <c r="BK248" s="216">
        <f>ROUND(I248*H248,2)</f>
        <v>0</v>
      </c>
      <c r="BL248" s="17" t="s">
        <v>147</v>
      </c>
      <c r="BM248" s="215" t="s">
        <v>825</v>
      </c>
    </row>
    <row r="249" spans="1:65" s="2" customFormat="1" ht="19.5">
      <c r="A249" s="34"/>
      <c r="B249" s="35"/>
      <c r="C249" s="36"/>
      <c r="D249" s="217" t="s">
        <v>149</v>
      </c>
      <c r="E249" s="36"/>
      <c r="F249" s="218" t="s">
        <v>341</v>
      </c>
      <c r="G249" s="36"/>
      <c r="H249" s="36"/>
      <c r="I249" s="116"/>
      <c r="J249" s="36"/>
      <c r="K249" s="36"/>
      <c r="L249" s="39"/>
      <c r="M249" s="219"/>
      <c r="N249" s="220"/>
      <c r="O249" s="71"/>
      <c r="P249" s="71"/>
      <c r="Q249" s="71"/>
      <c r="R249" s="71"/>
      <c r="S249" s="71"/>
      <c r="T249" s="72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T249" s="17" t="s">
        <v>149</v>
      </c>
      <c r="AU249" s="17" t="s">
        <v>87</v>
      </c>
    </row>
    <row r="250" spans="1:65" s="14" customFormat="1" ht="11.25">
      <c r="B250" s="231"/>
      <c r="C250" s="232"/>
      <c r="D250" s="217" t="s">
        <v>153</v>
      </c>
      <c r="E250" s="233" t="s">
        <v>1</v>
      </c>
      <c r="F250" s="234" t="s">
        <v>826</v>
      </c>
      <c r="G250" s="232"/>
      <c r="H250" s="235">
        <v>29</v>
      </c>
      <c r="I250" s="236"/>
      <c r="J250" s="232"/>
      <c r="K250" s="232"/>
      <c r="L250" s="237"/>
      <c r="M250" s="238"/>
      <c r="N250" s="239"/>
      <c r="O250" s="239"/>
      <c r="P250" s="239"/>
      <c r="Q250" s="239"/>
      <c r="R250" s="239"/>
      <c r="S250" s="239"/>
      <c r="T250" s="240"/>
      <c r="AT250" s="241" t="s">
        <v>153</v>
      </c>
      <c r="AU250" s="241" t="s">
        <v>87</v>
      </c>
      <c r="AV250" s="14" t="s">
        <v>87</v>
      </c>
      <c r="AW250" s="14" t="s">
        <v>33</v>
      </c>
      <c r="AX250" s="14" t="s">
        <v>77</v>
      </c>
      <c r="AY250" s="241" t="s">
        <v>141</v>
      </c>
    </row>
    <row r="251" spans="1:65" s="14" customFormat="1" ht="11.25">
      <c r="B251" s="231"/>
      <c r="C251" s="232"/>
      <c r="D251" s="217" t="s">
        <v>153</v>
      </c>
      <c r="E251" s="233" t="s">
        <v>1</v>
      </c>
      <c r="F251" s="234" t="s">
        <v>827</v>
      </c>
      <c r="G251" s="232"/>
      <c r="H251" s="235">
        <v>17.5</v>
      </c>
      <c r="I251" s="236"/>
      <c r="J251" s="232"/>
      <c r="K251" s="232"/>
      <c r="L251" s="237"/>
      <c r="M251" s="238"/>
      <c r="N251" s="239"/>
      <c r="O251" s="239"/>
      <c r="P251" s="239"/>
      <c r="Q251" s="239"/>
      <c r="R251" s="239"/>
      <c r="S251" s="239"/>
      <c r="T251" s="240"/>
      <c r="AT251" s="241" t="s">
        <v>153</v>
      </c>
      <c r="AU251" s="241" t="s">
        <v>87</v>
      </c>
      <c r="AV251" s="14" t="s">
        <v>87</v>
      </c>
      <c r="AW251" s="14" t="s">
        <v>33</v>
      </c>
      <c r="AX251" s="14" t="s">
        <v>77</v>
      </c>
      <c r="AY251" s="241" t="s">
        <v>141</v>
      </c>
    </row>
    <row r="252" spans="1:65" s="15" customFormat="1" ht="11.25">
      <c r="B252" s="242"/>
      <c r="C252" s="243"/>
      <c r="D252" s="217" t="s">
        <v>153</v>
      </c>
      <c r="E252" s="244" t="s">
        <v>1</v>
      </c>
      <c r="F252" s="245" t="s">
        <v>164</v>
      </c>
      <c r="G252" s="243"/>
      <c r="H252" s="246">
        <v>46.5</v>
      </c>
      <c r="I252" s="247"/>
      <c r="J252" s="243"/>
      <c r="K252" s="243"/>
      <c r="L252" s="248"/>
      <c r="M252" s="249"/>
      <c r="N252" s="250"/>
      <c r="O252" s="250"/>
      <c r="P252" s="250"/>
      <c r="Q252" s="250"/>
      <c r="R252" s="250"/>
      <c r="S252" s="250"/>
      <c r="T252" s="251"/>
      <c r="AT252" s="252" t="s">
        <v>153</v>
      </c>
      <c r="AU252" s="252" t="s">
        <v>87</v>
      </c>
      <c r="AV252" s="15" t="s">
        <v>147</v>
      </c>
      <c r="AW252" s="15" t="s">
        <v>33</v>
      </c>
      <c r="AX252" s="15" t="s">
        <v>85</v>
      </c>
      <c r="AY252" s="252" t="s">
        <v>141</v>
      </c>
    </row>
    <row r="253" spans="1:65" s="2" customFormat="1" ht="16.5" customHeight="1">
      <c r="A253" s="34"/>
      <c r="B253" s="35"/>
      <c r="C253" s="253" t="s">
        <v>299</v>
      </c>
      <c r="D253" s="253" t="s">
        <v>223</v>
      </c>
      <c r="E253" s="254" t="s">
        <v>346</v>
      </c>
      <c r="F253" s="255" t="s">
        <v>347</v>
      </c>
      <c r="G253" s="256" t="s">
        <v>146</v>
      </c>
      <c r="H253" s="257">
        <v>29.87</v>
      </c>
      <c r="I253" s="258"/>
      <c r="J253" s="259">
        <f>ROUND(I253*H253,2)</f>
        <v>0</v>
      </c>
      <c r="K253" s="255" t="s">
        <v>1</v>
      </c>
      <c r="L253" s="260"/>
      <c r="M253" s="261" t="s">
        <v>1</v>
      </c>
      <c r="N253" s="262" t="s">
        <v>42</v>
      </c>
      <c r="O253" s="71"/>
      <c r="P253" s="213">
        <f>O253*H253</f>
        <v>0</v>
      </c>
      <c r="Q253" s="213">
        <v>0.13100000000000001</v>
      </c>
      <c r="R253" s="213">
        <f>Q253*H253</f>
        <v>3.9129700000000005</v>
      </c>
      <c r="S253" s="213">
        <v>0</v>
      </c>
      <c r="T253" s="214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215" t="s">
        <v>187</v>
      </c>
      <c r="AT253" s="215" t="s">
        <v>223</v>
      </c>
      <c r="AU253" s="215" t="s">
        <v>87</v>
      </c>
      <c r="AY253" s="17" t="s">
        <v>141</v>
      </c>
      <c r="BE253" s="216">
        <f>IF(N253="základní",J253,0)</f>
        <v>0</v>
      </c>
      <c r="BF253" s="216">
        <f>IF(N253="snížená",J253,0)</f>
        <v>0</v>
      </c>
      <c r="BG253" s="216">
        <f>IF(N253="zákl. přenesená",J253,0)</f>
        <v>0</v>
      </c>
      <c r="BH253" s="216">
        <f>IF(N253="sníž. přenesená",J253,0)</f>
        <v>0</v>
      </c>
      <c r="BI253" s="216">
        <f>IF(N253="nulová",J253,0)</f>
        <v>0</v>
      </c>
      <c r="BJ253" s="17" t="s">
        <v>85</v>
      </c>
      <c r="BK253" s="216">
        <f>ROUND(I253*H253,2)</f>
        <v>0</v>
      </c>
      <c r="BL253" s="17" t="s">
        <v>147</v>
      </c>
      <c r="BM253" s="215" t="s">
        <v>828</v>
      </c>
    </row>
    <row r="254" spans="1:65" s="2" customFormat="1" ht="11.25">
      <c r="A254" s="34"/>
      <c r="B254" s="35"/>
      <c r="C254" s="36"/>
      <c r="D254" s="217" t="s">
        <v>149</v>
      </c>
      <c r="E254" s="36"/>
      <c r="F254" s="218" t="s">
        <v>347</v>
      </c>
      <c r="G254" s="36"/>
      <c r="H254" s="36"/>
      <c r="I254" s="116"/>
      <c r="J254" s="36"/>
      <c r="K254" s="36"/>
      <c r="L254" s="39"/>
      <c r="M254" s="219"/>
      <c r="N254" s="220"/>
      <c r="O254" s="71"/>
      <c r="P254" s="71"/>
      <c r="Q254" s="71"/>
      <c r="R254" s="71"/>
      <c r="S254" s="71"/>
      <c r="T254" s="72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T254" s="17" t="s">
        <v>149</v>
      </c>
      <c r="AU254" s="17" t="s">
        <v>87</v>
      </c>
    </row>
    <row r="255" spans="1:65" s="13" customFormat="1" ht="11.25">
      <c r="B255" s="221"/>
      <c r="C255" s="222"/>
      <c r="D255" s="217" t="s">
        <v>153</v>
      </c>
      <c r="E255" s="223" t="s">
        <v>1</v>
      </c>
      <c r="F255" s="224" t="s">
        <v>349</v>
      </c>
      <c r="G255" s="222"/>
      <c r="H255" s="223" t="s">
        <v>1</v>
      </c>
      <c r="I255" s="225"/>
      <c r="J255" s="222"/>
      <c r="K255" s="222"/>
      <c r="L255" s="226"/>
      <c r="M255" s="227"/>
      <c r="N255" s="228"/>
      <c r="O255" s="228"/>
      <c r="P255" s="228"/>
      <c r="Q255" s="228"/>
      <c r="R255" s="228"/>
      <c r="S255" s="228"/>
      <c r="T255" s="229"/>
      <c r="AT255" s="230" t="s">
        <v>153</v>
      </c>
      <c r="AU255" s="230" t="s">
        <v>87</v>
      </c>
      <c r="AV255" s="13" t="s">
        <v>85</v>
      </c>
      <c r="AW255" s="13" t="s">
        <v>33</v>
      </c>
      <c r="AX255" s="13" t="s">
        <v>77</v>
      </c>
      <c r="AY255" s="230" t="s">
        <v>141</v>
      </c>
    </row>
    <row r="256" spans="1:65" s="14" customFormat="1" ht="11.25">
      <c r="B256" s="231"/>
      <c r="C256" s="232"/>
      <c r="D256" s="217" t="s">
        <v>153</v>
      </c>
      <c r="E256" s="233" t="s">
        <v>1</v>
      </c>
      <c r="F256" s="234" t="s">
        <v>304</v>
      </c>
      <c r="G256" s="232"/>
      <c r="H256" s="235">
        <v>29</v>
      </c>
      <c r="I256" s="236"/>
      <c r="J256" s="232"/>
      <c r="K256" s="232"/>
      <c r="L256" s="237"/>
      <c r="M256" s="238"/>
      <c r="N256" s="239"/>
      <c r="O256" s="239"/>
      <c r="P256" s="239"/>
      <c r="Q256" s="239"/>
      <c r="R256" s="239"/>
      <c r="S256" s="239"/>
      <c r="T256" s="240"/>
      <c r="AT256" s="241" t="s">
        <v>153</v>
      </c>
      <c r="AU256" s="241" t="s">
        <v>87</v>
      </c>
      <c r="AV256" s="14" t="s">
        <v>87</v>
      </c>
      <c r="AW256" s="14" t="s">
        <v>33</v>
      </c>
      <c r="AX256" s="14" t="s">
        <v>77</v>
      </c>
      <c r="AY256" s="241" t="s">
        <v>141</v>
      </c>
    </row>
    <row r="257" spans="1:65" s="14" customFormat="1" ht="11.25">
      <c r="B257" s="231"/>
      <c r="C257" s="232"/>
      <c r="D257" s="217" t="s">
        <v>153</v>
      </c>
      <c r="E257" s="233" t="s">
        <v>1</v>
      </c>
      <c r="F257" s="234" t="s">
        <v>829</v>
      </c>
      <c r="G257" s="232"/>
      <c r="H257" s="235">
        <v>29.87</v>
      </c>
      <c r="I257" s="236"/>
      <c r="J257" s="232"/>
      <c r="K257" s="232"/>
      <c r="L257" s="237"/>
      <c r="M257" s="238"/>
      <c r="N257" s="239"/>
      <c r="O257" s="239"/>
      <c r="P257" s="239"/>
      <c r="Q257" s="239"/>
      <c r="R257" s="239"/>
      <c r="S257" s="239"/>
      <c r="T257" s="240"/>
      <c r="AT257" s="241" t="s">
        <v>153</v>
      </c>
      <c r="AU257" s="241" t="s">
        <v>87</v>
      </c>
      <c r="AV257" s="14" t="s">
        <v>87</v>
      </c>
      <c r="AW257" s="14" t="s">
        <v>33</v>
      </c>
      <c r="AX257" s="14" t="s">
        <v>85</v>
      </c>
      <c r="AY257" s="241" t="s">
        <v>141</v>
      </c>
    </row>
    <row r="258" spans="1:65" s="2" customFormat="1" ht="24" customHeight="1">
      <c r="A258" s="34"/>
      <c r="B258" s="35"/>
      <c r="C258" s="253" t="s">
        <v>304</v>
      </c>
      <c r="D258" s="253" t="s">
        <v>223</v>
      </c>
      <c r="E258" s="254" t="s">
        <v>353</v>
      </c>
      <c r="F258" s="255" t="s">
        <v>354</v>
      </c>
      <c r="G258" s="256" t="s">
        <v>146</v>
      </c>
      <c r="H258" s="257">
        <v>18.024999999999999</v>
      </c>
      <c r="I258" s="258"/>
      <c r="J258" s="259">
        <f>ROUND(I258*H258,2)</f>
        <v>0</v>
      </c>
      <c r="K258" s="255" t="s">
        <v>1</v>
      </c>
      <c r="L258" s="260"/>
      <c r="M258" s="261" t="s">
        <v>1</v>
      </c>
      <c r="N258" s="262" t="s">
        <v>42</v>
      </c>
      <c r="O258" s="71"/>
      <c r="P258" s="213">
        <f>O258*H258</f>
        <v>0</v>
      </c>
      <c r="Q258" s="213">
        <v>0.13100000000000001</v>
      </c>
      <c r="R258" s="213">
        <f>Q258*H258</f>
        <v>2.361275</v>
      </c>
      <c r="S258" s="213">
        <v>0</v>
      </c>
      <c r="T258" s="214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215" t="s">
        <v>187</v>
      </c>
      <c r="AT258" s="215" t="s">
        <v>223</v>
      </c>
      <c r="AU258" s="215" t="s">
        <v>87</v>
      </c>
      <c r="AY258" s="17" t="s">
        <v>141</v>
      </c>
      <c r="BE258" s="216">
        <f>IF(N258="základní",J258,0)</f>
        <v>0</v>
      </c>
      <c r="BF258" s="216">
        <f>IF(N258="snížená",J258,0)</f>
        <v>0</v>
      </c>
      <c r="BG258" s="216">
        <f>IF(N258="zákl. přenesená",J258,0)</f>
        <v>0</v>
      </c>
      <c r="BH258" s="216">
        <f>IF(N258="sníž. přenesená",J258,0)</f>
        <v>0</v>
      </c>
      <c r="BI258" s="216">
        <f>IF(N258="nulová",J258,0)</f>
        <v>0</v>
      </c>
      <c r="BJ258" s="17" t="s">
        <v>85</v>
      </c>
      <c r="BK258" s="216">
        <f>ROUND(I258*H258,2)</f>
        <v>0</v>
      </c>
      <c r="BL258" s="17" t="s">
        <v>147</v>
      </c>
      <c r="BM258" s="215" t="s">
        <v>830</v>
      </c>
    </row>
    <row r="259" spans="1:65" s="2" customFormat="1" ht="19.5">
      <c r="A259" s="34"/>
      <c r="B259" s="35"/>
      <c r="C259" s="36"/>
      <c r="D259" s="217" t="s">
        <v>149</v>
      </c>
      <c r="E259" s="36"/>
      <c r="F259" s="218" t="s">
        <v>354</v>
      </c>
      <c r="G259" s="36"/>
      <c r="H259" s="36"/>
      <c r="I259" s="116"/>
      <c r="J259" s="36"/>
      <c r="K259" s="36"/>
      <c r="L259" s="39"/>
      <c r="M259" s="219"/>
      <c r="N259" s="220"/>
      <c r="O259" s="71"/>
      <c r="P259" s="71"/>
      <c r="Q259" s="71"/>
      <c r="R259" s="71"/>
      <c r="S259" s="71"/>
      <c r="T259" s="72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T259" s="17" t="s">
        <v>149</v>
      </c>
      <c r="AU259" s="17" t="s">
        <v>87</v>
      </c>
    </row>
    <row r="260" spans="1:65" s="14" customFormat="1" ht="11.25">
      <c r="B260" s="231"/>
      <c r="C260" s="232"/>
      <c r="D260" s="217" t="s">
        <v>153</v>
      </c>
      <c r="E260" s="233" t="s">
        <v>1</v>
      </c>
      <c r="F260" s="234" t="s">
        <v>831</v>
      </c>
      <c r="G260" s="232"/>
      <c r="H260" s="235">
        <v>17.5</v>
      </c>
      <c r="I260" s="236"/>
      <c r="J260" s="232"/>
      <c r="K260" s="232"/>
      <c r="L260" s="237"/>
      <c r="M260" s="238"/>
      <c r="N260" s="239"/>
      <c r="O260" s="239"/>
      <c r="P260" s="239"/>
      <c r="Q260" s="239"/>
      <c r="R260" s="239"/>
      <c r="S260" s="239"/>
      <c r="T260" s="240"/>
      <c r="AT260" s="241" t="s">
        <v>153</v>
      </c>
      <c r="AU260" s="241" t="s">
        <v>87</v>
      </c>
      <c r="AV260" s="14" t="s">
        <v>87</v>
      </c>
      <c r="AW260" s="14" t="s">
        <v>33</v>
      </c>
      <c r="AX260" s="14" t="s">
        <v>77</v>
      </c>
      <c r="AY260" s="241" t="s">
        <v>141</v>
      </c>
    </row>
    <row r="261" spans="1:65" s="14" customFormat="1" ht="11.25">
      <c r="B261" s="231"/>
      <c r="C261" s="232"/>
      <c r="D261" s="217" t="s">
        <v>153</v>
      </c>
      <c r="E261" s="233" t="s">
        <v>1</v>
      </c>
      <c r="F261" s="234" t="s">
        <v>832</v>
      </c>
      <c r="G261" s="232"/>
      <c r="H261" s="235">
        <v>18.024999999999999</v>
      </c>
      <c r="I261" s="236"/>
      <c r="J261" s="232"/>
      <c r="K261" s="232"/>
      <c r="L261" s="237"/>
      <c r="M261" s="238"/>
      <c r="N261" s="239"/>
      <c r="O261" s="239"/>
      <c r="P261" s="239"/>
      <c r="Q261" s="239"/>
      <c r="R261" s="239"/>
      <c r="S261" s="239"/>
      <c r="T261" s="240"/>
      <c r="AT261" s="241" t="s">
        <v>153</v>
      </c>
      <c r="AU261" s="241" t="s">
        <v>87</v>
      </c>
      <c r="AV261" s="14" t="s">
        <v>87</v>
      </c>
      <c r="AW261" s="14" t="s">
        <v>33</v>
      </c>
      <c r="AX261" s="14" t="s">
        <v>85</v>
      </c>
      <c r="AY261" s="241" t="s">
        <v>141</v>
      </c>
    </row>
    <row r="262" spans="1:65" s="2" customFormat="1" ht="24" customHeight="1">
      <c r="A262" s="34"/>
      <c r="B262" s="35"/>
      <c r="C262" s="204" t="s">
        <v>308</v>
      </c>
      <c r="D262" s="204" t="s">
        <v>143</v>
      </c>
      <c r="E262" s="205" t="s">
        <v>358</v>
      </c>
      <c r="F262" s="206" t="s">
        <v>359</v>
      </c>
      <c r="G262" s="207" t="s">
        <v>146</v>
      </c>
      <c r="H262" s="208">
        <v>142</v>
      </c>
      <c r="I262" s="209"/>
      <c r="J262" s="210">
        <f>ROUND(I262*H262,2)</f>
        <v>0</v>
      </c>
      <c r="K262" s="206" t="s">
        <v>1</v>
      </c>
      <c r="L262" s="39"/>
      <c r="M262" s="211" t="s">
        <v>1</v>
      </c>
      <c r="N262" s="212" t="s">
        <v>42</v>
      </c>
      <c r="O262" s="71"/>
      <c r="P262" s="213">
        <f>O262*H262</f>
        <v>0</v>
      </c>
      <c r="Q262" s="213">
        <v>9.0620000000000006E-2</v>
      </c>
      <c r="R262" s="213">
        <f>Q262*H262</f>
        <v>12.868040000000001</v>
      </c>
      <c r="S262" s="213">
        <v>0</v>
      </c>
      <c r="T262" s="214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215" t="s">
        <v>147</v>
      </c>
      <c r="AT262" s="215" t="s">
        <v>143</v>
      </c>
      <c r="AU262" s="215" t="s">
        <v>87</v>
      </c>
      <c r="AY262" s="17" t="s">
        <v>141</v>
      </c>
      <c r="BE262" s="216">
        <f>IF(N262="základní",J262,0)</f>
        <v>0</v>
      </c>
      <c r="BF262" s="216">
        <f>IF(N262="snížená",J262,0)</f>
        <v>0</v>
      </c>
      <c r="BG262" s="216">
        <f>IF(N262="zákl. přenesená",J262,0)</f>
        <v>0</v>
      </c>
      <c r="BH262" s="216">
        <f>IF(N262="sníž. přenesená",J262,0)</f>
        <v>0</v>
      </c>
      <c r="BI262" s="216">
        <f>IF(N262="nulová",J262,0)</f>
        <v>0</v>
      </c>
      <c r="BJ262" s="17" t="s">
        <v>85</v>
      </c>
      <c r="BK262" s="216">
        <f>ROUND(I262*H262,2)</f>
        <v>0</v>
      </c>
      <c r="BL262" s="17" t="s">
        <v>147</v>
      </c>
      <c r="BM262" s="215" t="s">
        <v>833</v>
      </c>
    </row>
    <row r="263" spans="1:65" s="2" customFormat="1" ht="19.5">
      <c r="A263" s="34"/>
      <c r="B263" s="35"/>
      <c r="C263" s="36"/>
      <c r="D263" s="217" t="s">
        <v>149</v>
      </c>
      <c r="E263" s="36"/>
      <c r="F263" s="218" t="s">
        <v>359</v>
      </c>
      <c r="G263" s="36"/>
      <c r="H263" s="36"/>
      <c r="I263" s="116"/>
      <c r="J263" s="36"/>
      <c r="K263" s="36"/>
      <c r="L263" s="39"/>
      <c r="M263" s="219"/>
      <c r="N263" s="220"/>
      <c r="O263" s="71"/>
      <c r="P263" s="71"/>
      <c r="Q263" s="71"/>
      <c r="R263" s="71"/>
      <c r="S263" s="71"/>
      <c r="T263" s="72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T263" s="17" t="s">
        <v>149</v>
      </c>
      <c r="AU263" s="17" t="s">
        <v>87</v>
      </c>
    </row>
    <row r="264" spans="1:65" s="14" customFormat="1" ht="11.25">
      <c r="B264" s="231"/>
      <c r="C264" s="232"/>
      <c r="D264" s="217" t="s">
        <v>153</v>
      </c>
      <c r="E264" s="233" t="s">
        <v>1</v>
      </c>
      <c r="F264" s="234" t="s">
        <v>834</v>
      </c>
      <c r="G264" s="232"/>
      <c r="H264" s="235">
        <v>142</v>
      </c>
      <c r="I264" s="236"/>
      <c r="J264" s="232"/>
      <c r="K264" s="232"/>
      <c r="L264" s="237"/>
      <c r="M264" s="238"/>
      <c r="N264" s="239"/>
      <c r="O264" s="239"/>
      <c r="P264" s="239"/>
      <c r="Q264" s="239"/>
      <c r="R264" s="239"/>
      <c r="S264" s="239"/>
      <c r="T264" s="240"/>
      <c r="AT264" s="241" t="s">
        <v>153</v>
      </c>
      <c r="AU264" s="241" t="s">
        <v>87</v>
      </c>
      <c r="AV264" s="14" t="s">
        <v>87</v>
      </c>
      <c r="AW264" s="14" t="s">
        <v>33</v>
      </c>
      <c r="AX264" s="14" t="s">
        <v>77</v>
      </c>
      <c r="AY264" s="241" t="s">
        <v>141</v>
      </c>
    </row>
    <row r="265" spans="1:65" s="15" customFormat="1" ht="11.25">
      <c r="B265" s="242"/>
      <c r="C265" s="243"/>
      <c r="D265" s="217" t="s">
        <v>153</v>
      </c>
      <c r="E265" s="244" t="s">
        <v>1</v>
      </c>
      <c r="F265" s="245" t="s">
        <v>164</v>
      </c>
      <c r="G265" s="243"/>
      <c r="H265" s="246">
        <v>142</v>
      </c>
      <c r="I265" s="247"/>
      <c r="J265" s="243"/>
      <c r="K265" s="243"/>
      <c r="L265" s="248"/>
      <c r="M265" s="249"/>
      <c r="N265" s="250"/>
      <c r="O265" s="250"/>
      <c r="P265" s="250"/>
      <c r="Q265" s="250"/>
      <c r="R265" s="250"/>
      <c r="S265" s="250"/>
      <c r="T265" s="251"/>
      <c r="AT265" s="252" t="s">
        <v>153</v>
      </c>
      <c r="AU265" s="252" t="s">
        <v>87</v>
      </c>
      <c r="AV265" s="15" t="s">
        <v>147</v>
      </c>
      <c r="AW265" s="15" t="s">
        <v>33</v>
      </c>
      <c r="AX265" s="15" t="s">
        <v>85</v>
      </c>
      <c r="AY265" s="252" t="s">
        <v>141</v>
      </c>
    </row>
    <row r="266" spans="1:65" s="2" customFormat="1" ht="16.5" customHeight="1">
      <c r="A266" s="34"/>
      <c r="B266" s="35"/>
      <c r="C266" s="253" t="s">
        <v>316</v>
      </c>
      <c r="D266" s="253" t="s">
        <v>223</v>
      </c>
      <c r="E266" s="254" t="s">
        <v>364</v>
      </c>
      <c r="F266" s="255" t="s">
        <v>365</v>
      </c>
      <c r="G266" s="256" t="s">
        <v>146</v>
      </c>
      <c r="H266" s="257">
        <v>146.26</v>
      </c>
      <c r="I266" s="258"/>
      <c r="J266" s="259">
        <f>ROUND(I266*H266,2)</f>
        <v>0</v>
      </c>
      <c r="K266" s="255" t="s">
        <v>1</v>
      </c>
      <c r="L266" s="260"/>
      <c r="M266" s="261" t="s">
        <v>1</v>
      </c>
      <c r="N266" s="262" t="s">
        <v>42</v>
      </c>
      <c r="O266" s="71"/>
      <c r="P266" s="213">
        <f>O266*H266</f>
        <v>0</v>
      </c>
      <c r="Q266" s="213">
        <v>0.17599999999999999</v>
      </c>
      <c r="R266" s="213">
        <f>Q266*H266</f>
        <v>25.741759999999996</v>
      </c>
      <c r="S266" s="213">
        <v>0</v>
      </c>
      <c r="T266" s="214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215" t="s">
        <v>187</v>
      </c>
      <c r="AT266" s="215" t="s">
        <v>223</v>
      </c>
      <c r="AU266" s="215" t="s">
        <v>87</v>
      </c>
      <c r="AY266" s="17" t="s">
        <v>141</v>
      </c>
      <c r="BE266" s="216">
        <f>IF(N266="základní",J266,0)</f>
        <v>0</v>
      </c>
      <c r="BF266" s="216">
        <f>IF(N266="snížená",J266,0)</f>
        <v>0</v>
      </c>
      <c r="BG266" s="216">
        <f>IF(N266="zákl. přenesená",J266,0)</f>
        <v>0</v>
      </c>
      <c r="BH266" s="216">
        <f>IF(N266="sníž. přenesená",J266,0)</f>
        <v>0</v>
      </c>
      <c r="BI266" s="216">
        <f>IF(N266="nulová",J266,0)</f>
        <v>0</v>
      </c>
      <c r="BJ266" s="17" t="s">
        <v>85</v>
      </c>
      <c r="BK266" s="216">
        <f>ROUND(I266*H266,2)</f>
        <v>0</v>
      </c>
      <c r="BL266" s="17" t="s">
        <v>147</v>
      </c>
      <c r="BM266" s="215" t="s">
        <v>835</v>
      </c>
    </row>
    <row r="267" spans="1:65" s="2" customFormat="1" ht="11.25">
      <c r="A267" s="34"/>
      <c r="B267" s="35"/>
      <c r="C267" s="36"/>
      <c r="D267" s="217" t="s">
        <v>149</v>
      </c>
      <c r="E267" s="36"/>
      <c r="F267" s="218" t="s">
        <v>365</v>
      </c>
      <c r="G267" s="36"/>
      <c r="H267" s="36"/>
      <c r="I267" s="116"/>
      <c r="J267" s="36"/>
      <c r="K267" s="36"/>
      <c r="L267" s="39"/>
      <c r="M267" s="219"/>
      <c r="N267" s="220"/>
      <c r="O267" s="71"/>
      <c r="P267" s="71"/>
      <c r="Q267" s="71"/>
      <c r="R267" s="71"/>
      <c r="S267" s="71"/>
      <c r="T267" s="72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T267" s="17" t="s">
        <v>149</v>
      </c>
      <c r="AU267" s="17" t="s">
        <v>87</v>
      </c>
    </row>
    <row r="268" spans="1:65" s="13" customFormat="1" ht="11.25">
      <c r="B268" s="221"/>
      <c r="C268" s="222"/>
      <c r="D268" s="217" t="s">
        <v>153</v>
      </c>
      <c r="E268" s="223" t="s">
        <v>1</v>
      </c>
      <c r="F268" s="224" t="s">
        <v>692</v>
      </c>
      <c r="G268" s="222"/>
      <c r="H268" s="223" t="s">
        <v>1</v>
      </c>
      <c r="I268" s="225"/>
      <c r="J268" s="222"/>
      <c r="K268" s="222"/>
      <c r="L268" s="226"/>
      <c r="M268" s="227"/>
      <c r="N268" s="228"/>
      <c r="O268" s="228"/>
      <c r="P268" s="228"/>
      <c r="Q268" s="228"/>
      <c r="R268" s="228"/>
      <c r="S268" s="228"/>
      <c r="T268" s="229"/>
      <c r="AT268" s="230" t="s">
        <v>153</v>
      </c>
      <c r="AU268" s="230" t="s">
        <v>87</v>
      </c>
      <c r="AV268" s="13" t="s">
        <v>85</v>
      </c>
      <c r="AW268" s="13" t="s">
        <v>33</v>
      </c>
      <c r="AX268" s="13" t="s">
        <v>77</v>
      </c>
      <c r="AY268" s="230" t="s">
        <v>141</v>
      </c>
    </row>
    <row r="269" spans="1:65" s="14" customFormat="1" ht="11.25">
      <c r="B269" s="231"/>
      <c r="C269" s="232"/>
      <c r="D269" s="217" t="s">
        <v>153</v>
      </c>
      <c r="E269" s="233" t="s">
        <v>1</v>
      </c>
      <c r="F269" s="234" t="s">
        <v>836</v>
      </c>
      <c r="G269" s="232"/>
      <c r="H269" s="235">
        <v>146.26</v>
      </c>
      <c r="I269" s="236"/>
      <c r="J269" s="232"/>
      <c r="K269" s="232"/>
      <c r="L269" s="237"/>
      <c r="M269" s="238"/>
      <c r="N269" s="239"/>
      <c r="O269" s="239"/>
      <c r="P269" s="239"/>
      <c r="Q269" s="239"/>
      <c r="R269" s="239"/>
      <c r="S269" s="239"/>
      <c r="T269" s="240"/>
      <c r="AT269" s="241" t="s">
        <v>153</v>
      </c>
      <c r="AU269" s="241" t="s">
        <v>87</v>
      </c>
      <c r="AV269" s="14" t="s">
        <v>87</v>
      </c>
      <c r="AW269" s="14" t="s">
        <v>33</v>
      </c>
      <c r="AX269" s="14" t="s">
        <v>77</v>
      </c>
      <c r="AY269" s="241" t="s">
        <v>141</v>
      </c>
    </row>
    <row r="270" spans="1:65" s="15" customFormat="1" ht="11.25">
      <c r="B270" s="242"/>
      <c r="C270" s="243"/>
      <c r="D270" s="217" t="s">
        <v>153</v>
      </c>
      <c r="E270" s="244" t="s">
        <v>1</v>
      </c>
      <c r="F270" s="245" t="s">
        <v>164</v>
      </c>
      <c r="G270" s="243"/>
      <c r="H270" s="246">
        <v>146.26</v>
      </c>
      <c r="I270" s="247"/>
      <c r="J270" s="243"/>
      <c r="K270" s="243"/>
      <c r="L270" s="248"/>
      <c r="M270" s="249"/>
      <c r="N270" s="250"/>
      <c r="O270" s="250"/>
      <c r="P270" s="250"/>
      <c r="Q270" s="250"/>
      <c r="R270" s="250"/>
      <c r="S270" s="250"/>
      <c r="T270" s="251"/>
      <c r="AT270" s="252" t="s">
        <v>153</v>
      </c>
      <c r="AU270" s="252" t="s">
        <v>87</v>
      </c>
      <c r="AV270" s="15" t="s">
        <v>147</v>
      </c>
      <c r="AW270" s="15" t="s">
        <v>33</v>
      </c>
      <c r="AX270" s="15" t="s">
        <v>85</v>
      </c>
      <c r="AY270" s="252" t="s">
        <v>141</v>
      </c>
    </row>
    <row r="271" spans="1:65" s="12" customFormat="1" ht="22.9" customHeight="1">
      <c r="B271" s="188"/>
      <c r="C271" s="189"/>
      <c r="D271" s="190" t="s">
        <v>76</v>
      </c>
      <c r="E271" s="202" t="s">
        <v>187</v>
      </c>
      <c r="F271" s="202" t="s">
        <v>381</v>
      </c>
      <c r="G271" s="189"/>
      <c r="H271" s="189"/>
      <c r="I271" s="192"/>
      <c r="J271" s="203">
        <f>BK271</f>
        <v>0</v>
      </c>
      <c r="K271" s="189"/>
      <c r="L271" s="194"/>
      <c r="M271" s="195"/>
      <c r="N271" s="196"/>
      <c r="O271" s="196"/>
      <c r="P271" s="197">
        <f>SUM(P272:P311)</f>
        <v>0</v>
      </c>
      <c r="Q271" s="196"/>
      <c r="R271" s="197">
        <f>SUM(R272:R311)</f>
        <v>35.07076</v>
      </c>
      <c r="S271" s="196"/>
      <c r="T271" s="198">
        <f>SUM(T272:T311)</f>
        <v>0</v>
      </c>
      <c r="AR271" s="199" t="s">
        <v>85</v>
      </c>
      <c r="AT271" s="200" t="s">
        <v>76</v>
      </c>
      <c r="AU271" s="200" t="s">
        <v>85</v>
      </c>
      <c r="AY271" s="199" t="s">
        <v>141</v>
      </c>
      <c r="BK271" s="201">
        <f>SUM(BK272:BK311)</f>
        <v>0</v>
      </c>
    </row>
    <row r="272" spans="1:65" s="2" customFormat="1" ht="60" customHeight="1">
      <c r="A272" s="34"/>
      <c r="B272" s="35"/>
      <c r="C272" s="204" t="s">
        <v>323</v>
      </c>
      <c r="D272" s="204" t="s">
        <v>143</v>
      </c>
      <c r="E272" s="205" t="s">
        <v>383</v>
      </c>
      <c r="F272" s="206" t="s">
        <v>703</v>
      </c>
      <c r="G272" s="207" t="s">
        <v>195</v>
      </c>
      <c r="H272" s="208">
        <v>104</v>
      </c>
      <c r="I272" s="209"/>
      <c r="J272" s="210">
        <f>ROUND(I272*H272,2)</f>
        <v>0</v>
      </c>
      <c r="K272" s="206" t="s">
        <v>1</v>
      </c>
      <c r="L272" s="39"/>
      <c r="M272" s="211" t="s">
        <v>1</v>
      </c>
      <c r="N272" s="212" t="s">
        <v>42</v>
      </c>
      <c r="O272" s="71"/>
      <c r="P272" s="213">
        <f>O272*H272</f>
        <v>0</v>
      </c>
      <c r="Q272" s="213">
        <v>0.22656999999999999</v>
      </c>
      <c r="R272" s="213">
        <f>Q272*H272</f>
        <v>23.563279999999999</v>
      </c>
      <c r="S272" s="213">
        <v>0</v>
      </c>
      <c r="T272" s="214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215" t="s">
        <v>147</v>
      </c>
      <c r="AT272" s="215" t="s">
        <v>143</v>
      </c>
      <c r="AU272" s="215" t="s">
        <v>87</v>
      </c>
      <c r="AY272" s="17" t="s">
        <v>141</v>
      </c>
      <c r="BE272" s="216">
        <f>IF(N272="základní",J272,0)</f>
        <v>0</v>
      </c>
      <c r="BF272" s="216">
        <f>IF(N272="snížená",J272,0)</f>
        <v>0</v>
      </c>
      <c r="BG272" s="216">
        <f>IF(N272="zákl. přenesená",J272,0)</f>
        <v>0</v>
      </c>
      <c r="BH272" s="216">
        <f>IF(N272="sníž. přenesená",J272,0)</f>
        <v>0</v>
      </c>
      <c r="BI272" s="216">
        <f>IF(N272="nulová",J272,0)</f>
        <v>0</v>
      </c>
      <c r="BJ272" s="17" t="s">
        <v>85</v>
      </c>
      <c r="BK272" s="216">
        <f>ROUND(I272*H272,2)</f>
        <v>0</v>
      </c>
      <c r="BL272" s="17" t="s">
        <v>147</v>
      </c>
      <c r="BM272" s="215" t="s">
        <v>837</v>
      </c>
    </row>
    <row r="273" spans="1:65" s="2" customFormat="1" ht="39">
      <c r="A273" s="34"/>
      <c r="B273" s="35"/>
      <c r="C273" s="36"/>
      <c r="D273" s="217" t="s">
        <v>149</v>
      </c>
      <c r="E273" s="36"/>
      <c r="F273" s="218" t="s">
        <v>703</v>
      </c>
      <c r="G273" s="36"/>
      <c r="H273" s="36"/>
      <c r="I273" s="116"/>
      <c r="J273" s="36"/>
      <c r="K273" s="36"/>
      <c r="L273" s="39"/>
      <c r="M273" s="219"/>
      <c r="N273" s="220"/>
      <c r="O273" s="71"/>
      <c r="P273" s="71"/>
      <c r="Q273" s="71"/>
      <c r="R273" s="71"/>
      <c r="S273" s="71"/>
      <c r="T273" s="72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T273" s="17" t="s">
        <v>149</v>
      </c>
      <c r="AU273" s="17" t="s">
        <v>87</v>
      </c>
    </row>
    <row r="274" spans="1:65" s="14" customFormat="1" ht="11.25">
      <c r="B274" s="231"/>
      <c r="C274" s="232"/>
      <c r="D274" s="217" t="s">
        <v>153</v>
      </c>
      <c r="E274" s="233" t="s">
        <v>1</v>
      </c>
      <c r="F274" s="234" t="s">
        <v>838</v>
      </c>
      <c r="G274" s="232"/>
      <c r="H274" s="235">
        <v>104</v>
      </c>
      <c r="I274" s="236"/>
      <c r="J274" s="232"/>
      <c r="K274" s="232"/>
      <c r="L274" s="237"/>
      <c r="M274" s="238"/>
      <c r="N274" s="239"/>
      <c r="O274" s="239"/>
      <c r="P274" s="239"/>
      <c r="Q274" s="239"/>
      <c r="R274" s="239"/>
      <c r="S274" s="239"/>
      <c r="T274" s="240"/>
      <c r="AT274" s="241" t="s">
        <v>153</v>
      </c>
      <c r="AU274" s="241" t="s">
        <v>87</v>
      </c>
      <c r="AV274" s="14" t="s">
        <v>87</v>
      </c>
      <c r="AW274" s="14" t="s">
        <v>33</v>
      </c>
      <c r="AX274" s="14" t="s">
        <v>85</v>
      </c>
      <c r="AY274" s="241" t="s">
        <v>141</v>
      </c>
    </row>
    <row r="275" spans="1:65" s="2" customFormat="1" ht="36" customHeight="1">
      <c r="A275" s="34"/>
      <c r="B275" s="35"/>
      <c r="C275" s="204" t="s">
        <v>327</v>
      </c>
      <c r="D275" s="204" t="s">
        <v>143</v>
      </c>
      <c r="E275" s="205" t="s">
        <v>388</v>
      </c>
      <c r="F275" s="206" t="s">
        <v>389</v>
      </c>
      <c r="G275" s="207" t="s">
        <v>390</v>
      </c>
      <c r="H275" s="208">
        <v>4</v>
      </c>
      <c r="I275" s="209"/>
      <c r="J275" s="210">
        <f>ROUND(I275*H275,2)</f>
        <v>0</v>
      </c>
      <c r="K275" s="206" t="s">
        <v>1</v>
      </c>
      <c r="L275" s="39"/>
      <c r="M275" s="211" t="s">
        <v>1</v>
      </c>
      <c r="N275" s="212" t="s">
        <v>42</v>
      </c>
      <c r="O275" s="71"/>
      <c r="P275" s="213">
        <f>O275*H275</f>
        <v>0</v>
      </c>
      <c r="Q275" s="213">
        <v>1.62103</v>
      </c>
      <c r="R275" s="213">
        <f>Q275*H275</f>
        <v>6.4841199999999999</v>
      </c>
      <c r="S275" s="213">
        <v>0</v>
      </c>
      <c r="T275" s="214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215" t="s">
        <v>147</v>
      </c>
      <c r="AT275" s="215" t="s">
        <v>143</v>
      </c>
      <c r="AU275" s="215" t="s">
        <v>87</v>
      </c>
      <c r="AY275" s="17" t="s">
        <v>141</v>
      </c>
      <c r="BE275" s="216">
        <f>IF(N275="základní",J275,0)</f>
        <v>0</v>
      </c>
      <c r="BF275" s="216">
        <f>IF(N275="snížená",J275,0)</f>
        <v>0</v>
      </c>
      <c r="BG275" s="216">
        <f>IF(N275="zákl. přenesená",J275,0)</f>
        <v>0</v>
      </c>
      <c r="BH275" s="216">
        <f>IF(N275="sníž. přenesená",J275,0)</f>
        <v>0</v>
      </c>
      <c r="BI275" s="216">
        <f>IF(N275="nulová",J275,0)</f>
        <v>0</v>
      </c>
      <c r="BJ275" s="17" t="s">
        <v>85</v>
      </c>
      <c r="BK275" s="216">
        <f>ROUND(I275*H275,2)</f>
        <v>0</v>
      </c>
      <c r="BL275" s="17" t="s">
        <v>147</v>
      </c>
      <c r="BM275" s="215" t="s">
        <v>839</v>
      </c>
    </row>
    <row r="276" spans="1:65" s="2" customFormat="1" ht="19.5">
      <c r="A276" s="34"/>
      <c r="B276" s="35"/>
      <c r="C276" s="36"/>
      <c r="D276" s="217" t="s">
        <v>149</v>
      </c>
      <c r="E276" s="36"/>
      <c r="F276" s="218" t="s">
        <v>389</v>
      </c>
      <c r="G276" s="36"/>
      <c r="H276" s="36"/>
      <c r="I276" s="116"/>
      <c r="J276" s="36"/>
      <c r="K276" s="36"/>
      <c r="L276" s="39"/>
      <c r="M276" s="219"/>
      <c r="N276" s="220"/>
      <c r="O276" s="71"/>
      <c r="P276" s="71"/>
      <c r="Q276" s="71"/>
      <c r="R276" s="71"/>
      <c r="S276" s="71"/>
      <c r="T276" s="72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T276" s="17" t="s">
        <v>149</v>
      </c>
      <c r="AU276" s="17" t="s">
        <v>87</v>
      </c>
    </row>
    <row r="277" spans="1:65" s="13" customFormat="1" ht="11.25">
      <c r="B277" s="221"/>
      <c r="C277" s="222"/>
      <c r="D277" s="217" t="s">
        <v>153</v>
      </c>
      <c r="E277" s="223" t="s">
        <v>1</v>
      </c>
      <c r="F277" s="224" t="s">
        <v>392</v>
      </c>
      <c r="G277" s="222"/>
      <c r="H277" s="223" t="s">
        <v>1</v>
      </c>
      <c r="I277" s="225"/>
      <c r="J277" s="222"/>
      <c r="K277" s="222"/>
      <c r="L277" s="226"/>
      <c r="M277" s="227"/>
      <c r="N277" s="228"/>
      <c r="O277" s="228"/>
      <c r="P277" s="228"/>
      <c r="Q277" s="228"/>
      <c r="R277" s="228"/>
      <c r="S277" s="228"/>
      <c r="T277" s="229"/>
      <c r="AT277" s="230" t="s">
        <v>153</v>
      </c>
      <c r="AU277" s="230" t="s">
        <v>87</v>
      </c>
      <c r="AV277" s="13" t="s">
        <v>85</v>
      </c>
      <c r="AW277" s="13" t="s">
        <v>33</v>
      </c>
      <c r="AX277" s="13" t="s">
        <v>77</v>
      </c>
      <c r="AY277" s="230" t="s">
        <v>141</v>
      </c>
    </row>
    <row r="278" spans="1:65" s="14" customFormat="1" ht="11.25">
      <c r="B278" s="231"/>
      <c r="C278" s="232"/>
      <c r="D278" s="217" t="s">
        <v>153</v>
      </c>
      <c r="E278" s="233" t="s">
        <v>1</v>
      </c>
      <c r="F278" s="234" t="s">
        <v>147</v>
      </c>
      <c r="G278" s="232"/>
      <c r="H278" s="235">
        <v>4</v>
      </c>
      <c r="I278" s="236"/>
      <c r="J278" s="232"/>
      <c r="K278" s="232"/>
      <c r="L278" s="237"/>
      <c r="M278" s="238"/>
      <c r="N278" s="239"/>
      <c r="O278" s="239"/>
      <c r="P278" s="239"/>
      <c r="Q278" s="239"/>
      <c r="R278" s="239"/>
      <c r="S278" s="239"/>
      <c r="T278" s="240"/>
      <c r="AT278" s="241" t="s">
        <v>153</v>
      </c>
      <c r="AU278" s="241" t="s">
        <v>87</v>
      </c>
      <c r="AV278" s="14" t="s">
        <v>87</v>
      </c>
      <c r="AW278" s="14" t="s">
        <v>33</v>
      </c>
      <c r="AX278" s="14" t="s">
        <v>85</v>
      </c>
      <c r="AY278" s="241" t="s">
        <v>141</v>
      </c>
    </row>
    <row r="279" spans="1:65" s="2" customFormat="1" ht="24" customHeight="1">
      <c r="A279" s="34"/>
      <c r="B279" s="35"/>
      <c r="C279" s="204" t="s">
        <v>331</v>
      </c>
      <c r="D279" s="204" t="s">
        <v>143</v>
      </c>
      <c r="E279" s="205" t="s">
        <v>394</v>
      </c>
      <c r="F279" s="206" t="s">
        <v>395</v>
      </c>
      <c r="G279" s="207" t="s">
        <v>390</v>
      </c>
      <c r="H279" s="208">
        <v>4</v>
      </c>
      <c r="I279" s="209"/>
      <c r="J279" s="210">
        <f>ROUND(I279*H279,2)</f>
        <v>0</v>
      </c>
      <c r="K279" s="206" t="s">
        <v>1</v>
      </c>
      <c r="L279" s="39"/>
      <c r="M279" s="211" t="s">
        <v>1</v>
      </c>
      <c r="N279" s="212" t="s">
        <v>42</v>
      </c>
      <c r="O279" s="71"/>
      <c r="P279" s="213">
        <f>O279*H279</f>
        <v>0</v>
      </c>
      <c r="Q279" s="213">
        <v>0.34089999999999998</v>
      </c>
      <c r="R279" s="213">
        <f>Q279*H279</f>
        <v>1.3635999999999999</v>
      </c>
      <c r="S279" s="213">
        <v>0</v>
      </c>
      <c r="T279" s="214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215" t="s">
        <v>147</v>
      </c>
      <c r="AT279" s="215" t="s">
        <v>143</v>
      </c>
      <c r="AU279" s="215" t="s">
        <v>87</v>
      </c>
      <c r="AY279" s="17" t="s">
        <v>141</v>
      </c>
      <c r="BE279" s="216">
        <f>IF(N279="základní",J279,0)</f>
        <v>0</v>
      </c>
      <c r="BF279" s="216">
        <f>IF(N279="snížená",J279,0)</f>
        <v>0</v>
      </c>
      <c r="BG279" s="216">
        <f>IF(N279="zákl. přenesená",J279,0)</f>
        <v>0</v>
      </c>
      <c r="BH279" s="216">
        <f>IF(N279="sníž. přenesená",J279,0)</f>
        <v>0</v>
      </c>
      <c r="BI279" s="216">
        <f>IF(N279="nulová",J279,0)</f>
        <v>0</v>
      </c>
      <c r="BJ279" s="17" t="s">
        <v>85</v>
      </c>
      <c r="BK279" s="216">
        <f>ROUND(I279*H279,2)</f>
        <v>0</v>
      </c>
      <c r="BL279" s="17" t="s">
        <v>147</v>
      </c>
      <c r="BM279" s="215" t="s">
        <v>840</v>
      </c>
    </row>
    <row r="280" spans="1:65" s="2" customFormat="1" ht="19.5">
      <c r="A280" s="34"/>
      <c r="B280" s="35"/>
      <c r="C280" s="36"/>
      <c r="D280" s="217" t="s">
        <v>149</v>
      </c>
      <c r="E280" s="36"/>
      <c r="F280" s="218" t="s">
        <v>395</v>
      </c>
      <c r="G280" s="36"/>
      <c r="H280" s="36"/>
      <c r="I280" s="116"/>
      <c r="J280" s="36"/>
      <c r="K280" s="36"/>
      <c r="L280" s="39"/>
      <c r="M280" s="219"/>
      <c r="N280" s="220"/>
      <c r="O280" s="71"/>
      <c r="P280" s="71"/>
      <c r="Q280" s="71"/>
      <c r="R280" s="71"/>
      <c r="S280" s="71"/>
      <c r="T280" s="72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T280" s="17" t="s">
        <v>149</v>
      </c>
      <c r="AU280" s="17" t="s">
        <v>87</v>
      </c>
    </row>
    <row r="281" spans="1:65" s="13" customFormat="1" ht="11.25">
      <c r="B281" s="221"/>
      <c r="C281" s="222"/>
      <c r="D281" s="217" t="s">
        <v>153</v>
      </c>
      <c r="E281" s="223" t="s">
        <v>1</v>
      </c>
      <c r="F281" s="224" t="s">
        <v>841</v>
      </c>
      <c r="G281" s="222"/>
      <c r="H281" s="223" t="s">
        <v>1</v>
      </c>
      <c r="I281" s="225"/>
      <c r="J281" s="222"/>
      <c r="K281" s="222"/>
      <c r="L281" s="226"/>
      <c r="M281" s="227"/>
      <c r="N281" s="228"/>
      <c r="O281" s="228"/>
      <c r="P281" s="228"/>
      <c r="Q281" s="228"/>
      <c r="R281" s="228"/>
      <c r="S281" s="228"/>
      <c r="T281" s="229"/>
      <c r="AT281" s="230" t="s">
        <v>153</v>
      </c>
      <c r="AU281" s="230" t="s">
        <v>87</v>
      </c>
      <c r="AV281" s="13" t="s">
        <v>85</v>
      </c>
      <c r="AW281" s="13" t="s">
        <v>33</v>
      </c>
      <c r="AX281" s="13" t="s">
        <v>77</v>
      </c>
      <c r="AY281" s="230" t="s">
        <v>141</v>
      </c>
    </row>
    <row r="282" spans="1:65" s="14" customFormat="1" ht="11.25">
      <c r="B282" s="231"/>
      <c r="C282" s="232"/>
      <c r="D282" s="217" t="s">
        <v>153</v>
      </c>
      <c r="E282" s="233" t="s">
        <v>776</v>
      </c>
      <c r="F282" s="234" t="s">
        <v>147</v>
      </c>
      <c r="G282" s="232"/>
      <c r="H282" s="235">
        <v>4</v>
      </c>
      <c r="I282" s="236"/>
      <c r="J282" s="232"/>
      <c r="K282" s="232"/>
      <c r="L282" s="237"/>
      <c r="M282" s="238"/>
      <c r="N282" s="239"/>
      <c r="O282" s="239"/>
      <c r="P282" s="239"/>
      <c r="Q282" s="239"/>
      <c r="R282" s="239"/>
      <c r="S282" s="239"/>
      <c r="T282" s="240"/>
      <c r="AT282" s="241" t="s">
        <v>153</v>
      </c>
      <c r="AU282" s="241" t="s">
        <v>87</v>
      </c>
      <c r="AV282" s="14" t="s">
        <v>87</v>
      </c>
      <c r="AW282" s="14" t="s">
        <v>33</v>
      </c>
      <c r="AX282" s="14" t="s">
        <v>85</v>
      </c>
      <c r="AY282" s="241" t="s">
        <v>141</v>
      </c>
    </row>
    <row r="283" spans="1:65" s="2" customFormat="1" ht="16.5" customHeight="1">
      <c r="A283" s="34"/>
      <c r="B283" s="35"/>
      <c r="C283" s="253" t="s">
        <v>335</v>
      </c>
      <c r="D283" s="253" t="s">
        <v>223</v>
      </c>
      <c r="E283" s="254" t="s">
        <v>398</v>
      </c>
      <c r="F283" s="255" t="s">
        <v>399</v>
      </c>
      <c r="G283" s="256" t="s">
        <v>390</v>
      </c>
      <c r="H283" s="257">
        <v>4</v>
      </c>
      <c r="I283" s="258"/>
      <c r="J283" s="259">
        <f>ROUND(I283*H283,2)</f>
        <v>0</v>
      </c>
      <c r="K283" s="255" t="s">
        <v>1</v>
      </c>
      <c r="L283" s="260"/>
      <c r="M283" s="261" t="s">
        <v>1</v>
      </c>
      <c r="N283" s="262" t="s">
        <v>42</v>
      </c>
      <c r="O283" s="71"/>
      <c r="P283" s="213">
        <f>O283*H283</f>
        <v>0</v>
      </c>
      <c r="Q283" s="213">
        <v>5.8000000000000003E-2</v>
      </c>
      <c r="R283" s="213">
        <f>Q283*H283</f>
        <v>0.23200000000000001</v>
      </c>
      <c r="S283" s="213">
        <v>0</v>
      </c>
      <c r="T283" s="214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215" t="s">
        <v>187</v>
      </c>
      <c r="AT283" s="215" t="s">
        <v>223</v>
      </c>
      <c r="AU283" s="215" t="s">
        <v>87</v>
      </c>
      <c r="AY283" s="17" t="s">
        <v>141</v>
      </c>
      <c r="BE283" s="216">
        <f>IF(N283="základní",J283,0)</f>
        <v>0</v>
      </c>
      <c r="BF283" s="216">
        <f>IF(N283="snížená",J283,0)</f>
        <v>0</v>
      </c>
      <c r="BG283" s="216">
        <f>IF(N283="zákl. přenesená",J283,0)</f>
        <v>0</v>
      </c>
      <c r="BH283" s="216">
        <f>IF(N283="sníž. přenesená",J283,0)</f>
        <v>0</v>
      </c>
      <c r="BI283" s="216">
        <f>IF(N283="nulová",J283,0)</f>
        <v>0</v>
      </c>
      <c r="BJ283" s="17" t="s">
        <v>85</v>
      </c>
      <c r="BK283" s="216">
        <f>ROUND(I283*H283,2)</f>
        <v>0</v>
      </c>
      <c r="BL283" s="17" t="s">
        <v>147</v>
      </c>
      <c r="BM283" s="215" t="s">
        <v>842</v>
      </c>
    </row>
    <row r="284" spans="1:65" s="2" customFormat="1" ht="11.25">
      <c r="A284" s="34"/>
      <c r="B284" s="35"/>
      <c r="C284" s="36"/>
      <c r="D284" s="217" t="s">
        <v>149</v>
      </c>
      <c r="E284" s="36"/>
      <c r="F284" s="218" t="s">
        <v>399</v>
      </c>
      <c r="G284" s="36"/>
      <c r="H284" s="36"/>
      <c r="I284" s="116"/>
      <c r="J284" s="36"/>
      <c r="K284" s="36"/>
      <c r="L284" s="39"/>
      <c r="M284" s="219"/>
      <c r="N284" s="220"/>
      <c r="O284" s="71"/>
      <c r="P284" s="71"/>
      <c r="Q284" s="71"/>
      <c r="R284" s="71"/>
      <c r="S284" s="71"/>
      <c r="T284" s="72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T284" s="17" t="s">
        <v>149</v>
      </c>
      <c r="AU284" s="17" t="s">
        <v>87</v>
      </c>
    </row>
    <row r="285" spans="1:65" s="14" customFormat="1" ht="11.25">
      <c r="B285" s="231"/>
      <c r="C285" s="232"/>
      <c r="D285" s="217" t="s">
        <v>153</v>
      </c>
      <c r="E285" s="233" t="s">
        <v>1</v>
      </c>
      <c r="F285" s="234" t="s">
        <v>776</v>
      </c>
      <c r="G285" s="232"/>
      <c r="H285" s="235">
        <v>4</v>
      </c>
      <c r="I285" s="236"/>
      <c r="J285" s="232"/>
      <c r="K285" s="232"/>
      <c r="L285" s="237"/>
      <c r="M285" s="238"/>
      <c r="N285" s="239"/>
      <c r="O285" s="239"/>
      <c r="P285" s="239"/>
      <c r="Q285" s="239"/>
      <c r="R285" s="239"/>
      <c r="S285" s="239"/>
      <c r="T285" s="240"/>
      <c r="AT285" s="241" t="s">
        <v>153</v>
      </c>
      <c r="AU285" s="241" t="s">
        <v>87</v>
      </c>
      <c r="AV285" s="14" t="s">
        <v>87</v>
      </c>
      <c r="AW285" s="14" t="s">
        <v>33</v>
      </c>
      <c r="AX285" s="14" t="s">
        <v>85</v>
      </c>
      <c r="AY285" s="241" t="s">
        <v>141</v>
      </c>
    </row>
    <row r="286" spans="1:65" s="2" customFormat="1" ht="16.5" customHeight="1">
      <c r="A286" s="34"/>
      <c r="B286" s="35"/>
      <c r="C286" s="253" t="s">
        <v>339</v>
      </c>
      <c r="D286" s="253" t="s">
        <v>223</v>
      </c>
      <c r="E286" s="254" t="s">
        <v>402</v>
      </c>
      <c r="F286" s="255" t="s">
        <v>403</v>
      </c>
      <c r="G286" s="256" t="s">
        <v>390</v>
      </c>
      <c r="H286" s="257">
        <v>4</v>
      </c>
      <c r="I286" s="258"/>
      <c r="J286" s="259">
        <f>ROUND(I286*H286,2)</f>
        <v>0</v>
      </c>
      <c r="K286" s="255" t="s">
        <v>1</v>
      </c>
      <c r="L286" s="260"/>
      <c r="M286" s="261" t="s">
        <v>1</v>
      </c>
      <c r="N286" s="262" t="s">
        <v>42</v>
      </c>
      <c r="O286" s="71"/>
      <c r="P286" s="213">
        <f>O286*H286</f>
        <v>0</v>
      </c>
      <c r="Q286" s="213">
        <v>0.06</v>
      </c>
      <c r="R286" s="213">
        <f>Q286*H286</f>
        <v>0.24</v>
      </c>
      <c r="S286" s="213">
        <v>0</v>
      </c>
      <c r="T286" s="214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215" t="s">
        <v>187</v>
      </c>
      <c r="AT286" s="215" t="s">
        <v>223</v>
      </c>
      <c r="AU286" s="215" t="s">
        <v>87</v>
      </c>
      <c r="AY286" s="17" t="s">
        <v>141</v>
      </c>
      <c r="BE286" s="216">
        <f>IF(N286="základní",J286,0)</f>
        <v>0</v>
      </c>
      <c r="BF286" s="216">
        <f>IF(N286="snížená",J286,0)</f>
        <v>0</v>
      </c>
      <c r="BG286" s="216">
        <f>IF(N286="zákl. přenesená",J286,0)</f>
        <v>0</v>
      </c>
      <c r="BH286" s="216">
        <f>IF(N286="sníž. přenesená",J286,0)</f>
        <v>0</v>
      </c>
      <c r="BI286" s="216">
        <f>IF(N286="nulová",J286,0)</f>
        <v>0</v>
      </c>
      <c r="BJ286" s="17" t="s">
        <v>85</v>
      </c>
      <c r="BK286" s="216">
        <f>ROUND(I286*H286,2)</f>
        <v>0</v>
      </c>
      <c r="BL286" s="17" t="s">
        <v>147</v>
      </c>
      <c r="BM286" s="215" t="s">
        <v>843</v>
      </c>
    </row>
    <row r="287" spans="1:65" s="2" customFormat="1" ht="11.25">
      <c r="A287" s="34"/>
      <c r="B287" s="35"/>
      <c r="C287" s="36"/>
      <c r="D287" s="217" t="s">
        <v>149</v>
      </c>
      <c r="E287" s="36"/>
      <c r="F287" s="218" t="s">
        <v>403</v>
      </c>
      <c r="G287" s="36"/>
      <c r="H287" s="36"/>
      <c r="I287" s="116"/>
      <c r="J287" s="36"/>
      <c r="K287" s="36"/>
      <c r="L287" s="39"/>
      <c r="M287" s="219"/>
      <c r="N287" s="220"/>
      <c r="O287" s="71"/>
      <c r="P287" s="71"/>
      <c r="Q287" s="71"/>
      <c r="R287" s="71"/>
      <c r="S287" s="71"/>
      <c r="T287" s="72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T287" s="17" t="s">
        <v>149</v>
      </c>
      <c r="AU287" s="17" t="s">
        <v>87</v>
      </c>
    </row>
    <row r="288" spans="1:65" s="14" customFormat="1" ht="11.25">
      <c r="B288" s="231"/>
      <c r="C288" s="232"/>
      <c r="D288" s="217" t="s">
        <v>153</v>
      </c>
      <c r="E288" s="233" t="s">
        <v>1</v>
      </c>
      <c r="F288" s="234" t="s">
        <v>776</v>
      </c>
      <c r="G288" s="232"/>
      <c r="H288" s="235">
        <v>4</v>
      </c>
      <c r="I288" s="236"/>
      <c r="J288" s="232"/>
      <c r="K288" s="232"/>
      <c r="L288" s="237"/>
      <c r="M288" s="238"/>
      <c r="N288" s="239"/>
      <c r="O288" s="239"/>
      <c r="P288" s="239"/>
      <c r="Q288" s="239"/>
      <c r="R288" s="239"/>
      <c r="S288" s="239"/>
      <c r="T288" s="240"/>
      <c r="AT288" s="241" t="s">
        <v>153</v>
      </c>
      <c r="AU288" s="241" t="s">
        <v>87</v>
      </c>
      <c r="AV288" s="14" t="s">
        <v>87</v>
      </c>
      <c r="AW288" s="14" t="s">
        <v>33</v>
      </c>
      <c r="AX288" s="14" t="s">
        <v>85</v>
      </c>
      <c r="AY288" s="241" t="s">
        <v>141</v>
      </c>
    </row>
    <row r="289" spans="1:65" s="2" customFormat="1" ht="24" customHeight="1">
      <c r="A289" s="34"/>
      <c r="B289" s="35"/>
      <c r="C289" s="253" t="s">
        <v>345</v>
      </c>
      <c r="D289" s="253" t="s">
        <v>223</v>
      </c>
      <c r="E289" s="254" t="s">
        <v>406</v>
      </c>
      <c r="F289" s="255" t="s">
        <v>407</v>
      </c>
      <c r="G289" s="256" t="s">
        <v>390</v>
      </c>
      <c r="H289" s="257">
        <v>4</v>
      </c>
      <c r="I289" s="258"/>
      <c r="J289" s="259">
        <f>ROUND(I289*H289,2)</f>
        <v>0</v>
      </c>
      <c r="K289" s="255" t="s">
        <v>1</v>
      </c>
      <c r="L289" s="260"/>
      <c r="M289" s="261" t="s">
        <v>1</v>
      </c>
      <c r="N289" s="262" t="s">
        <v>42</v>
      </c>
      <c r="O289" s="71"/>
      <c r="P289" s="213">
        <f>O289*H289</f>
        <v>0</v>
      </c>
      <c r="Q289" s="213">
        <v>9.7000000000000003E-2</v>
      </c>
      <c r="R289" s="213">
        <f>Q289*H289</f>
        <v>0.38800000000000001</v>
      </c>
      <c r="S289" s="213">
        <v>0</v>
      </c>
      <c r="T289" s="214">
        <f>S289*H289</f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215" t="s">
        <v>187</v>
      </c>
      <c r="AT289" s="215" t="s">
        <v>223</v>
      </c>
      <c r="AU289" s="215" t="s">
        <v>87</v>
      </c>
      <c r="AY289" s="17" t="s">
        <v>141</v>
      </c>
      <c r="BE289" s="216">
        <f>IF(N289="základní",J289,0)</f>
        <v>0</v>
      </c>
      <c r="BF289" s="216">
        <f>IF(N289="snížená",J289,0)</f>
        <v>0</v>
      </c>
      <c r="BG289" s="216">
        <f>IF(N289="zákl. přenesená",J289,0)</f>
        <v>0</v>
      </c>
      <c r="BH289" s="216">
        <f>IF(N289="sníž. přenesená",J289,0)</f>
        <v>0</v>
      </c>
      <c r="BI289" s="216">
        <f>IF(N289="nulová",J289,0)</f>
        <v>0</v>
      </c>
      <c r="BJ289" s="17" t="s">
        <v>85</v>
      </c>
      <c r="BK289" s="216">
        <f>ROUND(I289*H289,2)</f>
        <v>0</v>
      </c>
      <c r="BL289" s="17" t="s">
        <v>147</v>
      </c>
      <c r="BM289" s="215" t="s">
        <v>844</v>
      </c>
    </row>
    <row r="290" spans="1:65" s="2" customFormat="1" ht="19.5">
      <c r="A290" s="34"/>
      <c r="B290" s="35"/>
      <c r="C290" s="36"/>
      <c r="D290" s="217" t="s">
        <v>149</v>
      </c>
      <c r="E290" s="36"/>
      <c r="F290" s="218" t="s">
        <v>407</v>
      </c>
      <c r="G290" s="36"/>
      <c r="H290" s="36"/>
      <c r="I290" s="116"/>
      <c r="J290" s="36"/>
      <c r="K290" s="36"/>
      <c r="L290" s="39"/>
      <c r="M290" s="219"/>
      <c r="N290" s="220"/>
      <c r="O290" s="71"/>
      <c r="P290" s="71"/>
      <c r="Q290" s="71"/>
      <c r="R290" s="71"/>
      <c r="S290" s="71"/>
      <c r="T290" s="72"/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T290" s="17" t="s">
        <v>149</v>
      </c>
      <c r="AU290" s="17" t="s">
        <v>87</v>
      </c>
    </row>
    <row r="291" spans="1:65" s="14" customFormat="1" ht="11.25">
      <c r="B291" s="231"/>
      <c r="C291" s="232"/>
      <c r="D291" s="217" t="s">
        <v>153</v>
      </c>
      <c r="E291" s="233" t="s">
        <v>1</v>
      </c>
      <c r="F291" s="234" t="s">
        <v>776</v>
      </c>
      <c r="G291" s="232"/>
      <c r="H291" s="235">
        <v>4</v>
      </c>
      <c r="I291" s="236"/>
      <c r="J291" s="232"/>
      <c r="K291" s="232"/>
      <c r="L291" s="237"/>
      <c r="M291" s="238"/>
      <c r="N291" s="239"/>
      <c r="O291" s="239"/>
      <c r="P291" s="239"/>
      <c r="Q291" s="239"/>
      <c r="R291" s="239"/>
      <c r="S291" s="239"/>
      <c r="T291" s="240"/>
      <c r="AT291" s="241" t="s">
        <v>153</v>
      </c>
      <c r="AU291" s="241" t="s">
        <v>87</v>
      </c>
      <c r="AV291" s="14" t="s">
        <v>87</v>
      </c>
      <c r="AW291" s="14" t="s">
        <v>33</v>
      </c>
      <c r="AX291" s="14" t="s">
        <v>85</v>
      </c>
      <c r="AY291" s="241" t="s">
        <v>141</v>
      </c>
    </row>
    <row r="292" spans="1:65" s="2" customFormat="1" ht="24" customHeight="1">
      <c r="A292" s="34"/>
      <c r="B292" s="35"/>
      <c r="C292" s="253" t="s">
        <v>352</v>
      </c>
      <c r="D292" s="253" t="s">
        <v>223</v>
      </c>
      <c r="E292" s="254" t="s">
        <v>410</v>
      </c>
      <c r="F292" s="255" t="s">
        <v>411</v>
      </c>
      <c r="G292" s="256" t="s">
        <v>390</v>
      </c>
      <c r="H292" s="257">
        <v>4</v>
      </c>
      <c r="I292" s="258"/>
      <c r="J292" s="259">
        <f>ROUND(I292*H292,2)</f>
        <v>0</v>
      </c>
      <c r="K292" s="255" t="s">
        <v>1</v>
      </c>
      <c r="L292" s="260"/>
      <c r="M292" s="261" t="s">
        <v>1</v>
      </c>
      <c r="N292" s="262" t="s">
        <v>42</v>
      </c>
      <c r="O292" s="71"/>
      <c r="P292" s="213">
        <f>O292*H292</f>
        <v>0</v>
      </c>
      <c r="Q292" s="213">
        <v>2.7E-2</v>
      </c>
      <c r="R292" s="213">
        <f>Q292*H292</f>
        <v>0.108</v>
      </c>
      <c r="S292" s="213">
        <v>0</v>
      </c>
      <c r="T292" s="214">
        <f>S292*H292</f>
        <v>0</v>
      </c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R292" s="215" t="s">
        <v>187</v>
      </c>
      <c r="AT292" s="215" t="s">
        <v>223</v>
      </c>
      <c r="AU292" s="215" t="s">
        <v>87</v>
      </c>
      <c r="AY292" s="17" t="s">
        <v>141</v>
      </c>
      <c r="BE292" s="216">
        <f>IF(N292="základní",J292,0)</f>
        <v>0</v>
      </c>
      <c r="BF292" s="216">
        <f>IF(N292="snížená",J292,0)</f>
        <v>0</v>
      </c>
      <c r="BG292" s="216">
        <f>IF(N292="zákl. přenesená",J292,0)</f>
        <v>0</v>
      </c>
      <c r="BH292" s="216">
        <f>IF(N292="sníž. přenesená",J292,0)</f>
        <v>0</v>
      </c>
      <c r="BI292" s="216">
        <f>IF(N292="nulová",J292,0)</f>
        <v>0</v>
      </c>
      <c r="BJ292" s="17" t="s">
        <v>85</v>
      </c>
      <c r="BK292" s="216">
        <f>ROUND(I292*H292,2)</f>
        <v>0</v>
      </c>
      <c r="BL292" s="17" t="s">
        <v>147</v>
      </c>
      <c r="BM292" s="215" t="s">
        <v>845</v>
      </c>
    </row>
    <row r="293" spans="1:65" s="2" customFormat="1" ht="11.25">
      <c r="A293" s="34"/>
      <c r="B293" s="35"/>
      <c r="C293" s="36"/>
      <c r="D293" s="217" t="s">
        <v>149</v>
      </c>
      <c r="E293" s="36"/>
      <c r="F293" s="218" t="s">
        <v>411</v>
      </c>
      <c r="G293" s="36"/>
      <c r="H293" s="36"/>
      <c r="I293" s="116"/>
      <c r="J293" s="36"/>
      <c r="K293" s="36"/>
      <c r="L293" s="39"/>
      <c r="M293" s="219"/>
      <c r="N293" s="220"/>
      <c r="O293" s="71"/>
      <c r="P293" s="71"/>
      <c r="Q293" s="71"/>
      <c r="R293" s="71"/>
      <c r="S293" s="71"/>
      <c r="T293" s="72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T293" s="17" t="s">
        <v>149</v>
      </c>
      <c r="AU293" s="17" t="s">
        <v>87</v>
      </c>
    </row>
    <row r="294" spans="1:65" s="14" customFormat="1" ht="11.25">
      <c r="B294" s="231"/>
      <c r="C294" s="232"/>
      <c r="D294" s="217" t="s">
        <v>153</v>
      </c>
      <c r="E294" s="233" t="s">
        <v>1</v>
      </c>
      <c r="F294" s="234" t="s">
        <v>776</v>
      </c>
      <c r="G294" s="232"/>
      <c r="H294" s="235">
        <v>4</v>
      </c>
      <c r="I294" s="236"/>
      <c r="J294" s="232"/>
      <c r="K294" s="232"/>
      <c r="L294" s="237"/>
      <c r="M294" s="238"/>
      <c r="N294" s="239"/>
      <c r="O294" s="239"/>
      <c r="P294" s="239"/>
      <c r="Q294" s="239"/>
      <c r="R294" s="239"/>
      <c r="S294" s="239"/>
      <c r="T294" s="240"/>
      <c r="AT294" s="241" t="s">
        <v>153</v>
      </c>
      <c r="AU294" s="241" t="s">
        <v>87</v>
      </c>
      <c r="AV294" s="14" t="s">
        <v>87</v>
      </c>
      <c r="AW294" s="14" t="s">
        <v>33</v>
      </c>
      <c r="AX294" s="14" t="s">
        <v>85</v>
      </c>
      <c r="AY294" s="241" t="s">
        <v>141</v>
      </c>
    </row>
    <row r="295" spans="1:65" s="2" customFormat="1" ht="16.5" customHeight="1">
      <c r="A295" s="34"/>
      <c r="B295" s="35"/>
      <c r="C295" s="253" t="s">
        <v>357</v>
      </c>
      <c r="D295" s="253" t="s">
        <v>223</v>
      </c>
      <c r="E295" s="254" t="s">
        <v>414</v>
      </c>
      <c r="F295" s="255" t="s">
        <v>415</v>
      </c>
      <c r="G295" s="256" t="s">
        <v>390</v>
      </c>
      <c r="H295" s="257">
        <v>4</v>
      </c>
      <c r="I295" s="258"/>
      <c r="J295" s="259">
        <f>ROUND(I295*H295,2)</f>
        <v>0</v>
      </c>
      <c r="K295" s="255" t="s">
        <v>1</v>
      </c>
      <c r="L295" s="260"/>
      <c r="M295" s="261" t="s">
        <v>1</v>
      </c>
      <c r="N295" s="262" t="s">
        <v>42</v>
      </c>
      <c r="O295" s="71"/>
      <c r="P295" s="213">
        <f>O295*H295</f>
        <v>0</v>
      </c>
      <c r="Q295" s="213">
        <v>0.111</v>
      </c>
      <c r="R295" s="213">
        <f>Q295*H295</f>
        <v>0.44400000000000001</v>
      </c>
      <c r="S295" s="213">
        <v>0</v>
      </c>
      <c r="T295" s="214">
        <f>S295*H295</f>
        <v>0</v>
      </c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R295" s="215" t="s">
        <v>187</v>
      </c>
      <c r="AT295" s="215" t="s">
        <v>223</v>
      </c>
      <c r="AU295" s="215" t="s">
        <v>87</v>
      </c>
      <c r="AY295" s="17" t="s">
        <v>141</v>
      </c>
      <c r="BE295" s="216">
        <f>IF(N295="základní",J295,0)</f>
        <v>0</v>
      </c>
      <c r="BF295" s="216">
        <f>IF(N295="snížená",J295,0)</f>
        <v>0</v>
      </c>
      <c r="BG295" s="216">
        <f>IF(N295="zákl. přenesená",J295,0)</f>
        <v>0</v>
      </c>
      <c r="BH295" s="216">
        <f>IF(N295="sníž. přenesená",J295,0)</f>
        <v>0</v>
      </c>
      <c r="BI295" s="216">
        <f>IF(N295="nulová",J295,0)</f>
        <v>0</v>
      </c>
      <c r="BJ295" s="17" t="s">
        <v>85</v>
      </c>
      <c r="BK295" s="216">
        <f>ROUND(I295*H295,2)</f>
        <v>0</v>
      </c>
      <c r="BL295" s="17" t="s">
        <v>147</v>
      </c>
      <c r="BM295" s="215" t="s">
        <v>846</v>
      </c>
    </row>
    <row r="296" spans="1:65" s="2" customFormat="1" ht="11.25">
      <c r="A296" s="34"/>
      <c r="B296" s="35"/>
      <c r="C296" s="36"/>
      <c r="D296" s="217" t="s">
        <v>149</v>
      </c>
      <c r="E296" s="36"/>
      <c r="F296" s="218" t="s">
        <v>415</v>
      </c>
      <c r="G296" s="36"/>
      <c r="H296" s="36"/>
      <c r="I296" s="116"/>
      <c r="J296" s="36"/>
      <c r="K296" s="36"/>
      <c r="L296" s="39"/>
      <c r="M296" s="219"/>
      <c r="N296" s="220"/>
      <c r="O296" s="71"/>
      <c r="P296" s="71"/>
      <c r="Q296" s="71"/>
      <c r="R296" s="71"/>
      <c r="S296" s="71"/>
      <c r="T296" s="72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T296" s="17" t="s">
        <v>149</v>
      </c>
      <c r="AU296" s="17" t="s">
        <v>87</v>
      </c>
    </row>
    <row r="297" spans="1:65" s="14" customFormat="1" ht="11.25">
      <c r="B297" s="231"/>
      <c r="C297" s="232"/>
      <c r="D297" s="217" t="s">
        <v>153</v>
      </c>
      <c r="E297" s="233" t="s">
        <v>1</v>
      </c>
      <c r="F297" s="234" t="s">
        <v>776</v>
      </c>
      <c r="G297" s="232"/>
      <c r="H297" s="235">
        <v>4</v>
      </c>
      <c r="I297" s="236"/>
      <c r="J297" s="232"/>
      <c r="K297" s="232"/>
      <c r="L297" s="237"/>
      <c r="M297" s="238"/>
      <c r="N297" s="239"/>
      <c r="O297" s="239"/>
      <c r="P297" s="239"/>
      <c r="Q297" s="239"/>
      <c r="R297" s="239"/>
      <c r="S297" s="239"/>
      <c r="T297" s="240"/>
      <c r="AT297" s="241" t="s">
        <v>153</v>
      </c>
      <c r="AU297" s="241" t="s">
        <v>87</v>
      </c>
      <c r="AV297" s="14" t="s">
        <v>87</v>
      </c>
      <c r="AW297" s="14" t="s">
        <v>33</v>
      </c>
      <c r="AX297" s="14" t="s">
        <v>85</v>
      </c>
      <c r="AY297" s="241" t="s">
        <v>141</v>
      </c>
    </row>
    <row r="298" spans="1:65" s="2" customFormat="1" ht="24" customHeight="1">
      <c r="A298" s="34"/>
      <c r="B298" s="35"/>
      <c r="C298" s="253" t="s">
        <v>363</v>
      </c>
      <c r="D298" s="253" t="s">
        <v>223</v>
      </c>
      <c r="E298" s="254" t="s">
        <v>418</v>
      </c>
      <c r="F298" s="255" t="s">
        <v>419</v>
      </c>
      <c r="G298" s="256" t="s">
        <v>390</v>
      </c>
      <c r="H298" s="257">
        <v>4</v>
      </c>
      <c r="I298" s="258"/>
      <c r="J298" s="259">
        <f>ROUND(I298*H298,2)</f>
        <v>0</v>
      </c>
      <c r="K298" s="255" t="s">
        <v>1</v>
      </c>
      <c r="L298" s="260"/>
      <c r="M298" s="261" t="s">
        <v>1</v>
      </c>
      <c r="N298" s="262" t="s">
        <v>42</v>
      </c>
      <c r="O298" s="71"/>
      <c r="P298" s="213">
        <f>O298*H298</f>
        <v>0</v>
      </c>
      <c r="Q298" s="213">
        <v>3.0000000000000001E-3</v>
      </c>
      <c r="R298" s="213">
        <f>Q298*H298</f>
        <v>1.2E-2</v>
      </c>
      <c r="S298" s="213">
        <v>0</v>
      </c>
      <c r="T298" s="214">
        <f>S298*H298</f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215" t="s">
        <v>187</v>
      </c>
      <c r="AT298" s="215" t="s">
        <v>223</v>
      </c>
      <c r="AU298" s="215" t="s">
        <v>87</v>
      </c>
      <c r="AY298" s="17" t="s">
        <v>141</v>
      </c>
      <c r="BE298" s="216">
        <f>IF(N298="základní",J298,0)</f>
        <v>0</v>
      </c>
      <c r="BF298" s="216">
        <f>IF(N298="snížená",J298,0)</f>
        <v>0</v>
      </c>
      <c r="BG298" s="216">
        <f>IF(N298="zákl. přenesená",J298,0)</f>
        <v>0</v>
      </c>
      <c r="BH298" s="216">
        <f>IF(N298="sníž. přenesená",J298,0)</f>
        <v>0</v>
      </c>
      <c r="BI298" s="216">
        <f>IF(N298="nulová",J298,0)</f>
        <v>0</v>
      </c>
      <c r="BJ298" s="17" t="s">
        <v>85</v>
      </c>
      <c r="BK298" s="216">
        <f>ROUND(I298*H298,2)</f>
        <v>0</v>
      </c>
      <c r="BL298" s="17" t="s">
        <v>147</v>
      </c>
      <c r="BM298" s="215" t="s">
        <v>847</v>
      </c>
    </row>
    <row r="299" spans="1:65" s="2" customFormat="1" ht="11.25">
      <c r="A299" s="34"/>
      <c r="B299" s="35"/>
      <c r="C299" s="36"/>
      <c r="D299" s="217" t="s">
        <v>149</v>
      </c>
      <c r="E299" s="36"/>
      <c r="F299" s="218" t="s">
        <v>419</v>
      </c>
      <c r="G299" s="36"/>
      <c r="H299" s="36"/>
      <c r="I299" s="116"/>
      <c r="J299" s="36"/>
      <c r="K299" s="36"/>
      <c r="L299" s="39"/>
      <c r="M299" s="219"/>
      <c r="N299" s="220"/>
      <c r="O299" s="71"/>
      <c r="P299" s="71"/>
      <c r="Q299" s="71"/>
      <c r="R299" s="71"/>
      <c r="S299" s="71"/>
      <c r="T299" s="72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T299" s="17" t="s">
        <v>149</v>
      </c>
      <c r="AU299" s="17" t="s">
        <v>87</v>
      </c>
    </row>
    <row r="300" spans="1:65" s="14" customFormat="1" ht="11.25">
      <c r="B300" s="231"/>
      <c r="C300" s="232"/>
      <c r="D300" s="217" t="s">
        <v>153</v>
      </c>
      <c r="E300" s="233" t="s">
        <v>1</v>
      </c>
      <c r="F300" s="234" t="s">
        <v>776</v>
      </c>
      <c r="G300" s="232"/>
      <c r="H300" s="235">
        <v>4</v>
      </c>
      <c r="I300" s="236"/>
      <c r="J300" s="232"/>
      <c r="K300" s="232"/>
      <c r="L300" s="237"/>
      <c r="M300" s="238"/>
      <c r="N300" s="239"/>
      <c r="O300" s="239"/>
      <c r="P300" s="239"/>
      <c r="Q300" s="239"/>
      <c r="R300" s="239"/>
      <c r="S300" s="239"/>
      <c r="T300" s="240"/>
      <c r="AT300" s="241" t="s">
        <v>153</v>
      </c>
      <c r="AU300" s="241" t="s">
        <v>87</v>
      </c>
      <c r="AV300" s="14" t="s">
        <v>87</v>
      </c>
      <c r="AW300" s="14" t="s">
        <v>33</v>
      </c>
      <c r="AX300" s="14" t="s">
        <v>85</v>
      </c>
      <c r="AY300" s="241" t="s">
        <v>141</v>
      </c>
    </row>
    <row r="301" spans="1:65" s="2" customFormat="1" ht="24" customHeight="1">
      <c r="A301" s="34"/>
      <c r="B301" s="35"/>
      <c r="C301" s="204" t="s">
        <v>292</v>
      </c>
      <c r="D301" s="204" t="s">
        <v>143</v>
      </c>
      <c r="E301" s="205" t="s">
        <v>422</v>
      </c>
      <c r="F301" s="206" t="s">
        <v>423</v>
      </c>
      <c r="G301" s="207" t="s">
        <v>390</v>
      </c>
      <c r="H301" s="208">
        <v>5</v>
      </c>
      <c r="I301" s="209"/>
      <c r="J301" s="210">
        <f>ROUND(I301*H301,2)</f>
        <v>0</v>
      </c>
      <c r="K301" s="206" t="s">
        <v>1</v>
      </c>
      <c r="L301" s="39"/>
      <c r="M301" s="211" t="s">
        <v>1</v>
      </c>
      <c r="N301" s="212" t="s">
        <v>42</v>
      </c>
      <c r="O301" s="71"/>
      <c r="P301" s="213">
        <f>O301*H301</f>
        <v>0</v>
      </c>
      <c r="Q301" s="213">
        <v>0.32272000000000001</v>
      </c>
      <c r="R301" s="213">
        <f>Q301*H301</f>
        <v>1.6135999999999999</v>
      </c>
      <c r="S301" s="213">
        <v>0</v>
      </c>
      <c r="T301" s="214">
        <f>S301*H301</f>
        <v>0</v>
      </c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R301" s="215" t="s">
        <v>147</v>
      </c>
      <c r="AT301" s="215" t="s">
        <v>143</v>
      </c>
      <c r="AU301" s="215" t="s">
        <v>87</v>
      </c>
      <c r="AY301" s="17" t="s">
        <v>141</v>
      </c>
      <c r="BE301" s="216">
        <f>IF(N301="základní",J301,0)</f>
        <v>0</v>
      </c>
      <c r="BF301" s="216">
        <f>IF(N301="snížená",J301,0)</f>
        <v>0</v>
      </c>
      <c r="BG301" s="216">
        <f>IF(N301="zákl. přenesená",J301,0)</f>
        <v>0</v>
      </c>
      <c r="BH301" s="216">
        <f>IF(N301="sníž. přenesená",J301,0)</f>
        <v>0</v>
      </c>
      <c r="BI301" s="216">
        <f>IF(N301="nulová",J301,0)</f>
        <v>0</v>
      </c>
      <c r="BJ301" s="17" t="s">
        <v>85</v>
      </c>
      <c r="BK301" s="216">
        <f>ROUND(I301*H301,2)</f>
        <v>0</v>
      </c>
      <c r="BL301" s="17" t="s">
        <v>147</v>
      </c>
      <c r="BM301" s="215" t="s">
        <v>848</v>
      </c>
    </row>
    <row r="302" spans="1:65" s="2" customFormat="1" ht="19.5">
      <c r="A302" s="34"/>
      <c r="B302" s="35"/>
      <c r="C302" s="36"/>
      <c r="D302" s="217" t="s">
        <v>149</v>
      </c>
      <c r="E302" s="36"/>
      <c r="F302" s="218" t="s">
        <v>423</v>
      </c>
      <c r="G302" s="36"/>
      <c r="H302" s="36"/>
      <c r="I302" s="116"/>
      <c r="J302" s="36"/>
      <c r="K302" s="36"/>
      <c r="L302" s="39"/>
      <c r="M302" s="219"/>
      <c r="N302" s="220"/>
      <c r="O302" s="71"/>
      <c r="P302" s="71"/>
      <c r="Q302" s="71"/>
      <c r="R302" s="71"/>
      <c r="S302" s="71"/>
      <c r="T302" s="72"/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T302" s="17" t="s">
        <v>149</v>
      </c>
      <c r="AU302" s="17" t="s">
        <v>87</v>
      </c>
    </row>
    <row r="303" spans="1:65" s="14" customFormat="1" ht="11.25">
      <c r="B303" s="231"/>
      <c r="C303" s="232"/>
      <c r="D303" s="217" t="s">
        <v>153</v>
      </c>
      <c r="E303" s="233" t="s">
        <v>1</v>
      </c>
      <c r="F303" s="234" t="s">
        <v>172</v>
      </c>
      <c r="G303" s="232"/>
      <c r="H303" s="235">
        <v>5</v>
      </c>
      <c r="I303" s="236"/>
      <c r="J303" s="232"/>
      <c r="K303" s="232"/>
      <c r="L303" s="237"/>
      <c r="M303" s="238"/>
      <c r="N303" s="239"/>
      <c r="O303" s="239"/>
      <c r="P303" s="239"/>
      <c r="Q303" s="239"/>
      <c r="R303" s="239"/>
      <c r="S303" s="239"/>
      <c r="T303" s="240"/>
      <c r="AT303" s="241" t="s">
        <v>153</v>
      </c>
      <c r="AU303" s="241" t="s">
        <v>87</v>
      </c>
      <c r="AV303" s="14" t="s">
        <v>87</v>
      </c>
      <c r="AW303" s="14" t="s">
        <v>33</v>
      </c>
      <c r="AX303" s="14" t="s">
        <v>85</v>
      </c>
      <c r="AY303" s="241" t="s">
        <v>141</v>
      </c>
    </row>
    <row r="304" spans="1:65" s="2" customFormat="1" ht="24" customHeight="1">
      <c r="A304" s="34"/>
      <c r="B304" s="35"/>
      <c r="C304" s="204" t="s">
        <v>371</v>
      </c>
      <c r="D304" s="204" t="s">
        <v>143</v>
      </c>
      <c r="E304" s="205" t="s">
        <v>426</v>
      </c>
      <c r="F304" s="206" t="s">
        <v>427</v>
      </c>
      <c r="G304" s="207" t="s">
        <v>390</v>
      </c>
      <c r="H304" s="208">
        <v>2</v>
      </c>
      <c r="I304" s="209"/>
      <c r="J304" s="210">
        <f>ROUND(I304*H304,2)</f>
        <v>0</v>
      </c>
      <c r="K304" s="206" t="s">
        <v>1</v>
      </c>
      <c r="L304" s="39"/>
      <c r="M304" s="211" t="s">
        <v>1</v>
      </c>
      <c r="N304" s="212" t="s">
        <v>42</v>
      </c>
      <c r="O304" s="71"/>
      <c r="P304" s="213">
        <f>O304*H304</f>
        <v>0</v>
      </c>
      <c r="Q304" s="213">
        <v>0.31108000000000002</v>
      </c>
      <c r="R304" s="213">
        <f>Q304*H304</f>
        <v>0.62216000000000005</v>
      </c>
      <c r="S304" s="213">
        <v>0</v>
      </c>
      <c r="T304" s="214">
        <f>S304*H304</f>
        <v>0</v>
      </c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R304" s="215" t="s">
        <v>147</v>
      </c>
      <c r="AT304" s="215" t="s">
        <v>143</v>
      </c>
      <c r="AU304" s="215" t="s">
        <v>87</v>
      </c>
      <c r="AY304" s="17" t="s">
        <v>141</v>
      </c>
      <c r="BE304" s="216">
        <f>IF(N304="základní",J304,0)</f>
        <v>0</v>
      </c>
      <c r="BF304" s="216">
        <f>IF(N304="snížená",J304,0)</f>
        <v>0</v>
      </c>
      <c r="BG304" s="216">
        <f>IF(N304="zákl. přenesená",J304,0)</f>
        <v>0</v>
      </c>
      <c r="BH304" s="216">
        <f>IF(N304="sníž. přenesená",J304,0)</f>
        <v>0</v>
      </c>
      <c r="BI304" s="216">
        <f>IF(N304="nulová",J304,0)</f>
        <v>0</v>
      </c>
      <c r="BJ304" s="17" t="s">
        <v>85</v>
      </c>
      <c r="BK304" s="216">
        <f>ROUND(I304*H304,2)</f>
        <v>0</v>
      </c>
      <c r="BL304" s="17" t="s">
        <v>147</v>
      </c>
      <c r="BM304" s="215" t="s">
        <v>849</v>
      </c>
    </row>
    <row r="305" spans="1:65" s="2" customFormat="1" ht="19.5">
      <c r="A305" s="34"/>
      <c r="B305" s="35"/>
      <c r="C305" s="36"/>
      <c r="D305" s="217" t="s">
        <v>149</v>
      </c>
      <c r="E305" s="36"/>
      <c r="F305" s="218" t="s">
        <v>427</v>
      </c>
      <c r="G305" s="36"/>
      <c r="H305" s="36"/>
      <c r="I305" s="116"/>
      <c r="J305" s="36"/>
      <c r="K305" s="36"/>
      <c r="L305" s="39"/>
      <c r="M305" s="219"/>
      <c r="N305" s="220"/>
      <c r="O305" s="71"/>
      <c r="P305" s="71"/>
      <c r="Q305" s="71"/>
      <c r="R305" s="71"/>
      <c r="S305" s="71"/>
      <c r="T305" s="72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T305" s="17" t="s">
        <v>149</v>
      </c>
      <c r="AU305" s="17" t="s">
        <v>87</v>
      </c>
    </row>
    <row r="306" spans="1:65" s="14" customFormat="1" ht="11.25">
      <c r="B306" s="231"/>
      <c r="C306" s="232"/>
      <c r="D306" s="217" t="s">
        <v>153</v>
      </c>
      <c r="E306" s="233" t="s">
        <v>1</v>
      </c>
      <c r="F306" s="234" t="s">
        <v>87</v>
      </c>
      <c r="G306" s="232"/>
      <c r="H306" s="235">
        <v>2</v>
      </c>
      <c r="I306" s="236"/>
      <c r="J306" s="232"/>
      <c r="K306" s="232"/>
      <c r="L306" s="237"/>
      <c r="M306" s="238"/>
      <c r="N306" s="239"/>
      <c r="O306" s="239"/>
      <c r="P306" s="239"/>
      <c r="Q306" s="239"/>
      <c r="R306" s="239"/>
      <c r="S306" s="239"/>
      <c r="T306" s="240"/>
      <c r="AT306" s="241" t="s">
        <v>153</v>
      </c>
      <c r="AU306" s="241" t="s">
        <v>87</v>
      </c>
      <c r="AV306" s="14" t="s">
        <v>87</v>
      </c>
      <c r="AW306" s="14" t="s">
        <v>33</v>
      </c>
      <c r="AX306" s="14" t="s">
        <v>85</v>
      </c>
      <c r="AY306" s="241" t="s">
        <v>141</v>
      </c>
    </row>
    <row r="307" spans="1:65" s="2" customFormat="1" ht="24" customHeight="1">
      <c r="A307" s="34"/>
      <c r="B307" s="35"/>
      <c r="C307" s="204" t="s">
        <v>375</v>
      </c>
      <c r="D307" s="204" t="s">
        <v>143</v>
      </c>
      <c r="E307" s="205" t="s">
        <v>430</v>
      </c>
      <c r="F307" s="206" t="s">
        <v>431</v>
      </c>
      <c r="G307" s="207" t="s">
        <v>195</v>
      </c>
      <c r="H307" s="208">
        <v>21</v>
      </c>
      <c r="I307" s="209"/>
      <c r="J307" s="210">
        <f>ROUND(I307*H307,2)</f>
        <v>0</v>
      </c>
      <c r="K307" s="206" t="s">
        <v>1</v>
      </c>
      <c r="L307" s="39"/>
      <c r="M307" s="211" t="s">
        <v>1</v>
      </c>
      <c r="N307" s="212" t="s">
        <v>42</v>
      </c>
      <c r="O307" s="71"/>
      <c r="P307" s="213">
        <f>O307*H307</f>
        <v>0</v>
      </c>
      <c r="Q307" s="213">
        <v>0</v>
      </c>
      <c r="R307" s="213">
        <f>Q307*H307</f>
        <v>0</v>
      </c>
      <c r="S307" s="213">
        <v>0</v>
      </c>
      <c r="T307" s="214">
        <f>S307*H307</f>
        <v>0</v>
      </c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R307" s="215" t="s">
        <v>147</v>
      </c>
      <c r="AT307" s="215" t="s">
        <v>143</v>
      </c>
      <c r="AU307" s="215" t="s">
        <v>87</v>
      </c>
      <c r="AY307" s="17" t="s">
        <v>141</v>
      </c>
      <c r="BE307" s="216">
        <f>IF(N307="základní",J307,0)</f>
        <v>0</v>
      </c>
      <c r="BF307" s="216">
        <f>IF(N307="snížená",J307,0)</f>
        <v>0</v>
      </c>
      <c r="BG307" s="216">
        <f>IF(N307="zákl. přenesená",J307,0)</f>
        <v>0</v>
      </c>
      <c r="BH307" s="216">
        <f>IF(N307="sníž. přenesená",J307,0)</f>
        <v>0</v>
      </c>
      <c r="BI307" s="216">
        <f>IF(N307="nulová",J307,0)</f>
        <v>0</v>
      </c>
      <c r="BJ307" s="17" t="s">
        <v>85</v>
      </c>
      <c r="BK307" s="216">
        <f>ROUND(I307*H307,2)</f>
        <v>0</v>
      </c>
      <c r="BL307" s="17" t="s">
        <v>147</v>
      </c>
      <c r="BM307" s="215" t="s">
        <v>850</v>
      </c>
    </row>
    <row r="308" spans="1:65" s="2" customFormat="1" ht="19.5">
      <c r="A308" s="34"/>
      <c r="B308" s="35"/>
      <c r="C308" s="36"/>
      <c r="D308" s="217" t="s">
        <v>149</v>
      </c>
      <c r="E308" s="36"/>
      <c r="F308" s="218" t="s">
        <v>431</v>
      </c>
      <c r="G308" s="36"/>
      <c r="H308" s="36"/>
      <c r="I308" s="116"/>
      <c r="J308" s="36"/>
      <c r="K308" s="36"/>
      <c r="L308" s="39"/>
      <c r="M308" s="219"/>
      <c r="N308" s="220"/>
      <c r="O308" s="71"/>
      <c r="P308" s="71"/>
      <c r="Q308" s="71"/>
      <c r="R308" s="71"/>
      <c r="S308" s="71"/>
      <c r="T308" s="72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T308" s="17" t="s">
        <v>149</v>
      </c>
      <c r="AU308" s="17" t="s">
        <v>87</v>
      </c>
    </row>
    <row r="309" spans="1:65" s="13" customFormat="1" ht="11.25">
      <c r="B309" s="221"/>
      <c r="C309" s="222"/>
      <c r="D309" s="217" t="s">
        <v>153</v>
      </c>
      <c r="E309" s="223" t="s">
        <v>1</v>
      </c>
      <c r="F309" s="224" t="s">
        <v>433</v>
      </c>
      <c r="G309" s="222"/>
      <c r="H309" s="223" t="s">
        <v>1</v>
      </c>
      <c r="I309" s="225"/>
      <c r="J309" s="222"/>
      <c r="K309" s="222"/>
      <c r="L309" s="226"/>
      <c r="M309" s="227"/>
      <c r="N309" s="228"/>
      <c r="O309" s="228"/>
      <c r="P309" s="228"/>
      <c r="Q309" s="228"/>
      <c r="R309" s="228"/>
      <c r="S309" s="228"/>
      <c r="T309" s="229"/>
      <c r="AT309" s="230" t="s">
        <v>153</v>
      </c>
      <c r="AU309" s="230" t="s">
        <v>87</v>
      </c>
      <c r="AV309" s="13" t="s">
        <v>85</v>
      </c>
      <c r="AW309" s="13" t="s">
        <v>33</v>
      </c>
      <c r="AX309" s="13" t="s">
        <v>77</v>
      </c>
      <c r="AY309" s="230" t="s">
        <v>141</v>
      </c>
    </row>
    <row r="310" spans="1:65" s="14" customFormat="1" ht="11.25">
      <c r="B310" s="231"/>
      <c r="C310" s="232"/>
      <c r="D310" s="217" t="s">
        <v>153</v>
      </c>
      <c r="E310" s="233" t="s">
        <v>1</v>
      </c>
      <c r="F310" s="234" t="s">
        <v>7</v>
      </c>
      <c r="G310" s="232"/>
      <c r="H310" s="235">
        <v>21</v>
      </c>
      <c r="I310" s="236"/>
      <c r="J310" s="232"/>
      <c r="K310" s="232"/>
      <c r="L310" s="237"/>
      <c r="M310" s="238"/>
      <c r="N310" s="239"/>
      <c r="O310" s="239"/>
      <c r="P310" s="239"/>
      <c r="Q310" s="239"/>
      <c r="R310" s="239"/>
      <c r="S310" s="239"/>
      <c r="T310" s="240"/>
      <c r="AT310" s="241" t="s">
        <v>153</v>
      </c>
      <c r="AU310" s="241" t="s">
        <v>87</v>
      </c>
      <c r="AV310" s="14" t="s">
        <v>87</v>
      </c>
      <c r="AW310" s="14" t="s">
        <v>33</v>
      </c>
      <c r="AX310" s="14" t="s">
        <v>77</v>
      </c>
      <c r="AY310" s="241" t="s">
        <v>141</v>
      </c>
    </row>
    <row r="311" spans="1:65" s="15" customFormat="1" ht="11.25">
      <c r="B311" s="242"/>
      <c r="C311" s="243"/>
      <c r="D311" s="217" t="s">
        <v>153</v>
      </c>
      <c r="E311" s="244" t="s">
        <v>1</v>
      </c>
      <c r="F311" s="245" t="s">
        <v>164</v>
      </c>
      <c r="G311" s="243"/>
      <c r="H311" s="246">
        <v>21</v>
      </c>
      <c r="I311" s="247"/>
      <c r="J311" s="243"/>
      <c r="K311" s="243"/>
      <c r="L311" s="248"/>
      <c r="M311" s="249"/>
      <c r="N311" s="250"/>
      <c r="O311" s="250"/>
      <c r="P311" s="250"/>
      <c r="Q311" s="250"/>
      <c r="R311" s="250"/>
      <c r="S311" s="250"/>
      <c r="T311" s="251"/>
      <c r="AT311" s="252" t="s">
        <v>153</v>
      </c>
      <c r="AU311" s="252" t="s">
        <v>87</v>
      </c>
      <c r="AV311" s="15" t="s">
        <v>147</v>
      </c>
      <c r="AW311" s="15" t="s">
        <v>33</v>
      </c>
      <c r="AX311" s="15" t="s">
        <v>85</v>
      </c>
      <c r="AY311" s="252" t="s">
        <v>141</v>
      </c>
    </row>
    <row r="312" spans="1:65" s="12" customFormat="1" ht="22.9" customHeight="1">
      <c r="B312" s="188"/>
      <c r="C312" s="189"/>
      <c r="D312" s="190" t="s">
        <v>76</v>
      </c>
      <c r="E312" s="202" t="s">
        <v>192</v>
      </c>
      <c r="F312" s="202" t="s">
        <v>434</v>
      </c>
      <c r="G312" s="189"/>
      <c r="H312" s="189"/>
      <c r="I312" s="192"/>
      <c r="J312" s="203">
        <f>BK312</f>
        <v>0</v>
      </c>
      <c r="K312" s="189"/>
      <c r="L312" s="194"/>
      <c r="M312" s="195"/>
      <c r="N312" s="196"/>
      <c r="O312" s="196"/>
      <c r="P312" s="197">
        <f>SUM(P313:P356)</f>
        <v>0</v>
      </c>
      <c r="Q312" s="196"/>
      <c r="R312" s="197">
        <f>SUM(R313:R356)</f>
        <v>75.569299200000017</v>
      </c>
      <c r="S312" s="196"/>
      <c r="T312" s="198">
        <f>SUM(T313:T356)</f>
        <v>8.2000000000000003E-2</v>
      </c>
      <c r="AR312" s="199" t="s">
        <v>85</v>
      </c>
      <c r="AT312" s="200" t="s">
        <v>76</v>
      </c>
      <c r="AU312" s="200" t="s">
        <v>85</v>
      </c>
      <c r="AY312" s="199" t="s">
        <v>141</v>
      </c>
      <c r="BK312" s="201">
        <f>SUM(BK313:BK356)</f>
        <v>0</v>
      </c>
    </row>
    <row r="313" spans="1:65" s="2" customFormat="1" ht="24" customHeight="1">
      <c r="A313" s="34"/>
      <c r="B313" s="35"/>
      <c r="C313" s="204" t="s">
        <v>382</v>
      </c>
      <c r="D313" s="204" t="s">
        <v>143</v>
      </c>
      <c r="E313" s="205" t="s">
        <v>436</v>
      </c>
      <c r="F313" s="206" t="s">
        <v>437</v>
      </c>
      <c r="G313" s="207" t="s">
        <v>390</v>
      </c>
      <c r="H313" s="208">
        <v>3</v>
      </c>
      <c r="I313" s="209"/>
      <c r="J313" s="210">
        <f>ROUND(I313*H313,2)</f>
        <v>0</v>
      </c>
      <c r="K313" s="206" t="s">
        <v>1</v>
      </c>
      <c r="L313" s="39"/>
      <c r="M313" s="211" t="s">
        <v>1</v>
      </c>
      <c r="N313" s="212" t="s">
        <v>42</v>
      </c>
      <c r="O313" s="71"/>
      <c r="P313" s="213">
        <f>O313*H313</f>
        <v>0</v>
      </c>
      <c r="Q313" s="213">
        <v>6.9999999999999999E-4</v>
      </c>
      <c r="R313" s="213">
        <f>Q313*H313</f>
        <v>2.0999999999999999E-3</v>
      </c>
      <c r="S313" s="213">
        <v>0</v>
      </c>
      <c r="T313" s="214">
        <f>S313*H313</f>
        <v>0</v>
      </c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R313" s="215" t="s">
        <v>147</v>
      </c>
      <c r="AT313" s="215" t="s">
        <v>143</v>
      </c>
      <c r="AU313" s="215" t="s">
        <v>87</v>
      </c>
      <c r="AY313" s="17" t="s">
        <v>141</v>
      </c>
      <c r="BE313" s="216">
        <f>IF(N313="základní",J313,0)</f>
        <v>0</v>
      </c>
      <c r="BF313" s="216">
        <f>IF(N313="snížená",J313,0)</f>
        <v>0</v>
      </c>
      <c r="BG313" s="216">
        <f>IF(N313="zákl. přenesená",J313,0)</f>
        <v>0</v>
      </c>
      <c r="BH313" s="216">
        <f>IF(N313="sníž. přenesená",J313,0)</f>
        <v>0</v>
      </c>
      <c r="BI313" s="216">
        <f>IF(N313="nulová",J313,0)</f>
        <v>0</v>
      </c>
      <c r="BJ313" s="17" t="s">
        <v>85</v>
      </c>
      <c r="BK313" s="216">
        <f>ROUND(I313*H313,2)</f>
        <v>0</v>
      </c>
      <c r="BL313" s="17" t="s">
        <v>147</v>
      </c>
      <c r="BM313" s="215" t="s">
        <v>851</v>
      </c>
    </row>
    <row r="314" spans="1:65" s="2" customFormat="1" ht="19.5">
      <c r="A314" s="34"/>
      <c r="B314" s="35"/>
      <c r="C314" s="36"/>
      <c r="D314" s="217" t="s">
        <v>149</v>
      </c>
      <c r="E314" s="36"/>
      <c r="F314" s="218" t="s">
        <v>437</v>
      </c>
      <c r="G314" s="36"/>
      <c r="H314" s="36"/>
      <c r="I314" s="116"/>
      <c r="J314" s="36"/>
      <c r="K314" s="36"/>
      <c r="L314" s="39"/>
      <c r="M314" s="219"/>
      <c r="N314" s="220"/>
      <c r="O314" s="71"/>
      <c r="P314" s="71"/>
      <c r="Q314" s="71"/>
      <c r="R314" s="71"/>
      <c r="S314" s="71"/>
      <c r="T314" s="72"/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T314" s="17" t="s">
        <v>149</v>
      </c>
      <c r="AU314" s="17" t="s">
        <v>87</v>
      </c>
    </row>
    <row r="315" spans="1:65" s="14" customFormat="1" ht="11.25">
      <c r="B315" s="231"/>
      <c r="C315" s="232"/>
      <c r="D315" s="217" t="s">
        <v>153</v>
      </c>
      <c r="E315" s="233" t="s">
        <v>1</v>
      </c>
      <c r="F315" s="234" t="s">
        <v>156</v>
      </c>
      <c r="G315" s="232"/>
      <c r="H315" s="235">
        <v>3</v>
      </c>
      <c r="I315" s="236"/>
      <c r="J315" s="232"/>
      <c r="K315" s="232"/>
      <c r="L315" s="237"/>
      <c r="M315" s="238"/>
      <c r="N315" s="239"/>
      <c r="O315" s="239"/>
      <c r="P315" s="239"/>
      <c r="Q315" s="239"/>
      <c r="R315" s="239"/>
      <c r="S315" s="239"/>
      <c r="T315" s="240"/>
      <c r="AT315" s="241" t="s">
        <v>153</v>
      </c>
      <c r="AU315" s="241" t="s">
        <v>87</v>
      </c>
      <c r="AV315" s="14" t="s">
        <v>87</v>
      </c>
      <c r="AW315" s="14" t="s">
        <v>33</v>
      </c>
      <c r="AX315" s="14" t="s">
        <v>85</v>
      </c>
      <c r="AY315" s="241" t="s">
        <v>141</v>
      </c>
    </row>
    <row r="316" spans="1:65" s="2" customFormat="1" ht="16.5" customHeight="1">
      <c r="A316" s="34"/>
      <c r="B316" s="35"/>
      <c r="C316" s="253" t="s">
        <v>387</v>
      </c>
      <c r="D316" s="253" t="s">
        <v>223</v>
      </c>
      <c r="E316" s="254" t="s">
        <v>440</v>
      </c>
      <c r="F316" s="255" t="s">
        <v>441</v>
      </c>
      <c r="G316" s="256" t="s">
        <v>390</v>
      </c>
      <c r="H316" s="257">
        <v>1</v>
      </c>
      <c r="I316" s="258"/>
      <c r="J316" s="259">
        <f>ROUND(I316*H316,2)</f>
        <v>0</v>
      </c>
      <c r="K316" s="255" t="s">
        <v>1</v>
      </c>
      <c r="L316" s="260"/>
      <c r="M316" s="261" t="s">
        <v>1</v>
      </c>
      <c r="N316" s="262" t="s">
        <v>42</v>
      </c>
      <c r="O316" s="71"/>
      <c r="P316" s="213">
        <f>O316*H316</f>
        <v>0</v>
      </c>
      <c r="Q316" s="213">
        <v>2.5000000000000001E-3</v>
      </c>
      <c r="R316" s="213">
        <f>Q316*H316</f>
        <v>2.5000000000000001E-3</v>
      </c>
      <c r="S316" s="213">
        <v>0</v>
      </c>
      <c r="T316" s="214">
        <f>S316*H316</f>
        <v>0</v>
      </c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R316" s="215" t="s">
        <v>187</v>
      </c>
      <c r="AT316" s="215" t="s">
        <v>223</v>
      </c>
      <c r="AU316" s="215" t="s">
        <v>87</v>
      </c>
      <c r="AY316" s="17" t="s">
        <v>141</v>
      </c>
      <c r="BE316" s="216">
        <f>IF(N316="základní",J316,0)</f>
        <v>0</v>
      </c>
      <c r="BF316" s="216">
        <f>IF(N316="snížená",J316,0)</f>
        <v>0</v>
      </c>
      <c r="BG316" s="216">
        <f>IF(N316="zákl. přenesená",J316,0)</f>
        <v>0</v>
      </c>
      <c r="BH316" s="216">
        <f>IF(N316="sníž. přenesená",J316,0)</f>
        <v>0</v>
      </c>
      <c r="BI316" s="216">
        <f>IF(N316="nulová",J316,0)</f>
        <v>0</v>
      </c>
      <c r="BJ316" s="17" t="s">
        <v>85</v>
      </c>
      <c r="BK316" s="216">
        <f>ROUND(I316*H316,2)</f>
        <v>0</v>
      </c>
      <c r="BL316" s="17" t="s">
        <v>147</v>
      </c>
      <c r="BM316" s="215" t="s">
        <v>852</v>
      </c>
    </row>
    <row r="317" spans="1:65" s="2" customFormat="1" ht="11.25">
      <c r="A317" s="34"/>
      <c r="B317" s="35"/>
      <c r="C317" s="36"/>
      <c r="D317" s="217" t="s">
        <v>149</v>
      </c>
      <c r="E317" s="36"/>
      <c r="F317" s="218" t="s">
        <v>441</v>
      </c>
      <c r="G317" s="36"/>
      <c r="H317" s="36"/>
      <c r="I317" s="116"/>
      <c r="J317" s="36"/>
      <c r="K317" s="36"/>
      <c r="L317" s="39"/>
      <c r="M317" s="219"/>
      <c r="N317" s="220"/>
      <c r="O317" s="71"/>
      <c r="P317" s="71"/>
      <c r="Q317" s="71"/>
      <c r="R317" s="71"/>
      <c r="S317" s="71"/>
      <c r="T317" s="72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T317" s="17" t="s">
        <v>149</v>
      </c>
      <c r="AU317" s="17" t="s">
        <v>87</v>
      </c>
    </row>
    <row r="318" spans="1:65" s="2" customFormat="1" ht="16.5" customHeight="1">
      <c r="A318" s="34"/>
      <c r="B318" s="35"/>
      <c r="C318" s="253" t="s">
        <v>393</v>
      </c>
      <c r="D318" s="253" t="s">
        <v>223</v>
      </c>
      <c r="E318" s="254" t="s">
        <v>853</v>
      </c>
      <c r="F318" s="255" t="s">
        <v>854</v>
      </c>
      <c r="G318" s="256" t="s">
        <v>390</v>
      </c>
      <c r="H318" s="257">
        <v>1</v>
      </c>
      <c r="I318" s="258"/>
      <c r="J318" s="259">
        <f>ROUND(I318*H318,2)</f>
        <v>0</v>
      </c>
      <c r="K318" s="255" t="s">
        <v>1</v>
      </c>
      <c r="L318" s="260"/>
      <c r="M318" s="261" t="s">
        <v>1</v>
      </c>
      <c r="N318" s="262" t="s">
        <v>42</v>
      </c>
      <c r="O318" s="71"/>
      <c r="P318" s="213">
        <f>O318*H318</f>
        <v>0</v>
      </c>
      <c r="Q318" s="213">
        <v>3.5000000000000001E-3</v>
      </c>
      <c r="R318" s="213">
        <f>Q318*H318</f>
        <v>3.5000000000000001E-3</v>
      </c>
      <c r="S318" s="213">
        <v>0</v>
      </c>
      <c r="T318" s="214">
        <f>S318*H318</f>
        <v>0</v>
      </c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R318" s="215" t="s">
        <v>187</v>
      </c>
      <c r="AT318" s="215" t="s">
        <v>223</v>
      </c>
      <c r="AU318" s="215" t="s">
        <v>87</v>
      </c>
      <c r="AY318" s="17" t="s">
        <v>141</v>
      </c>
      <c r="BE318" s="216">
        <f>IF(N318="základní",J318,0)</f>
        <v>0</v>
      </c>
      <c r="BF318" s="216">
        <f>IF(N318="snížená",J318,0)</f>
        <v>0</v>
      </c>
      <c r="BG318" s="216">
        <f>IF(N318="zákl. přenesená",J318,0)</f>
        <v>0</v>
      </c>
      <c r="BH318" s="216">
        <f>IF(N318="sníž. přenesená",J318,0)</f>
        <v>0</v>
      </c>
      <c r="BI318" s="216">
        <f>IF(N318="nulová",J318,0)</f>
        <v>0</v>
      </c>
      <c r="BJ318" s="17" t="s">
        <v>85</v>
      </c>
      <c r="BK318" s="216">
        <f>ROUND(I318*H318,2)</f>
        <v>0</v>
      </c>
      <c r="BL318" s="17" t="s">
        <v>147</v>
      </c>
      <c r="BM318" s="215" t="s">
        <v>855</v>
      </c>
    </row>
    <row r="319" spans="1:65" s="2" customFormat="1" ht="11.25">
      <c r="A319" s="34"/>
      <c r="B319" s="35"/>
      <c r="C319" s="36"/>
      <c r="D319" s="217" t="s">
        <v>149</v>
      </c>
      <c r="E319" s="36"/>
      <c r="F319" s="218" t="s">
        <v>854</v>
      </c>
      <c r="G319" s="36"/>
      <c r="H319" s="36"/>
      <c r="I319" s="116"/>
      <c r="J319" s="36"/>
      <c r="K319" s="36"/>
      <c r="L319" s="39"/>
      <c r="M319" s="219"/>
      <c r="N319" s="220"/>
      <c r="O319" s="71"/>
      <c r="P319" s="71"/>
      <c r="Q319" s="71"/>
      <c r="R319" s="71"/>
      <c r="S319" s="71"/>
      <c r="T319" s="72"/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T319" s="17" t="s">
        <v>149</v>
      </c>
      <c r="AU319" s="17" t="s">
        <v>87</v>
      </c>
    </row>
    <row r="320" spans="1:65" s="2" customFormat="1" ht="16.5" customHeight="1">
      <c r="A320" s="34"/>
      <c r="B320" s="35"/>
      <c r="C320" s="253" t="s">
        <v>397</v>
      </c>
      <c r="D320" s="253" t="s">
        <v>223</v>
      </c>
      <c r="E320" s="254" t="s">
        <v>460</v>
      </c>
      <c r="F320" s="255" t="s">
        <v>461</v>
      </c>
      <c r="G320" s="256" t="s">
        <v>390</v>
      </c>
      <c r="H320" s="257">
        <v>3</v>
      </c>
      <c r="I320" s="258"/>
      <c r="J320" s="259">
        <f>ROUND(I320*H320,2)</f>
        <v>0</v>
      </c>
      <c r="K320" s="255" t="s">
        <v>1</v>
      </c>
      <c r="L320" s="260"/>
      <c r="M320" s="261" t="s">
        <v>1</v>
      </c>
      <c r="N320" s="262" t="s">
        <v>42</v>
      </c>
      <c r="O320" s="71"/>
      <c r="P320" s="213">
        <f>O320*H320</f>
        <v>0</v>
      </c>
      <c r="Q320" s="213">
        <v>1E-4</v>
      </c>
      <c r="R320" s="213">
        <f>Q320*H320</f>
        <v>3.0000000000000003E-4</v>
      </c>
      <c r="S320" s="213">
        <v>0</v>
      </c>
      <c r="T320" s="214">
        <f>S320*H320</f>
        <v>0</v>
      </c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R320" s="215" t="s">
        <v>187</v>
      </c>
      <c r="AT320" s="215" t="s">
        <v>223</v>
      </c>
      <c r="AU320" s="215" t="s">
        <v>87</v>
      </c>
      <c r="AY320" s="17" t="s">
        <v>141</v>
      </c>
      <c r="BE320" s="216">
        <f>IF(N320="základní",J320,0)</f>
        <v>0</v>
      </c>
      <c r="BF320" s="216">
        <f>IF(N320="snížená",J320,0)</f>
        <v>0</v>
      </c>
      <c r="BG320" s="216">
        <f>IF(N320="zákl. přenesená",J320,0)</f>
        <v>0</v>
      </c>
      <c r="BH320" s="216">
        <f>IF(N320="sníž. přenesená",J320,0)</f>
        <v>0</v>
      </c>
      <c r="BI320" s="216">
        <f>IF(N320="nulová",J320,0)</f>
        <v>0</v>
      </c>
      <c r="BJ320" s="17" t="s">
        <v>85</v>
      </c>
      <c r="BK320" s="216">
        <f>ROUND(I320*H320,2)</f>
        <v>0</v>
      </c>
      <c r="BL320" s="17" t="s">
        <v>147</v>
      </c>
      <c r="BM320" s="215" t="s">
        <v>856</v>
      </c>
    </row>
    <row r="321" spans="1:65" s="2" customFormat="1" ht="11.25">
      <c r="A321" s="34"/>
      <c r="B321" s="35"/>
      <c r="C321" s="36"/>
      <c r="D321" s="217" t="s">
        <v>149</v>
      </c>
      <c r="E321" s="36"/>
      <c r="F321" s="218" t="s">
        <v>461</v>
      </c>
      <c r="G321" s="36"/>
      <c r="H321" s="36"/>
      <c r="I321" s="116"/>
      <c r="J321" s="36"/>
      <c r="K321" s="36"/>
      <c r="L321" s="39"/>
      <c r="M321" s="219"/>
      <c r="N321" s="220"/>
      <c r="O321" s="71"/>
      <c r="P321" s="71"/>
      <c r="Q321" s="71"/>
      <c r="R321" s="71"/>
      <c r="S321" s="71"/>
      <c r="T321" s="72"/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T321" s="17" t="s">
        <v>149</v>
      </c>
      <c r="AU321" s="17" t="s">
        <v>87</v>
      </c>
    </row>
    <row r="322" spans="1:65" s="2" customFormat="1" ht="16.5" customHeight="1">
      <c r="A322" s="34"/>
      <c r="B322" s="35"/>
      <c r="C322" s="253" t="s">
        <v>401</v>
      </c>
      <c r="D322" s="253" t="s">
        <v>223</v>
      </c>
      <c r="E322" s="254" t="s">
        <v>452</v>
      </c>
      <c r="F322" s="255" t="s">
        <v>453</v>
      </c>
      <c r="G322" s="256" t="s">
        <v>390</v>
      </c>
      <c r="H322" s="257">
        <v>3</v>
      </c>
      <c r="I322" s="258"/>
      <c r="J322" s="259">
        <f>ROUND(I322*H322,2)</f>
        <v>0</v>
      </c>
      <c r="K322" s="255" t="s">
        <v>1</v>
      </c>
      <c r="L322" s="260"/>
      <c r="M322" s="261" t="s">
        <v>1</v>
      </c>
      <c r="N322" s="262" t="s">
        <v>42</v>
      </c>
      <c r="O322" s="71"/>
      <c r="P322" s="213">
        <f>O322*H322</f>
        <v>0</v>
      </c>
      <c r="Q322" s="213">
        <v>6.1000000000000004E-3</v>
      </c>
      <c r="R322" s="213">
        <f>Q322*H322</f>
        <v>1.83E-2</v>
      </c>
      <c r="S322" s="213">
        <v>0</v>
      </c>
      <c r="T322" s="214">
        <f>S322*H322</f>
        <v>0</v>
      </c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R322" s="215" t="s">
        <v>187</v>
      </c>
      <c r="AT322" s="215" t="s">
        <v>223</v>
      </c>
      <c r="AU322" s="215" t="s">
        <v>87</v>
      </c>
      <c r="AY322" s="17" t="s">
        <v>141</v>
      </c>
      <c r="BE322" s="216">
        <f>IF(N322="základní",J322,0)</f>
        <v>0</v>
      </c>
      <c r="BF322" s="216">
        <f>IF(N322="snížená",J322,0)</f>
        <v>0</v>
      </c>
      <c r="BG322" s="216">
        <f>IF(N322="zákl. přenesená",J322,0)</f>
        <v>0</v>
      </c>
      <c r="BH322" s="216">
        <f>IF(N322="sníž. přenesená",J322,0)</f>
        <v>0</v>
      </c>
      <c r="BI322" s="216">
        <f>IF(N322="nulová",J322,0)</f>
        <v>0</v>
      </c>
      <c r="BJ322" s="17" t="s">
        <v>85</v>
      </c>
      <c r="BK322" s="216">
        <f>ROUND(I322*H322,2)</f>
        <v>0</v>
      </c>
      <c r="BL322" s="17" t="s">
        <v>147</v>
      </c>
      <c r="BM322" s="215" t="s">
        <v>857</v>
      </c>
    </row>
    <row r="323" spans="1:65" s="2" customFormat="1" ht="11.25">
      <c r="A323" s="34"/>
      <c r="B323" s="35"/>
      <c r="C323" s="36"/>
      <c r="D323" s="217" t="s">
        <v>149</v>
      </c>
      <c r="E323" s="36"/>
      <c r="F323" s="218" t="s">
        <v>453</v>
      </c>
      <c r="G323" s="36"/>
      <c r="H323" s="36"/>
      <c r="I323" s="116"/>
      <c r="J323" s="36"/>
      <c r="K323" s="36"/>
      <c r="L323" s="39"/>
      <c r="M323" s="219"/>
      <c r="N323" s="220"/>
      <c r="O323" s="71"/>
      <c r="P323" s="71"/>
      <c r="Q323" s="71"/>
      <c r="R323" s="71"/>
      <c r="S323" s="71"/>
      <c r="T323" s="72"/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T323" s="17" t="s">
        <v>149</v>
      </c>
      <c r="AU323" s="17" t="s">
        <v>87</v>
      </c>
    </row>
    <row r="324" spans="1:65" s="2" customFormat="1" ht="24" customHeight="1">
      <c r="A324" s="34"/>
      <c r="B324" s="35"/>
      <c r="C324" s="204" t="s">
        <v>405</v>
      </c>
      <c r="D324" s="204" t="s">
        <v>143</v>
      </c>
      <c r="E324" s="205" t="s">
        <v>464</v>
      </c>
      <c r="F324" s="206" t="s">
        <v>465</v>
      </c>
      <c r="G324" s="207" t="s">
        <v>390</v>
      </c>
      <c r="H324" s="208">
        <v>3</v>
      </c>
      <c r="I324" s="209"/>
      <c r="J324" s="210">
        <f>ROUND(I324*H324,2)</f>
        <v>0</v>
      </c>
      <c r="K324" s="206" t="s">
        <v>1</v>
      </c>
      <c r="L324" s="39"/>
      <c r="M324" s="211" t="s">
        <v>1</v>
      </c>
      <c r="N324" s="212" t="s">
        <v>42</v>
      </c>
      <c r="O324" s="71"/>
      <c r="P324" s="213">
        <f>O324*H324</f>
        <v>0</v>
      </c>
      <c r="Q324" s="213">
        <v>0.11241</v>
      </c>
      <c r="R324" s="213">
        <f>Q324*H324</f>
        <v>0.33722999999999997</v>
      </c>
      <c r="S324" s="213">
        <v>0</v>
      </c>
      <c r="T324" s="214">
        <f>S324*H324</f>
        <v>0</v>
      </c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R324" s="215" t="s">
        <v>147</v>
      </c>
      <c r="AT324" s="215" t="s">
        <v>143</v>
      </c>
      <c r="AU324" s="215" t="s">
        <v>87</v>
      </c>
      <c r="AY324" s="17" t="s">
        <v>141</v>
      </c>
      <c r="BE324" s="216">
        <f>IF(N324="základní",J324,0)</f>
        <v>0</v>
      </c>
      <c r="BF324" s="216">
        <f>IF(N324="snížená",J324,0)</f>
        <v>0</v>
      </c>
      <c r="BG324" s="216">
        <f>IF(N324="zákl. přenesená",J324,0)</f>
        <v>0</v>
      </c>
      <c r="BH324" s="216">
        <f>IF(N324="sníž. přenesená",J324,0)</f>
        <v>0</v>
      </c>
      <c r="BI324" s="216">
        <f>IF(N324="nulová",J324,0)</f>
        <v>0</v>
      </c>
      <c r="BJ324" s="17" t="s">
        <v>85</v>
      </c>
      <c r="BK324" s="216">
        <f>ROUND(I324*H324,2)</f>
        <v>0</v>
      </c>
      <c r="BL324" s="17" t="s">
        <v>147</v>
      </c>
      <c r="BM324" s="215" t="s">
        <v>858</v>
      </c>
    </row>
    <row r="325" spans="1:65" s="2" customFormat="1" ht="19.5">
      <c r="A325" s="34"/>
      <c r="B325" s="35"/>
      <c r="C325" s="36"/>
      <c r="D325" s="217" t="s">
        <v>149</v>
      </c>
      <c r="E325" s="36"/>
      <c r="F325" s="218" t="s">
        <v>465</v>
      </c>
      <c r="G325" s="36"/>
      <c r="H325" s="36"/>
      <c r="I325" s="116"/>
      <c r="J325" s="36"/>
      <c r="K325" s="36"/>
      <c r="L325" s="39"/>
      <c r="M325" s="219"/>
      <c r="N325" s="220"/>
      <c r="O325" s="71"/>
      <c r="P325" s="71"/>
      <c r="Q325" s="71"/>
      <c r="R325" s="71"/>
      <c r="S325" s="71"/>
      <c r="T325" s="72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T325" s="17" t="s">
        <v>149</v>
      </c>
      <c r="AU325" s="17" t="s">
        <v>87</v>
      </c>
    </row>
    <row r="326" spans="1:65" s="2" customFormat="1" ht="24" customHeight="1">
      <c r="A326" s="34"/>
      <c r="B326" s="35"/>
      <c r="C326" s="204" t="s">
        <v>409</v>
      </c>
      <c r="D326" s="204" t="s">
        <v>143</v>
      </c>
      <c r="E326" s="205" t="s">
        <v>478</v>
      </c>
      <c r="F326" s="206" t="s">
        <v>479</v>
      </c>
      <c r="G326" s="207" t="s">
        <v>195</v>
      </c>
      <c r="H326" s="208">
        <v>286</v>
      </c>
      <c r="I326" s="209"/>
      <c r="J326" s="210">
        <f>ROUND(I326*H326,2)</f>
        <v>0</v>
      </c>
      <c r="K326" s="206" t="s">
        <v>1</v>
      </c>
      <c r="L326" s="39"/>
      <c r="M326" s="211" t="s">
        <v>1</v>
      </c>
      <c r="N326" s="212" t="s">
        <v>42</v>
      </c>
      <c r="O326" s="71"/>
      <c r="P326" s="213">
        <f>O326*H326</f>
        <v>0</v>
      </c>
      <c r="Q326" s="213">
        <v>0.15540000000000001</v>
      </c>
      <c r="R326" s="213">
        <f>Q326*H326</f>
        <v>44.444400000000002</v>
      </c>
      <c r="S326" s="213">
        <v>0</v>
      </c>
      <c r="T326" s="214">
        <f>S326*H326</f>
        <v>0</v>
      </c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R326" s="215" t="s">
        <v>147</v>
      </c>
      <c r="AT326" s="215" t="s">
        <v>143</v>
      </c>
      <c r="AU326" s="215" t="s">
        <v>87</v>
      </c>
      <c r="AY326" s="17" t="s">
        <v>141</v>
      </c>
      <c r="BE326" s="216">
        <f>IF(N326="základní",J326,0)</f>
        <v>0</v>
      </c>
      <c r="BF326" s="216">
        <f>IF(N326="snížená",J326,0)</f>
        <v>0</v>
      </c>
      <c r="BG326" s="216">
        <f>IF(N326="zákl. přenesená",J326,0)</f>
        <v>0</v>
      </c>
      <c r="BH326" s="216">
        <f>IF(N326="sníž. přenesená",J326,0)</f>
        <v>0</v>
      </c>
      <c r="BI326" s="216">
        <f>IF(N326="nulová",J326,0)</f>
        <v>0</v>
      </c>
      <c r="BJ326" s="17" t="s">
        <v>85</v>
      </c>
      <c r="BK326" s="216">
        <f>ROUND(I326*H326,2)</f>
        <v>0</v>
      </c>
      <c r="BL326" s="17" t="s">
        <v>147</v>
      </c>
      <c r="BM326" s="215" t="s">
        <v>859</v>
      </c>
    </row>
    <row r="327" spans="1:65" s="2" customFormat="1" ht="19.5">
      <c r="A327" s="34"/>
      <c r="B327" s="35"/>
      <c r="C327" s="36"/>
      <c r="D327" s="217" t="s">
        <v>149</v>
      </c>
      <c r="E327" s="36"/>
      <c r="F327" s="218" t="s">
        <v>479</v>
      </c>
      <c r="G327" s="36"/>
      <c r="H327" s="36"/>
      <c r="I327" s="116"/>
      <c r="J327" s="36"/>
      <c r="K327" s="36"/>
      <c r="L327" s="39"/>
      <c r="M327" s="219"/>
      <c r="N327" s="220"/>
      <c r="O327" s="71"/>
      <c r="P327" s="71"/>
      <c r="Q327" s="71"/>
      <c r="R327" s="71"/>
      <c r="S327" s="71"/>
      <c r="T327" s="72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T327" s="17" t="s">
        <v>149</v>
      </c>
      <c r="AU327" s="17" t="s">
        <v>87</v>
      </c>
    </row>
    <row r="328" spans="1:65" s="14" customFormat="1" ht="11.25">
      <c r="B328" s="231"/>
      <c r="C328" s="232"/>
      <c r="D328" s="217" t="s">
        <v>153</v>
      </c>
      <c r="E328" s="233" t="s">
        <v>1</v>
      </c>
      <c r="F328" s="234" t="s">
        <v>860</v>
      </c>
      <c r="G328" s="232"/>
      <c r="H328" s="235">
        <v>286</v>
      </c>
      <c r="I328" s="236"/>
      <c r="J328" s="232"/>
      <c r="K328" s="232"/>
      <c r="L328" s="237"/>
      <c r="M328" s="238"/>
      <c r="N328" s="239"/>
      <c r="O328" s="239"/>
      <c r="P328" s="239"/>
      <c r="Q328" s="239"/>
      <c r="R328" s="239"/>
      <c r="S328" s="239"/>
      <c r="T328" s="240"/>
      <c r="AT328" s="241" t="s">
        <v>153</v>
      </c>
      <c r="AU328" s="241" t="s">
        <v>87</v>
      </c>
      <c r="AV328" s="14" t="s">
        <v>87</v>
      </c>
      <c r="AW328" s="14" t="s">
        <v>33</v>
      </c>
      <c r="AX328" s="14" t="s">
        <v>85</v>
      </c>
      <c r="AY328" s="241" t="s">
        <v>141</v>
      </c>
    </row>
    <row r="329" spans="1:65" s="2" customFormat="1" ht="16.5" customHeight="1">
      <c r="A329" s="34"/>
      <c r="B329" s="35"/>
      <c r="C329" s="253" t="s">
        <v>413</v>
      </c>
      <c r="D329" s="253" t="s">
        <v>223</v>
      </c>
      <c r="E329" s="254" t="s">
        <v>483</v>
      </c>
      <c r="F329" s="255" t="s">
        <v>484</v>
      </c>
      <c r="G329" s="256" t="s">
        <v>195</v>
      </c>
      <c r="H329" s="257">
        <v>142.80000000000001</v>
      </c>
      <c r="I329" s="258"/>
      <c r="J329" s="259">
        <f>ROUND(I329*H329,2)</f>
        <v>0</v>
      </c>
      <c r="K329" s="255" t="s">
        <v>1</v>
      </c>
      <c r="L329" s="260"/>
      <c r="M329" s="261" t="s">
        <v>1</v>
      </c>
      <c r="N329" s="262" t="s">
        <v>42</v>
      </c>
      <c r="O329" s="71"/>
      <c r="P329" s="213">
        <f>O329*H329</f>
        <v>0</v>
      </c>
      <c r="Q329" s="213">
        <v>0.08</v>
      </c>
      <c r="R329" s="213">
        <f>Q329*H329</f>
        <v>11.424000000000001</v>
      </c>
      <c r="S329" s="213">
        <v>0</v>
      </c>
      <c r="T329" s="214">
        <f>S329*H329</f>
        <v>0</v>
      </c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R329" s="215" t="s">
        <v>187</v>
      </c>
      <c r="AT329" s="215" t="s">
        <v>223</v>
      </c>
      <c r="AU329" s="215" t="s">
        <v>87</v>
      </c>
      <c r="AY329" s="17" t="s">
        <v>141</v>
      </c>
      <c r="BE329" s="216">
        <f>IF(N329="základní",J329,0)</f>
        <v>0</v>
      </c>
      <c r="BF329" s="216">
        <f>IF(N329="snížená",J329,0)</f>
        <v>0</v>
      </c>
      <c r="BG329" s="216">
        <f>IF(N329="zákl. přenesená",J329,0)</f>
        <v>0</v>
      </c>
      <c r="BH329" s="216">
        <f>IF(N329="sníž. přenesená",J329,0)</f>
        <v>0</v>
      </c>
      <c r="BI329" s="216">
        <f>IF(N329="nulová",J329,0)</f>
        <v>0</v>
      </c>
      <c r="BJ329" s="17" t="s">
        <v>85</v>
      </c>
      <c r="BK329" s="216">
        <f>ROUND(I329*H329,2)</f>
        <v>0</v>
      </c>
      <c r="BL329" s="17" t="s">
        <v>147</v>
      </c>
      <c r="BM329" s="215" t="s">
        <v>861</v>
      </c>
    </row>
    <row r="330" spans="1:65" s="2" customFormat="1" ht="11.25">
      <c r="A330" s="34"/>
      <c r="B330" s="35"/>
      <c r="C330" s="36"/>
      <c r="D330" s="217" t="s">
        <v>149</v>
      </c>
      <c r="E330" s="36"/>
      <c r="F330" s="218" t="s">
        <v>484</v>
      </c>
      <c r="G330" s="36"/>
      <c r="H330" s="36"/>
      <c r="I330" s="116"/>
      <c r="J330" s="36"/>
      <c r="K330" s="36"/>
      <c r="L330" s="39"/>
      <c r="M330" s="219"/>
      <c r="N330" s="220"/>
      <c r="O330" s="71"/>
      <c r="P330" s="71"/>
      <c r="Q330" s="71"/>
      <c r="R330" s="71"/>
      <c r="S330" s="71"/>
      <c r="T330" s="72"/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T330" s="17" t="s">
        <v>149</v>
      </c>
      <c r="AU330" s="17" t="s">
        <v>87</v>
      </c>
    </row>
    <row r="331" spans="1:65" s="14" customFormat="1" ht="11.25">
      <c r="B331" s="231"/>
      <c r="C331" s="232"/>
      <c r="D331" s="217" t="s">
        <v>153</v>
      </c>
      <c r="E331" s="233" t="s">
        <v>1</v>
      </c>
      <c r="F331" s="234" t="s">
        <v>862</v>
      </c>
      <c r="G331" s="232"/>
      <c r="H331" s="235">
        <v>142.80000000000001</v>
      </c>
      <c r="I331" s="236"/>
      <c r="J331" s="232"/>
      <c r="K331" s="232"/>
      <c r="L331" s="237"/>
      <c r="M331" s="238"/>
      <c r="N331" s="239"/>
      <c r="O331" s="239"/>
      <c r="P331" s="239"/>
      <c r="Q331" s="239"/>
      <c r="R331" s="239"/>
      <c r="S331" s="239"/>
      <c r="T331" s="240"/>
      <c r="AT331" s="241" t="s">
        <v>153</v>
      </c>
      <c r="AU331" s="241" t="s">
        <v>87</v>
      </c>
      <c r="AV331" s="14" t="s">
        <v>87</v>
      </c>
      <c r="AW331" s="14" t="s">
        <v>33</v>
      </c>
      <c r="AX331" s="14" t="s">
        <v>85</v>
      </c>
      <c r="AY331" s="241" t="s">
        <v>141</v>
      </c>
    </row>
    <row r="332" spans="1:65" s="2" customFormat="1" ht="24" customHeight="1">
      <c r="A332" s="34"/>
      <c r="B332" s="35"/>
      <c r="C332" s="253" t="s">
        <v>417</v>
      </c>
      <c r="D332" s="253" t="s">
        <v>223</v>
      </c>
      <c r="E332" s="254" t="s">
        <v>488</v>
      </c>
      <c r="F332" s="255" t="s">
        <v>489</v>
      </c>
      <c r="G332" s="256" t="s">
        <v>195</v>
      </c>
      <c r="H332" s="257">
        <v>126.48</v>
      </c>
      <c r="I332" s="258"/>
      <c r="J332" s="259">
        <f>ROUND(I332*H332,2)</f>
        <v>0</v>
      </c>
      <c r="K332" s="255" t="s">
        <v>1</v>
      </c>
      <c r="L332" s="260"/>
      <c r="M332" s="261" t="s">
        <v>1</v>
      </c>
      <c r="N332" s="262" t="s">
        <v>42</v>
      </c>
      <c r="O332" s="71"/>
      <c r="P332" s="213">
        <f>O332*H332</f>
        <v>0</v>
      </c>
      <c r="Q332" s="213">
        <v>4.8300000000000003E-2</v>
      </c>
      <c r="R332" s="213">
        <f>Q332*H332</f>
        <v>6.1089840000000004</v>
      </c>
      <c r="S332" s="213">
        <v>0</v>
      </c>
      <c r="T332" s="214">
        <f>S332*H332</f>
        <v>0</v>
      </c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R332" s="215" t="s">
        <v>187</v>
      </c>
      <c r="AT332" s="215" t="s">
        <v>223</v>
      </c>
      <c r="AU332" s="215" t="s">
        <v>87</v>
      </c>
      <c r="AY332" s="17" t="s">
        <v>141</v>
      </c>
      <c r="BE332" s="216">
        <f>IF(N332="základní",J332,0)</f>
        <v>0</v>
      </c>
      <c r="BF332" s="216">
        <f>IF(N332="snížená",J332,0)</f>
        <v>0</v>
      </c>
      <c r="BG332" s="216">
        <f>IF(N332="zákl. přenesená",J332,0)</f>
        <v>0</v>
      </c>
      <c r="BH332" s="216">
        <f>IF(N332="sníž. přenesená",J332,0)</f>
        <v>0</v>
      </c>
      <c r="BI332" s="216">
        <f>IF(N332="nulová",J332,0)</f>
        <v>0</v>
      </c>
      <c r="BJ332" s="17" t="s">
        <v>85</v>
      </c>
      <c r="BK332" s="216">
        <f>ROUND(I332*H332,2)</f>
        <v>0</v>
      </c>
      <c r="BL332" s="17" t="s">
        <v>147</v>
      </c>
      <c r="BM332" s="215" t="s">
        <v>863</v>
      </c>
    </row>
    <row r="333" spans="1:65" s="2" customFormat="1" ht="11.25">
      <c r="A333" s="34"/>
      <c r="B333" s="35"/>
      <c r="C333" s="36"/>
      <c r="D333" s="217" t="s">
        <v>149</v>
      </c>
      <c r="E333" s="36"/>
      <c r="F333" s="218" t="s">
        <v>489</v>
      </c>
      <c r="G333" s="36"/>
      <c r="H333" s="36"/>
      <c r="I333" s="116"/>
      <c r="J333" s="36"/>
      <c r="K333" s="36"/>
      <c r="L333" s="39"/>
      <c r="M333" s="219"/>
      <c r="N333" s="220"/>
      <c r="O333" s="71"/>
      <c r="P333" s="71"/>
      <c r="Q333" s="71"/>
      <c r="R333" s="71"/>
      <c r="S333" s="71"/>
      <c r="T333" s="72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T333" s="17" t="s">
        <v>149</v>
      </c>
      <c r="AU333" s="17" t="s">
        <v>87</v>
      </c>
    </row>
    <row r="334" spans="1:65" s="14" customFormat="1" ht="11.25">
      <c r="B334" s="231"/>
      <c r="C334" s="232"/>
      <c r="D334" s="217" t="s">
        <v>153</v>
      </c>
      <c r="E334" s="233" t="s">
        <v>1</v>
      </c>
      <c r="F334" s="234" t="s">
        <v>864</v>
      </c>
      <c r="G334" s="232"/>
      <c r="H334" s="235">
        <v>126.48</v>
      </c>
      <c r="I334" s="236"/>
      <c r="J334" s="232"/>
      <c r="K334" s="232"/>
      <c r="L334" s="237"/>
      <c r="M334" s="238"/>
      <c r="N334" s="239"/>
      <c r="O334" s="239"/>
      <c r="P334" s="239"/>
      <c r="Q334" s="239"/>
      <c r="R334" s="239"/>
      <c r="S334" s="239"/>
      <c r="T334" s="240"/>
      <c r="AT334" s="241" t="s">
        <v>153</v>
      </c>
      <c r="AU334" s="241" t="s">
        <v>87</v>
      </c>
      <c r="AV334" s="14" t="s">
        <v>87</v>
      </c>
      <c r="AW334" s="14" t="s">
        <v>33</v>
      </c>
      <c r="AX334" s="14" t="s">
        <v>85</v>
      </c>
      <c r="AY334" s="241" t="s">
        <v>141</v>
      </c>
    </row>
    <row r="335" spans="1:65" s="2" customFormat="1" ht="24" customHeight="1">
      <c r="A335" s="34"/>
      <c r="B335" s="35"/>
      <c r="C335" s="253" t="s">
        <v>421</v>
      </c>
      <c r="D335" s="253" t="s">
        <v>223</v>
      </c>
      <c r="E335" s="254" t="s">
        <v>493</v>
      </c>
      <c r="F335" s="255" t="s">
        <v>494</v>
      </c>
      <c r="G335" s="256" t="s">
        <v>195</v>
      </c>
      <c r="H335" s="257">
        <v>22.44</v>
      </c>
      <c r="I335" s="258"/>
      <c r="J335" s="259">
        <f>ROUND(I335*H335,2)</f>
        <v>0</v>
      </c>
      <c r="K335" s="255" t="s">
        <v>1</v>
      </c>
      <c r="L335" s="260"/>
      <c r="M335" s="261" t="s">
        <v>1</v>
      </c>
      <c r="N335" s="262" t="s">
        <v>42</v>
      </c>
      <c r="O335" s="71"/>
      <c r="P335" s="213">
        <f>O335*H335</f>
        <v>0</v>
      </c>
      <c r="Q335" s="213">
        <v>6.5670000000000006E-2</v>
      </c>
      <c r="R335" s="213">
        <f>Q335*H335</f>
        <v>1.4736348000000001</v>
      </c>
      <c r="S335" s="213">
        <v>0</v>
      </c>
      <c r="T335" s="214">
        <f>S335*H335</f>
        <v>0</v>
      </c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R335" s="215" t="s">
        <v>187</v>
      </c>
      <c r="AT335" s="215" t="s">
        <v>223</v>
      </c>
      <c r="AU335" s="215" t="s">
        <v>87</v>
      </c>
      <c r="AY335" s="17" t="s">
        <v>141</v>
      </c>
      <c r="BE335" s="216">
        <f>IF(N335="základní",J335,0)</f>
        <v>0</v>
      </c>
      <c r="BF335" s="216">
        <f>IF(N335="snížená",J335,0)</f>
        <v>0</v>
      </c>
      <c r="BG335" s="216">
        <f>IF(N335="zákl. přenesená",J335,0)</f>
        <v>0</v>
      </c>
      <c r="BH335" s="216">
        <f>IF(N335="sníž. přenesená",J335,0)</f>
        <v>0</v>
      </c>
      <c r="BI335" s="216">
        <f>IF(N335="nulová",J335,0)</f>
        <v>0</v>
      </c>
      <c r="BJ335" s="17" t="s">
        <v>85</v>
      </c>
      <c r="BK335" s="216">
        <f>ROUND(I335*H335,2)</f>
        <v>0</v>
      </c>
      <c r="BL335" s="17" t="s">
        <v>147</v>
      </c>
      <c r="BM335" s="215" t="s">
        <v>865</v>
      </c>
    </row>
    <row r="336" spans="1:65" s="2" customFormat="1" ht="11.25">
      <c r="A336" s="34"/>
      <c r="B336" s="35"/>
      <c r="C336" s="36"/>
      <c r="D336" s="217" t="s">
        <v>149</v>
      </c>
      <c r="E336" s="36"/>
      <c r="F336" s="218" t="s">
        <v>494</v>
      </c>
      <c r="G336" s="36"/>
      <c r="H336" s="36"/>
      <c r="I336" s="116"/>
      <c r="J336" s="36"/>
      <c r="K336" s="36"/>
      <c r="L336" s="39"/>
      <c r="M336" s="219"/>
      <c r="N336" s="220"/>
      <c r="O336" s="71"/>
      <c r="P336" s="71"/>
      <c r="Q336" s="71"/>
      <c r="R336" s="71"/>
      <c r="S336" s="71"/>
      <c r="T336" s="72"/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T336" s="17" t="s">
        <v>149</v>
      </c>
      <c r="AU336" s="17" t="s">
        <v>87</v>
      </c>
    </row>
    <row r="337" spans="1:65" s="14" customFormat="1" ht="11.25">
      <c r="B337" s="231"/>
      <c r="C337" s="232"/>
      <c r="D337" s="217" t="s">
        <v>153</v>
      </c>
      <c r="E337" s="233" t="s">
        <v>1</v>
      </c>
      <c r="F337" s="234" t="s">
        <v>866</v>
      </c>
      <c r="G337" s="232"/>
      <c r="H337" s="235">
        <v>22.44</v>
      </c>
      <c r="I337" s="236"/>
      <c r="J337" s="232"/>
      <c r="K337" s="232"/>
      <c r="L337" s="237"/>
      <c r="M337" s="238"/>
      <c r="N337" s="239"/>
      <c r="O337" s="239"/>
      <c r="P337" s="239"/>
      <c r="Q337" s="239"/>
      <c r="R337" s="239"/>
      <c r="S337" s="239"/>
      <c r="T337" s="240"/>
      <c r="AT337" s="241" t="s">
        <v>153</v>
      </c>
      <c r="AU337" s="241" t="s">
        <v>87</v>
      </c>
      <c r="AV337" s="14" t="s">
        <v>87</v>
      </c>
      <c r="AW337" s="14" t="s">
        <v>33</v>
      </c>
      <c r="AX337" s="14" t="s">
        <v>85</v>
      </c>
      <c r="AY337" s="241" t="s">
        <v>141</v>
      </c>
    </row>
    <row r="338" spans="1:65" s="2" customFormat="1" ht="24" customHeight="1">
      <c r="A338" s="34"/>
      <c r="B338" s="35"/>
      <c r="C338" s="204" t="s">
        <v>425</v>
      </c>
      <c r="D338" s="204" t="s">
        <v>143</v>
      </c>
      <c r="E338" s="205" t="s">
        <v>498</v>
      </c>
      <c r="F338" s="206" t="s">
        <v>499</v>
      </c>
      <c r="G338" s="207" t="s">
        <v>195</v>
      </c>
      <c r="H338" s="208">
        <v>64</v>
      </c>
      <c r="I338" s="209"/>
      <c r="J338" s="210">
        <f>ROUND(I338*H338,2)</f>
        <v>0</v>
      </c>
      <c r="K338" s="206" t="s">
        <v>1</v>
      </c>
      <c r="L338" s="39"/>
      <c r="M338" s="211" t="s">
        <v>1</v>
      </c>
      <c r="N338" s="212" t="s">
        <v>42</v>
      </c>
      <c r="O338" s="71"/>
      <c r="P338" s="213">
        <f>O338*H338</f>
        <v>0</v>
      </c>
      <c r="Q338" s="213">
        <v>0.1295</v>
      </c>
      <c r="R338" s="213">
        <f>Q338*H338</f>
        <v>8.2880000000000003</v>
      </c>
      <c r="S338" s="213">
        <v>0</v>
      </c>
      <c r="T338" s="214">
        <f>S338*H338</f>
        <v>0</v>
      </c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R338" s="215" t="s">
        <v>147</v>
      </c>
      <c r="AT338" s="215" t="s">
        <v>143</v>
      </c>
      <c r="AU338" s="215" t="s">
        <v>87</v>
      </c>
      <c r="AY338" s="17" t="s">
        <v>141</v>
      </c>
      <c r="BE338" s="216">
        <f>IF(N338="základní",J338,0)</f>
        <v>0</v>
      </c>
      <c r="BF338" s="216">
        <f>IF(N338="snížená",J338,0)</f>
        <v>0</v>
      </c>
      <c r="BG338" s="216">
        <f>IF(N338="zákl. přenesená",J338,0)</f>
        <v>0</v>
      </c>
      <c r="BH338" s="216">
        <f>IF(N338="sníž. přenesená",J338,0)</f>
        <v>0</v>
      </c>
      <c r="BI338" s="216">
        <f>IF(N338="nulová",J338,0)</f>
        <v>0</v>
      </c>
      <c r="BJ338" s="17" t="s">
        <v>85</v>
      </c>
      <c r="BK338" s="216">
        <f>ROUND(I338*H338,2)</f>
        <v>0</v>
      </c>
      <c r="BL338" s="17" t="s">
        <v>147</v>
      </c>
      <c r="BM338" s="215" t="s">
        <v>867</v>
      </c>
    </row>
    <row r="339" spans="1:65" s="2" customFormat="1" ht="19.5">
      <c r="A339" s="34"/>
      <c r="B339" s="35"/>
      <c r="C339" s="36"/>
      <c r="D339" s="217" t="s">
        <v>149</v>
      </c>
      <c r="E339" s="36"/>
      <c r="F339" s="218" t="s">
        <v>499</v>
      </c>
      <c r="G339" s="36"/>
      <c r="H339" s="36"/>
      <c r="I339" s="116"/>
      <c r="J339" s="36"/>
      <c r="K339" s="36"/>
      <c r="L339" s="39"/>
      <c r="M339" s="219"/>
      <c r="N339" s="220"/>
      <c r="O339" s="71"/>
      <c r="P339" s="71"/>
      <c r="Q339" s="71"/>
      <c r="R339" s="71"/>
      <c r="S339" s="71"/>
      <c r="T339" s="72"/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T339" s="17" t="s">
        <v>149</v>
      </c>
      <c r="AU339" s="17" t="s">
        <v>87</v>
      </c>
    </row>
    <row r="340" spans="1:65" s="14" customFormat="1" ht="11.25">
      <c r="B340" s="231"/>
      <c r="C340" s="232"/>
      <c r="D340" s="217" t="s">
        <v>153</v>
      </c>
      <c r="E340" s="233" t="s">
        <v>1</v>
      </c>
      <c r="F340" s="234" t="s">
        <v>868</v>
      </c>
      <c r="G340" s="232"/>
      <c r="H340" s="235">
        <v>64</v>
      </c>
      <c r="I340" s="236"/>
      <c r="J340" s="232"/>
      <c r="K340" s="232"/>
      <c r="L340" s="237"/>
      <c r="M340" s="238"/>
      <c r="N340" s="239"/>
      <c r="O340" s="239"/>
      <c r="P340" s="239"/>
      <c r="Q340" s="239"/>
      <c r="R340" s="239"/>
      <c r="S340" s="239"/>
      <c r="T340" s="240"/>
      <c r="AT340" s="241" t="s">
        <v>153</v>
      </c>
      <c r="AU340" s="241" t="s">
        <v>87</v>
      </c>
      <c r="AV340" s="14" t="s">
        <v>87</v>
      </c>
      <c r="AW340" s="14" t="s">
        <v>33</v>
      </c>
      <c r="AX340" s="14" t="s">
        <v>85</v>
      </c>
      <c r="AY340" s="241" t="s">
        <v>141</v>
      </c>
    </row>
    <row r="341" spans="1:65" s="2" customFormat="1" ht="16.5" customHeight="1">
      <c r="A341" s="34"/>
      <c r="B341" s="35"/>
      <c r="C341" s="253" t="s">
        <v>429</v>
      </c>
      <c r="D341" s="253" t="s">
        <v>223</v>
      </c>
      <c r="E341" s="254" t="s">
        <v>503</v>
      </c>
      <c r="F341" s="255" t="s">
        <v>504</v>
      </c>
      <c r="G341" s="256" t="s">
        <v>195</v>
      </c>
      <c r="H341" s="257">
        <v>46.92</v>
      </c>
      <c r="I341" s="258"/>
      <c r="J341" s="259">
        <f>ROUND(I341*H341,2)</f>
        <v>0</v>
      </c>
      <c r="K341" s="255" t="s">
        <v>1</v>
      </c>
      <c r="L341" s="260"/>
      <c r="M341" s="261" t="s">
        <v>1</v>
      </c>
      <c r="N341" s="262" t="s">
        <v>42</v>
      </c>
      <c r="O341" s="71"/>
      <c r="P341" s="213">
        <f>O341*H341</f>
        <v>0</v>
      </c>
      <c r="Q341" s="213">
        <v>5.6120000000000003E-2</v>
      </c>
      <c r="R341" s="213">
        <f>Q341*H341</f>
        <v>2.6331504000000003</v>
      </c>
      <c r="S341" s="213">
        <v>0</v>
      </c>
      <c r="T341" s="214">
        <f>S341*H341</f>
        <v>0</v>
      </c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R341" s="215" t="s">
        <v>187</v>
      </c>
      <c r="AT341" s="215" t="s">
        <v>223</v>
      </c>
      <c r="AU341" s="215" t="s">
        <v>87</v>
      </c>
      <c r="AY341" s="17" t="s">
        <v>141</v>
      </c>
      <c r="BE341" s="216">
        <f>IF(N341="základní",J341,0)</f>
        <v>0</v>
      </c>
      <c r="BF341" s="216">
        <f>IF(N341="snížená",J341,0)</f>
        <v>0</v>
      </c>
      <c r="BG341" s="216">
        <f>IF(N341="zákl. přenesená",J341,0)</f>
        <v>0</v>
      </c>
      <c r="BH341" s="216">
        <f>IF(N341="sníž. přenesená",J341,0)</f>
        <v>0</v>
      </c>
      <c r="BI341" s="216">
        <f>IF(N341="nulová",J341,0)</f>
        <v>0</v>
      </c>
      <c r="BJ341" s="17" t="s">
        <v>85</v>
      </c>
      <c r="BK341" s="216">
        <f>ROUND(I341*H341,2)</f>
        <v>0</v>
      </c>
      <c r="BL341" s="17" t="s">
        <v>147</v>
      </c>
      <c r="BM341" s="215" t="s">
        <v>869</v>
      </c>
    </row>
    <row r="342" spans="1:65" s="2" customFormat="1" ht="11.25">
      <c r="A342" s="34"/>
      <c r="B342" s="35"/>
      <c r="C342" s="36"/>
      <c r="D342" s="217" t="s">
        <v>149</v>
      </c>
      <c r="E342" s="36"/>
      <c r="F342" s="218" t="s">
        <v>504</v>
      </c>
      <c r="G342" s="36"/>
      <c r="H342" s="36"/>
      <c r="I342" s="116"/>
      <c r="J342" s="36"/>
      <c r="K342" s="36"/>
      <c r="L342" s="39"/>
      <c r="M342" s="219"/>
      <c r="N342" s="220"/>
      <c r="O342" s="71"/>
      <c r="P342" s="71"/>
      <c r="Q342" s="71"/>
      <c r="R342" s="71"/>
      <c r="S342" s="71"/>
      <c r="T342" s="72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T342" s="17" t="s">
        <v>149</v>
      </c>
      <c r="AU342" s="17" t="s">
        <v>87</v>
      </c>
    </row>
    <row r="343" spans="1:65" s="14" customFormat="1" ht="11.25">
      <c r="B343" s="231"/>
      <c r="C343" s="232"/>
      <c r="D343" s="217" t="s">
        <v>153</v>
      </c>
      <c r="E343" s="233" t="s">
        <v>1</v>
      </c>
      <c r="F343" s="234" t="s">
        <v>870</v>
      </c>
      <c r="G343" s="232"/>
      <c r="H343" s="235">
        <v>46.92</v>
      </c>
      <c r="I343" s="236"/>
      <c r="J343" s="232"/>
      <c r="K343" s="232"/>
      <c r="L343" s="237"/>
      <c r="M343" s="238"/>
      <c r="N343" s="239"/>
      <c r="O343" s="239"/>
      <c r="P343" s="239"/>
      <c r="Q343" s="239"/>
      <c r="R343" s="239"/>
      <c r="S343" s="239"/>
      <c r="T343" s="240"/>
      <c r="AT343" s="241" t="s">
        <v>153</v>
      </c>
      <c r="AU343" s="241" t="s">
        <v>87</v>
      </c>
      <c r="AV343" s="14" t="s">
        <v>87</v>
      </c>
      <c r="AW343" s="14" t="s">
        <v>33</v>
      </c>
      <c r="AX343" s="14" t="s">
        <v>85</v>
      </c>
      <c r="AY343" s="241" t="s">
        <v>141</v>
      </c>
    </row>
    <row r="344" spans="1:65" s="2" customFormat="1" ht="16.5" customHeight="1">
      <c r="A344" s="34"/>
      <c r="B344" s="35"/>
      <c r="C344" s="253" t="s">
        <v>435</v>
      </c>
      <c r="D344" s="253" t="s">
        <v>223</v>
      </c>
      <c r="E344" s="254" t="s">
        <v>508</v>
      </c>
      <c r="F344" s="255" t="s">
        <v>509</v>
      </c>
      <c r="G344" s="256" t="s">
        <v>195</v>
      </c>
      <c r="H344" s="257">
        <v>18.36</v>
      </c>
      <c r="I344" s="258"/>
      <c r="J344" s="259">
        <f>ROUND(I344*H344,2)</f>
        <v>0</v>
      </c>
      <c r="K344" s="255" t="s">
        <v>1</v>
      </c>
      <c r="L344" s="260"/>
      <c r="M344" s="261" t="s">
        <v>1</v>
      </c>
      <c r="N344" s="262" t="s">
        <v>42</v>
      </c>
      <c r="O344" s="71"/>
      <c r="P344" s="213">
        <f>O344*H344</f>
        <v>0</v>
      </c>
      <c r="Q344" s="213">
        <v>4.4999999999999998E-2</v>
      </c>
      <c r="R344" s="213">
        <f>Q344*H344</f>
        <v>0.82619999999999993</v>
      </c>
      <c r="S344" s="213">
        <v>0</v>
      </c>
      <c r="T344" s="214">
        <f>S344*H344</f>
        <v>0</v>
      </c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R344" s="215" t="s">
        <v>187</v>
      </c>
      <c r="AT344" s="215" t="s">
        <v>223</v>
      </c>
      <c r="AU344" s="215" t="s">
        <v>87</v>
      </c>
      <c r="AY344" s="17" t="s">
        <v>141</v>
      </c>
      <c r="BE344" s="216">
        <f>IF(N344="základní",J344,0)</f>
        <v>0</v>
      </c>
      <c r="BF344" s="216">
        <f>IF(N344="snížená",J344,0)</f>
        <v>0</v>
      </c>
      <c r="BG344" s="216">
        <f>IF(N344="zákl. přenesená",J344,0)</f>
        <v>0</v>
      </c>
      <c r="BH344" s="216">
        <f>IF(N344="sníž. přenesená",J344,0)</f>
        <v>0</v>
      </c>
      <c r="BI344" s="216">
        <f>IF(N344="nulová",J344,0)</f>
        <v>0</v>
      </c>
      <c r="BJ344" s="17" t="s">
        <v>85</v>
      </c>
      <c r="BK344" s="216">
        <f>ROUND(I344*H344,2)</f>
        <v>0</v>
      </c>
      <c r="BL344" s="17" t="s">
        <v>147</v>
      </c>
      <c r="BM344" s="215" t="s">
        <v>871</v>
      </c>
    </row>
    <row r="345" spans="1:65" s="2" customFormat="1" ht="11.25">
      <c r="A345" s="34"/>
      <c r="B345" s="35"/>
      <c r="C345" s="36"/>
      <c r="D345" s="217" t="s">
        <v>149</v>
      </c>
      <c r="E345" s="36"/>
      <c r="F345" s="218" t="s">
        <v>509</v>
      </c>
      <c r="G345" s="36"/>
      <c r="H345" s="36"/>
      <c r="I345" s="116"/>
      <c r="J345" s="36"/>
      <c r="K345" s="36"/>
      <c r="L345" s="39"/>
      <c r="M345" s="219"/>
      <c r="N345" s="220"/>
      <c r="O345" s="71"/>
      <c r="P345" s="71"/>
      <c r="Q345" s="71"/>
      <c r="R345" s="71"/>
      <c r="S345" s="71"/>
      <c r="T345" s="72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T345" s="17" t="s">
        <v>149</v>
      </c>
      <c r="AU345" s="17" t="s">
        <v>87</v>
      </c>
    </row>
    <row r="346" spans="1:65" s="14" customFormat="1" ht="11.25">
      <c r="B346" s="231"/>
      <c r="C346" s="232"/>
      <c r="D346" s="217" t="s">
        <v>153</v>
      </c>
      <c r="E346" s="233" t="s">
        <v>1</v>
      </c>
      <c r="F346" s="234" t="s">
        <v>872</v>
      </c>
      <c r="G346" s="232"/>
      <c r="H346" s="235">
        <v>18.36</v>
      </c>
      <c r="I346" s="236"/>
      <c r="J346" s="232"/>
      <c r="K346" s="232"/>
      <c r="L346" s="237"/>
      <c r="M346" s="238"/>
      <c r="N346" s="239"/>
      <c r="O346" s="239"/>
      <c r="P346" s="239"/>
      <c r="Q346" s="239"/>
      <c r="R346" s="239"/>
      <c r="S346" s="239"/>
      <c r="T346" s="240"/>
      <c r="AT346" s="241" t="s">
        <v>153</v>
      </c>
      <c r="AU346" s="241" t="s">
        <v>87</v>
      </c>
      <c r="AV346" s="14" t="s">
        <v>87</v>
      </c>
      <c r="AW346" s="14" t="s">
        <v>33</v>
      </c>
      <c r="AX346" s="14" t="s">
        <v>85</v>
      </c>
      <c r="AY346" s="241" t="s">
        <v>141</v>
      </c>
    </row>
    <row r="347" spans="1:65" s="2" customFormat="1" ht="24" customHeight="1">
      <c r="A347" s="34"/>
      <c r="B347" s="35"/>
      <c r="C347" s="204" t="s">
        <v>439</v>
      </c>
      <c r="D347" s="204" t="s">
        <v>143</v>
      </c>
      <c r="E347" s="205" t="s">
        <v>513</v>
      </c>
      <c r="F347" s="206" t="s">
        <v>514</v>
      </c>
      <c r="G347" s="207" t="s">
        <v>195</v>
      </c>
      <c r="H347" s="208">
        <v>25</v>
      </c>
      <c r="I347" s="209"/>
      <c r="J347" s="210">
        <f>ROUND(I347*H347,2)</f>
        <v>0</v>
      </c>
      <c r="K347" s="206" t="s">
        <v>1</v>
      </c>
      <c r="L347" s="39"/>
      <c r="M347" s="211" t="s">
        <v>1</v>
      </c>
      <c r="N347" s="212" t="s">
        <v>42</v>
      </c>
      <c r="O347" s="71"/>
      <c r="P347" s="213">
        <f>O347*H347</f>
        <v>0</v>
      </c>
      <c r="Q347" s="213">
        <v>2.7999999999999998E-4</v>
      </c>
      <c r="R347" s="213">
        <f>Q347*H347</f>
        <v>6.9999999999999993E-3</v>
      </c>
      <c r="S347" s="213">
        <v>0</v>
      </c>
      <c r="T347" s="214">
        <f>S347*H347</f>
        <v>0</v>
      </c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R347" s="215" t="s">
        <v>147</v>
      </c>
      <c r="AT347" s="215" t="s">
        <v>143</v>
      </c>
      <c r="AU347" s="215" t="s">
        <v>87</v>
      </c>
      <c r="AY347" s="17" t="s">
        <v>141</v>
      </c>
      <c r="BE347" s="216">
        <f>IF(N347="základní",J347,0)</f>
        <v>0</v>
      </c>
      <c r="BF347" s="216">
        <f>IF(N347="snížená",J347,0)</f>
        <v>0</v>
      </c>
      <c r="BG347" s="216">
        <f>IF(N347="zákl. přenesená",J347,0)</f>
        <v>0</v>
      </c>
      <c r="BH347" s="216">
        <f>IF(N347="sníž. přenesená",J347,0)</f>
        <v>0</v>
      </c>
      <c r="BI347" s="216">
        <f>IF(N347="nulová",J347,0)</f>
        <v>0</v>
      </c>
      <c r="BJ347" s="17" t="s">
        <v>85</v>
      </c>
      <c r="BK347" s="216">
        <f>ROUND(I347*H347,2)</f>
        <v>0</v>
      </c>
      <c r="BL347" s="17" t="s">
        <v>147</v>
      </c>
      <c r="BM347" s="215" t="s">
        <v>873</v>
      </c>
    </row>
    <row r="348" spans="1:65" s="2" customFormat="1" ht="19.5">
      <c r="A348" s="34"/>
      <c r="B348" s="35"/>
      <c r="C348" s="36"/>
      <c r="D348" s="217" t="s">
        <v>149</v>
      </c>
      <c r="E348" s="36"/>
      <c r="F348" s="218" t="s">
        <v>514</v>
      </c>
      <c r="G348" s="36"/>
      <c r="H348" s="36"/>
      <c r="I348" s="116"/>
      <c r="J348" s="36"/>
      <c r="K348" s="36"/>
      <c r="L348" s="39"/>
      <c r="M348" s="219"/>
      <c r="N348" s="220"/>
      <c r="O348" s="71"/>
      <c r="P348" s="71"/>
      <c r="Q348" s="71"/>
      <c r="R348" s="71"/>
      <c r="S348" s="71"/>
      <c r="T348" s="72"/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T348" s="17" t="s">
        <v>149</v>
      </c>
      <c r="AU348" s="17" t="s">
        <v>87</v>
      </c>
    </row>
    <row r="349" spans="1:65" s="14" customFormat="1" ht="11.25">
      <c r="B349" s="231"/>
      <c r="C349" s="232"/>
      <c r="D349" s="217" t="s">
        <v>153</v>
      </c>
      <c r="E349" s="233" t="s">
        <v>1</v>
      </c>
      <c r="F349" s="234" t="s">
        <v>281</v>
      </c>
      <c r="G349" s="232"/>
      <c r="H349" s="235">
        <v>25</v>
      </c>
      <c r="I349" s="236"/>
      <c r="J349" s="232"/>
      <c r="K349" s="232"/>
      <c r="L349" s="237"/>
      <c r="M349" s="238"/>
      <c r="N349" s="239"/>
      <c r="O349" s="239"/>
      <c r="P349" s="239"/>
      <c r="Q349" s="239"/>
      <c r="R349" s="239"/>
      <c r="S349" s="239"/>
      <c r="T349" s="240"/>
      <c r="AT349" s="241" t="s">
        <v>153</v>
      </c>
      <c r="AU349" s="241" t="s">
        <v>87</v>
      </c>
      <c r="AV349" s="14" t="s">
        <v>87</v>
      </c>
      <c r="AW349" s="14" t="s">
        <v>33</v>
      </c>
      <c r="AX349" s="14" t="s">
        <v>85</v>
      </c>
      <c r="AY349" s="241" t="s">
        <v>141</v>
      </c>
    </row>
    <row r="350" spans="1:65" s="2" customFormat="1" ht="16.5" customHeight="1">
      <c r="A350" s="34"/>
      <c r="B350" s="35"/>
      <c r="C350" s="204" t="s">
        <v>443</v>
      </c>
      <c r="D350" s="204" t="s">
        <v>143</v>
      </c>
      <c r="E350" s="205" t="s">
        <v>517</v>
      </c>
      <c r="F350" s="206" t="s">
        <v>518</v>
      </c>
      <c r="G350" s="207" t="s">
        <v>195</v>
      </c>
      <c r="H350" s="208">
        <v>25</v>
      </c>
      <c r="I350" s="209"/>
      <c r="J350" s="210">
        <f>ROUND(I350*H350,2)</f>
        <v>0</v>
      </c>
      <c r="K350" s="206" t="s">
        <v>1</v>
      </c>
      <c r="L350" s="39"/>
      <c r="M350" s="211" t="s">
        <v>1</v>
      </c>
      <c r="N350" s="212" t="s">
        <v>42</v>
      </c>
      <c r="O350" s="71"/>
      <c r="P350" s="213">
        <f>O350*H350</f>
        <v>0</v>
      </c>
      <c r="Q350" s="213">
        <v>0</v>
      </c>
      <c r="R350" s="213">
        <f>Q350*H350</f>
        <v>0</v>
      </c>
      <c r="S350" s="213">
        <v>0</v>
      </c>
      <c r="T350" s="214">
        <f>S350*H350</f>
        <v>0</v>
      </c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R350" s="215" t="s">
        <v>147</v>
      </c>
      <c r="AT350" s="215" t="s">
        <v>143</v>
      </c>
      <c r="AU350" s="215" t="s">
        <v>87</v>
      </c>
      <c r="AY350" s="17" t="s">
        <v>141</v>
      </c>
      <c r="BE350" s="216">
        <f>IF(N350="základní",J350,0)</f>
        <v>0</v>
      </c>
      <c r="BF350" s="216">
        <f>IF(N350="snížená",J350,0)</f>
        <v>0</v>
      </c>
      <c r="BG350" s="216">
        <f>IF(N350="zákl. přenesená",J350,0)</f>
        <v>0</v>
      </c>
      <c r="BH350" s="216">
        <f>IF(N350="sníž. přenesená",J350,0)</f>
        <v>0</v>
      </c>
      <c r="BI350" s="216">
        <f>IF(N350="nulová",J350,0)</f>
        <v>0</v>
      </c>
      <c r="BJ350" s="17" t="s">
        <v>85</v>
      </c>
      <c r="BK350" s="216">
        <f>ROUND(I350*H350,2)</f>
        <v>0</v>
      </c>
      <c r="BL350" s="17" t="s">
        <v>147</v>
      </c>
      <c r="BM350" s="215" t="s">
        <v>874</v>
      </c>
    </row>
    <row r="351" spans="1:65" s="2" customFormat="1" ht="11.25">
      <c r="A351" s="34"/>
      <c r="B351" s="35"/>
      <c r="C351" s="36"/>
      <c r="D351" s="217" t="s">
        <v>149</v>
      </c>
      <c r="E351" s="36"/>
      <c r="F351" s="218" t="s">
        <v>518</v>
      </c>
      <c r="G351" s="36"/>
      <c r="H351" s="36"/>
      <c r="I351" s="116"/>
      <c r="J351" s="36"/>
      <c r="K351" s="36"/>
      <c r="L351" s="39"/>
      <c r="M351" s="219"/>
      <c r="N351" s="220"/>
      <c r="O351" s="71"/>
      <c r="P351" s="71"/>
      <c r="Q351" s="71"/>
      <c r="R351" s="71"/>
      <c r="S351" s="71"/>
      <c r="T351" s="72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T351" s="17" t="s">
        <v>149</v>
      </c>
      <c r="AU351" s="17" t="s">
        <v>87</v>
      </c>
    </row>
    <row r="352" spans="1:65" s="13" customFormat="1" ht="11.25">
      <c r="B352" s="221"/>
      <c r="C352" s="222"/>
      <c r="D352" s="217" t="s">
        <v>153</v>
      </c>
      <c r="E352" s="223" t="s">
        <v>1</v>
      </c>
      <c r="F352" s="224" t="s">
        <v>520</v>
      </c>
      <c r="G352" s="222"/>
      <c r="H352" s="223" t="s">
        <v>1</v>
      </c>
      <c r="I352" s="225"/>
      <c r="J352" s="222"/>
      <c r="K352" s="222"/>
      <c r="L352" s="226"/>
      <c r="M352" s="227"/>
      <c r="N352" s="228"/>
      <c r="O352" s="228"/>
      <c r="P352" s="228"/>
      <c r="Q352" s="228"/>
      <c r="R352" s="228"/>
      <c r="S352" s="228"/>
      <c r="T352" s="229"/>
      <c r="AT352" s="230" t="s">
        <v>153</v>
      </c>
      <c r="AU352" s="230" t="s">
        <v>87</v>
      </c>
      <c r="AV352" s="13" t="s">
        <v>85</v>
      </c>
      <c r="AW352" s="13" t="s">
        <v>33</v>
      </c>
      <c r="AX352" s="13" t="s">
        <v>77</v>
      </c>
      <c r="AY352" s="230" t="s">
        <v>141</v>
      </c>
    </row>
    <row r="353" spans="1:65" s="14" customFormat="1" ht="11.25">
      <c r="B353" s="231"/>
      <c r="C353" s="232"/>
      <c r="D353" s="217" t="s">
        <v>153</v>
      </c>
      <c r="E353" s="233" t="s">
        <v>1</v>
      </c>
      <c r="F353" s="234" t="s">
        <v>281</v>
      </c>
      <c r="G353" s="232"/>
      <c r="H353" s="235">
        <v>25</v>
      </c>
      <c r="I353" s="236"/>
      <c r="J353" s="232"/>
      <c r="K353" s="232"/>
      <c r="L353" s="237"/>
      <c r="M353" s="238"/>
      <c r="N353" s="239"/>
      <c r="O353" s="239"/>
      <c r="P353" s="239"/>
      <c r="Q353" s="239"/>
      <c r="R353" s="239"/>
      <c r="S353" s="239"/>
      <c r="T353" s="240"/>
      <c r="AT353" s="241" t="s">
        <v>153</v>
      </c>
      <c r="AU353" s="241" t="s">
        <v>87</v>
      </c>
      <c r="AV353" s="14" t="s">
        <v>87</v>
      </c>
      <c r="AW353" s="14" t="s">
        <v>33</v>
      </c>
      <c r="AX353" s="14" t="s">
        <v>85</v>
      </c>
      <c r="AY353" s="241" t="s">
        <v>141</v>
      </c>
    </row>
    <row r="354" spans="1:65" s="2" customFormat="1" ht="24" customHeight="1">
      <c r="A354" s="34"/>
      <c r="B354" s="35"/>
      <c r="C354" s="204" t="s">
        <v>447</v>
      </c>
      <c r="D354" s="204" t="s">
        <v>143</v>
      </c>
      <c r="E354" s="205" t="s">
        <v>875</v>
      </c>
      <c r="F354" s="206" t="s">
        <v>876</v>
      </c>
      <c r="G354" s="207" t="s">
        <v>390</v>
      </c>
      <c r="H354" s="208">
        <v>1</v>
      </c>
      <c r="I354" s="209"/>
      <c r="J354" s="210">
        <f>ROUND(I354*H354,2)</f>
        <v>0</v>
      </c>
      <c r="K354" s="206" t="s">
        <v>1</v>
      </c>
      <c r="L354" s="39"/>
      <c r="M354" s="211" t="s">
        <v>1</v>
      </c>
      <c r="N354" s="212" t="s">
        <v>42</v>
      </c>
      <c r="O354" s="71"/>
      <c r="P354" s="213">
        <f>O354*H354</f>
        <v>0</v>
      </c>
      <c r="Q354" s="213">
        <v>0</v>
      </c>
      <c r="R354" s="213">
        <f>Q354*H354</f>
        <v>0</v>
      </c>
      <c r="S354" s="213">
        <v>8.2000000000000003E-2</v>
      </c>
      <c r="T354" s="214">
        <f>S354*H354</f>
        <v>8.2000000000000003E-2</v>
      </c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R354" s="215" t="s">
        <v>147</v>
      </c>
      <c r="AT354" s="215" t="s">
        <v>143</v>
      </c>
      <c r="AU354" s="215" t="s">
        <v>87</v>
      </c>
      <c r="AY354" s="17" t="s">
        <v>141</v>
      </c>
      <c r="BE354" s="216">
        <f>IF(N354="základní",J354,0)</f>
        <v>0</v>
      </c>
      <c r="BF354" s="216">
        <f>IF(N354="snížená",J354,0)</f>
        <v>0</v>
      </c>
      <c r="BG354" s="216">
        <f>IF(N354="zákl. přenesená",J354,0)</f>
        <v>0</v>
      </c>
      <c r="BH354" s="216">
        <f>IF(N354="sníž. přenesená",J354,0)</f>
        <v>0</v>
      </c>
      <c r="BI354" s="216">
        <f>IF(N354="nulová",J354,0)</f>
        <v>0</v>
      </c>
      <c r="BJ354" s="17" t="s">
        <v>85</v>
      </c>
      <c r="BK354" s="216">
        <f>ROUND(I354*H354,2)</f>
        <v>0</v>
      </c>
      <c r="BL354" s="17" t="s">
        <v>147</v>
      </c>
      <c r="BM354" s="215" t="s">
        <v>877</v>
      </c>
    </row>
    <row r="355" spans="1:65" s="2" customFormat="1" ht="19.5">
      <c r="A355" s="34"/>
      <c r="B355" s="35"/>
      <c r="C355" s="36"/>
      <c r="D355" s="217" t="s">
        <v>149</v>
      </c>
      <c r="E355" s="36"/>
      <c r="F355" s="218" t="s">
        <v>876</v>
      </c>
      <c r="G355" s="36"/>
      <c r="H355" s="36"/>
      <c r="I355" s="116"/>
      <c r="J355" s="36"/>
      <c r="K355" s="36"/>
      <c r="L355" s="39"/>
      <c r="M355" s="219"/>
      <c r="N355" s="220"/>
      <c r="O355" s="71"/>
      <c r="P355" s="71"/>
      <c r="Q355" s="71"/>
      <c r="R355" s="71"/>
      <c r="S355" s="71"/>
      <c r="T355" s="72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T355" s="17" t="s">
        <v>149</v>
      </c>
      <c r="AU355" s="17" t="s">
        <v>87</v>
      </c>
    </row>
    <row r="356" spans="1:65" s="14" customFormat="1" ht="11.25">
      <c r="B356" s="231"/>
      <c r="C356" s="232"/>
      <c r="D356" s="217" t="s">
        <v>153</v>
      </c>
      <c r="E356" s="233" t="s">
        <v>1</v>
      </c>
      <c r="F356" s="234" t="s">
        <v>85</v>
      </c>
      <c r="G356" s="232"/>
      <c r="H356" s="235">
        <v>1</v>
      </c>
      <c r="I356" s="236"/>
      <c r="J356" s="232"/>
      <c r="K356" s="232"/>
      <c r="L356" s="237"/>
      <c r="M356" s="238"/>
      <c r="N356" s="239"/>
      <c r="O356" s="239"/>
      <c r="P356" s="239"/>
      <c r="Q356" s="239"/>
      <c r="R356" s="239"/>
      <c r="S356" s="239"/>
      <c r="T356" s="240"/>
      <c r="AT356" s="241" t="s">
        <v>153</v>
      </c>
      <c r="AU356" s="241" t="s">
        <v>87</v>
      </c>
      <c r="AV356" s="14" t="s">
        <v>87</v>
      </c>
      <c r="AW356" s="14" t="s">
        <v>33</v>
      </c>
      <c r="AX356" s="14" t="s">
        <v>85</v>
      </c>
      <c r="AY356" s="241" t="s">
        <v>141</v>
      </c>
    </row>
    <row r="357" spans="1:65" s="12" customFormat="1" ht="22.9" customHeight="1">
      <c r="B357" s="188"/>
      <c r="C357" s="189"/>
      <c r="D357" s="190" t="s">
        <v>76</v>
      </c>
      <c r="E357" s="202" t="s">
        <v>525</v>
      </c>
      <c r="F357" s="202" t="s">
        <v>526</v>
      </c>
      <c r="G357" s="189"/>
      <c r="H357" s="189"/>
      <c r="I357" s="192"/>
      <c r="J357" s="203">
        <f>BK357</f>
        <v>0</v>
      </c>
      <c r="K357" s="189"/>
      <c r="L357" s="194"/>
      <c r="M357" s="195"/>
      <c r="N357" s="196"/>
      <c r="O357" s="196"/>
      <c r="P357" s="197">
        <f>SUM(P358:P359)</f>
        <v>0</v>
      </c>
      <c r="Q357" s="196"/>
      <c r="R357" s="197">
        <f>SUM(R358:R359)</f>
        <v>0</v>
      </c>
      <c r="S357" s="196"/>
      <c r="T357" s="198">
        <f>SUM(T358:T359)</f>
        <v>0</v>
      </c>
      <c r="AR357" s="199" t="s">
        <v>85</v>
      </c>
      <c r="AT357" s="200" t="s">
        <v>76</v>
      </c>
      <c r="AU357" s="200" t="s">
        <v>85</v>
      </c>
      <c r="AY357" s="199" t="s">
        <v>141</v>
      </c>
      <c r="BK357" s="201">
        <f>SUM(BK358:BK359)</f>
        <v>0</v>
      </c>
    </row>
    <row r="358" spans="1:65" s="2" customFormat="1" ht="24" customHeight="1">
      <c r="A358" s="34"/>
      <c r="B358" s="35"/>
      <c r="C358" s="204" t="s">
        <v>451</v>
      </c>
      <c r="D358" s="204" t="s">
        <v>143</v>
      </c>
      <c r="E358" s="205" t="s">
        <v>528</v>
      </c>
      <c r="F358" s="206" t="s">
        <v>529</v>
      </c>
      <c r="G358" s="207" t="s">
        <v>226</v>
      </c>
      <c r="H358" s="208">
        <v>158.85599999999999</v>
      </c>
      <c r="I358" s="209"/>
      <c r="J358" s="210">
        <f>ROUND(I358*H358,2)</f>
        <v>0</v>
      </c>
      <c r="K358" s="206" t="s">
        <v>1</v>
      </c>
      <c r="L358" s="39"/>
      <c r="M358" s="211" t="s">
        <v>1</v>
      </c>
      <c r="N358" s="212" t="s">
        <v>42</v>
      </c>
      <c r="O358" s="71"/>
      <c r="P358" s="213">
        <f>O358*H358</f>
        <v>0</v>
      </c>
      <c r="Q358" s="213">
        <v>0</v>
      </c>
      <c r="R358" s="213">
        <f>Q358*H358</f>
        <v>0</v>
      </c>
      <c r="S358" s="213">
        <v>0</v>
      </c>
      <c r="T358" s="214">
        <f>S358*H358</f>
        <v>0</v>
      </c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R358" s="215" t="s">
        <v>147</v>
      </c>
      <c r="AT358" s="215" t="s">
        <v>143</v>
      </c>
      <c r="AU358" s="215" t="s">
        <v>87</v>
      </c>
      <c r="AY358" s="17" t="s">
        <v>141</v>
      </c>
      <c r="BE358" s="216">
        <f>IF(N358="základní",J358,0)</f>
        <v>0</v>
      </c>
      <c r="BF358" s="216">
        <f>IF(N358="snížená",J358,0)</f>
        <v>0</v>
      </c>
      <c r="BG358" s="216">
        <f>IF(N358="zákl. přenesená",J358,0)</f>
        <v>0</v>
      </c>
      <c r="BH358" s="216">
        <f>IF(N358="sníž. přenesená",J358,0)</f>
        <v>0</v>
      </c>
      <c r="BI358" s="216">
        <f>IF(N358="nulová",J358,0)</f>
        <v>0</v>
      </c>
      <c r="BJ358" s="17" t="s">
        <v>85</v>
      </c>
      <c r="BK358" s="216">
        <f>ROUND(I358*H358,2)</f>
        <v>0</v>
      </c>
      <c r="BL358" s="17" t="s">
        <v>147</v>
      </c>
      <c r="BM358" s="215" t="s">
        <v>878</v>
      </c>
    </row>
    <row r="359" spans="1:65" s="2" customFormat="1" ht="11.25">
      <c r="A359" s="34"/>
      <c r="B359" s="35"/>
      <c r="C359" s="36"/>
      <c r="D359" s="217" t="s">
        <v>149</v>
      </c>
      <c r="E359" s="36"/>
      <c r="F359" s="218" t="s">
        <v>529</v>
      </c>
      <c r="G359" s="36"/>
      <c r="H359" s="36"/>
      <c r="I359" s="116"/>
      <c r="J359" s="36"/>
      <c r="K359" s="36"/>
      <c r="L359" s="39"/>
      <c r="M359" s="219"/>
      <c r="N359" s="220"/>
      <c r="O359" s="71"/>
      <c r="P359" s="71"/>
      <c r="Q359" s="71"/>
      <c r="R359" s="71"/>
      <c r="S359" s="71"/>
      <c r="T359" s="72"/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T359" s="17" t="s">
        <v>149</v>
      </c>
      <c r="AU359" s="17" t="s">
        <v>87</v>
      </c>
    </row>
    <row r="360" spans="1:65" s="12" customFormat="1" ht="22.9" customHeight="1">
      <c r="B360" s="188"/>
      <c r="C360" s="189"/>
      <c r="D360" s="190" t="s">
        <v>76</v>
      </c>
      <c r="E360" s="202" t="s">
        <v>531</v>
      </c>
      <c r="F360" s="202" t="s">
        <v>532</v>
      </c>
      <c r="G360" s="189"/>
      <c r="H360" s="189"/>
      <c r="I360" s="192"/>
      <c r="J360" s="203">
        <f>BK360</f>
        <v>0</v>
      </c>
      <c r="K360" s="189"/>
      <c r="L360" s="194"/>
      <c r="M360" s="195"/>
      <c r="N360" s="196"/>
      <c r="O360" s="196"/>
      <c r="P360" s="197">
        <f>P361+SUM(P362:P373)+P380</f>
        <v>0</v>
      </c>
      <c r="Q360" s="196"/>
      <c r="R360" s="197">
        <f>R361+SUM(R362:R373)+R380</f>
        <v>0</v>
      </c>
      <c r="S360" s="196"/>
      <c r="T360" s="198">
        <f>T361+SUM(T362:T373)+T380</f>
        <v>0</v>
      </c>
      <c r="AR360" s="199" t="s">
        <v>172</v>
      </c>
      <c r="AT360" s="200" t="s">
        <v>76</v>
      </c>
      <c r="AU360" s="200" t="s">
        <v>85</v>
      </c>
      <c r="AY360" s="199" t="s">
        <v>141</v>
      </c>
      <c r="BK360" s="201">
        <f>BK361+SUM(BK362:BK373)+BK380</f>
        <v>0</v>
      </c>
    </row>
    <row r="361" spans="1:65" s="2" customFormat="1" ht="16.5" customHeight="1">
      <c r="A361" s="34"/>
      <c r="B361" s="35"/>
      <c r="C361" s="204" t="s">
        <v>455</v>
      </c>
      <c r="D361" s="204" t="s">
        <v>143</v>
      </c>
      <c r="E361" s="205" t="s">
        <v>534</v>
      </c>
      <c r="F361" s="206" t="s">
        <v>535</v>
      </c>
      <c r="G361" s="207" t="s">
        <v>536</v>
      </c>
      <c r="H361" s="208">
        <v>1</v>
      </c>
      <c r="I361" s="209"/>
      <c r="J361" s="210">
        <f>ROUND(I361*H361,2)</f>
        <v>0</v>
      </c>
      <c r="K361" s="206" t="s">
        <v>1</v>
      </c>
      <c r="L361" s="39"/>
      <c r="M361" s="211" t="s">
        <v>1</v>
      </c>
      <c r="N361" s="212" t="s">
        <v>42</v>
      </c>
      <c r="O361" s="71"/>
      <c r="P361" s="213">
        <f>O361*H361</f>
        <v>0</v>
      </c>
      <c r="Q361" s="213">
        <v>0</v>
      </c>
      <c r="R361" s="213">
        <f>Q361*H361</f>
        <v>0</v>
      </c>
      <c r="S361" s="213">
        <v>0</v>
      </c>
      <c r="T361" s="214">
        <f>S361*H361</f>
        <v>0</v>
      </c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R361" s="215" t="s">
        <v>537</v>
      </c>
      <c r="AT361" s="215" t="s">
        <v>143</v>
      </c>
      <c r="AU361" s="215" t="s">
        <v>87</v>
      </c>
      <c r="AY361" s="17" t="s">
        <v>141</v>
      </c>
      <c r="BE361" s="216">
        <f>IF(N361="základní",J361,0)</f>
        <v>0</v>
      </c>
      <c r="BF361" s="216">
        <f>IF(N361="snížená",J361,0)</f>
        <v>0</v>
      </c>
      <c r="BG361" s="216">
        <f>IF(N361="zákl. přenesená",J361,0)</f>
        <v>0</v>
      </c>
      <c r="BH361" s="216">
        <f>IF(N361="sníž. přenesená",J361,0)</f>
        <v>0</v>
      </c>
      <c r="BI361" s="216">
        <f>IF(N361="nulová",J361,0)</f>
        <v>0</v>
      </c>
      <c r="BJ361" s="17" t="s">
        <v>85</v>
      </c>
      <c r="BK361" s="216">
        <f>ROUND(I361*H361,2)</f>
        <v>0</v>
      </c>
      <c r="BL361" s="17" t="s">
        <v>537</v>
      </c>
      <c r="BM361" s="215" t="s">
        <v>879</v>
      </c>
    </row>
    <row r="362" spans="1:65" s="2" customFormat="1" ht="11.25">
      <c r="A362" s="34"/>
      <c r="B362" s="35"/>
      <c r="C362" s="36"/>
      <c r="D362" s="217" t="s">
        <v>149</v>
      </c>
      <c r="E362" s="36"/>
      <c r="F362" s="218" t="s">
        <v>535</v>
      </c>
      <c r="G362" s="36"/>
      <c r="H362" s="36"/>
      <c r="I362" s="116"/>
      <c r="J362" s="36"/>
      <c r="K362" s="36"/>
      <c r="L362" s="39"/>
      <c r="M362" s="219"/>
      <c r="N362" s="220"/>
      <c r="O362" s="71"/>
      <c r="P362" s="71"/>
      <c r="Q362" s="71"/>
      <c r="R362" s="71"/>
      <c r="S362" s="71"/>
      <c r="T362" s="72"/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T362" s="17" t="s">
        <v>149</v>
      </c>
      <c r="AU362" s="17" t="s">
        <v>87</v>
      </c>
    </row>
    <row r="363" spans="1:65" s="2" customFormat="1" ht="16.5" customHeight="1">
      <c r="A363" s="34"/>
      <c r="B363" s="35"/>
      <c r="C363" s="204" t="s">
        <v>459</v>
      </c>
      <c r="D363" s="204" t="s">
        <v>143</v>
      </c>
      <c r="E363" s="205" t="s">
        <v>540</v>
      </c>
      <c r="F363" s="206" t="s">
        <v>541</v>
      </c>
      <c r="G363" s="207" t="s">
        <v>536</v>
      </c>
      <c r="H363" s="208">
        <v>1</v>
      </c>
      <c r="I363" s="209"/>
      <c r="J363" s="210">
        <f>ROUND(I363*H363,2)</f>
        <v>0</v>
      </c>
      <c r="K363" s="206" t="s">
        <v>1</v>
      </c>
      <c r="L363" s="39"/>
      <c r="M363" s="211" t="s">
        <v>1</v>
      </c>
      <c r="N363" s="212" t="s">
        <v>42</v>
      </c>
      <c r="O363" s="71"/>
      <c r="P363" s="213">
        <f>O363*H363</f>
        <v>0</v>
      </c>
      <c r="Q363" s="213">
        <v>0</v>
      </c>
      <c r="R363" s="213">
        <f>Q363*H363</f>
        <v>0</v>
      </c>
      <c r="S363" s="213">
        <v>0</v>
      </c>
      <c r="T363" s="214">
        <f>S363*H363</f>
        <v>0</v>
      </c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R363" s="215" t="s">
        <v>537</v>
      </c>
      <c r="AT363" s="215" t="s">
        <v>143</v>
      </c>
      <c r="AU363" s="215" t="s">
        <v>87</v>
      </c>
      <c r="AY363" s="17" t="s">
        <v>141</v>
      </c>
      <c r="BE363" s="216">
        <f>IF(N363="základní",J363,0)</f>
        <v>0</v>
      </c>
      <c r="BF363" s="216">
        <f>IF(N363="snížená",J363,0)</f>
        <v>0</v>
      </c>
      <c r="BG363" s="216">
        <f>IF(N363="zákl. přenesená",J363,0)</f>
        <v>0</v>
      </c>
      <c r="BH363" s="216">
        <f>IF(N363="sníž. přenesená",J363,0)</f>
        <v>0</v>
      </c>
      <c r="BI363" s="216">
        <f>IF(N363="nulová",J363,0)</f>
        <v>0</v>
      </c>
      <c r="BJ363" s="17" t="s">
        <v>85</v>
      </c>
      <c r="BK363" s="216">
        <f>ROUND(I363*H363,2)</f>
        <v>0</v>
      </c>
      <c r="BL363" s="17" t="s">
        <v>537</v>
      </c>
      <c r="BM363" s="215" t="s">
        <v>880</v>
      </c>
    </row>
    <row r="364" spans="1:65" s="2" customFormat="1" ht="11.25">
      <c r="A364" s="34"/>
      <c r="B364" s="35"/>
      <c r="C364" s="36"/>
      <c r="D364" s="217" t="s">
        <v>149</v>
      </c>
      <c r="E364" s="36"/>
      <c r="F364" s="218" t="s">
        <v>541</v>
      </c>
      <c r="G364" s="36"/>
      <c r="H364" s="36"/>
      <c r="I364" s="116"/>
      <c r="J364" s="36"/>
      <c r="K364" s="36"/>
      <c r="L364" s="39"/>
      <c r="M364" s="219"/>
      <c r="N364" s="220"/>
      <c r="O364" s="71"/>
      <c r="P364" s="71"/>
      <c r="Q364" s="71"/>
      <c r="R364" s="71"/>
      <c r="S364" s="71"/>
      <c r="T364" s="72"/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T364" s="17" t="s">
        <v>149</v>
      </c>
      <c r="AU364" s="17" t="s">
        <v>87</v>
      </c>
    </row>
    <row r="365" spans="1:65" s="2" customFormat="1" ht="16.5" customHeight="1">
      <c r="A365" s="34"/>
      <c r="B365" s="35"/>
      <c r="C365" s="204" t="s">
        <v>463</v>
      </c>
      <c r="D365" s="204" t="s">
        <v>143</v>
      </c>
      <c r="E365" s="205" t="s">
        <v>544</v>
      </c>
      <c r="F365" s="206" t="s">
        <v>545</v>
      </c>
      <c r="G365" s="207" t="s">
        <v>536</v>
      </c>
      <c r="H365" s="208">
        <v>1</v>
      </c>
      <c r="I365" s="209"/>
      <c r="J365" s="210">
        <f>ROUND(I365*H365,2)</f>
        <v>0</v>
      </c>
      <c r="K365" s="206" t="s">
        <v>1</v>
      </c>
      <c r="L365" s="39"/>
      <c r="M365" s="211" t="s">
        <v>1</v>
      </c>
      <c r="N365" s="212" t="s">
        <v>42</v>
      </c>
      <c r="O365" s="71"/>
      <c r="P365" s="213">
        <f>O365*H365</f>
        <v>0</v>
      </c>
      <c r="Q365" s="213">
        <v>0</v>
      </c>
      <c r="R365" s="213">
        <f>Q365*H365</f>
        <v>0</v>
      </c>
      <c r="S365" s="213">
        <v>0</v>
      </c>
      <c r="T365" s="214">
        <f>S365*H365</f>
        <v>0</v>
      </c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R365" s="215" t="s">
        <v>537</v>
      </c>
      <c r="AT365" s="215" t="s">
        <v>143</v>
      </c>
      <c r="AU365" s="215" t="s">
        <v>87</v>
      </c>
      <c r="AY365" s="17" t="s">
        <v>141</v>
      </c>
      <c r="BE365" s="216">
        <f>IF(N365="základní",J365,0)</f>
        <v>0</v>
      </c>
      <c r="BF365" s="216">
        <f>IF(N365="snížená",J365,0)</f>
        <v>0</v>
      </c>
      <c r="BG365" s="216">
        <f>IF(N365="zákl. přenesená",J365,0)</f>
        <v>0</v>
      </c>
      <c r="BH365" s="216">
        <f>IF(N365="sníž. přenesená",J365,0)</f>
        <v>0</v>
      </c>
      <c r="BI365" s="216">
        <f>IF(N365="nulová",J365,0)</f>
        <v>0</v>
      </c>
      <c r="BJ365" s="17" t="s">
        <v>85</v>
      </c>
      <c r="BK365" s="216">
        <f>ROUND(I365*H365,2)</f>
        <v>0</v>
      </c>
      <c r="BL365" s="17" t="s">
        <v>537</v>
      </c>
      <c r="BM365" s="215" t="s">
        <v>881</v>
      </c>
    </row>
    <row r="366" spans="1:65" s="2" customFormat="1" ht="11.25">
      <c r="A366" s="34"/>
      <c r="B366" s="35"/>
      <c r="C366" s="36"/>
      <c r="D366" s="217" t="s">
        <v>149</v>
      </c>
      <c r="E366" s="36"/>
      <c r="F366" s="218" t="s">
        <v>545</v>
      </c>
      <c r="G366" s="36"/>
      <c r="H366" s="36"/>
      <c r="I366" s="116"/>
      <c r="J366" s="36"/>
      <c r="K366" s="36"/>
      <c r="L366" s="39"/>
      <c r="M366" s="219"/>
      <c r="N366" s="220"/>
      <c r="O366" s="71"/>
      <c r="P366" s="71"/>
      <c r="Q366" s="71"/>
      <c r="R366" s="71"/>
      <c r="S366" s="71"/>
      <c r="T366" s="72"/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T366" s="17" t="s">
        <v>149</v>
      </c>
      <c r="AU366" s="17" t="s">
        <v>87</v>
      </c>
    </row>
    <row r="367" spans="1:65" s="2" customFormat="1" ht="16.5" customHeight="1">
      <c r="A367" s="34"/>
      <c r="B367" s="35"/>
      <c r="C367" s="204" t="s">
        <v>467</v>
      </c>
      <c r="D367" s="204" t="s">
        <v>143</v>
      </c>
      <c r="E367" s="205" t="s">
        <v>548</v>
      </c>
      <c r="F367" s="206" t="s">
        <v>549</v>
      </c>
      <c r="G367" s="207" t="s">
        <v>536</v>
      </c>
      <c r="H367" s="208">
        <v>1</v>
      </c>
      <c r="I367" s="209"/>
      <c r="J367" s="210">
        <f>ROUND(I367*H367,2)</f>
        <v>0</v>
      </c>
      <c r="K367" s="206" t="s">
        <v>1</v>
      </c>
      <c r="L367" s="39"/>
      <c r="M367" s="211" t="s">
        <v>1</v>
      </c>
      <c r="N367" s="212" t="s">
        <v>42</v>
      </c>
      <c r="O367" s="71"/>
      <c r="P367" s="213">
        <f>O367*H367</f>
        <v>0</v>
      </c>
      <c r="Q367" s="213">
        <v>0</v>
      </c>
      <c r="R367" s="213">
        <f>Q367*H367</f>
        <v>0</v>
      </c>
      <c r="S367" s="213">
        <v>0</v>
      </c>
      <c r="T367" s="214">
        <f>S367*H367</f>
        <v>0</v>
      </c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R367" s="215" t="s">
        <v>537</v>
      </c>
      <c r="AT367" s="215" t="s">
        <v>143</v>
      </c>
      <c r="AU367" s="215" t="s">
        <v>87</v>
      </c>
      <c r="AY367" s="17" t="s">
        <v>141</v>
      </c>
      <c r="BE367" s="216">
        <f>IF(N367="základní",J367,0)</f>
        <v>0</v>
      </c>
      <c r="BF367" s="216">
        <f>IF(N367="snížená",J367,0)</f>
        <v>0</v>
      </c>
      <c r="BG367" s="216">
        <f>IF(N367="zákl. přenesená",J367,0)</f>
        <v>0</v>
      </c>
      <c r="BH367" s="216">
        <f>IF(N367="sníž. přenesená",J367,0)</f>
        <v>0</v>
      </c>
      <c r="BI367" s="216">
        <f>IF(N367="nulová",J367,0)</f>
        <v>0</v>
      </c>
      <c r="BJ367" s="17" t="s">
        <v>85</v>
      </c>
      <c r="BK367" s="216">
        <f>ROUND(I367*H367,2)</f>
        <v>0</v>
      </c>
      <c r="BL367" s="17" t="s">
        <v>537</v>
      </c>
      <c r="BM367" s="215" t="s">
        <v>882</v>
      </c>
    </row>
    <row r="368" spans="1:65" s="2" customFormat="1" ht="11.25">
      <c r="A368" s="34"/>
      <c r="B368" s="35"/>
      <c r="C368" s="36"/>
      <c r="D368" s="217" t="s">
        <v>149</v>
      </c>
      <c r="E368" s="36"/>
      <c r="F368" s="218" t="s">
        <v>549</v>
      </c>
      <c r="G368" s="36"/>
      <c r="H368" s="36"/>
      <c r="I368" s="116"/>
      <c r="J368" s="36"/>
      <c r="K368" s="36"/>
      <c r="L368" s="39"/>
      <c r="M368" s="219"/>
      <c r="N368" s="220"/>
      <c r="O368" s="71"/>
      <c r="P368" s="71"/>
      <c r="Q368" s="71"/>
      <c r="R368" s="71"/>
      <c r="S368" s="71"/>
      <c r="T368" s="72"/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T368" s="17" t="s">
        <v>149</v>
      </c>
      <c r="AU368" s="17" t="s">
        <v>87</v>
      </c>
    </row>
    <row r="369" spans="1:65" s="2" customFormat="1" ht="16.5" customHeight="1">
      <c r="A369" s="34"/>
      <c r="B369" s="35"/>
      <c r="C369" s="204" t="s">
        <v>473</v>
      </c>
      <c r="D369" s="204" t="s">
        <v>143</v>
      </c>
      <c r="E369" s="205" t="s">
        <v>552</v>
      </c>
      <c r="F369" s="206" t="s">
        <v>553</v>
      </c>
      <c r="G369" s="207" t="s">
        <v>536</v>
      </c>
      <c r="H369" s="208">
        <v>1</v>
      </c>
      <c r="I369" s="209"/>
      <c r="J369" s="210">
        <f>ROUND(I369*H369,2)</f>
        <v>0</v>
      </c>
      <c r="K369" s="206" t="s">
        <v>1</v>
      </c>
      <c r="L369" s="39"/>
      <c r="M369" s="211" t="s">
        <v>1</v>
      </c>
      <c r="N369" s="212" t="s">
        <v>42</v>
      </c>
      <c r="O369" s="71"/>
      <c r="P369" s="213">
        <f>O369*H369</f>
        <v>0</v>
      </c>
      <c r="Q369" s="213">
        <v>0</v>
      </c>
      <c r="R369" s="213">
        <f>Q369*H369</f>
        <v>0</v>
      </c>
      <c r="S369" s="213">
        <v>0</v>
      </c>
      <c r="T369" s="214">
        <f>S369*H369</f>
        <v>0</v>
      </c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R369" s="215" t="s">
        <v>537</v>
      </c>
      <c r="AT369" s="215" t="s">
        <v>143</v>
      </c>
      <c r="AU369" s="215" t="s">
        <v>87</v>
      </c>
      <c r="AY369" s="17" t="s">
        <v>141</v>
      </c>
      <c r="BE369" s="216">
        <f>IF(N369="základní",J369,0)</f>
        <v>0</v>
      </c>
      <c r="BF369" s="216">
        <f>IF(N369="snížená",J369,0)</f>
        <v>0</v>
      </c>
      <c r="BG369" s="216">
        <f>IF(N369="zákl. přenesená",J369,0)</f>
        <v>0</v>
      </c>
      <c r="BH369" s="216">
        <f>IF(N369="sníž. přenesená",J369,0)</f>
        <v>0</v>
      </c>
      <c r="BI369" s="216">
        <f>IF(N369="nulová",J369,0)</f>
        <v>0</v>
      </c>
      <c r="BJ369" s="17" t="s">
        <v>85</v>
      </c>
      <c r="BK369" s="216">
        <f>ROUND(I369*H369,2)</f>
        <v>0</v>
      </c>
      <c r="BL369" s="17" t="s">
        <v>537</v>
      </c>
      <c r="BM369" s="215" t="s">
        <v>883</v>
      </c>
    </row>
    <row r="370" spans="1:65" s="2" customFormat="1" ht="11.25">
      <c r="A370" s="34"/>
      <c r="B370" s="35"/>
      <c r="C370" s="36"/>
      <c r="D370" s="217" t="s">
        <v>149</v>
      </c>
      <c r="E370" s="36"/>
      <c r="F370" s="218" t="s">
        <v>553</v>
      </c>
      <c r="G370" s="36"/>
      <c r="H370" s="36"/>
      <c r="I370" s="116"/>
      <c r="J370" s="36"/>
      <c r="K370" s="36"/>
      <c r="L370" s="39"/>
      <c r="M370" s="219"/>
      <c r="N370" s="220"/>
      <c r="O370" s="71"/>
      <c r="P370" s="71"/>
      <c r="Q370" s="71"/>
      <c r="R370" s="71"/>
      <c r="S370" s="71"/>
      <c r="T370" s="72"/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T370" s="17" t="s">
        <v>149</v>
      </c>
      <c r="AU370" s="17" t="s">
        <v>87</v>
      </c>
    </row>
    <row r="371" spans="1:65" s="2" customFormat="1" ht="16.5" customHeight="1">
      <c r="A371" s="34"/>
      <c r="B371" s="35"/>
      <c r="C371" s="204" t="s">
        <v>477</v>
      </c>
      <c r="D371" s="204" t="s">
        <v>143</v>
      </c>
      <c r="E371" s="205" t="s">
        <v>556</v>
      </c>
      <c r="F371" s="206" t="s">
        <v>557</v>
      </c>
      <c r="G371" s="207" t="s">
        <v>536</v>
      </c>
      <c r="H371" s="208">
        <v>1</v>
      </c>
      <c r="I371" s="209"/>
      <c r="J371" s="210">
        <f>ROUND(I371*H371,2)</f>
        <v>0</v>
      </c>
      <c r="K371" s="206" t="s">
        <v>1</v>
      </c>
      <c r="L371" s="39"/>
      <c r="M371" s="211" t="s">
        <v>1</v>
      </c>
      <c r="N371" s="212" t="s">
        <v>42</v>
      </c>
      <c r="O371" s="71"/>
      <c r="P371" s="213">
        <f>O371*H371</f>
        <v>0</v>
      </c>
      <c r="Q371" s="213">
        <v>0</v>
      </c>
      <c r="R371" s="213">
        <f>Q371*H371</f>
        <v>0</v>
      </c>
      <c r="S371" s="213">
        <v>0</v>
      </c>
      <c r="T371" s="214">
        <f>S371*H371</f>
        <v>0</v>
      </c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R371" s="215" t="s">
        <v>537</v>
      </c>
      <c r="AT371" s="215" t="s">
        <v>143</v>
      </c>
      <c r="AU371" s="215" t="s">
        <v>87</v>
      </c>
      <c r="AY371" s="17" t="s">
        <v>141</v>
      </c>
      <c r="BE371" s="216">
        <f>IF(N371="základní",J371,0)</f>
        <v>0</v>
      </c>
      <c r="BF371" s="216">
        <f>IF(N371="snížená",J371,0)</f>
        <v>0</v>
      </c>
      <c r="BG371" s="216">
        <f>IF(N371="zákl. přenesená",J371,0)</f>
        <v>0</v>
      </c>
      <c r="BH371" s="216">
        <f>IF(N371="sníž. přenesená",J371,0)</f>
        <v>0</v>
      </c>
      <c r="BI371" s="216">
        <f>IF(N371="nulová",J371,0)</f>
        <v>0</v>
      </c>
      <c r="BJ371" s="17" t="s">
        <v>85</v>
      </c>
      <c r="BK371" s="216">
        <f>ROUND(I371*H371,2)</f>
        <v>0</v>
      </c>
      <c r="BL371" s="17" t="s">
        <v>537</v>
      </c>
      <c r="BM371" s="215" t="s">
        <v>884</v>
      </c>
    </row>
    <row r="372" spans="1:65" s="2" customFormat="1" ht="11.25">
      <c r="A372" s="34"/>
      <c r="B372" s="35"/>
      <c r="C372" s="36"/>
      <c r="D372" s="217" t="s">
        <v>149</v>
      </c>
      <c r="E372" s="36"/>
      <c r="F372" s="218" t="s">
        <v>557</v>
      </c>
      <c r="G372" s="36"/>
      <c r="H372" s="36"/>
      <c r="I372" s="116"/>
      <c r="J372" s="36"/>
      <c r="K372" s="36"/>
      <c r="L372" s="39"/>
      <c r="M372" s="219"/>
      <c r="N372" s="220"/>
      <c r="O372" s="71"/>
      <c r="P372" s="71"/>
      <c r="Q372" s="71"/>
      <c r="R372" s="71"/>
      <c r="S372" s="71"/>
      <c r="T372" s="72"/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T372" s="17" t="s">
        <v>149</v>
      </c>
      <c r="AU372" s="17" t="s">
        <v>87</v>
      </c>
    </row>
    <row r="373" spans="1:65" s="12" customFormat="1" ht="20.85" customHeight="1">
      <c r="B373" s="188"/>
      <c r="C373" s="189"/>
      <c r="D373" s="190" t="s">
        <v>76</v>
      </c>
      <c r="E373" s="202" t="s">
        <v>559</v>
      </c>
      <c r="F373" s="202" t="s">
        <v>560</v>
      </c>
      <c r="G373" s="189"/>
      <c r="H373" s="189"/>
      <c r="I373" s="192"/>
      <c r="J373" s="203">
        <f>BK373</f>
        <v>0</v>
      </c>
      <c r="K373" s="189"/>
      <c r="L373" s="194"/>
      <c r="M373" s="195"/>
      <c r="N373" s="196"/>
      <c r="O373" s="196"/>
      <c r="P373" s="197">
        <f>SUM(P374:P379)</f>
        <v>0</v>
      </c>
      <c r="Q373" s="196"/>
      <c r="R373" s="197">
        <f>SUM(R374:R379)</f>
        <v>0</v>
      </c>
      <c r="S373" s="196"/>
      <c r="T373" s="198">
        <f>SUM(T374:T379)</f>
        <v>0</v>
      </c>
      <c r="AR373" s="199" t="s">
        <v>172</v>
      </c>
      <c r="AT373" s="200" t="s">
        <v>76</v>
      </c>
      <c r="AU373" s="200" t="s">
        <v>87</v>
      </c>
      <c r="AY373" s="199" t="s">
        <v>141</v>
      </c>
      <c r="BK373" s="201">
        <f>SUM(BK374:BK379)</f>
        <v>0</v>
      </c>
    </row>
    <row r="374" spans="1:65" s="2" customFormat="1" ht="16.5" customHeight="1">
      <c r="A374" s="34"/>
      <c r="B374" s="35"/>
      <c r="C374" s="204" t="s">
        <v>482</v>
      </c>
      <c r="D374" s="204" t="s">
        <v>143</v>
      </c>
      <c r="E374" s="205" t="s">
        <v>562</v>
      </c>
      <c r="F374" s="206" t="s">
        <v>563</v>
      </c>
      <c r="G374" s="207" t="s">
        <v>536</v>
      </c>
      <c r="H374" s="208">
        <v>1</v>
      </c>
      <c r="I374" s="209"/>
      <c r="J374" s="210">
        <f>ROUND(I374*H374,2)</f>
        <v>0</v>
      </c>
      <c r="K374" s="206" t="s">
        <v>1</v>
      </c>
      <c r="L374" s="39"/>
      <c r="M374" s="211" t="s">
        <v>1</v>
      </c>
      <c r="N374" s="212" t="s">
        <v>42</v>
      </c>
      <c r="O374" s="71"/>
      <c r="P374" s="213">
        <f>O374*H374</f>
        <v>0</v>
      </c>
      <c r="Q374" s="213">
        <v>0</v>
      </c>
      <c r="R374" s="213">
        <f>Q374*H374</f>
        <v>0</v>
      </c>
      <c r="S374" s="213">
        <v>0</v>
      </c>
      <c r="T374" s="214">
        <f>S374*H374</f>
        <v>0</v>
      </c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R374" s="215" t="s">
        <v>537</v>
      </c>
      <c r="AT374" s="215" t="s">
        <v>143</v>
      </c>
      <c r="AU374" s="215" t="s">
        <v>156</v>
      </c>
      <c r="AY374" s="17" t="s">
        <v>141</v>
      </c>
      <c r="BE374" s="216">
        <f>IF(N374="základní",J374,0)</f>
        <v>0</v>
      </c>
      <c r="BF374" s="216">
        <f>IF(N374="snížená",J374,0)</f>
        <v>0</v>
      </c>
      <c r="BG374" s="216">
        <f>IF(N374="zákl. přenesená",J374,0)</f>
        <v>0</v>
      </c>
      <c r="BH374" s="216">
        <f>IF(N374="sníž. přenesená",J374,0)</f>
        <v>0</v>
      </c>
      <c r="BI374" s="216">
        <f>IF(N374="nulová",J374,0)</f>
        <v>0</v>
      </c>
      <c r="BJ374" s="17" t="s">
        <v>85</v>
      </c>
      <c r="BK374" s="216">
        <f>ROUND(I374*H374,2)</f>
        <v>0</v>
      </c>
      <c r="BL374" s="17" t="s">
        <v>537</v>
      </c>
      <c r="BM374" s="215" t="s">
        <v>885</v>
      </c>
    </row>
    <row r="375" spans="1:65" s="2" customFormat="1" ht="11.25">
      <c r="A375" s="34"/>
      <c r="B375" s="35"/>
      <c r="C375" s="36"/>
      <c r="D375" s="217" t="s">
        <v>149</v>
      </c>
      <c r="E375" s="36"/>
      <c r="F375" s="218" t="s">
        <v>563</v>
      </c>
      <c r="G375" s="36"/>
      <c r="H375" s="36"/>
      <c r="I375" s="116"/>
      <c r="J375" s="36"/>
      <c r="K375" s="36"/>
      <c r="L375" s="39"/>
      <c r="M375" s="219"/>
      <c r="N375" s="220"/>
      <c r="O375" s="71"/>
      <c r="P375" s="71"/>
      <c r="Q375" s="71"/>
      <c r="R375" s="71"/>
      <c r="S375" s="71"/>
      <c r="T375" s="72"/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T375" s="17" t="s">
        <v>149</v>
      </c>
      <c r="AU375" s="17" t="s">
        <v>156</v>
      </c>
    </row>
    <row r="376" spans="1:65" s="2" customFormat="1" ht="16.5" customHeight="1">
      <c r="A376" s="34"/>
      <c r="B376" s="35"/>
      <c r="C376" s="204" t="s">
        <v>487</v>
      </c>
      <c r="D376" s="204" t="s">
        <v>143</v>
      </c>
      <c r="E376" s="205" t="s">
        <v>566</v>
      </c>
      <c r="F376" s="206" t="s">
        <v>567</v>
      </c>
      <c r="G376" s="207" t="s">
        <v>536</v>
      </c>
      <c r="H376" s="208">
        <v>1</v>
      </c>
      <c r="I376" s="209"/>
      <c r="J376" s="210">
        <f>ROUND(I376*H376,2)</f>
        <v>0</v>
      </c>
      <c r="K376" s="206" t="s">
        <v>1</v>
      </c>
      <c r="L376" s="39"/>
      <c r="M376" s="211" t="s">
        <v>1</v>
      </c>
      <c r="N376" s="212" t="s">
        <v>42</v>
      </c>
      <c r="O376" s="71"/>
      <c r="P376" s="213">
        <f>O376*H376</f>
        <v>0</v>
      </c>
      <c r="Q376" s="213">
        <v>0</v>
      </c>
      <c r="R376" s="213">
        <f>Q376*H376</f>
        <v>0</v>
      </c>
      <c r="S376" s="213">
        <v>0</v>
      </c>
      <c r="T376" s="214">
        <f>S376*H376</f>
        <v>0</v>
      </c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R376" s="215" t="s">
        <v>537</v>
      </c>
      <c r="AT376" s="215" t="s">
        <v>143</v>
      </c>
      <c r="AU376" s="215" t="s">
        <v>156</v>
      </c>
      <c r="AY376" s="17" t="s">
        <v>141</v>
      </c>
      <c r="BE376" s="216">
        <f>IF(N376="základní",J376,0)</f>
        <v>0</v>
      </c>
      <c r="BF376" s="216">
        <f>IF(N376="snížená",J376,0)</f>
        <v>0</v>
      </c>
      <c r="BG376" s="216">
        <f>IF(N376="zákl. přenesená",J376,0)</f>
        <v>0</v>
      </c>
      <c r="BH376" s="216">
        <f>IF(N376="sníž. přenesená",J376,0)</f>
        <v>0</v>
      </c>
      <c r="BI376" s="216">
        <f>IF(N376="nulová",J376,0)</f>
        <v>0</v>
      </c>
      <c r="BJ376" s="17" t="s">
        <v>85</v>
      </c>
      <c r="BK376" s="216">
        <f>ROUND(I376*H376,2)</f>
        <v>0</v>
      </c>
      <c r="BL376" s="17" t="s">
        <v>537</v>
      </c>
      <c r="BM376" s="215" t="s">
        <v>886</v>
      </c>
    </row>
    <row r="377" spans="1:65" s="2" customFormat="1" ht="11.25">
      <c r="A377" s="34"/>
      <c r="B377" s="35"/>
      <c r="C377" s="36"/>
      <c r="D377" s="217" t="s">
        <v>149</v>
      </c>
      <c r="E377" s="36"/>
      <c r="F377" s="218" t="s">
        <v>567</v>
      </c>
      <c r="G377" s="36"/>
      <c r="H377" s="36"/>
      <c r="I377" s="116"/>
      <c r="J377" s="36"/>
      <c r="K377" s="36"/>
      <c r="L377" s="39"/>
      <c r="M377" s="219"/>
      <c r="N377" s="220"/>
      <c r="O377" s="71"/>
      <c r="P377" s="71"/>
      <c r="Q377" s="71"/>
      <c r="R377" s="71"/>
      <c r="S377" s="71"/>
      <c r="T377" s="72"/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T377" s="17" t="s">
        <v>149</v>
      </c>
      <c r="AU377" s="17" t="s">
        <v>156</v>
      </c>
    </row>
    <row r="378" spans="1:65" s="2" customFormat="1" ht="16.5" customHeight="1">
      <c r="A378" s="34"/>
      <c r="B378" s="35"/>
      <c r="C378" s="204" t="s">
        <v>492</v>
      </c>
      <c r="D378" s="204" t="s">
        <v>143</v>
      </c>
      <c r="E378" s="205" t="s">
        <v>570</v>
      </c>
      <c r="F378" s="206" t="s">
        <v>571</v>
      </c>
      <c r="G378" s="207" t="s">
        <v>536</v>
      </c>
      <c r="H378" s="208">
        <v>1</v>
      </c>
      <c r="I378" s="209"/>
      <c r="J378" s="210">
        <f>ROUND(I378*H378,2)</f>
        <v>0</v>
      </c>
      <c r="K378" s="206" t="s">
        <v>1</v>
      </c>
      <c r="L378" s="39"/>
      <c r="M378" s="211" t="s">
        <v>1</v>
      </c>
      <c r="N378" s="212" t="s">
        <v>42</v>
      </c>
      <c r="O378" s="71"/>
      <c r="P378" s="213">
        <f>O378*H378</f>
        <v>0</v>
      </c>
      <c r="Q378" s="213">
        <v>0</v>
      </c>
      <c r="R378" s="213">
        <f>Q378*H378</f>
        <v>0</v>
      </c>
      <c r="S378" s="213">
        <v>0</v>
      </c>
      <c r="T378" s="214">
        <f>S378*H378</f>
        <v>0</v>
      </c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R378" s="215" t="s">
        <v>537</v>
      </c>
      <c r="AT378" s="215" t="s">
        <v>143</v>
      </c>
      <c r="AU378" s="215" t="s">
        <v>156</v>
      </c>
      <c r="AY378" s="17" t="s">
        <v>141</v>
      </c>
      <c r="BE378" s="216">
        <f>IF(N378="základní",J378,0)</f>
        <v>0</v>
      </c>
      <c r="BF378" s="216">
        <f>IF(N378="snížená",J378,0)</f>
        <v>0</v>
      </c>
      <c r="BG378" s="216">
        <f>IF(N378="zákl. přenesená",J378,0)</f>
        <v>0</v>
      </c>
      <c r="BH378" s="216">
        <f>IF(N378="sníž. přenesená",J378,0)</f>
        <v>0</v>
      </c>
      <c r="BI378" s="216">
        <f>IF(N378="nulová",J378,0)</f>
        <v>0</v>
      </c>
      <c r="BJ378" s="17" t="s">
        <v>85</v>
      </c>
      <c r="BK378" s="216">
        <f>ROUND(I378*H378,2)</f>
        <v>0</v>
      </c>
      <c r="BL378" s="17" t="s">
        <v>537</v>
      </c>
      <c r="BM378" s="215" t="s">
        <v>887</v>
      </c>
    </row>
    <row r="379" spans="1:65" s="2" customFormat="1" ht="11.25">
      <c r="A379" s="34"/>
      <c r="B379" s="35"/>
      <c r="C379" s="36"/>
      <c r="D379" s="217" t="s">
        <v>149</v>
      </c>
      <c r="E379" s="36"/>
      <c r="F379" s="218" t="s">
        <v>571</v>
      </c>
      <c r="G379" s="36"/>
      <c r="H379" s="36"/>
      <c r="I379" s="116"/>
      <c r="J379" s="36"/>
      <c r="K379" s="36"/>
      <c r="L379" s="39"/>
      <c r="M379" s="219"/>
      <c r="N379" s="220"/>
      <c r="O379" s="71"/>
      <c r="P379" s="71"/>
      <c r="Q379" s="71"/>
      <c r="R379" s="71"/>
      <c r="S379" s="71"/>
      <c r="T379" s="72"/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T379" s="17" t="s">
        <v>149</v>
      </c>
      <c r="AU379" s="17" t="s">
        <v>156</v>
      </c>
    </row>
    <row r="380" spans="1:65" s="12" customFormat="1" ht="20.85" customHeight="1">
      <c r="B380" s="188"/>
      <c r="C380" s="189"/>
      <c r="D380" s="190" t="s">
        <v>76</v>
      </c>
      <c r="E380" s="202" t="s">
        <v>573</v>
      </c>
      <c r="F380" s="202" t="s">
        <v>574</v>
      </c>
      <c r="G380" s="189"/>
      <c r="H380" s="189"/>
      <c r="I380" s="192"/>
      <c r="J380" s="203">
        <f>BK380</f>
        <v>0</v>
      </c>
      <c r="K380" s="189"/>
      <c r="L380" s="194"/>
      <c r="M380" s="195"/>
      <c r="N380" s="196"/>
      <c r="O380" s="196"/>
      <c r="P380" s="197">
        <f>SUM(P381:P383)</f>
        <v>0</v>
      </c>
      <c r="Q380" s="196"/>
      <c r="R380" s="197">
        <f>SUM(R381:R383)</f>
        <v>0</v>
      </c>
      <c r="S380" s="196"/>
      <c r="T380" s="198">
        <f>SUM(T381:T383)</f>
        <v>0</v>
      </c>
      <c r="AR380" s="199" t="s">
        <v>172</v>
      </c>
      <c r="AT380" s="200" t="s">
        <v>76</v>
      </c>
      <c r="AU380" s="200" t="s">
        <v>87</v>
      </c>
      <c r="AY380" s="199" t="s">
        <v>141</v>
      </c>
      <c r="BK380" s="201">
        <f>SUM(BK381:BK383)</f>
        <v>0</v>
      </c>
    </row>
    <row r="381" spans="1:65" s="2" customFormat="1" ht="16.5" customHeight="1">
      <c r="A381" s="34"/>
      <c r="B381" s="35"/>
      <c r="C381" s="204" t="s">
        <v>497</v>
      </c>
      <c r="D381" s="204" t="s">
        <v>143</v>
      </c>
      <c r="E381" s="205" t="s">
        <v>576</v>
      </c>
      <c r="F381" s="206" t="s">
        <v>577</v>
      </c>
      <c r="G381" s="207" t="s">
        <v>536</v>
      </c>
      <c r="H381" s="208">
        <v>2</v>
      </c>
      <c r="I381" s="209"/>
      <c r="J381" s="210">
        <f>ROUND(I381*H381,2)</f>
        <v>0</v>
      </c>
      <c r="K381" s="206" t="s">
        <v>1</v>
      </c>
      <c r="L381" s="39"/>
      <c r="M381" s="211" t="s">
        <v>1</v>
      </c>
      <c r="N381" s="212" t="s">
        <v>42</v>
      </c>
      <c r="O381" s="71"/>
      <c r="P381" s="213">
        <f>O381*H381</f>
        <v>0</v>
      </c>
      <c r="Q381" s="213">
        <v>0</v>
      </c>
      <c r="R381" s="213">
        <f>Q381*H381</f>
        <v>0</v>
      </c>
      <c r="S381" s="213">
        <v>0</v>
      </c>
      <c r="T381" s="214">
        <f>S381*H381</f>
        <v>0</v>
      </c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R381" s="215" t="s">
        <v>537</v>
      </c>
      <c r="AT381" s="215" t="s">
        <v>143</v>
      </c>
      <c r="AU381" s="215" t="s">
        <v>156</v>
      </c>
      <c r="AY381" s="17" t="s">
        <v>141</v>
      </c>
      <c r="BE381" s="216">
        <f>IF(N381="základní",J381,0)</f>
        <v>0</v>
      </c>
      <c r="BF381" s="216">
        <f>IF(N381="snížená",J381,0)</f>
        <v>0</v>
      </c>
      <c r="BG381" s="216">
        <f>IF(N381="zákl. přenesená",J381,0)</f>
        <v>0</v>
      </c>
      <c r="BH381" s="216">
        <f>IF(N381="sníž. přenesená",J381,0)</f>
        <v>0</v>
      </c>
      <c r="BI381" s="216">
        <f>IF(N381="nulová",J381,0)</f>
        <v>0</v>
      </c>
      <c r="BJ381" s="17" t="s">
        <v>85</v>
      </c>
      <c r="BK381" s="216">
        <f>ROUND(I381*H381,2)</f>
        <v>0</v>
      </c>
      <c r="BL381" s="17" t="s">
        <v>537</v>
      </c>
      <c r="BM381" s="215" t="s">
        <v>888</v>
      </c>
    </row>
    <row r="382" spans="1:65" s="2" customFormat="1" ht="11.25">
      <c r="A382" s="34"/>
      <c r="B382" s="35"/>
      <c r="C382" s="36"/>
      <c r="D382" s="217" t="s">
        <v>149</v>
      </c>
      <c r="E382" s="36"/>
      <c r="F382" s="218" t="s">
        <v>577</v>
      </c>
      <c r="G382" s="36"/>
      <c r="H382" s="36"/>
      <c r="I382" s="116"/>
      <c r="J382" s="36"/>
      <c r="K382" s="36"/>
      <c r="L382" s="39"/>
      <c r="M382" s="219"/>
      <c r="N382" s="220"/>
      <c r="O382" s="71"/>
      <c r="P382" s="71"/>
      <c r="Q382" s="71"/>
      <c r="R382" s="71"/>
      <c r="S382" s="71"/>
      <c r="T382" s="72"/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T382" s="17" t="s">
        <v>149</v>
      </c>
      <c r="AU382" s="17" t="s">
        <v>156</v>
      </c>
    </row>
    <row r="383" spans="1:65" s="14" customFormat="1" ht="11.25">
      <c r="B383" s="231"/>
      <c r="C383" s="232"/>
      <c r="D383" s="217" t="s">
        <v>153</v>
      </c>
      <c r="E383" s="233" t="s">
        <v>1</v>
      </c>
      <c r="F383" s="234" t="s">
        <v>87</v>
      </c>
      <c r="G383" s="232"/>
      <c r="H383" s="235">
        <v>2</v>
      </c>
      <c r="I383" s="236"/>
      <c r="J383" s="232"/>
      <c r="K383" s="232"/>
      <c r="L383" s="237"/>
      <c r="M383" s="238"/>
      <c r="N383" s="239"/>
      <c r="O383" s="239"/>
      <c r="P383" s="239"/>
      <c r="Q383" s="239"/>
      <c r="R383" s="239"/>
      <c r="S383" s="239"/>
      <c r="T383" s="240"/>
      <c r="AT383" s="241" t="s">
        <v>153</v>
      </c>
      <c r="AU383" s="241" t="s">
        <v>156</v>
      </c>
      <c r="AV383" s="14" t="s">
        <v>87</v>
      </c>
      <c r="AW383" s="14" t="s">
        <v>33</v>
      </c>
      <c r="AX383" s="14" t="s">
        <v>85</v>
      </c>
      <c r="AY383" s="241" t="s">
        <v>141</v>
      </c>
    </row>
    <row r="384" spans="1:65" s="12" customFormat="1" ht="25.9" customHeight="1">
      <c r="B384" s="188"/>
      <c r="C384" s="189"/>
      <c r="D384" s="190" t="s">
        <v>76</v>
      </c>
      <c r="E384" s="191" t="s">
        <v>579</v>
      </c>
      <c r="F384" s="191" t="s">
        <v>580</v>
      </c>
      <c r="G384" s="189"/>
      <c r="H384" s="189"/>
      <c r="I384" s="192"/>
      <c r="J384" s="193">
        <f>BK384</f>
        <v>0</v>
      </c>
      <c r="K384" s="189"/>
      <c r="L384" s="194"/>
      <c r="M384" s="195"/>
      <c r="N384" s="196"/>
      <c r="O384" s="196"/>
      <c r="P384" s="197">
        <f>P385+P389</f>
        <v>0</v>
      </c>
      <c r="Q384" s="196"/>
      <c r="R384" s="197">
        <f>R385+R389</f>
        <v>2.2930000000000002E-2</v>
      </c>
      <c r="S384" s="196"/>
      <c r="T384" s="198">
        <f>T385+T389</f>
        <v>0</v>
      </c>
      <c r="AR384" s="199" t="s">
        <v>87</v>
      </c>
      <c r="AT384" s="200" t="s">
        <v>76</v>
      </c>
      <c r="AU384" s="200" t="s">
        <v>77</v>
      </c>
      <c r="AY384" s="199" t="s">
        <v>141</v>
      </c>
      <c r="BK384" s="201">
        <f>BK385+BK389</f>
        <v>0</v>
      </c>
    </row>
    <row r="385" spans="1:65" s="12" customFormat="1" ht="22.9" customHeight="1">
      <c r="B385" s="188"/>
      <c r="C385" s="189"/>
      <c r="D385" s="190" t="s">
        <v>76</v>
      </c>
      <c r="E385" s="202" t="s">
        <v>581</v>
      </c>
      <c r="F385" s="202" t="s">
        <v>582</v>
      </c>
      <c r="G385" s="189"/>
      <c r="H385" s="189"/>
      <c r="I385" s="192"/>
      <c r="J385" s="203">
        <f>BK385</f>
        <v>0</v>
      </c>
      <c r="K385" s="189"/>
      <c r="L385" s="194"/>
      <c r="M385" s="195"/>
      <c r="N385" s="196"/>
      <c r="O385" s="196"/>
      <c r="P385" s="197">
        <f>SUM(P386:P388)</f>
        <v>0</v>
      </c>
      <c r="Q385" s="196"/>
      <c r="R385" s="197">
        <f>SUM(R386:R388)</f>
        <v>2.1830000000000002E-2</v>
      </c>
      <c r="S385" s="196"/>
      <c r="T385" s="198">
        <f>SUM(T386:T388)</f>
        <v>0</v>
      </c>
      <c r="AR385" s="199" t="s">
        <v>87</v>
      </c>
      <c r="AT385" s="200" t="s">
        <v>76</v>
      </c>
      <c r="AU385" s="200" t="s">
        <v>85</v>
      </c>
      <c r="AY385" s="199" t="s">
        <v>141</v>
      </c>
      <c r="BK385" s="201">
        <f>SUM(BK386:BK388)</f>
        <v>0</v>
      </c>
    </row>
    <row r="386" spans="1:65" s="2" customFormat="1" ht="36" customHeight="1">
      <c r="A386" s="34"/>
      <c r="B386" s="35"/>
      <c r="C386" s="204" t="s">
        <v>502</v>
      </c>
      <c r="D386" s="204" t="s">
        <v>143</v>
      </c>
      <c r="E386" s="205" t="s">
        <v>584</v>
      </c>
      <c r="F386" s="206" t="s">
        <v>585</v>
      </c>
      <c r="G386" s="207" t="s">
        <v>146</v>
      </c>
      <c r="H386" s="208">
        <v>37</v>
      </c>
      <c r="I386" s="209"/>
      <c r="J386" s="210">
        <f>ROUND(I386*H386,2)</f>
        <v>0</v>
      </c>
      <c r="K386" s="206" t="s">
        <v>1</v>
      </c>
      <c r="L386" s="39"/>
      <c r="M386" s="211" t="s">
        <v>1</v>
      </c>
      <c r="N386" s="212" t="s">
        <v>42</v>
      </c>
      <c r="O386" s="71"/>
      <c r="P386" s="213">
        <f>O386*H386</f>
        <v>0</v>
      </c>
      <c r="Q386" s="213">
        <v>5.9000000000000003E-4</v>
      </c>
      <c r="R386" s="213">
        <f>Q386*H386</f>
        <v>2.1830000000000002E-2</v>
      </c>
      <c r="S386" s="213">
        <v>0</v>
      </c>
      <c r="T386" s="214">
        <f>S386*H386</f>
        <v>0</v>
      </c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  <c r="AR386" s="215" t="s">
        <v>235</v>
      </c>
      <c r="AT386" s="215" t="s">
        <v>143</v>
      </c>
      <c r="AU386" s="215" t="s">
        <v>87</v>
      </c>
      <c r="AY386" s="17" t="s">
        <v>141</v>
      </c>
      <c r="BE386" s="216">
        <f>IF(N386="základní",J386,0)</f>
        <v>0</v>
      </c>
      <c r="BF386" s="216">
        <f>IF(N386="snížená",J386,0)</f>
        <v>0</v>
      </c>
      <c r="BG386" s="216">
        <f>IF(N386="zákl. přenesená",J386,0)</f>
        <v>0</v>
      </c>
      <c r="BH386" s="216">
        <f>IF(N386="sníž. přenesená",J386,0)</f>
        <v>0</v>
      </c>
      <c r="BI386" s="216">
        <f>IF(N386="nulová",J386,0)</f>
        <v>0</v>
      </c>
      <c r="BJ386" s="17" t="s">
        <v>85</v>
      </c>
      <c r="BK386" s="216">
        <f>ROUND(I386*H386,2)</f>
        <v>0</v>
      </c>
      <c r="BL386" s="17" t="s">
        <v>235</v>
      </c>
      <c r="BM386" s="215" t="s">
        <v>889</v>
      </c>
    </row>
    <row r="387" spans="1:65" s="2" customFormat="1" ht="19.5">
      <c r="A387" s="34"/>
      <c r="B387" s="35"/>
      <c r="C387" s="36"/>
      <c r="D387" s="217" t="s">
        <v>149</v>
      </c>
      <c r="E387" s="36"/>
      <c r="F387" s="218" t="s">
        <v>585</v>
      </c>
      <c r="G387" s="36"/>
      <c r="H387" s="36"/>
      <c r="I387" s="116"/>
      <c r="J387" s="36"/>
      <c r="K387" s="36"/>
      <c r="L387" s="39"/>
      <c r="M387" s="219"/>
      <c r="N387" s="220"/>
      <c r="O387" s="71"/>
      <c r="P387" s="71"/>
      <c r="Q387" s="71"/>
      <c r="R387" s="71"/>
      <c r="S387" s="71"/>
      <c r="T387" s="72"/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T387" s="17" t="s">
        <v>149</v>
      </c>
      <c r="AU387" s="17" t="s">
        <v>87</v>
      </c>
    </row>
    <row r="388" spans="1:65" s="14" customFormat="1" ht="11.25">
      <c r="B388" s="231"/>
      <c r="C388" s="232"/>
      <c r="D388" s="217" t="s">
        <v>153</v>
      </c>
      <c r="E388" s="233" t="s">
        <v>1</v>
      </c>
      <c r="F388" s="234" t="s">
        <v>890</v>
      </c>
      <c r="G388" s="232"/>
      <c r="H388" s="235">
        <v>37</v>
      </c>
      <c r="I388" s="236"/>
      <c r="J388" s="232"/>
      <c r="K388" s="232"/>
      <c r="L388" s="237"/>
      <c r="M388" s="238"/>
      <c r="N388" s="239"/>
      <c r="O388" s="239"/>
      <c r="P388" s="239"/>
      <c r="Q388" s="239"/>
      <c r="R388" s="239"/>
      <c r="S388" s="239"/>
      <c r="T388" s="240"/>
      <c r="AT388" s="241" t="s">
        <v>153</v>
      </c>
      <c r="AU388" s="241" t="s">
        <v>87</v>
      </c>
      <c r="AV388" s="14" t="s">
        <v>87</v>
      </c>
      <c r="AW388" s="14" t="s">
        <v>33</v>
      </c>
      <c r="AX388" s="14" t="s">
        <v>85</v>
      </c>
      <c r="AY388" s="241" t="s">
        <v>141</v>
      </c>
    </row>
    <row r="389" spans="1:65" s="12" customFormat="1" ht="22.9" customHeight="1">
      <c r="B389" s="188"/>
      <c r="C389" s="189"/>
      <c r="D389" s="190" t="s">
        <v>76</v>
      </c>
      <c r="E389" s="202" t="s">
        <v>588</v>
      </c>
      <c r="F389" s="202" t="s">
        <v>589</v>
      </c>
      <c r="G389" s="189"/>
      <c r="H389" s="189"/>
      <c r="I389" s="192"/>
      <c r="J389" s="203">
        <f>BK389</f>
        <v>0</v>
      </c>
      <c r="K389" s="189"/>
      <c r="L389" s="194"/>
      <c r="M389" s="195"/>
      <c r="N389" s="196"/>
      <c r="O389" s="196"/>
      <c r="P389" s="197">
        <f>SUM(P390:P391)</f>
        <v>0</v>
      </c>
      <c r="Q389" s="196"/>
      <c r="R389" s="197">
        <f>SUM(R390:R391)</f>
        <v>1.1000000000000001E-3</v>
      </c>
      <c r="S389" s="196"/>
      <c r="T389" s="198">
        <f>SUM(T390:T391)</f>
        <v>0</v>
      </c>
      <c r="AR389" s="199" t="s">
        <v>87</v>
      </c>
      <c r="AT389" s="200" t="s">
        <v>76</v>
      </c>
      <c r="AU389" s="200" t="s">
        <v>85</v>
      </c>
      <c r="AY389" s="199" t="s">
        <v>141</v>
      </c>
      <c r="BK389" s="201">
        <f>SUM(BK390:BK391)</f>
        <v>0</v>
      </c>
    </row>
    <row r="390" spans="1:65" s="2" customFormat="1" ht="24" customHeight="1">
      <c r="A390" s="34"/>
      <c r="B390" s="35"/>
      <c r="C390" s="204" t="s">
        <v>507</v>
      </c>
      <c r="D390" s="204" t="s">
        <v>143</v>
      </c>
      <c r="E390" s="205" t="s">
        <v>591</v>
      </c>
      <c r="F390" s="206" t="s">
        <v>592</v>
      </c>
      <c r="G390" s="207" t="s">
        <v>390</v>
      </c>
      <c r="H390" s="208">
        <v>1</v>
      </c>
      <c r="I390" s="209"/>
      <c r="J390" s="210">
        <f>ROUND(I390*H390,2)</f>
        <v>0</v>
      </c>
      <c r="K390" s="206" t="s">
        <v>1</v>
      </c>
      <c r="L390" s="39"/>
      <c r="M390" s="211" t="s">
        <v>1</v>
      </c>
      <c r="N390" s="212" t="s">
        <v>42</v>
      </c>
      <c r="O390" s="71"/>
      <c r="P390" s="213">
        <f>O390*H390</f>
        <v>0</v>
      </c>
      <c r="Q390" s="213">
        <v>1.1000000000000001E-3</v>
      </c>
      <c r="R390" s="213">
        <f>Q390*H390</f>
        <v>1.1000000000000001E-3</v>
      </c>
      <c r="S390" s="213">
        <v>0</v>
      </c>
      <c r="T390" s="214">
        <f>S390*H390</f>
        <v>0</v>
      </c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R390" s="215" t="s">
        <v>235</v>
      </c>
      <c r="AT390" s="215" t="s">
        <v>143</v>
      </c>
      <c r="AU390" s="215" t="s">
        <v>87</v>
      </c>
      <c r="AY390" s="17" t="s">
        <v>141</v>
      </c>
      <c r="BE390" s="216">
        <f>IF(N390="základní",J390,0)</f>
        <v>0</v>
      </c>
      <c r="BF390" s="216">
        <f>IF(N390="snížená",J390,0)</f>
        <v>0</v>
      </c>
      <c r="BG390" s="216">
        <f>IF(N390="zákl. přenesená",J390,0)</f>
        <v>0</v>
      </c>
      <c r="BH390" s="216">
        <f>IF(N390="sníž. přenesená",J390,0)</f>
        <v>0</v>
      </c>
      <c r="BI390" s="216">
        <f>IF(N390="nulová",J390,0)</f>
        <v>0</v>
      </c>
      <c r="BJ390" s="17" t="s">
        <v>85</v>
      </c>
      <c r="BK390" s="216">
        <f>ROUND(I390*H390,2)</f>
        <v>0</v>
      </c>
      <c r="BL390" s="17" t="s">
        <v>235</v>
      </c>
      <c r="BM390" s="215" t="s">
        <v>891</v>
      </c>
    </row>
    <row r="391" spans="1:65" s="2" customFormat="1" ht="19.5">
      <c r="A391" s="34"/>
      <c r="B391" s="35"/>
      <c r="C391" s="36"/>
      <c r="D391" s="217" t="s">
        <v>149</v>
      </c>
      <c r="E391" s="36"/>
      <c r="F391" s="218" t="s">
        <v>592</v>
      </c>
      <c r="G391" s="36"/>
      <c r="H391" s="36"/>
      <c r="I391" s="116"/>
      <c r="J391" s="36"/>
      <c r="K391" s="36"/>
      <c r="L391" s="39"/>
      <c r="M391" s="263"/>
      <c r="N391" s="264"/>
      <c r="O391" s="265"/>
      <c r="P391" s="265"/>
      <c r="Q391" s="265"/>
      <c r="R391" s="265"/>
      <c r="S391" s="265"/>
      <c r="T391" s="266"/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T391" s="17" t="s">
        <v>149</v>
      </c>
      <c r="AU391" s="17" t="s">
        <v>87</v>
      </c>
    </row>
    <row r="392" spans="1:65" s="2" customFormat="1" ht="6.95" customHeight="1">
      <c r="A392" s="34"/>
      <c r="B392" s="54"/>
      <c r="C392" s="55"/>
      <c r="D392" s="55"/>
      <c r="E392" s="55"/>
      <c r="F392" s="55"/>
      <c r="G392" s="55"/>
      <c r="H392" s="55"/>
      <c r="I392" s="153"/>
      <c r="J392" s="55"/>
      <c r="K392" s="55"/>
      <c r="L392" s="39"/>
      <c r="M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  <c r="AB392" s="34"/>
      <c r="AC392" s="34"/>
      <c r="AD392" s="34"/>
      <c r="AE392" s="34"/>
    </row>
  </sheetData>
  <sheetProtection algorithmName="SHA-512" hashValue="WLNwu+XNmvLNbcJFYk5k8AqxPpM3IJqf6wypbh7EBWmrNg3PoXx3r8bw4dq3toWa5Hxyolv8CnVJua8rnaURow==" saltValue="nBEMMpxgv/Y4Xwe/Ew5OYrO5KWADds1XqKZHe7YaiXUO6GrA84SoxB7T+f1RizKrmb/dPwXzTdpUYKfFBTMcwA==" spinCount="100000" sheet="1" objects="1" scenarios="1" formatColumns="0" formatRows="0" autoFilter="0"/>
  <autoFilter ref="C127:K391" xr:uid="{00000000-0009-0000-0000-000003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A4D67ADA26B704EB647D8E123C3661F" ma:contentTypeVersion="8" ma:contentTypeDescription="Vytvoří nový dokument" ma:contentTypeScope="" ma:versionID="e6b1d78e29f2658e9f3d3420aefd0118">
  <xsd:schema xmlns:xsd="http://www.w3.org/2001/XMLSchema" xmlns:xs="http://www.w3.org/2001/XMLSchema" xmlns:p="http://schemas.microsoft.com/office/2006/metadata/properties" xmlns:ns2="df6bd295-4012-404d-8939-c11beffc6bb2" targetNamespace="http://schemas.microsoft.com/office/2006/metadata/properties" ma:root="true" ma:fieldsID="14d9061045b41f7d37be8d765a4faba8" ns2:_="">
    <xsd:import namespace="df6bd295-4012-404d-8939-c11beffc6b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bd295-4012-404d-8939-c11beffc6b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2124AB-708B-4A03-BF9F-2969C0C6F5F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EFAFEC7-66B5-4BA8-BBFE-5AC9DC08E0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5710E1-1F45-46C5-860E-D4FA558B7C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6bd295-4012-404d-8939-c11beffc6b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SO 101 - Komunikace a zpe...</vt:lpstr>
      <vt:lpstr>SO 102 - Komunikace a zpe...</vt:lpstr>
      <vt:lpstr>SO 103 - Komunikace a zpe...</vt:lpstr>
      <vt:lpstr>'Rekapitulace stavby'!Názvy_tisku</vt:lpstr>
      <vt:lpstr>'SO 101 - Komunikace a zpe...'!Názvy_tisku</vt:lpstr>
      <vt:lpstr>'SO 102 - Komunikace a zpe...'!Názvy_tisku</vt:lpstr>
      <vt:lpstr>'SO 103 - Komunikace a zpe...'!Názvy_tisku</vt:lpstr>
      <vt:lpstr>'Rekapitulace stavby'!Oblast_tisku</vt:lpstr>
      <vt:lpstr>'SO 101 - Komunikace a zpe...'!Oblast_tisku</vt:lpstr>
      <vt:lpstr>'SO 102 - Komunikace a zpe...'!Oblast_tisku</vt:lpstr>
      <vt:lpstr>'SO 103 - Komunikace a zpe...'!Oblast_tisku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DESKTOP-HJFSMK1\admin</dc:creator>
  <cp:lastModifiedBy>Jan Martínek</cp:lastModifiedBy>
  <dcterms:created xsi:type="dcterms:W3CDTF">2022-02-18T19:34:12Z</dcterms:created>
  <dcterms:modified xsi:type="dcterms:W3CDTF">2022-02-21T12:16:43Z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0x0101008A4D67ADA26B704EB647D8E123C3661F</vt:lpwstr>
  </property>
</Properties>
</file>